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IO01 - Měření a dispečers..." sheetId="2" r:id="rId2"/>
    <sheet name="SO01 - Budova T" sheetId="3" r:id="rId3"/>
    <sheet name="SO02 - Budova O" sheetId="4" r:id="rId4"/>
    <sheet name="SO03 - Budova L" sheetId="5" r:id="rId5"/>
    <sheet name="SO04 - Budova Prádelna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'IO01 - Měření a dispečers...'!$C$84:$K$118</definedName>
    <definedName name="_xlnm.Print_Area" localSheetId="1">'IO01 - Měření a dispečers...'!$C$4:$J$39,'IO01 - Měření a dispečers...'!$C$45:$J$66,'IO01 - Měření a dispečers...'!$C$72:$K$118</definedName>
    <definedName name="_xlnm.Print_Titles" localSheetId="1">'IO01 - Měření a dispečers...'!$84:$84</definedName>
    <definedName name="_xlnm._FilterDatabase" localSheetId="2" hidden="1">'SO01 - Budova T'!$C$99:$K$302</definedName>
    <definedName name="_xlnm.Print_Area" localSheetId="2">'SO01 - Budova T'!$C$4:$J$39,'SO01 - Budova T'!$C$45:$J$81,'SO01 - Budova T'!$C$87:$K$302</definedName>
    <definedName name="_xlnm.Print_Titles" localSheetId="2">'SO01 - Budova T'!$99:$99</definedName>
    <definedName name="_xlnm._FilterDatabase" localSheetId="3" hidden="1">'SO02 - Budova O'!$C$99:$K$306</definedName>
    <definedName name="_xlnm.Print_Area" localSheetId="3">'SO02 - Budova O'!$C$4:$J$39,'SO02 - Budova O'!$C$45:$J$81,'SO02 - Budova O'!$C$87:$K$306</definedName>
    <definedName name="_xlnm.Print_Titles" localSheetId="3">'SO02 - Budova O'!$99:$99</definedName>
    <definedName name="_xlnm._FilterDatabase" localSheetId="4" hidden="1">'SO03 - Budova L'!$C$99:$K$302</definedName>
    <definedName name="_xlnm.Print_Area" localSheetId="4">'SO03 - Budova L'!$C$4:$J$39,'SO03 - Budova L'!$C$45:$J$81,'SO03 - Budova L'!$C$87:$K$302</definedName>
    <definedName name="_xlnm.Print_Titles" localSheetId="4">'SO03 - Budova L'!$99:$99</definedName>
    <definedName name="_xlnm._FilterDatabase" localSheetId="5" hidden="1">'SO04 - Budova Prádelna'!$C$95:$K$304</definedName>
    <definedName name="_xlnm.Print_Area" localSheetId="5">'SO04 - Budova Prádelna'!$C$4:$J$39,'SO04 - Budova Prádelna'!$C$45:$J$77,'SO04 - Budova Prádelna'!$C$83:$K$304</definedName>
    <definedName name="_xlnm.Print_Titles" localSheetId="5">'SO04 - Budova Prádelna'!$95:$95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T298"/>
  <c r="R299"/>
  <c r="R298"/>
  <c r="P299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99"/>
  <c r="BH99"/>
  <c r="BG99"/>
  <c r="BF99"/>
  <c r="T99"/>
  <c r="T98"/>
  <c r="T97"/>
  <c r="R99"/>
  <c r="R98"/>
  <c r="R97"/>
  <c r="P99"/>
  <c r="P98"/>
  <c r="P97"/>
  <c r="J93"/>
  <c r="J92"/>
  <c r="F92"/>
  <c r="F90"/>
  <c r="E88"/>
  <c r="J55"/>
  <c r="J54"/>
  <c r="F54"/>
  <c r="F52"/>
  <c r="E50"/>
  <c r="J18"/>
  <c r="E18"/>
  <c r="F93"/>
  <c r="J17"/>
  <c r="J12"/>
  <c r="J52"/>
  <c r="E7"/>
  <c r="E48"/>
  <c i="5" r="J37"/>
  <c r="J36"/>
  <c i="1" r="AY58"/>
  <c i="5" r="J35"/>
  <c i="1" r="AX58"/>
  <c i="5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97"/>
  <c r="J17"/>
  <c r="J12"/>
  <c r="J52"/>
  <c r="E7"/>
  <c r="E90"/>
  <c i="4" r="J37"/>
  <c r="J36"/>
  <c i="1" r="AY57"/>
  <c i="4" r="J35"/>
  <c i="1" r="AX57"/>
  <c i="4"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T159"/>
  <c r="R160"/>
  <c r="R159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55"/>
  <c r="J17"/>
  <c r="J12"/>
  <c r="J52"/>
  <c r="E7"/>
  <c r="E90"/>
  <c i="3" r="J37"/>
  <c r="J36"/>
  <c i="1" r="AY56"/>
  <c i="3" r="J35"/>
  <c i="1" r="AX56"/>
  <c i="3"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T165"/>
  <c r="R166"/>
  <c r="R165"/>
  <c r="P166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T102"/>
  <c r="T101"/>
  <c r="R103"/>
  <c r="R102"/>
  <c r="R101"/>
  <c r="P103"/>
  <c r="P102"/>
  <c r="P101"/>
  <c r="J97"/>
  <c r="J96"/>
  <c r="F96"/>
  <c r="F94"/>
  <c r="E92"/>
  <c r="J55"/>
  <c r="J54"/>
  <c r="F54"/>
  <c r="F52"/>
  <c r="E50"/>
  <c r="J18"/>
  <c r="E18"/>
  <c r="F97"/>
  <c r="J17"/>
  <c r="J12"/>
  <c r="J52"/>
  <c r="E7"/>
  <c r="E90"/>
  <c i="2" r="J37"/>
  <c r="J36"/>
  <c i="1" r="AY55"/>
  <c i="2" r="J35"/>
  <c i="1" r="AX55"/>
  <c i="2"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T109"/>
  <c r="R110"/>
  <c r="R109"/>
  <c r="P110"/>
  <c r="P109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1" r="L50"/>
  <c r="AM50"/>
  <c r="AM49"/>
  <c r="L49"/>
  <c r="AM47"/>
  <c r="L47"/>
  <c r="L45"/>
  <c r="L44"/>
  <c i="3" r="J260"/>
  <c r="BK241"/>
  <c r="J222"/>
  <c r="J197"/>
  <c r="J171"/>
  <c r="BK146"/>
  <c r="J114"/>
  <c r="BK297"/>
  <c r="J271"/>
  <c r="J248"/>
  <c r="BK230"/>
  <c r="BK219"/>
  <c r="BK197"/>
  <c r="J153"/>
  <c r="BK132"/>
  <c r="J115"/>
  <c r="J289"/>
  <c r="BK271"/>
  <c r="BK254"/>
  <c r="J228"/>
  <c r="BK211"/>
  <c r="J193"/>
  <c r="J169"/>
  <c r="BK147"/>
  <c r="BK114"/>
  <c r="BK215"/>
  <c r="BK190"/>
  <c r="J162"/>
  <c r="BK138"/>
  <c r="J111"/>
  <c i="4" r="BK273"/>
  <c r="J268"/>
  <c r="BK263"/>
  <c r="BK241"/>
  <c r="J220"/>
  <c r="BK202"/>
  <c r="J155"/>
  <c r="J138"/>
  <c r="BK111"/>
  <c r="BK285"/>
  <c r="J257"/>
  <c r="J230"/>
  <c r="BK216"/>
  <c r="BK186"/>
  <c r="J166"/>
  <c r="J149"/>
  <c r="J115"/>
  <c r="J285"/>
  <c r="J263"/>
  <c r="J241"/>
  <c r="BK210"/>
  <c r="J163"/>
  <c r="J148"/>
  <c r="J121"/>
  <c r="J103"/>
  <c r="BK290"/>
  <c r="J272"/>
  <c r="J252"/>
  <c r="BK233"/>
  <c r="BK214"/>
  <c r="BK187"/>
  <c r="BK166"/>
  <c r="J139"/>
  <c r="J110"/>
  <c i="5" r="J268"/>
  <c r="J250"/>
  <c r="BK219"/>
  <c r="BK197"/>
  <c r="J170"/>
  <c r="BK144"/>
  <c r="BK114"/>
  <c r="J297"/>
  <c r="J269"/>
  <c r="BK255"/>
  <c r="J239"/>
  <c r="BK211"/>
  <c r="J168"/>
  <c r="BK145"/>
  <c r="J123"/>
  <c r="J106"/>
  <c r="BK275"/>
  <c r="J237"/>
  <c r="J216"/>
  <c r="J201"/>
  <c r="BK178"/>
  <c r="BK150"/>
  <c r="J130"/>
  <c r="J112"/>
  <c r="J289"/>
  <c r="BK266"/>
  <c r="BK229"/>
  <c r="BK212"/>
  <c r="J198"/>
  <c r="BK168"/>
  <c r="J156"/>
  <c r="J119"/>
  <c i="6" r="J271"/>
  <c r="J242"/>
  <c r="BK220"/>
  <c r="BK202"/>
  <c r="J175"/>
  <c r="J145"/>
  <c r="BK111"/>
  <c r="J262"/>
  <c r="J233"/>
  <c r="BK215"/>
  <c r="J190"/>
  <c r="J163"/>
  <c r="BK148"/>
  <c r="J122"/>
  <c r="BK107"/>
  <c r="BK278"/>
  <c r="BK257"/>
  <c r="J235"/>
  <c r="J217"/>
  <c r="J209"/>
  <c r="BK183"/>
  <c r="BK158"/>
  <c r="J140"/>
  <c r="J111"/>
  <c r="J288"/>
  <c r="BK260"/>
  <c r="J246"/>
  <c r="J226"/>
  <c r="BK199"/>
  <c r="BK175"/>
  <c r="BK142"/>
  <c r="J114"/>
  <c i="2" r="BK115"/>
  <c r="J107"/>
  <c r="J91"/>
  <c r="BK113"/>
  <c r="J101"/>
  <c r="BK97"/>
  <c r="J93"/>
  <c r="BK104"/>
  <c r="J97"/>
  <c r="J89"/>
  <c i="3" r="BK286"/>
  <c r="BK266"/>
  <c r="J251"/>
  <c r="J236"/>
  <c r="BK223"/>
  <c r="J198"/>
  <c r="BK183"/>
  <c r="BK151"/>
  <c r="J119"/>
  <c r="BK301"/>
  <c r="J281"/>
  <c r="BK261"/>
  <c r="BK239"/>
  <c r="BK225"/>
  <c r="J211"/>
  <c r="J174"/>
  <c r="J142"/>
  <c r="BK125"/>
  <c r="J299"/>
  <c r="BK279"/>
  <c r="BK260"/>
  <c r="BK247"/>
  <c r="J226"/>
  <c r="J209"/>
  <c r="J191"/>
  <c r="J158"/>
  <c r="J137"/>
  <c r="BK117"/>
  <c r="J217"/>
  <c r="BK192"/>
  <c r="BK168"/>
  <c r="BK144"/>
  <c r="J113"/>
  <c i="4" r="BK251"/>
  <c r="J226"/>
  <c r="J215"/>
  <c r="BK190"/>
  <c r="BK154"/>
  <c r="BK130"/>
  <c r="BK103"/>
  <c r="J267"/>
  <c r="BK245"/>
  <c r="BK224"/>
  <c r="BK194"/>
  <c r="J168"/>
  <c r="J146"/>
  <c r="J113"/>
  <c r="J283"/>
  <c r="BK262"/>
  <c r="J242"/>
  <c r="BK205"/>
  <c r="BK200"/>
  <c r="J195"/>
  <c r="BK170"/>
  <c r="BK153"/>
  <c r="BK142"/>
  <c r="J114"/>
  <c r="BK305"/>
  <c r="BK278"/>
  <c r="BK254"/>
  <c r="J225"/>
  <c r="BK203"/>
  <c r="BK182"/>
  <c r="BK160"/>
  <c r="BK141"/>
  <c r="J117"/>
  <c i="5" r="J271"/>
  <c r="BK253"/>
  <c r="BK244"/>
  <c r="BK218"/>
  <c r="J202"/>
  <c r="BK171"/>
  <c r="J148"/>
  <c r="J132"/>
  <c r="BK301"/>
  <c r="J275"/>
  <c r="J259"/>
  <c r="J244"/>
  <c r="J217"/>
  <c r="BK190"/>
  <c r="BK152"/>
  <c r="BK137"/>
  <c r="J113"/>
  <c r="J286"/>
  <c r="BK272"/>
  <c r="J241"/>
  <c r="BK206"/>
  <c r="J191"/>
  <c r="J162"/>
  <c r="J145"/>
  <c r="BK116"/>
  <c r="J287"/>
  <c r="BK268"/>
  <c r="BK231"/>
  <c r="J221"/>
  <c r="BK194"/>
  <c r="BK169"/>
  <c r="J151"/>
  <c r="J116"/>
  <c i="6" r="BK285"/>
  <c r="J261"/>
  <c r="J234"/>
  <c r="J218"/>
  <c r="BK193"/>
  <c r="J171"/>
  <c r="BK140"/>
  <c r="J108"/>
  <c r="J301"/>
  <c r="BK277"/>
  <c r="BK265"/>
  <c r="J238"/>
  <c r="BK219"/>
  <c r="J184"/>
  <c r="BK162"/>
  <c r="BK145"/>
  <c r="BK121"/>
  <c r="J109"/>
  <c r="J279"/>
  <c r="J251"/>
  <c r="BK224"/>
  <c r="J211"/>
  <c r="J166"/>
  <c r="BK152"/>
  <c r="J123"/>
  <c r="J296"/>
  <c r="J273"/>
  <c r="BK252"/>
  <c r="J224"/>
  <c r="BK195"/>
  <c r="BK167"/>
  <c r="J146"/>
  <c r="BK115"/>
  <c i="2" r="J118"/>
  <c r="BK106"/>
  <c r="BK103"/>
  <c r="J115"/>
  <c r="BK100"/>
  <c r="J94"/>
  <c r="J100"/>
  <c r="BK94"/>
  <c r="J88"/>
  <c i="3" r="J272"/>
  <c r="J259"/>
  <c r="BK242"/>
  <c r="J219"/>
  <c r="J196"/>
  <c r="J163"/>
  <c r="J147"/>
  <c r="J116"/>
  <c r="BK299"/>
  <c r="J279"/>
  <c r="J264"/>
  <c r="BK238"/>
  <c r="J221"/>
  <c r="BK209"/>
  <c r="J168"/>
  <c r="J144"/>
  <c r="BK119"/>
  <c r="J297"/>
  <c r="J274"/>
  <c r="BK253"/>
  <c r="J241"/>
  <c r="BK220"/>
  <c r="BK210"/>
  <c r="BK189"/>
  <c r="J164"/>
  <c r="BK136"/>
  <c r="BK115"/>
  <c r="BK259"/>
  <c r="BK198"/>
  <c r="BK171"/>
  <c r="J154"/>
  <c r="J129"/>
  <c r="J107"/>
  <c i="4" r="J246"/>
  <c r="BK223"/>
  <c r="J212"/>
  <c r="BK196"/>
  <c r="BK172"/>
  <c r="J132"/>
  <c r="J108"/>
  <c r="BK288"/>
  <c r="BK256"/>
  <c r="BK232"/>
  <c r="J222"/>
  <c r="BK193"/>
  <c r="J162"/>
  <c r="J133"/>
  <c r="BK116"/>
  <c r="BK293"/>
  <c r="J269"/>
  <c r="J256"/>
  <c r="J219"/>
  <c r="J167"/>
  <c r="J154"/>
  <c r="J134"/>
  <c r="BK112"/>
  <c r="BK303"/>
  <c r="J279"/>
  <c r="J251"/>
  <c r="J232"/>
  <c r="J208"/>
  <c r="J186"/>
  <c r="BK146"/>
  <c r="J125"/>
  <c i="5" r="J285"/>
  <c r="J258"/>
  <c r="BK245"/>
  <c r="J222"/>
  <c r="BK199"/>
  <c r="J169"/>
  <c r="J142"/>
  <c r="BK103"/>
  <c r="BK295"/>
  <c r="BK265"/>
  <c r="BK254"/>
  <c r="BK237"/>
  <c r="BK209"/>
  <c r="BK166"/>
  <c r="J144"/>
  <c r="J122"/>
  <c r="BK297"/>
  <c r="BK274"/>
  <c r="J247"/>
  <c r="J218"/>
  <c r="BK198"/>
  <c r="BK179"/>
  <c r="BK156"/>
  <c r="BK129"/>
  <c r="J110"/>
  <c r="J273"/>
  <c r="BK238"/>
  <c r="J219"/>
  <c r="BK208"/>
  <c r="J185"/>
  <c r="J161"/>
  <c r="BK148"/>
  <c r="BK113"/>
  <c i="6" r="BK267"/>
  <c r="J252"/>
  <c r="J232"/>
  <c r="J215"/>
  <c r="BK180"/>
  <c r="J150"/>
  <c r="J120"/>
  <c r="BK303"/>
  <c r="BK293"/>
  <c r="BK271"/>
  <c r="J254"/>
  <c r="BK232"/>
  <c r="BK197"/>
  <c r="J160"/>
  <c r="BK150"/>
  <c r="BK123"/>
  <c r="J110"/>
  <c r="J293"/>
  <c r="J258"/>
  <c r="BK234"/>
  <c r="BK218"/>
  <c r="J200"/>
  <c r="J176"/>
  <c r="BK159"/>
  <c r="J148"/>
  <c r="J121"/>
  <c r="J289"/>
  <c r="BK261"/>
  <c r="BK242"/>
  <c r="J216"/>
  <c r="J197"/>
  <c r="BK172"/>
  <c r="BK137"/>
  <c r="BK113"/>
  <c r="BK99"/>
  <c i="3" r="BK265"/>
  <c r="J253"/>
  <c r="J230"/>
  <c r="J216"/>
  <c r="J192"/>
  <c r="BK161"/>
  <c r="J136"/>
  <c r="BK103"/>
  <c r="BK274"/>
  <c r="J255"/>
  <c r="BK236"/>
  <c r="BK222"/>
  <c r="BK208"/>
  <c r="J166"/>
  <c r="BK145"/>
  <c r="BK129"/>
  <c r="J301"/>
  <c r="BK285"/>
  <c r="BK264"/>
  <c r="BK250"/>
  <c r="BK237"/>
  <c r="BK218"/>
  <c r="J206"/>
  <c r="J186"/>
  <c r="BK162"/>
  <c r="J140"/>
  <c r="BK118"/>
  <c r="J263"/>
  <c r="BK194"/>
  <c r="BK169"/>
  <c r="J148"/>
  <c r="J117"/>
  <c i="4" r="J276"/>
  <c r="BK269"/>
  <c r="BK264"/>
  <c r="BK248"/>
  <c r="BK225"/>
  <c r="J214"/>
  <c r="BK183"/>
  <c r="J142"/>
  <c r="BK124"/>
  <c r="J301"/>
  <c r="BK268"/>
  <c r="BK252"/>
  <c r="BK226"/>
  <c r="J196"/>
  <c r="BK173"/>
  <c r="BK163"/>
  <c r="BK131"/>
  <c r="J112"/>
  <c r="BK276"/>
  <c r="BK259"/>
  <c r="J229"/>
  <c r="BK175"/>
  <c r="BK155"/>
  <c r="J140"/>
  <c r="BK113"/>
  <c r="J305"/>
  <c r="BK283"/>
  <c r="J265"/>
  <c r="J249"/>
  <c r="BK228"/>
  <c r="J205"/>
  <c r="J179"/>
  <c r="J156"/>
  <c r="J131"/>
  <c i="5" r="BK290"/>
  <c r="BK259"/>
  <c r="J242"/>
  <c r="BK215"/>
  <c r="BK191"/>
  <c r="J163"/>
  <c r="J137"/>
  <c r="BK106"/>
  <c r="J290"/>
  <c r="BK263"/>
  <c r="J253"/>
  <c r="J236"/>
  <c r="J208"/>
  <c r="BK159"/>
  <c r="J140"/>
  <c r="J118"/>
  <c r="BK292"/>
  <c r="J266"/>
  <c r="BK226"/>
  <c r="BK213"/>
  <c r="BK192"/>
  <c r="J171"/>
  <c r="BK146"/>
  <c r="BK128"/>
  <c r="BK281"/>
  <c r="BK242"/>
  <c r="J224"/>
  <c r="BK216"/>
  <c r="BK186"/>
  <c r="BK163"/>
  <c r="BK139"/>
  <c i="6" r="BK283"/>
  <c r="BK255"/>
  <c r="BK233"/>
  <c r="J212"/>
  <c r="BK192"/>
  <c r="J161"/>
  <c r="BK138"/>
  <c r="BK106"/>
  <c r="J257"/>
  <c r="J220"/>
  <c r="J180"/>
  <c r="J154"/>
  <c r="BK144"/>
  <c r="BK116"/>
  <c r="BK104"/>
  <c r="J275"/>
  <c r="J241"/>
  <c r="BK222"/>
  <c r="J199"/>
  <c r="BK171"/>
  <c r="J156"/>
  <c r="J128"/>
  <c r="J99"/>
  <c r="J278"/>
  <c r="BK254"/>
  <c r="J230"/>
  <c r="J203"/>
  <c r="J187"/>
  <c r="BK156"/>
  <c r="BK117"/>
  <c r="J104"/>
  <c i="2" r="J113"/>
  <c i="1" r="AS54"/>
  <c i="2" r="J95"/>
  <c i="3" r="J290"/>
  <c r="J269"/>
  <c r="BK258"/>
  <c r="J238"/>
  <c r="J218"/>
  <c r="BK193"/>
  <c r="J170"/>
  <c r="BK139"/>
  <c r="J112"/>
  <c r="BK295"/>
  <c r="BK273"/>
  <c r="J254"/>
  <c r="BK234"/>
  <c r="J220"/>
  <c r="J189"/>
  <c r="BK149"/>
  <c r="J139"/>
  <c r="BK116"/>
  <c r="BK290"/>
  <c r="J273"/>
  <c r="BK255"/>
  <c r="J239"/>
  <c r="BK221"/>
  <c r="J202"/>
  <c r="BK185"/>
  <c r="BK166"/>
  <c r="BK148"/>
  <c r="J103"/>
  <c r="J201"/>
  <c r="BK174"/>
  <c r="J151"/>
  <c r="J123"/>
  <c i="4" r="J290"/>
  <c r="J233"/>
  <c r="J218"/>
  <c r="J200"/>
  <c r="J157"/>
  <c r="BK139"/>
  <c r="BK115"/>
  <c r="J278"/>
  <c r="J255"/>
  <c r="BK229"/>
  <c r="BK208"/>
  <c r="J182"/>
  <c r="BK158"/>
  <c r="J130"/>
  <c r="BK108"/>
  <c r="J275"/>
  <c r="BK258"/>
  <c r="BK222"/>
  <c r="J203"/>
  <c r="BK198"/>
  <c r="J193"/>
  <c r="BK165"/>
  <c r="BK149"/>
  <c r="BK125"/>
  <c r="J107"/>
  <c r="BK291"/>
  <c r="BK267"/>
  <c r="J248"/>
  <c r="BK234"/>
  <c r="BK213"/>
  <c r="J189"/>
  <c r="BK150"/>
  <c r="BK138"/>
  <c r="J106"/>
  <c i="5" r="BK257"/>
  <c r="BK224"/>
  <c r="BK196"/>
  <c r="BK164"/>
  <c r="BK138"/>
  <c r="BK118"/>
  <c r="J299"/>
  <c r="BK264"/>
  <c r="BK251"/>
  <c r="J230"/>
  <c r="J196"/>
  <c r="BK175"/>
  <c r="BK142"/>
  <c r="BK119"/>
  <c r="BK107"/>
  <c r="BK261"/>
  <c r="J229"/>
  <c r="J215"/>
  <c r="J194"/>
  <c r="J183"/>
  <c r="BK147"/>
  <c r="BK123"/>
  <c r="BK108"/>
  <c r="J264"/>
  <c r="BK228"/>
  <c r="J214"/>
  <c r="BK202"/>
  <c r="BK183"/>
  <c r="J154"/>
  <c r="J125"/>
  <c i="6" r="BK299"/>
  <c r="BK268"/>
  <c r="BK241"/>
  <c r="J222"/>
  <c r="J205"/>
  <c r="BK176"/>
  <c r="BK149"/>
  <c r="J117"/>
  <c r="J303"/>
  <c r="J291"/>
  <c r="BK272"/>
  <c r="BK258"/>
  <c r="BK223"/>
  <c r="BK211"/>
  <c r="BK179"/>
  <c r="J158"/>
  <c r="J149"/>
  <c r="BK128"/>
  <c r="J105"/>
  <c r="BK276"/>
  <c r="BK246"/>
  <c r="BK221"/>
  <c r="BK203"/>
  <c r="J193"/>
  <c r="J162"/>
  <c r="BK146"/>
  <c r="J113"/>
  <c r="J283"/>
  <c r="J255"/>
  <c r="BK235"/>
  <c r="BK205"/>
  <c r="BK190"/>
  <c r="BK160"/>
  <c r="J132"/>
  <c r="J107"/>
  <c i="2" r="BK107"/>
  <c r="BK118"/>
  <c r="J90"/>
  <c r="J104"/>
  <c r="BK96"/>
  <c r="BK89"/>
  <c r="BK98"/>
  <c r="BK93"/>
  <c i="3" r="BK289"/>
  <c r="J267"/>
  <c r="J252"/>
  <c r="J237"/>
  <c r="J214"/>
  <c r="BK186"/>
  <c r="BK159"/>
  <c r="BK123"/>
  <c r="J110"/>
  <c r="BK287"/>
  <c r="J268"/>
  <c r="BK244"/>
  <c r="BK226"/>
  <c r="BK213"/>
  <c r="BK179"/>
  <c r="J150"/>
  <c r="J128"/>
  <c r="BK107"/>
  <c r="BK284"/>
  <c r="J265"/>
  <c r="J257"/>
  <c r="J234"/>
  <c r="J213"/>
  <c r="J194"/>
  <c r="BK170"/>
  <c r="J149"/>
  <c r="J145"/>
  <c r="BK111"/>
  <c r="BK206"/>
  <c r="BK191"/>
  <c r="BK163"/>
  <c r="J146"/>
  <c r="J118"/>
  <c i="4" r="J291"/>
  <c r="J235"/>
  <c r="J216"/>
  <c r="J178"/>
  <c r="BK156"/>
  <c r="J141"/>
  <c r="J116"/>
  <c r="BK275"/>
  <c r="BK246"/>
  <c r="J228"/>
  <c r="J206"/>
  <c r="J175"/>
  <c r="BK157"/>
  <c r="BK127"/>
  <c r="BK301"/>
  <c r="BK272"/>
  <c r="J243"/>
  <c r="J224"/>
  <c r="BK179"/>
  <c r="J158"/>
  <c r="J144"/>
  <c r="J118"/>
  <c r="BK106"/>
  <c r="BK289"/>
  <c r="J271"/>
  <c r="BK243"/>
  <c r="J227"/>
  <c r="BK201"/>
  <c r="BK178"/>
  <c r="BK140"/>
  <c r="J120"/>
  <c i="5" r="BK273"/>
  <c r="J254"/>
  <c r="BK234"/>
  <c r="J210"/>
  <c r="BK185"/>
  <c r="BK161"/>
  <c r="J136"/>
  <c r="J111"/>
  <c r="BK289"/>
  <c r="BK258"/>
  <c r="BK252"/>
  <c r="J228"/>
  <c r="J193"/>
  <c r="J158"/>
  <c r="J129"/>
  <c r="J108"/>
  <c r="BK284"/>
  <c r="J265"/>
  <c r="J231"/>
  <c r="BK214"/>
  <c r="BK193"/>
  <c r="J175"/>
  <c r="BK149"/>
  <c r="BK122"/>
  <c r="J107"/>
  <c r="J267"/>
  <c r="BK230"/>
  <c r="BK222"/>
  <c r="BK201"/>
  <c r="BK170"/>
  <c r="BK153"/>
  <c r="BK117"/>
  <c i="6" r="BK288"/>
  <c r="BK270"/>
  <c r="BK245"/>
  <c r="J225"/>
  <c r="BK207"/>
  <c r="J172"/>
  <c r="J144"/>
  <c r="BK109"/>
  <c r="BK301"/>
  <c r="J290"/>
  <c r="J276"/>
  <c r="BK264"/>
  <c r="J221"/>
  <c r="J210"/>
  <c r="J168"/>
  <c r="J155"/>
  <c r="J147"/>
  <c r="BK120"/>
  <c r="J106"/>
  <c r="J277"/>
  <c r="BK248"/>
  <c r="BK228"/>
  <c r="J213"/>
  <c r="J195"/>
  <c r="BK168"/>
  <c r="BK154"/>
  <c r="BK124"/>
  <c r="BK294"/>
  <c r="J268"/>
  <c r="BK249"/>
  <c r="BK227"/>
  <c r="J202"/>
  <c r="BK186"/>
  <c r="BK147"/>
  <c r="J116"/>
  <c i="3" r="BK281"/>
  <c r="J250"/>
  <c r="J224"/>
  <c r="J208"/>
  <c r="J185"/>
  <c r="BK153"/>
  <c r="BK122"/>
  <c r="J109"/>
  <c r="J284"/>
  <c r="J266"/>
  <c r="J242"/>
  <c r="BK228"/>
  <c r="J212"/>
  <c r="BK175"/>
  <c r="BK140"/>
  <c r="J122"/>
  <c r="J292"/>
  <c r="BK275"/>
  <c r="BK257"/>
  <c r="J244"/>
  <c r="J223"/>
  <c r="BK199"/>
  <c r="J178"/>
  <c r="J152"/>
  <c r="J131"/>
  <c r="J108"/>
  <c r="BK204"/>
  <c r="BK178"/>
  <c r="BK156"/>
  <c r="BK128"/>
  <c i="4" r="J293"/>
  <c r="BK270"/>
  <c r="BK265"/>
  <c r="J254"/>
  <c r="BK230"/>
  <c r="BK217"/>
  <c r="J197"/>
  <c r="J170"/>
  <c r="BK118"/>
  <c r="J289"/>
  <c r="J264"/>
  <c r="J238"/>
  <c r="J221"/>
  <c r="J190"/>
  <c r="J153"/>
  <c r="BK119"/>
  <c r="BK107"/>
  <c r="BK271"/>
  <c r="BK255"/>
  <c r="J217"/>
  <c r="BK168"/>
  <c r="BK151"/>
  <c r="BK132"/>
  <c r="BK110"/>
  <c r="BK299"/>
  <c r="BK277"/>
  <c r="J258"/>
  <c r="BK238"/>
  <c r="J223"/>
  <c r="BK195"/>
  <c r="J174"/>
  <c r="BK144"/>
  <c r="BK121"/>
  <c i="5" r="J274"/>
  <c r="J255"/>
  <c r="BK225"/>
  <c r="J206"/>
  <c r="J179"/>
  <c r="J152"/>
  <c r="BK130"/>
  <c r="J301"/>
  <c r="J279"/>
  <c r="BK260"/>
  <c r="J248"/>
  <c r="J223"/>
  <c r="J189"/>
  <c r="J150"/>
  <c r="BK136"/>
  <c r="BK109"/>
  <c r="BK285"/>
  <c r="BK250"/>
  <c r="BK221"/>
  <c r="J197"/>
  <c r="J186"/>
  <c r="BK158"/>
  <c r="J138"/>
  <c r="J117"/>
  <c r="J109"/>
  <c r="BK269"/>
  <c r="J234"/>
  <c r="BK220"/>
  <c r="BK204"/>
  <c r="J174"/>
  <c r="J149"/>
  <c r="BK115"/>
  <c i="6" r="BK262"/>
  <c r="J249"/>
  <c r="BK226"/>
  <c r="BK217"/>
  <c r="J186"/>
  <c r="J153"/>
  <c r="J124"/>
  <c r="J267"/>
  <c r="BK247"/>
  <c r="BK209"/>
  <c r="J167"/>
  <c r="BK151"/>
  <c r="BK132"/>
  <c r="BK112"/>
  <c r="J299"/>
  <c r="J266"/>
  <c r="J247"/>
  <c r="BK225"/>
  <c r="BK212"/>
  <c r="J194"/>
  <c r="BK163"/>
  <c r="J151"/>
  <c r="BK122"/>
  <c r="BK291"/>
  <c r="J264"/>
  <c r="BK238"/>
  <c r="J214"/>
  <c r="J192"/>
  <c r="J165"/>
  <c r="BK136"/>
  <c r="BK108"/>
  <c i="2" r="J110"/>
  <c r="J103"/>
  <c r="BK88"/>
  <c r="J106"/>
  <c r="BK99"/>
  <c r="BK95"/>
  <c r="BK91"/>
  <c r="J99"/>
  <c r="J92"/>
  <c i="3" r="J295"/>
  <c r="J275"/>
  <c r="J261"/>
  <c r="BK245"/>
  <c r="BK229"/>
  <c r="J210"/>
  <c r="J190"/>
  <c r="BK154"/>
  <c r="J132"/>
  <c r="BK108"/>
  <c r="BK267"/>
  <c r="J247"/>
  <c r="J229"/>
  <c r="J215"/>
  <c r="BK202"/>
  <c r="BK164"/>
  <c r="J130"/>
  <c r="BK110"/>
  <c r="J286"/>
  <c r="BK268"/>
  <c r="BK251"/>
  <c r="BK231"/>
  <c r="BK216"/>
  <c r="BK196"/>
  <c r="J175"/>
  <c r="BK150"/>
  <c r="BK130"/>
  <c r="BK109"/>
  <c r="BK212"/>
  <c r="J183"/>
  <c r="BK158"/>
  <c r="BK137"/>
  <c i="4" r="J299"/>
  <c r="J245"/>
  <c r="BK221"/>
  <c r="J210"/>
  <c r="BK174"/>
  <c r="BK148"/>
  <c r="J119"/>
  <c r="BK294"/>
  <c r="J259"/>
  <c r="J234"/>
  <c r="BK220"/>
  <c r="BK189"/>
  <c r="J165"/>
  <c r="BK152"/>
  <c r="BK117"/>
  <c r="BK296"/>
  <c r="J270"/>
  <c r="BK249"/>
  <c r="BK206"/>
  <c r="J202"/>
  <c r="BK197"/>
  <c r="J187"/>
  <c r="J160"/>
  <c r="BK133"/>
  <c r="J111"/>
  <c r="J303"/>
  <c r="J288"/>
  <c r="J262"/>
  <c r="BK242"/>
  <c r="BK215"/>
  <c r="J198"/>
  <c r="J173"/>
  <c r="J124"/>
  <c i="5" r="J284"/>
  <c r="J263"/>
  <c r="J251"/>
  <c r="BK236"/>
  <c r="J211"/>
  <c r="BK182"/>
  <c r="J153"/>
  <c r="BK110"/>
  <c r="J292"/>
  <c r="BK271"/>
  <c r="J257"/>
  <c r="J238"/>
  <c r="BK210"/>
  <c r="J164"/>
  <c r="J147"/>
  <c r="BK125"/>
  <c r="J295"/>
  <c r="J281"/>
  <c r="BK248"/>
  <c r="J220"/>
  <c r="J199"/>
  <c r="BK174"/>
  <c r="BK154"/>
  <c r="J131"/>
  <c r="BK111"/>
  <c r="BK279"/>
  <c r="BK239"/>
  <c r="BK223"/>
  <c r="J209"/>
  <c r="BK189"/>
  <c r="BK162"/>
  <c r="BK140"/>
  <c r="BK112"/>
  <c i="6" r="J272"/>
  <c r="BK251"/>
  <c r="J227"/>
  <c r="BK213"/>
  <c r="BK187"/>
  <c r="BK157"/>
  <c r="J134"/>
  <c r="BK102"/>
  <c r="J294"/>
  <c r="BK289"/>
  <c r="J270"/>
  <c r="J248"/>
  <c r="BK198"/>
  <c r="BK166"/>
  <c r="J152"/>
  <c r="J142"/>
  <c r="BK114"/>
  <c r="J102"/>
  <c r="J260"/>
  <c r="J240"/>
  <c r="BK214"/>
  <c r="J198"/>
  <c r="J179"/>
  <c r="BK155"/>
  <c r="BK134"/>
  <c r="BK290"/>
  <c r="J265"/>
  <c r="BK243"/>
  <c r="J228"/>
  <c r="BK200"/>
  <c r="BK184"/>
  <c r="J138"/>
  <c r="J112"/>
  <c i="2" r="J112"/>
  <c r="BK101"/>
  <c r="BK110"/>
  <c r="BK112"/>
  <c r="J98"/>
  <c r="BK92"/>
  <c r="J96"/>
  <c r="BK90"/>
  <c i="3" r="BK292"/>
  <c r="J285"/>
  <c r="BK263"/>
  <c r="BK248"/>
  <c r="J225"/>
  <c r="J204"/>
  <c r="J182"/>
  <c r="BK152"/>
  <c r="J138"/>
  <c r="BK106"/>
  <c r="BK272"/>
  <c r="BK252"/>
  <c r="J231"/>
  <c r="BK217"/>
  <c r="J199"/>
  <c r="J159"/>
  <c r="BK131"/>
  <c r="BK113"/>
  <c r="J287"/>
  <c r="BK269"/>
  <c r="J258"/>
  <c r="J245"/>
  <c r="BK224"/>
  <c r="BK201"/>
  <c r="BK182"/>
  <c r="J156"/>
  <c r="J125"/>
  <c r="J106"/>
  <c r="BK214"/>
  <c r="J179"/>
  <c r="J161"/>
  <c r="BK142"/>
  <c r="BK112"/>
  <c i="4" r="BK279"/>
  <c r="BK227"/>
  <c r="BK219"/>
  <c r="J201"/>
  <c r="J152"/>
  <c r="BK120"/>
  <c r="J296"/>
  <c r="BK261"/>
  <c r="J240"/>
  <c r="BK212"/>
  <c r="J183"/>
  <c r="BK167"/>
  <c r="J151"/>
  <c r="BK114"/>
  <c r="J277"/>
  <c r="J261"/>
  <c r="BK240"/>
  <c r="J213"/>
  <c r="BK162"/>
  <c r="J150"/>
  <c r="J127"/>
  <c r="BK109"/>
  <c r="J294"/>
  <c r="J273"/>
  <c r="BK257"/>
  <c r="BK235"/>
  <c r="BK218"/>
  <c r="J194"/>
  <c r="J172"/>
  <c r="BK134"/>
  <c r="J109"/>
  <c i="5" r="BK267"/>
  <c r="J252"/>
  <c r="BK241"/>
  <c r="BK217"/>
  <c r="J178"/>
  <c r="BK151"/>
  <c r="J128"/>
  <c r="BK299"/>
  <c r="J272"/>
  <c r="J261"/>
  <c r="BK247"/>
  <c r="J212"/>
  <c r="J182"/>
  <c r="J146"/>
  <c r="J139"/>
  <c r="J114"/>
  <c r="BK287"/>
  <c r="J260"/>
  <c r="J225"/>
  <c r="J204"/>
  <c r="J190"/>
  <c r="J159"/>
  <c r="BK132"/>
  <c r="J115"/>
  <c r="BK286"/>
  <c r="J245"/>
  <c r="J226"/>
  <c r="J213"/>
  <c r="J192"/>
  <c r="J166"/>
  <c r="BK131"/>
  <c r="J103"/>
  <c i="6" r="BK275"/>
  <c r="J259"/>
  <c r="BK240"/>
  <c r="J219"/>
  <c r="BK194"/>
  <c r="J159"/>
  <c r="J137"/>
  <c r="BK103"/>
  <c r="BK296"/>
  <c r="J285"/>
  <c r="BK266"/>
  <c r="J245"/>
  <c r="BK216"/>
  <c r="J183"/>
  <c r="BK165"/>
  <c r="BK153"/>
  <c r="J136"/>
  <c r="J115"/>
  <c r="J103"/>
  <c r="BK273"/>
  <c r="J243"/>
  <c r="J223"/>
  <c r="BK210"/>
  <c r="J191"/>
  <c r="J157"/>
  <c r="BK135"/>
  <c r="BK110"/>
  <c r="BK279"/>
  <c r="BK259"/>
  <c r="BK230"/>
  <c r="J207"/>
  <c r="BK191"/>
  <c r="BK161"/>
  <c r="J135"/>
  <c r="BK105"/>
  <c i="2" l="1" r="T87"/>
  <c r="T86"/>
  <c r="R111"/>
  <c r="R108"/>
  <c i="3" r="BK105"/>
  <c r="J105"/>
  <c r="J63"/>
  <c r="T105"/>
  <c r="T127"/>
  <c r="P157"/>
  <c r="T157"/>
  <c r="P160"/>
  <c r="R160"/>
  <c r="R167"/>
  <c r="P227"/>
  <c r="T227"/>
  <c r="R243"/>
  <c r="P262"/>
  <c r="BK270"/>
  <c r="J270"/>
  <c r="J74"/>
  <c r="T270"/>
  <c r="P278"/>
  <c r="T278"/>
  <c r="R283"/>
  <c r="P288"/>
  <c r="BK294"/>
  <c r="J294"/>
  <c r="J79"/>
  <c r="R294"/>
  <c r="T298"/>
  <c i="4" r="P105"/>
  <c r="BK129"/>
  <c r="J129"/>
  <c r="J65"/>
  <c r="R129"/>
  <c r="P161"/>
  <c r="T161"/>
  <c r="P164"/>
  <c r="T164"/>
  <c r="T171"/>
  <c r="P231"/>
  <c r="BK247"/>
  <c r="J247"/>
  <c r="J72"/>
  <c r="T247"/>
  <c r="R266"/>
  <c r="P274"/>
  <c r="R282"/>
  <c r="P287"/>
  <c r="BK292"/>
  <c r="J292"/>
  <c r="J78"/>
  <c r="T298"/>
  <c r="P302"/>
  <c i="5" r="BK105"/>
  <c r="J105"/>
  <c r="J63"/>
  <c r="BK127"/>
  <c r="J127"/>
  <c r="J65"/>
  <c r="P157"/>
  <c r="BK160"/>
  <c r="J160"/>
  <c r="J68"/>
  <c r="R167"/>
  <c r="T227"/>
  <c r="R243"/>
  <c r="R262"/>
  <c r="BK270"/>
  <c r="J270"/>
  <c r="J74"/>
  <c r="R278"/>
  <c r="R283"/>
  <c r="P288"/>
  <c r="P294"/>
  <c r="P298"/>
  <c i="6" r="BK101"/>
  <c r="T119"/>
  <c r="T118"/>
  <c r="P164"/>
  <c r="P231"/>
  <c r="P250"/>
  <c r="R269"/>
  <c r="R282"/>
  <c i="2" r="BK87"/>
  <c r="J87"/>
  <c r="J61"/>
  <c r="R87"/>
  <c r="R86"/>
  <c r="BK111"/>
  <c r="J111"/>
  <c r="J64"/>
  <c r="P111"/>
  <c r="P108"/>
  <c i="3" r="P105"/>
  <c r="R105"/>
  <c r="P127"/>
  <c r="P126"/>
  <c r="BK157"/>
  <c r="J157"/>
  <c r="J67"/>
  <c r="R157"/>
  <c r="BK160"/>
  <c r="J160"/>
  <c r="J68"/>
  <c r="T160"/>
  <c r="P167"/>
  <c r="BK227"/>
  <c r="J227"/>
  <c r="J71"/>
  <c r="BK243"/>
  <c r="J243"/>
  <c r="J72"/>
  <c r="T243"/>
  <c r="T262"/>
  <c r="P270"/>
  <c r="BK278"/>
  <c r="J278"/>
  <c r="J76"/>
  <c r="BK283"/>
  <c r="J283"/>
  <c r="J77"/>
  <c r="T283"/>
  <c r="R288"/>
  <c r="P294"/>
  <c r="BK298"/>
  <c r="J298"/>
  <c r="J80"/>
  <c r="R298"/>
  <c i="4" r="R105"/>
  <c r="T129"/>
  <c r="T128"/>
  <c r="BK161"/>
  <c r="J161"/>
  <c r="J67"/>
  <c r="R161"/>
  <c r="BK164"/>
  <c r="J164"/>
  <c r="J68"/>
  <c r="R164"/>
  <c r="R171"/>
  <c r="R231"/>
  <c r="R247"/>
  <c r="P266"/>
  <c r="BK274"/>
  <c r="J274"/>
  <c r="J74"/>
  <c r="T274"/>
  <c r="P282"/>
  <c r="BK287"/>
  <c r="J287"/>
  <c r="J77"/>
  <c r="T287"/>
  <c r="T292"/>
  <c r="BK298"/>
  <c r="J298"/>
  <c r="J79"/>
  <c r="P298"/>
  <c r="R298"/>
  <c r="BK302"/>
  <c r="J302"/>
  <c r="J80"/>
  <c i="5" r="R105"/>
  <c r="R127"/>
  <c r="T157"/>
  <c r="T160"/>
  <c r="P167"/>
  <c r="P227"/>
  <c r="P243"/>
  <c r="P262"/>
  <c r="T270"/>
  <c r="P278"/>
  <c r="BK283"/>
  <c r="J283"/>
  <c r="J77"/>
  <c r="R288"/>
  <c r="R294"/>
  <c r="R298"/>
  <c i="6" r="P101"/>
  <c r="P119"/>
  <c r="P118"/>
  <c r="T164"/>
  <c r="R231"/>
  <c r="R250"/>
  <c r="P269"/>
  <c r="P274"/>
  <c r="T282"/>
  <c r="R287"/>
  <c r="P292"/>
  <c r="BK300"/>
  <c r="J300"/>
  <c r="J76"/>
  <c r="P300"/>
  <c i="4" r="T302"/>
  <c i="5" r="T105"/>
  <c r="P127"/>
  <c r="R157"/>
  <c r="R160"/>
  <c r="T167"/>
  <c r="R227"/>
  <c r="T243"/>
  <c r="T262"/>
  <c r="R270"/>
  <c r="T278"/>
  <c r="T283"/>
  <c r="T288"/>
  <c r="T294"/>
  <c r="T298"/>
  <c i="6" r="R101"/>
  <c r="R119"/>
  <c r="R118"/>
  <c r="R164"/>
  <c r="T231"/>
  <c r="T250"/>
  <c r="BK274"/>
  <c r="J274"/>
  <c r="J70"/>
  <c r="T274"/>
  <c r="P282"/>
  <c r="P281"/>
  <c r="P287"/>
  <c r="BK292"/>
  <c r="J292"/>
  <c r="J74"/>
  <c r="R292"/>
  <c r="R300"/>
  <c i="2" r="P87"/>
  <c r="P86"/>
  <c r="T111"/>
  <c r="T108"/>
  <c i="3" r="BK127"/>
  <c r="J127"/>
  <c r="J65"/>
  <c r="R127"/>
  <c r="BK167"/>
  <c r="J167"/>
  <c r="J70"/>
  <c r="T167"/>
  <c r="R227"/>
  <c r="P243"/>
  <c r="BK262"/>
  <c r="J262"/>
  <c r="J73"/>
  <c r="R262"/>
  <c r="R270"/>
  <c r="R278"/>
  <c r="R277"/>
  <c r="P283"/>
  <c r="BK288"/>
  <c r="J288"/>
  <c r="J78"/>
  <c r="T288"/>
  <c r="T294"/>
  <c r="P298"/>
  <c i="4" r="BK105"/>
  <c r="J105"/>
  <c r="J63"/>
  <c r="T105"/>
  <c r="P129"/>
  <c r="P128"/>
  <c r="BK171"/>
  <c r="J171"/>
  <c r="J70"/>
  <c r="P171"/>
  <c r="BK231"/>
  <c r="J231"/>
  <c r="J71"/>
  <c r="T231"/>
  <c r="P247"/>
  <c r="BK266"/>
  <c r="J266"/>
  <c r="J73"/>
  <c r="T266"/>
  <c r="R274"/>
  <c r="BK282"/>
  <c r="J282"/>
  <c r="J76"/>
  <c r="T282"/>
  <c r="T281"/>
  <c r="R287"/>
  <c r="P292"/>
  <c r="R292"/>
  <c r="R302"/>
  <c i="5" r="P105"/>
  <c r="T127"/>
  <c r="T126"/>
  <c r="BK157"/>
  <c r="J157"/>
  <c r="J67"/>
  <c r="P160"/>
  <c r="BK167"/>
  <c r="J167"/>
  <c r="J70"/>
  <c r="BK227"/>
  <c r="J227"/>
  <c r="J71"/>
  <c r="BK243"/>
  <c r="J243"/>
  <c r="J72"/>
  <c r="BK262"/>
  <c r="J262"/>
  <c r="J73"/>
  <c r="P270"/>
  <c r="BK278"/>
  <c r="J278"/>
  <c r="J76"/>
  <c r="P283"/>
  <c r="BK288"/>
  <c r="J288"/>
  <c r="J78"/>
  <c r="BK294"/>
  <c r="J294"/>
  <c r="J79"/>
  <c r="BK298"/>
  <c r="J298"/>
  <c r="J80"/>
  <c i="6" r="T101"/>
  <c r="BK119"/>
  <c r="J119"/>
  <c r="J65"/>
  <c r="BK164"/>
  <c r="J164"/>
  <c r="J66"/>
  <c r="BK231"/>
  <c r="J231"/>
  <c r="J67"/>
  <c r="BK250"/>
  <c r="J250"/>
  <c r="J68"/>
  <c r="BK269"/>
  <c r="J269"/>
  <c r="J69"/>
  <c r="T269"/>
  <c r="R274"/>
  <c r="BK282"/>
  <c r="J282"/>
  <c r="J72"/>
  <c r="BK287"/>
  <c r="J287"/>
  <c r="J73"/>
  <c r="T287"/>
  <c r="T292"/>
  <c r="T300"/>
  <c i="2" r="BK117"/>
  <c r="J117"/>
  <c r="J65"/>
  <c i="3" r="BK165"/>
  <c r="J165"/>
  <c r="J69"/>
  <c i="4" r="BK169"/>
  <c r="J169"/>
  <c r="J69"/>
  <c i="5" r="BK155"/>
  <c r="J155"/>
  <c r="J66"/>
  <c i="3" r="BK155"/>
  <c r="J155"/>
  <c r="J66"/>
  <c i="4" r="BK102"/>
  <c r="J102"/>
  <c r="J61"/>
  <c i="5" r="BK165"/>
  <c r="J165"/>
  <c r="J69"/>
  <c i="6" r="BK98"/>
  <c r="BK97"/>
  <c r="J97"/>
  <c r="J60"/>
  <c r="BK298"/>
  <c r="J298"/>
  <c r="J75"/>
  <c i="2" r="BK109"/>
  <c r="J109"/>
  <c r="J63"/>
  <c i="3" r="BK102"/>
  <c r="J102"/>
  <c r="J61"/>
  <c i="4" r="BK159"/>
  <c r="J159"/>
  <c r="J66"/>
  <c i="5" r="BK102"/>
  <c r="J102"/>
  <c r="J61"/>
  <c i="6" r="E86"/>
  <c r="BE102"/>
  <c r="BE103"/>
  <c r="BE120"/>
  <c r="BE122"/>
  <c r="BE144"/>
  <c r="BE149"/>
  <c r="BE151"/>
  <c r="BE154"/>
  <c r="BE157"/>
  <c r="BE158"/>
  <c r="BE162"/>
  <c r="BE168"/>
  <c r="BE176"/>
  <c r="BE179"/>
  <c r="BE180"/>
  <c r="BE194"/>
  <c r="BE207"/>
  <c r="BE210"/>
  <c r="BE211"/>
  <c r="BE216"/>
  <c r="BE217"/>
  <c r="BE218"/>
  <c r="BE226"/>
  <c r="BE228"/>
  <c r="BE230"/>
  <c r="BE233"/>
  <c r="BE234"/>
  <c r="BE240"/>
  <c r="BE257"/>
  <c r="BE261"/>
  <c r="BE265"/>
  <c r="BE266"/>
  <c r="BE271"/>
  <c r="BE275"/>
  <c r="J90"/>
  <c r="BE99"/>
  <c r="BE104"/>
  <c r="BE105"/>
  <c r="BE106"/>
  <c r="BE107"/>
  <c r="BE108"/>
  <c r="BE111"/>
  <c r="BE114"/>
  <c r="BE117"/>
  <c r="BE128"/>
  <c r="BE137"/>
  <c r="BE142"/>
  <c r="BE147"/>
  <c r="BE148"/>
  <c r="BE152"/>
  <c r="BE161"/>
  <c r="BE166"/>
  <c r="BE167"/>
  <c r="BE172"/>
  <c r="BE184"/>
  <c r="BE187"/>
  <c r="BE205"/>
  <c r="BE219"/>
  <c r="BE227"/>
  <c r="BE232"/>
  <c r="BE242"/>
  <c r="BE243"/>
  <c r="BE246"/>
  <c r="BE254"/>
  <c r="BE258"/>
  <c r="BE260"/>
  <c r="BE262"/>
  <c r="BE264"/>
  <c r="BE267"/>
  <c r="BE268"/>
  <c r="BE270"/>
  <c r="BE272"/>
  <c r="BE283"/>
  <c r="BE288"/>
  <c r="BE109"/>
  <c r="BE110"/>
  <c r="BE123"/>
  <c r="BE136"/>
  <c r="BE138"/>
  <c r="BE140"/>
  <c r="BE156"/>
  <c r="BE159"/>
  <c r="BE160"/>
  <c r="BE171"/>
  <c r="BE175"/>
  <c r="BE186"/>
  <c r="BE190"/>
  <c r="BE191"/>
  <c r="BE192"/>
  <c r="BE193"/>
  <c r="BE200"/>
  <c r="BE202"/>
  <c r="BE212"/>
  <c r="BE213"/>
  <c r="BE220"/>
  <c r="BE222"/>
  <c r="BE225"/>
  <c r="BE241"/>
  <c r="BE249"/>
  <c r="BE251"/>
  <c r="BE255"/>
  <c r="BE259"/>
  <c r="BE273"/>
  <c r="BE278"/>
  <c r="BE279"/>
  <c r="BE285"/>
  <c r="BE299"/>
  <c r="BE301"/>
  <c r="BE303"/>
  <c r="F55"/>
  <c r="BE112"/>
  <c r="BE113"/>
  <c r="BE115"/>
  <c r="BE116"/>
  <c r="BE121"/>
  <c r="BE124"/>
  <c r="BE132"/>
  <c r="BE134"/>
  <c r="BE135"/>
  <c r="BE145"/>
  <c r="BE146"/>
  <c r="BE150"/>
  <c r="BE153"/>
  <c r="BE155"/>
  <c r="BE163"/>
  <c r="BE165"/>
  <c r="BE183"/>
  <c r="BE195"/>
  <c r="BE197"/>
  <c r="BE198"/>
  <c r="BE199"/>
  <c r="BE203"/>
  <c r="BE209"/>
  <c r="BE214"/>
  <c r="BE215"/>
  <c r="BE221"/>
  <c r="BE223"/>
  <c r="BE224"/>
  <c r="BE235"/>
  <c r="BE238"/>
  <c r="BE245"/>
  <c r="BE247"/>
  <c r="BE248"/>
  <c r="BE252"/>
  <c r="BE276"/>
  <c r="BE277"/>
  <c r="BE289"/>
  <c r="BE290"/>
  <c r="BE291"/>
  <c r="BE293"/>
  <c r="BE294"/>
  <c r="BE296"/>
  <c i="5" r="E48"/>
  <c r="F55"/>
  <c r="BE106"/>
  <c r="BE107"/>
  <c r="BE109"/>
  <c r="BE119"/>
  <c r="BE122"/>
  <c r="BE129"/>
  <c r="BE132"/>
  <c r="BE140"/>
  <c r="BE142"/>
  <c r="BE145"/>
  <c r="BE146"/>
  <c r="BE158"/>
  <c r="BE171"/>
  <c r="BE175"/>
  <c r="BE179"/>
  <c r="BE190"/>
  <c r="BE193"/>
  <c r="BE194"/>
  <c r="BE196"/>
  <c r="BE199"/>
  <c r="BE214"/>
  <c r="BE217"/>
  <c r="BE258"/>
  <c r="BE261"/>
  <c r="BE272"/>
  <c r="BE275"/>
  <c r="BE284"/>
  <c r="BE290"/>
  <c r="BE292"/>
  <c r="J94"/>
  <c r="BE103"/>
  <c r="BE113"/>
  <c r="BE114"/>
  <c r="BE117"/>
  <c r="BE118"/>
  <c r="BE125"/>
  <c r="BE131"/>
  <c r="BE138"/>
  <c r="BE139"/>
  <c r="BE144"/>
  <c r="BE151"/>
  <c r="BE152"/>
  <c r="BE163"/>
  <c r="BE164"/>
  <c r="BE166"/>
  <c r="BE168"/>
  <c r="BE169"/>
  <c r="BE182"/>
  <c r="BE183"/>
  <c r="BE189"/>
  <c r="BE197"/>
  <c r="BE208"/>
  <c r="BE210"/>
  <c r="BE212"/>
  <c r="BE220"/>
  <c r="BE223"/>
  <c r="BE229"/>
  <c r="BE234"/>
  <c r="BE241"/>
  <c r="BE242"/>
  <c r="BE244"/>
  <c r="BE247"/>
  <c r="BE268"/>
  <c r="BE269"/>
  <c r="BE289"/>
  <c r="BE110"/>
  <c r="BE116"/>
  <c r="BE130"/>
  <c r="BE147"/>
  <c r="BE148"/>
  <c r="BE150"/>
  <c r="BE153"/>
  <c r="BE162"/>
  <c r="BE170"/>
  <c r="BE178"/>
  <c r="BE185"/>
  <c r="BE191"/>
  <c r="BE198"/>
  <c r="BE201"/>
  <c r="BE213"/>
  <c r="BE215"/>
  <c r="BE218"/>
  <c r="BE219"/>
  <c r="BE224"/>
  <c r="BE225"/>
  <c r="BE231"/>
  <c r="BE239"/>
  <c r="BE245"/>
  <c r="BE250"/>
  <c r="BE252"/>
  <c r="BE253"/>
  <c r="BE254"/>
  <c r="BE255"/>
  <c r="BE257"/>
  <c r="BE266"/>
  <c r="BE267"/>
  <c r="BE273"/>
  <c r="BE274"/>
  <c r="BE281"/>
  <c r="BE287"/>
  <c r="BE299"/>
  <c r="BE301"/>
  <c r="BE108"/>
  <c r="BE111"/>
  <c r="BE112"/>
  <c r="BE115"/>
  <c r="BE123"/>
  <c r="BE128"/>
  <c r="BE136"/>
  <c r="BE137"/>
  <c r="BE149"/>
  <c r="BE154"/>
  <c r="BE156"/>
  <c r="BE159"/>
  <c r="BE161"/>
  <c r="BE174"/>
  <c r="BE186"/>
  <c r="BE192"/>
  <c r="BE202"/>
  <c r="BE204"/>
  <c r="BE206"/>
  <c r="BE209"/>
  <c r="BE211"/>
  <c r="BE216"/>
  <c r="BE221"/>
  <c r="BE222"/>
  <c r="BE226"/>
  <c r="BE228"/>
  <c r="BE230"/>
  <c r="BE236"/>
  <c r="BE237"/>
  <c r="BE238"/>
  <c r="BE248"/>
  <c r="BE251"/>
  <c r="BE259"/>
  <c r="BE260"/>
  <c r="BE263"/>
  <c r="BE264"/>
  <c r="BE265"/>
  <c r="BE271"/>
  <c r="BE279"/>
  <c r="BE285"/>
  <c r="BE286"/>
  <c r="BE295"/>
  <c r="BE297"/>
  <c i="4" r="E48"/>
  <c r="J94"/>
  <c r="BE107"/>
  <c r="BE108"/>
  <c r="BE111"/>
  <c r="BE113"/>
  <c r="BE114"/>
  <c r="BE118"/>
  <c r="BE125"/>
  <c r="BE127"/>
  <c r="BE131"/>
  <c r="BE132"/>
  <c r="BE148"/>
  <c r="BE151"/>
  <c r="BE152"/>
  <c r="BE153"/>
  <c r="BE157"/>
  <c r="BE162"/>
  <c r="BE167"/>
  <c r="BE168"/>
  <c r="BE170"/>
  <c r="BE183"/>
  <c r="BE190"/>
  <c r="BE196"/>
  <c r="BE201"/>
  <c r="BE210"/>
  <c r="BE216"/>
  <c r="BE219"/>
  <c r="BE221"/>
  <c r="BE222"/>
  <c r="BE225"/>
  <c r="BE240"/>
  <c r="BE249"/>
  <c r="BE259"/>
  <c r="BE263"/>
  <c r="BE268"/>
  <c r="BE269"/>
  <c r="BE283"/>
  <c r="BE293"/>
  <c r="BE294"/>
  <c r="BE296"/>
  <c r="BE301"/>
  <c r="BE305"/>
  <c r="F97"/>
  <c r="BE115"/>
  <c r="BE117"/>
  <c r="BE119"/>
  <c r="BE130"/>
  <c r="BE138"/>
  <c r="BE156"/>
  <c r="BE166"/>
  <c r="BE172"/>
  <c r="BE173"/>
  <c r="BE175"/>
  <c r="BE182"/>
  <c r="BE189"/>
  <c r="BE194"/>
  <c r="BE195"/>
  <c r="BE206"/>
  <c r="BE215"/>
  <c r="BE217"/>
  <c r="BE220"/>
  <c r="BE223"/>
  <c r="BE224"/>
  <c r="BE226"/>
  <c r="BE229"/>
  <c r="BE230"/>
  <c r="BE234"/>
  <c r="BE235"/>
  <c r="BE245"/>
  <c r="BE246"/>
  <c r="BE248"/>
  <c r="BE251"/>
  <c r="BE255"/>
  <c r="BE256"/>
  <c r="BE264"/>
  <c r="BE265"/>
  <c r="BE267"/>
  <c r="BE278"/>
  <c r="BE285"/>
  <c r="BE288"/>
  <c r="BE289"/>
  <c r="BE290"/>
  <c r="BE299"/>
  <c r="BE303"/>
  <c r="BE103"/>
  <c r="BE110"/>
  <c r="BE120"/>
  <c r="BE121"/>
  <c r="BE134"/>
  <c r="BE139"/>
  <c r="BE140"/>
  <c r="BE141"/>
  <c r="BE142"/>
  <c r="BE146"/>
  <c r="BE150"/>
  <c r="BE154"/>
  <c r="BE155"/>
  <c r="BE174"/>
  <c r="BE179"/>
  <c r="BE197"/>
  <c r="BE202"/>
  <c r="BE203"/>
  <c r="BE213"/>
  <c r="BE214"/>
  <c r="BE218"/>
  <c r="BE227"/>
  <c r="BE241"/>
  <c r="BE242"/>
  <c r="BE262"/>
  <c r="BE270"/>
  <c r="BE272"/>
  <c r="BE275"/>
  <c r="BE276"/>
  <c r="BE279"/>
  <c r="BE291"/>
  <c r="BE106"/>
  <c r="BE109"/>
  <c r="BE112"/>
  <c r="BE116"/>
  <c r="BE124"/>
  <c r="BE133"/>
  <c r="BE144"/>
  <c r="BE149"/>
  <c r="BE158"/>
  <c r="BE160"/>
  <c r="BE163"/>
  <c r="BE165"/>
  <c r="BE178"/>
  <c r="BE186"/>
  <c r="BE187"/>
  <c r="BE193"/>
  <c r="BE198"/>
  <c r="BE200"/>
  <c r="BE205"/>
  <c r="BE208"/>
  <c r="BE212"/>
  <c r="BE228"/>
  <c r="BE232"/>
  <c r="BE233"/>
  <c r="BE238"/>
  <c r="BE243"/>
  <c r="BE252"/>
  <c r="BE254"/>
  <c r="BE257"/>
  <c r="BE258"/>
  <c r="BE261"/>
  <c r="BE271"/>
  <c r="BE273"/>
  <c r="BE277"/>
  <c i="3" r="E48"/>
  <c r="F55"/>
  <c r="J94"/>
  <c r="BE106"/>
  <c r="BE107"/>
  <c r="BE116"/>
  <c r="BE118"/>
  <c r="BE123"/>
  <c r="BE129"/>
  <c r="BE131"/>
  <c r="BE132"/>
  <c r="BE136"/>
  <c r="BE139"/>
  <c r="BE147"/>
  <c r="BE149"/>
  <c r="BE151"/>
  <c r="BE153"/>
  <c r="BE158"/>
  <c r="BE164"/>
  <c r="BE179"/>
  <c r="BE196"/>
  <c r="BE198"/>
  <c r="BE208"/>
  <c r="BE209"/>
  <c r="BE211"/>
  <c r="BE213"/>
  <c r="BE216"/>
  <c r="BE219"/>
  <c r="BE221"/>
  <c r="BE222"/>
  <c r="BE258"/>
  <c r="BE260"/>
  <c r="BE265"/>
  <c r="BE266"/>
  <c r="BE108"/>
  <c r="BE109"/>
  <c r="BE112"/>
  <c r="BE115"/>
  <c r="BE119"/>
  <c r="BE122"/>
  <c r="BE137"/>
  <c r="BE138"/>
  <c r="BE145"/>
  <c r="BE159"/>
  <c r="BE163"/>
  <c r="BE171"/>
  <c r="BE192"/>
  <c r="BE197"/>
  <c r="BE206"/>
  <c r="BE214"/>
  <c r="BE230"/>
  <c r="BE236"/>
  <c r="BE242"/>
  <c r="BE252"/>
  <c r="BE253"/>
  <c r="BE255"/>
  <c r="BE261"/>
  <c r="BE267"/>
  <c r="BE269"/>
  <c r="BE272"/>
  <c r="BE274"/>
  <c r="BE281"/>
  <c r="BE301"/>
  <c r="BE103"/>
  <c r="BE111"/>
  <c r="BE117"/>
  <c r="BE142"/>
  <c r="BE146"/>
  <c r="BE152"/>
  <c r="BE161"/>
  <c r="BE162"/>
  <c r="BE169"/>
  <c r="BE170"/>
  <c r="BE175"/>
  <c r="BE182"/>
  <c r="BE183"/>
  <c r="BE185"/>
  <c r="BE186"/>
  <c r="BE190"/>
  <c r="BE193"/>
  <c r="BE201"/>
  <c r="BE204"/>
  <c r="BE223"/>
  <c r="BE226"/>
  <c r="BE229"/>
  <c r="BE231"/>
  <c r="BE238"/>
  <c r="BE245"/>
  <c r="BE251"/>
  <c r="BE259"/>
  <c r="BE264"/>
  <c r="BE271"/>
  <c r="BE273"/>
  <c r="BE275"/>
  <c r="BE284"/>
  <c r="BE286"/>
  <c r="BE289"/>
  <c r="BE292"/>
  <c r="BE297"/>
  <c r="BE299"/>
  <c r="BE110"/>
  <c r="BE113"/>
  <c r="BE114"/>
  <c r="BE125"/>
  <c r="BE128"/>
  <c r="BE130"/>
  <c r="BE140"/>
  <c r="BE144"/>
  <c r="BE148"/>
  <c r="BE150"/>
  <c r="BE154"/>
  <c r="BE156"/>
  <c r="BE166"/>
  <c r="BE168"/>
  <c r="BE174"/>
  <c r="BE178"/>
  <c r="BE189"/>
  <c r="BE191"/>
  <c r="BE194"/>
  <c r="BE199"/>
  <c r="BE202"/>
  <c r="BE210"/>
  <c r="BE212"/>
  <c r="BE215"/>
  <c r="BE217"/>
  <c r="BE218"/>
  <c r="BE220"/>
  <c r="BE224"/>
  <c r="BE225"/>
  <c r="BE228"/>
  <c r="BE234"/>
  <c r="BE237"/>
  <c r="BE239"/>
  <c r="BE241"/>
  <c r="BE244"/>
  <c r="BE247"/>
  <c r="BE248"/>
  <c r="BE250"/>
  <c r="BE254"/>
  <c r="BE257"/>
  <c r="BE263"/>
  <c r="BE268"/>
  <c r="BE279"/>
  <c r="BE285"/>
  <c r="BE287"/>
  <c r="BE290"/>
  <c r="BE295"/>
  <c i="2" r="E48"/>
  <c r="F55"/>
  <c r="BE91"/>
  <c r="BE92"/>
  <c r="BE93"/>
  <c r="BE95"/>
  <c r="BE97"/>
  <c r="BE99"/>
  <c r="BE101"/>
  <c r="BE106"/>
  <c r="J79"/>
  <c r="BE88"/>
  <c r="BE90"/>
  <c r="BE94"/>
  <c r="BE96"/>
  <c r="BE98"/>
  <c r="BE103"/>
  <c r="BE110"/>
  <c r="BE112"/>
  <c r="BE115"/>
  <c r="BE89"/>
  <c r="BE107"/>
  <c r="BE118"/>
  <c r="BE100"/>
  <c r="BE104"/>
  <c r="BE113"/>
  <c i="3" r="F35"/>
  <c i="1" r="BB56"/>
  <c i="6" r="F35"/>
  <c i="1" r="BB59"/>
  <c i="3" r="F36"/>
  <c i="1" r="BC56"/>
  <c i="4" r="F36"/>
  <c i="1" r="BC57"/>
  <c i="2" r="F36"/>
  <c i="1" r="BC55"/>
  <c i="5" r="J34"/>
  <c i="1" r="AW58"/>
  <c i="2" r="J34"/>
  <c i="1" r="AW55"/>
  <c i="3" r="F34"/>
  <c i="1" r="BA56"/>
  <c i="5" r="F34"/>
  <c i="1" r="BA58"/>
  <c i="6" r="F34"/>
  <c i="1" r="BA59"/>
  <c i="6" r="J34"/>
  <c i="1" r="AW59"/>
  <c i="2" r="F37"/>
  <c i="1" r="BD55"/>
  <c i="3" r="F37"/>
  <c i="1" r="BD56"/>
  <c i="6" r="F37"/>
  <c i="1" r="BD59"/>
  <c i="2" r="F34"/>
  <c i="1" r="BA55"/>
  <c i="4" r="F37"/>
  <c i="1" r="BD57"/>
  <c i="4" r="J34"/>
  <c i="1" r="AW57"/>
  <c i="4" r="F35"/>
  <c i="1" r="BB57"/>
  <c i="5" r="F35"/>
  <c i="1" r="BB58"/>
  <c i="3" r="J34"/>
  <c i="1" r="AW56"/>
  <c i="6" r="F36"/>
  <c i="1" r="BC59"/>
  <c i="2" r="F35"/>
  <c i="1" r="BB55"/>
  <c i="5" r="F36"/>
  <c i="1" r="BC58"/>
  <c i="4" r="F34"/>
  <c i="1" r="BA57"/>
  <c i="5" r="F37"/>
  <c i="1" r="BD58"/>
  <c i="5" l="1" r="T277"/>
  <c r="T104"/>
  <c r="T100"/>
  <c r="P277"/>
  <c r="R126"/>
  <c i="3" r="R126"/>
  <c r="R104"/>
  <c r="R100"/>
  <c i="6" r="R281"/>
  <c i="5" r="R277"/>
  <c i="6" r="T100"/>
  <c i="2" r="P85"/>
  <c i="1" r="AU55"/>
  <c i="6" r="R100"/>
  <c r="R96"/>
  <c r="T281"/>
  <c i="5" r="R104"/>
  <c r="R100"/>
  <c i="2" r="R85"/>
  <c i="4" r="R281"/>
  <c i="3" r="P277"/>
  <c r="T126"/>
  <c i="4" r="R128"/>
  <c r="R104"/>
  <c r="R100"/>
  <c i="2" r="T85"/>
  <c i="4" r="T104"/>
  <c r="T100"/>
  <c i="5" r="P126"/>
  <c r="P104"/>
  <c r="P100"/>
  <c i="1" r="AU58"/>
  <c i="6" r="P100"/>
  <c r="P96"/>
  <c i="1" r="AU59"/>
  <c i="4" r="P281"/>
  <c i="3" r="P104"/>
  <c r="P100"/>
  <c i="1" r="AU56"/>
  <c i="4" r="P104"/>
  <c r="P100"/>
  <c i="1" r="AU57"/>
  <c i="3" r="T277"/>
  <c r="T104"/>
  <c i="5" r="BK277"/>
  <c r="J277"/>
  <c r="J75"/>
  <c i="6" r="J101"/>
  <c r="J63"/>
  <c r="BK118"/>
  <c r="J118"/>
  <c r="J64"/>
  <c i="3" r="BK101"/>
  <c r="J101"/>
  <c r="J60"/>
  <c r="BK126"/>
  <c r="J126"/>
  <c r="J64"/>
  <c r="BK277"/>
  <c r="J277"/>
  <c r="J75"/>
  <c i="4" r="BK101"/>
  <c r="J101"/>
  <c r="J60"/>
  <c r="BK128"/>
  <c r="J128"/>
  <c r="J64"/>
  <c i="5" r="BK101"/>
  <c r="J101"/>
  <c r="J60"/>
  <c i="6" r="J98"/>
  <c r="J61"/>
  <c r="BK281"/>
  <c r="J281"/>
  <c r="J71"/>
  <c i="2" r="BK86"/>
  <c r="BK108"/>
  <c r="J108"/>
  <c r="J62"/>
  <c i="3" r="BK104"/>
  <c r="J104"/>
  <c r="J62"/>
  <c i="4" r="BK281"/>
  <c r="J281"/>
  <c r="J75"/>
  <c i="5" r="BK126"/>
  <c r="J126"/>
  <c r="J64"/>
  <c r="F33"/>
  <c i="1" r="AZ58"/>
  <c r="BA54"/>
  <c r="W30"/>
  <c i="3" r="F33"/>
  <c i="1" r="AZ56"/>
  <c i="5" r="J33"/>
  <c i="1" r="AV58"/>
  <c r="AT58"/>
  <c i="2" r="F33"/>
  <c i="1" r="AZ55"/>
  <c i="4" r="F33"/>
  <c i="1" r="AZ57"/>
  <c i="6" r="F33"/>
  <c i="1" r="AZ59"/>
  <c i="3" r="J33"/>
  <c i="1" r="AV56"/>
  <c r="AT56"/>
  <c r="BB54"/>
  <c r="W31"/>
  <c r="BC54"/>
  <c r="AY54"/>
  <c i="6" r="J33"/>
  <c i="1" r="AV59"/>
  <c r="AT59"/>
  <c r="BD54"/>
  <c r="W33"/>
  <c i="2" r="J33"/>
  <c i="1" r="AV55"/>
  <c r="AT55"/>
  <c i="4" r="J33"/>
  <c i="1" r="AV57"/>
  <c r="AT57"/>
  <c i="2" l="1" r="BK85"/>
  <c r="J85"/>
  <c r="J59"/>
  <c i="3" r="T100"/>
  <c i="6" r="T96"/>
  <c r="BK100"/>
  <c r="J100"/>
  <c r="J62"/>
  <c i="4" r="BK104"/>
  <c r="J104"/>
  <c r="J62"/>
  <c i="5" r="BK104"/>
  <c r="J104"/>
  <c r="J62"/>
  <c i="2" r="J86"/>
  <c r="J60"/>
  <c i="4" r="BK100"/>
  <c r="J100"/>
  <c r="J59"/>
  <c i="3" r="BK100"/>
  <c r="J100"/>
  <c r="J59"/>
  <c i="5" r="BK100"/>
  <c r="J100"/>
  <c r="J59"/>
  <c i="2" r="J30"/>
  <c i="1" r="AG55"/>
  <c r="W32"/>
  <c r="AW54"/>
  <c r="AK30"/>
  <c r="AU54"/>
  <c r="AZ54"/>
  <c r="AV54"/>
  <c r="AK29"/>
  <c r="AX54"/>
  <c i="2" l="1" r="J39"/>
  <c i="6" r="BK96"/>
  <c r="J96"/>
  <c i="1" r="AN55"/>
  <c i="4" r="J30"/>
  <c i="1" r="AG57"/>
  <c i="5" r="J30"/>
  <c i="1" r="AG58"/>
  <c i="6" r="J30"/>
  <c i="1" r="AG59"/>
  <c i="3" r="J30"/>
  <c i="1" r="AG56"/>
  <c r="AT54"/>
  <c r="W29"/>
  <c i="6" l="1" r="J39"/>
  <c i="3" r="J39"/>
  <c i="5" r="J39"/>
  <c i="6" r="J59"/>
  <c i="4" r="J39"/>
  <c i="1" r="AN56"/>
  <c r="AN57"/>
  <c r="AN59"/>
  <c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<sst xmlns="http://schemas.openxmlformats.org/spreadsheetml/2006/main">
  <si>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</si>
  <si>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</si>
  <si>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</si>
  <si>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</si>
  <si>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</si>
  <si>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{36d2bd00-382a-4aba-8df8-5d7a908910a1}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</si>
  <si>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</si>
  <si>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</si>
  <si>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</si>
  <si>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</si>
  <si>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</si>
  <si>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</si>
  <si>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</si>
  <si>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</si>
  <si>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FV230404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</si>
  <si>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</si>
  <si>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</si>
  <si>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FVE Nemocnice České Budějovice</t>
  </si>
  <si>
    <t>KSO:</t>
  </si>
  <si>
    <t/>
  </si>
  <si>
    <t>CC-CZ:</t>
  </si>
  <si>
    <t>Místo:</t>
  </si>
  <si>
    <t xml:space="preserve"> </t>
  </si>
  <si>
    <t>Datum:</t>
  </si>
  <si>
    <t>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</si>
  <si>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</si>
  <si>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</si>
  <si>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</si>
  <si>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</si>
  <si>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</si>
  <si>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</si>
  <si>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</si>
  <si>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</si>
  <si>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</si>
  <si>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_x000d_
V případě, že je kdekoliv uveden konkrétní název položky (materiál) jde pouze o specifikaci vlastností a definici standardu.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</si>
  <si>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</si>
  <si>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</si>
  <si>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</si>
  <si>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</si>
  <si>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</si>
  <si>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</si>
  <si>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</si>
  <si>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</si>
  <si>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</si>
  <si>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</si>
  <si>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</si>
  <si>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</si>
  <si>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</si>
  <si>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</si>
  <si>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</si>
  <si>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</si>
  <si>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</si>
  <si>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</si>
  <si>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</si>
  <si>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</si>
  <si>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</si>
  <si>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</si>
  <si>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</si>
  <si>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</si>
  <si>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</si>
  <si>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</si>
  <si>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</si>
  <si>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</si>
  <si>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</si>
  <si>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</si>
  <si>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</si>
  <si>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</si>
  <si>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</si>
  <si>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</si>
  <si>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</si>
  <si>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</si>
  <si>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</si>
  <si>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</si>
  <si>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</si>
  <si>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IO01</t>
  </si>
  <si>
    <t>Měření a dispečerské řízení FVE</t>
  </si>
  <si>
    <t>STA</t>
  </si>
  <si>
    <t>1</t>
  </si>
  <si>
    <t>{e8d77587-0ec2-45f8-bc23-a5e25a9327a0}</t>
  </si>
  <si>
    <t>2</t>
  </si>
  <si>
    <t>SO01</t>
  </si>
  <si>
    <t>Budova T</t>
  </si>
  <si>
    <t>{ae23a398-8336-4ee6-8ffe-fd9caaac8fd4}</t>
  </si>
  <si>
    <t>SO02</t>
  </si>
  <si>
    <t>Budova O</t>
  </si>
  <si>
    <t>{0264fb69-2fa9-4eda-b107-22b82947bf8e}</t>
  </si>
  <si>
    <t>SO03</t>
  </si>
  <si>
    <t>Budova L</t>
  </si>
  <si>
    <t>{a0eccba5-26e2-469d-9b35-004095f7c09f}</t>
  </si>
  <si>
    <t>SO04</t>
  </si>
  <si>
    <t>Budova Prádelna</t>
  </si>
  <si>
    <t>{e2ab6850-76dd-483a-96f4-cc060b006599}</t>
  </si>
  <si>
    <t>KRYCÍ LIST SOUPISU PRACÍ</t>
  </si>
  <si>
    <t>Objekt:</t>
  </si>
  <si>
    <t>IO01 - Měření a dispečerské řízení FVE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</si>
  <si>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V případě, že je kdekoliv uveden konkrétní název položky (materiál) jde pouze o specifikaci vlastností a definici standardu.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</si>
  <si>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</si>
  <si>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</si>
  <si>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</si>
  <si>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</si>
  <si>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</si>
  <si>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</si>
  <si>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</si>
  <si>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</si>
  <si>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</si>
  <si>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</si>
  <si>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</si>
  <si>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</si>
  <si>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</si>
  <si>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</si>
  <si>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</si>
  <si>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</si>
  <si>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</si>
  <si>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</si>
  <si>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</si>
  <si>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</si>
  <si>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</si>
  <si>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</si>
  <si>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</si>
  <si>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</si>
  <si>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</si>
  <si>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</si>
  <si>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</si>
  <si>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</si>
  <si>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</si>
  <si>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741130001</t>
  </si>
  <si>
    <t>Ukončení vodičů izolovaných s označením a zapojením v rozváděči nebo na přístroji, průřezu žíly do 2,5 mm2</t>
  </si>
  <si>
    <t>kus</t>
  </si>
  <si>
    <t>16</t>
  </si>
  <si>
    <t>1409134169</t>
  </si>
  <si>
    <t>741210004</t>
  </si>
  <si>
    <t>Montáž rozvodnic oceloplechových nebo plastových bez zapojení vodičů běžných, hmotnosti do 150 kg</t>
  </si>
  <si>
    <t>-368242349</t>
  </si>
  <si>
    <t>3</t>
  </si>
  <si>
    <t>M</t>
  </si>
  <si>
    <t>M011</t>
  </si>
  <si>
    <t>skříň AXIS</t>
  </si>
  <si>
    <t>kpl</t>
  </si>
  <si>
    <t>32</t>
  </si>
  <si>
    <t>-1932975702</t>
  </si>
  <si>
    <t>4</t>
  </si>
  <si>
    <t>M012</t>
  </si>
  <si>
    <t>skříň RX01</t>
  </si>
  <si>
    <t>2054470786</t>
  </si>
  <si>
    <t>5</t>
  </si>
  <si>
    <t>741350202R</t>
  </si>
  <si>
    <t>Montáž měřicích transformátorů se zapojením vodičů proudových, vn s připojovacími praporci</t>
  </si>
  <si>
    <t>298717896</t>
  </si>
  <si>
    <t>6</t>
  </si>
  <si>
    <t>M015</t>
  </si>
  <si>
    <t>MTP budou specifikovány dle SoP</t>
  </si>
  <si>
    <t>-391367937</t>
  </si>
  <si>
    <t>7</t>
  </si>
  <si>
    <t>741350211R</t>
  </si>
  <si>
    <t>Montáž měřicích transformátorů se zapojením vodičů napěťových vn</t>
  </si>
  <si>
    <t>2003864002</t>
  </si>
  <si>
    <t>8</t>
  </si>
  <si>
    <t>M016</t>
  </si>
  <si>
    <t>MTN budou specifikovány dle SoP</t>
  </si>
  <si>
    <t>672697974</t>
  </si>
  <si>
    <t>9</t>
  </si>
  <si>
    <t>741761008</t>
  </si>
  <si>
    <t>Montáž monitorovacího zařízení fotovoltaických systémů sběrnice hlavní jednotky pro připojení dalších modulů</t>
  </si>
  <si>
    <t>1697305677</t>
  </si>
  <si>
    <t>10</t>
  </si>
  <si>
    <t>M014</t>
  </si>
  <si>
    <t>převodník RS485-ethernet</t>
  </si>
  <si>
    <t>-187075122</t>
  </si>
  <si>
    <t>11</t>
  </si>
  <si>
    <t>741761013</t>
  </si>
  <si>
    <t>Montáž monitorovacího zařízení fotovoltaických systémů rozšiřujícího modulu pro připojení dalších vstupních a výstupních zařízení</t>
  </si>
  <si>
    <t>147525474</t>
  </si>
  <si>
    <t>12</t>
  </si>
  <si>
    <t>M013</t>
  </si>
  <si>
    <t>sestava PLC do RX01</t>
  </si>
  <si>
    <t>952896995</t>
  </si>
  <si>
    <t>13</t>
  </si>
  <si>
    <t>741761072</t>
  </si>
  <si>
    <t>Montáž monitorovacího zařízení fotovoltaických systémů instalačního materiálu kabelu pro venkovní rozvod RS-485 a ethernetu</t>
  </si>
  <si>
    <t>m</t>
  </si>
  <si>
    <t>1359844623</t>
  </si>
  <si>
    <t>14</t>
  </si>
  <si>
    <t>34121270</t>
  </si>
  <si>
    <t>kabel datový bezhalogenový celkově stíněný Al fólií třída reakce na oheň B2cas1d1a1 jádro Cu plné (F/UTP) kategorie 5e</t>
  </si>
  <si>
    <t>-1202130611</t>
  </si>
  <si>
    <t>P</t>
  </si>
  <si>
    <t>Poznámka k položce:_x000d_
F/UTP, průměr kabelu 6,2mm</t>
  </si>
  <si>
    <t>741761076</t>
  </si>
  <si>
    <t>Montáž monitorovacího zařízení fotovoltaických systémů instalačního materiálu kabelu propojovacího</t>
  </si>
  <si>
    <t>1791247807</t>
  </si>
  <si>
    <t>34113151</t>
  </si>
  <si>
    <t>kabel ovládací průmyslový stíněný laminovanou Al fólií s příložným Cu drátem jádro Cu plné izolace PVC plášť PVC 250V (JYTY) 7x1,00mm2</t>
  </si>
  <si>
    <t>-1650157953</t>
  </si>
  <si>
    <t>Poznámka k položce:_x000d_
JYTY, průměr kabelu 8,7mm</t>
  </si>
  <si>
    <t>17</t>
  </si>
  <si>
    <t>741810002</t>
  </si>
  <si>
    <t>Zkoušky a prohlídky elektrických rozvodů a zařízení celková prohlídka a vyhotovení revizní zprávy pro objem montážních prací přes 100 do 500 tis. Kč</t>
  </si>
  <si>
    <t>1244542051</t>
  </si>
  <si>
    <t>18</t>
  </si>
  <si>
    <t>998741204</t>
  </si>
  <si>
    <t>Přesun hmot pro silnoproud stanovený procentní sazbou (%) z ceny vodorovná dopravní vzdálenost do 50 m v objektech výšky přes 24 do 36 m</t>
  </si>
  <si>
    <t>%</t>
  </si>
  <si>
    <t>-312596063</t>
  </si>
  <si>
    <t>VRN</t>
  </si>
  <si>
    <t>Vedlejší rozpočtové náklady</t>
  </si>
  <si>
    <t>VRN1</t>
  </si>
  <si>
    <t>Průzkumné, geodetické a projektové práce</t>
  </si>
  <si>
    <t>19</t>
  </si>
  <si>
    <t>013002000</t>
  </si>
  <si>
    <t>Projektové práce</t>
  </si>
  <si>
    <t>1024</t>
  </si>
  <si>
    <t>-2129491624</t>
  </si>
  <si>
    <t>VRN4</t>
  </si>
  <si>
    <t>Inženýrská činnost</t>
  </si>
  <si>
    <t>20</t>
  </si>
  <si>
    <t>044002000</t>
  </si>
  <si>
    <t>Revize</t>
  </si>
  <si>
    <t>hod</t>
  </si>
  <si>
    <t>1838138757</t>
  </si>
  <si>
    <t>045002000</t>
  </si>
  <si>
    <t>Kompletační a koordinační činnost</t>
  </si>
  <si>
    <t>-468274526</t>
  </si>
  <si>
    <t>Poznámka k položce:_x000d_
Koordinace stavby s provozní složkou a složkou údržby investora - zajištění bezproblémového provozu během prací uvnitř budov v rozsahu 80 hodin</t>
  </si>
  <si>
    <t>22</t>
  </si>
  <si>
    <t>049002000</t>
  </si>
  <si>
    <t>Ostatní inženýrská činnost</t>
  </si>
  <si>
    <t>-1912100737</t>
  </si>
  <si>
    <t>Poznámka k položce:_x000d_
předepsané zkoušky s distributorem EG.D v rámci zkušebního provozu po dobu max.12 měsíců v rozsahu 1x technik odborný, 1x elektrikář odborný, 1x specialista MaR, 1x technik slaboproudy</t>
  </si>
  <si>
    <t>VRN6</t>
  </si>
  <si>
    <t>Územní vlivy</t>
  </si>
  <si>
    <t>23</t>
  </si>
  <si>
    <t>065002000</t>
  </si>
  <si>
    <t>Mimostaveništní doprava materiálů</t>
  </si>
  <si>
    <t>1136364686</t>
  </si>
  <si>
    <t>SO01 - Budova T</t>
  </si>
  <si>
    <t>HSV - Práce a dodávky HSV</t>
  </si>
  <si>
    <t xml:space="preserve">    9 - Ostatní konstrukce a práce, bourání</t>
  </si>
  <si>
    <t xml:space="preserve">    FVD1 - Technologie FVE</t>
  </si>
  <si>
    <t xml:space="preserve">    FVD2 - Kabeláž DC</t>
  </si>
  <si>
    <t xml:space="preserve">      741 - Elektroinstalace - silnoproud</t>
  </si>
  <si>
    <t xml:space="preserve">      763 - Konstrukce suché výstavby</t>
  </si>
  <si>
    <t xml:space="preserve">      767 - Konstrukce zámečnické</t>
  </si>
  <si>
    <t xml:space="preserve">      783 - Dokončovací práce - nátěry</t>
  </si>
  <si>
    <t xml:space="preserve">      784 - Dokončovací práce - malby a tapety</t>
  </si>
  <si>
    <t xml:space="preserve">    FVD3 - Kabeláž AC</t>
  </si>
  <si>
    <t xml:space="preserve">    FVD4 - Úprava stávajícího hromosvodu</t>
  </si>
  <si>
    <t xml:space="preserve">    FVD5 - Vyvedení výkonu FVE do rozvodny</t>
  </si>
  <si>
    <t xml:space="preserve">    FVD6 - Ostatní materiál</t>
  </si>
  <si>
    <t xml:space="preserve">    FVD7 - Služby</t>
  </si>
  <si>
    <t xml:space="preserve">    VRN3 - Zařízení staveniště</t>
  </si>
  <si>
    <t xml:space="preserve">    VRN9 - Ostatní náklady</t>
  </si>
  <si>
    <t>HSV</t>
  </si>
  <si>
    <t>Práce a dodávky HSV</t>
  </si>
  <si>
    <t>Ostatní konstrukce a práce, bourání</t>
  </si>
  <si>
    <t>977151118</t>
  </si>
  <si>
    <t>Jádrové vrty diamantovými korunkami do stavebních materiálů (železobetonu, betonu, cihel, obkladů, dlažeb, kamene) průměru přes 90 do 100 mm</t>
  </si>
  <si>
    <t>-2105451286</t>
  </si>
  <si>
    <t>FVD1</t>
  </si>
  <si>
    <t>Technologie FVE</t>
  </si>
  <si>
    <t>741711001</t>
  </si>
  <si>
    <t>Montáž nosné konstrukce fotovoltaických panelů umístěné na šikmé střeše kotvené přes střešní krytinu do nosné konstrukce</t>
  </si>
  <si>
    <t>-24425938</t>
  </si>
  <si>
    <t>42412401</t>
  </si>
  <si>
    <t>konstrukce nosná háková pro fotovoltaický panel na šikmé střechy s taškovou střešní krytinou pro vertikálně orientovaný panel, set pro 1 panel</t>
  </si>
  <si>
    <t>800234869</t>
  </si>
  <si>
    <t>741721201</t>
  </si>
  <si>
    <t>Montáž fotovoltaických panelů výkonu přes 300 Wp, umístěných na šikmé střeše krystalických</t>
  </si>
  <si>
    <t>-903285246</t>
  </si>
  <si>
    <t>35001006R</t>
  </si>
  <si>
    <t>panel fotovoltaický monokrystalický, výkon 460Wp, rozměr 1038x2094x35mm</t>
  </si>
  <si>
    <t>-404334463</t>
  </si>
  <si>
    <t>741730018</t>
  </si>
  <si>
    <t>Montáž střídače napětí DC/AC fotovoltaických systémů včetně osazení a připojení síťového DC/AC (On - grid) třífázového, maximální výstupní výkon přes 25 000 do 50 000 W</t>
  </si>
  <si>
    <t>1610019126</t>
  </si>
  <si>
    <t>35673004R</t>
  </si>
  <si>
    <t>měnič fotovoltaický třífázový beztransformátorový maximální vstupní výkon 30000W, maximální výstupní výkon 30000W</t>
  </si>
  <si>
    <t>2107153340</t>
  </si>
  <si>
    <t>741761002</t>
  </si>
  <si>
    <t>Montáž monitorovacího zařízení fotovoltaických systémů hlavní jednotky přes 1 do 6 střídačů</t>
  </si>
  <si>
    <t>-1032524813</t>
  </si>
  <si>
    <t>40561082</t>
  </si>
  <si>
    <t>hlavní jednotka monitoringu až pro 6 střídačů, pro menší instalace, lze připojit kromě střídače nebo elektroměru i senzory a zařízení na výstupu</t>
  </si>
  <si>
    <t>-1360954059</t>
  </si>
  <si>
    <t>40561086</t>
  </si>
  <si>
    <t>rozšířující modul monitoringu pro řízení výkonu elektrárny</t>
  </si>
  <si>
    <t>988933546</t>
  </si>
  <si>
    <t>741732063</t>
  </si>
  <si>
    <t>Montáž stejnosměrného měniče napětí DC/DC fotovoltaických systémů výkonového optimizéru, výstupní výkon přes 650 W</t>
  </si>
  <si>
    <t>570835640</t>
  </si>
  <si>
    <t>35671256</t>
  </si>
  <si>
    <t>optimizér přídavný na panel jemnovitý DC výkon 700W</t>
  </si>
  <si>
    <t>-510051963</t>
  </si>
  <si>
    <t>35671257R</t>
  </si>
  <si>
    <t>optimizér přídavný na panel jemnovitý DC výkon 850W</t>
  </si>
  <si>
    <t>-1740356763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</si>
  <si>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</si>
  <si>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</si>
  <si>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2013936128</t>
  </si>
  <si>
    <t>59244057</t>
  </si>
  <si>
    <t>taška betonová větrací velmi hladká s povrchovou úpravou se zvýšenou ochranou</t>
  </si>
  <si>
    <t>302399220</t>
  </si>
  <si>
    <t>Poznámka k položce:_x000d_
Spotřeba: 10 kus/m2</t>
  </si>
  <si>
    <t>VV</t>
  </si>
  <si>
    <t>24*1,03 "Přepočtené koeficientem množství</t>
  </si>
  <si>
    <t>765125402</t>
  </si>
  <si>
    <t>Montáž střešních doplňků krytiny betonové protisněhové zábrany držáku (mříže sněholamu, kulatiny)</t>
  </si>
  <si>
    <t>-1038501075</t>
  </si>
  <si>
    <t>59660033</t>
  </si>
  <si>
    <t>komplet protisněhový (4x držák mříže, sněhová mříž d 3000mm, 2x spojka mříže)</t>
  </si>
  <si>
    <t>sada</t>
  </si>
  <si>
    <t>636308318</t>
  </si>
  <si>
    <t>60*0,33 "Přepočtené koeficientem množství</t>
  </si>
  <si>
    <t>998741104</t>
  </si>
  <si>
    <t>Přesun hmot pro silnoproud stanovený z hmotnosti přesunovaného materiálu vodorovná dopravní vzdálenost do 50 m v objektech výšky přes 24 do 36 m</t>
  </si>
  <si>
    <t>t</t>
  </si>
  <si>
    <t>2067847509</t>
  </si>
  <si>
    <t>FVD2</t>
  </si>
  <si>
    <t>Kabeláž DC</t>
  </si>
  <si>
    <t>741110042</t>
  </si>
  <si>
    <t>Montáž trubek elektroinstalačních s nasunutím nebo našroubováním do krabic plastových ohebných, uložených pevně, vnější Ø přes 23 do 35 mm</t>
  </si>
  <si>
    <t>294310112</t>
  </si>
  <si>
    <t>34571800</t>
  </si>
  <si>
    <t>chránička optického kabelu HDPE jednoplášťová bezhalogenová D 25/20mm</t>
  </si>
  <si>
    <t>881581572</t>
  </si>
  <si>
    <t>34572000</t>
  </si>
  <si>
    <t>příchytka distanční z PH k upevňování kabelů, 30x39x40mm, D 13-26mm</t>
  </si>
  <si>
    <t>-613857436</t>
  </si>
  <si>
    <t>741120224</t>
  </si>
  <si>
    <t>Montáž fotovoltaických kabelů bez ukončení, uložených volně, průměru přes 4 do 6 mm</t>
  </si>
  <si>
    <t>-2095474764</t>
  </si>
  <si>
    <t>34111851</t>
  </si>
  <si>
    <t>kabel fotovoltaický černý nebo červený průměr 6mm</t>
  </si>
  <si>
    <t>-1951096928</t>
  </si>
  <si>
    <t>"černý" 1800</t>
  </si>
  <si>
    <t>"červený" 1800</t>
  </si>
  <si>
    <t>Součet</t>
  </si>
  <si>
    <t>24</t>
  </si>
  <si>
    <t>741130420</t>
  </si>
  <si>
    <t>Montáž fotovoltaických kabelů nalisování konektoru na fotovoltaický kabel</t>
  </si>
  <si>
    <t>-1540954419</t>
  </si>
  <si>
    <t>25</t>
  </si>
  <si>
    <t>34111853</t>
  </si>
  <si>
    <t>konektor kabelový pár (samec-samice) pro fotovoltaiku</t>
  </si>
  <si>
    <t>-356635644</t>
  </si>
  <si>
    <t>26</t>
  </si>
  <si>
    <t>34111807</t>
  </si>
  <si>
    <t>kabel fotovoltaický 6 mm² s předem smontovanými zástrčkovými a zásuvkovými konektory MC4 délky 1m</t>
  </si>
  <si>
    <t>-1484203279</t>
  </si>
  <si>
    <t>27</t>
  </si>
  <si>
    <t>741732004</t>
  </si>
  <si>
    <t>Montáž stejnosměrného boxu DC pro 2 stringy fotovoltaického systému</t>
  </si>
  <si>
    <t>-736126093</t>
  </si>
  <si>
    <t>28</t>
  </si>
  <si>
    <t>DC-BOX-2</t>
  </si>
  <si>
    <t>Rozvaděč DC - 2 stringy LPZ0/1</t>
  </si>
  <si>
    <t>384883808</t>
  </si>
  <si>
    <t>Poznámka k položce:_x000d_
Konektor MC4 vestavný, Male	kus	4,000_x000d_
Konektor MC4 vestavný, Female	kus	4,000_x000d_
Skříňka Combiester 270 x 180 x 171	kus	1,000_x000d_
Svodič přepětí T1+T2 (1100V DC) pro fotovoltaické systémy	kus	2,000_x000d_
Svorka 6mm2	kus	2,000_x000d_
bočnice	kus	1,000_x000d_
koncová svěrka	kus	5,000_x000d_
Solární kabel 6mm - černý FACAB SolarPlus H1Z2Z2-K 01X6 1kV BLACK	kus	4,000_x000d_
Solární kabel 6mm - červený FACAB SolarPlus H1Z2Z2-K 01X6 1 kV RED	kus	4,000_x000d_
Plastová vývodka s maticí	kus	1,000_x000d_
Výroba rozvaděče	kus	1,000</t>
  </si>
  <si>
    <t>29</t>
  </si>
  <si>
    <t>DC-BOX-4</t>
  </si>
  <si>
    <t>Rozvaděč DC - 4 stringy + transmitter</t>
  </si>
  <si>
    <t>-1455362009</t>
  </si>
  <si>
    <t>Poznámka k položce:_x000d_
Konektor MC4 vestavný, Male	kus	8,000_x000d_
Konektor MC4 vestavný, Female	kus	8,000_x000d_
Rozvodnice nástěnná 3řadá, 3x 12 modulů, krytí IP65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Svorka 6mm2	kus	0,000_x000d_
bočnice	kus	0,000_x000d_
koncová svěrka	kus	0,000_x000d_
PE můstek	kus	1,000_x000d_
Solární kabel 6mm - černý FACAB SolarPlus H1Z2Z2-K 01X6 1kV BLACK	kus	8,000_x000d_
Solární kabel 6mm - červený FACAB SolarPlus H1Z2Z2-K 01X6 1 kV RED	kus	8,000_x000d_
Plastová vývodka s maticí	kus	2,000_x000d_
Výroba rozvaděče	kus	1,000</t>
  </si>
  <si>
    <t>30</t>
  </si>
  <si>
    <t>741910413</t>
  </si>
  <si>
    <t>Montáž žlabů bez stojiny a výložníků kovových s podpěrkami a příslušenstvím bez víka, šířky do 125 mm</t>
  </si>
  <si>
    <t>-1153584334</t>
  </si>
  <si>
    <t>31</t>
  </si>
  <si>
    <t>34575492</t>
  </si>
  <si>
    <t>žlab kabelový pozinkovaný 2m/ks 50X125</t>
  </si>
  <si>
    <t>-396468031</t>
  </si>
  <si>
    <t>34575546</t>
  </si>
  <si>
    <t>spojka pozinkovaná žlabu kabelového v 50mm</t>
  </si>
  <si>
    <t>-1359248058</t>
  </si>
  <si>
    <t>33</t>
  </si>
  <si>
    <t>34575377</t>
  </si>
  <si>
    <t>výložník žlabu/lávky kabelové ocelové děrované ŽZ protipožární P-90R šířky 150mm</t>
  </si>
  <si>
    <t>-425003802</t>
  </si>
  <si>
    <t>34</t>
  </si>
  <si>
    <t>34575534</t>
  </si>
  <si>
    <t>tvarovka T-kus pozinkovaný 50X125</t>
  </si>
  <si>
    <t>-1293001307</t>
  </si>
  <si>
    <t>35</t>
  </si>
  <si>
    <t>34575505</t>
  </si>
  <si>
    <t>víko pro T-kus pozinkované 125mm</t>
  </si>
  <si>
    <t>965201402</t>
  </si>
  <si>
    <t>36</t>
  </si>
  <si>
    <t>35442044</t>
  </si>
  <si>
    <t>svorka uzemnění bez pásky nerez</t>
  </si>
  <si>
    <t>-882978844</t>
  </si>
  <si>
    <t>37</t>
  </si>
  <si>
    <t>741910421</t>
  </si>
  <si>
    <t>Montáž žlabů bez stojiny a výložníků kovových s podpěrkami a příslušenstvím uzavření víkem</t>
  </si>
  <si>
    <t>-1964304769</t>
  </si>
  <si>
    <t>38</t>
  </si>
  <si>
    <t>34575003</t>
  </si>
  <si>
    <t>víko žlabu pozinkované 2m/ks š 125mm</t>
  </si>
  <si>
    <t>-1561172384</t>
  </si>
  <si>
    <t>39</t>
  </si>
  <si>
    <t>741920341</t>
  </si>
  <si>
    <t>Protipožární ucpávky svazků kabelů prostup stěnou tloušťky 100 mm manžetou, požární odolnost EI 90 při 85% zaplnění prostupu kabely průměr prostupu 108 mm</t>
  </si>
  <si>
    <t>617947371</t>
  </si>
  <si>
    <t>40</t>
  </si>
  <si>
    <t>-1422244721</t>
  </si>
  <si>
    <t>763</t>
  </si>
  <si>
    <t>Konstrukce suché výstavby</t>
  </si>
  <si>
    <t>41</t>
  </si>
  <si>
    <t>763113355</t>
  </si>
  <si>
    <t>Příčka instalační ze sádrokartonových desek s nosnou konstrukcí ze zdvojených ocelových profilů UW, CW s mezerou, CW profily navzájem spojeny páskem sádry dvojitě opláštěná deskami vysokopevnostními protipožárními impregnovanými DFRIH2 tl. 2 x 12,5 mm s izolací, EI 90, Rw do 62 dB, příčka tl. 255 - 750 mm, profil 100</t>
  </si>
  <si>
    <t>m2</t>
  </si>
  <si>
    <t>487644464</t>
  </si>
  <si>
    <t>767</t>
  </si>
  <si>
    <t>Konstrukce zámečnické</t>
  </si>
  <si>
    <t>42</t>
  </si>
  <si>
    <t>767881135</t>
  </si>
  <si>
    <t>Montáž záchytného systému proti pádu bodů samostatných nebo v systému s poddajným kotvícím vedením volně ložené zátěžové kotvící body</t>
  </si>
  <si>
    <t>2126349031</t>
  </si>
  <si>
    <t>43</t>
  </si>
  <si>
    <t>70921405</t>
  </si>
  <si>
    <t>kotvící body určené pro záchytné body</t>
  </si>
  <si>
    <t>487435833</t>
  </si>
  <si>
    <t>783</t>
  </si>
  <si>
    <t>Dokončovací práce - nátěry</t>
  </si>
  <si>
    <t>44</t>
  </si>
  <si>
    <t>783801201</t>
  </si>
  <si>
    <t>Příprava podkladu omítek před provedením nátěru obroušení</t>
  </si>
  <si>
    <t>-1327778886</t>
  </si>
  <si>
    <t>45</t>
  </si>
  <si>
    <t>783801403</t>
  </si>
  <si>
    <t>Příprava podkladu omítek před provedením nátěru oprášení</t>
  </si>
  <si>
    <t>202574965</t>
  </si>
  <si>
    <t>46</t>
  </si>
  <si>
    <t>783813131</t>
  </si>
  <si>
    <t>Penetrační nátěr omítek hladkých omítek hladkých, zrnitých tenkovrstvých nebo štukových stupně členitosti 1 a 2 syntetický</t>
  </si>
  <si>
    <t>821335249</t>
  </si>
  <si>
    <t>47</t>
  </si>
  <si>
    <t>783817421</t>
  </si>
  <si>
    <t>Krycí (ochranný ) nátěr omítek dvojnásobný hladkých omítek hladkých, zrnitých tenkovrstvých nebo štukových stupně členitosti 1 a 2 syntetický</t>
  </si>
  <si>
    <t>301957655</t>
  </si>
  <si>
    <t>784</t>
  </si>
  <si>
    <t>Dokončovací práce - malby a tapety</t>
  </si>
  <si>
    <t>48</t>
  </si>
  <si>
    <t>784211103</t>
  </si>
  <si>
    <t>Malby z malířských směsí oděruvzdorných za mokra dvojnásobné, bílé za mokra oděruvzdorné výborně v místnostech výšky přes 3,80 do 5,00 m</t>
  </si>
  <si>
    <t>1170330392</t>
  </si>
  <si>
    <t>FVD3</t>
  </si>
  <si>
    <t>Kabeláž AC</t>
  </si>
  <si>
    <t>49</t>
  </si>
  <si>
    <t>741112132</t>
  </si>
  <si>
    <t>Montáž krabic elektroinstalačních bez napojení na trubky a lišty, demontáže a montáže víčka a přístroje rozvodek se zapojením vodičů na svorkovnici nástěnných kovových čtyřhranných, vel. 120x120 mm</t>
  </si>
  <si>
    <t>-2083242547</t>
  </si>
  <si>
    <t>50</t>
  </si>
  <si>
    <t>M001</t>
  </si>
  <si>
    <t>Krabice se svorkou MET</t>
  </si>
  <si>
    <t>-581220389</t>
  </si>
  <si>
    <t>51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</si>
  <si>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</si>
  <si>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</si>
  <si>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-635840896</t>
  </si>
  <si>
    <t>52</t>
  </si>
  <si>
    <t>34141029</t>
  </si>
  <si>
    <t>vodič propojovací flexibilní jádro Cu lanované izolace PVC 450/750V (H07V-K) 1x16mm2</t>
  </si>
  <si>
    <t>-1824386229</t>
  </si>
  <si>
    <t>Poznámka k položce:_x000d_
H07V-K CYA, průměr vodiče 8,1mm</t>
  </si>
  <si>
    <t>360*1,15 "Přepočtené koeficientem množství</t>
  </si>
  <si>
    <t>53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</si>
  <si>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</si>
  <si>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</si>
  <si>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-1093881916</t>
  </si>
  <si>
    <t>54</t>
  </si>
  <si>
    <t>34141031</t>
  </si>
  <si>
    <t>vodič propojovací flexibilní jádro Cu lanované izolace PVC 450/750V (H07V-K) 1x35mm2</t>
  </si>
  <si>
    <t>-862713587</t>
  </si>
  <si>
    <t>Poznámka k položce:_x000d_
H07V-K CYA, průměr vodiče 11,7mm</t>
  </si>
  <si>
    <t>75*1,15 "Přepočtené koeficientem množství</t>
  </si>
  <si>
    <t>55</t>
  </si>
  <si>
    <t>741122211</t>
  </si>
  <si>
    <t>Montáž kabelů měděných bez ukončení uložených volně nebo v liště plných kulatých (např. CYKY) počtu a průřezu žil 3x1,5 až 6 mm2</t>
  </si>
  <si>
    <t>422335605</t>
  </si>
  <si>
    <t>56</t>
  </si>
  <si>
    <t>34111036</t>
  </si>
  <si>
    <t>kabel instalační jádro Cu plné izolace PVC plášť PVC 450/750V (CYKY) 3x2,5mm2</t>
  </si>
  <si>
    <t>1863130071</t>
  </si>
  <si>
    <t>Poznámka k položce:_x000d_
CYKY, průměr kabelu 9,5mm</t>
  </si>
  <si>
    <t>12*1,15 "Přepočtené koeficientem množství</t>
  </si>
  <si>
    <t>57</t>
  </si>
  <si>
    <t>741122226</t>
  </si>
  <si>
    <t>Montáž kabelů měděných bez ukončení uložených volně nebo v liště plných kulatých (např. CYKY) počtu a průřezu žil 3x50+35 až 95+50 mm2</t>
  </si>
  <si>
    <t>308336441</t>
  </si>
  <si>
    <t>58</t>
  </si>
  <si>
    <t>34111594</t>
  </si>
  <si>
    <t>kabel silový oheň retardující bezhalogenový s funkčností při požáru 180min a P60-R reakce na oheň B2cas1d1a1 jádro Cu 0,6/1kV (1-CSKH-V) 5x95mm2</t>
  </si>
  <si>
    <t>-502979899</t>
  </si>
  <si>
    <t>Poznámka k položce:_x000d_
1-CSKH-V P60-R B2cas1d1a1, průměr kabelu 47,2mm</t>
  </si>
  <si>
    <t>59</t>
  </si>
  <si>
    <t>741122234</t>
  </si>
  <si>
    <t>Montáž kabelů měděných bez ukončení uložených volně nebo v liště plných kulatých (např. CYKY) počtu a průřezu žil 5x16 mm2</t>
  </si>
  <si>
    <t>-923268752</t>
  </si>
  <si>
    <t>60</t>
  </si>
  <si>
    <t>34113035</t>
  </si>
  <si>
    <t>kabel instalační jádro Cu plné izolace PVC plášť PVC 450/750V (CYKY) 5x16mm2</t>
  </si>
  <si>
    <t>-1691769477</t>
  </si>
  <si>
    <t>Poznámka k položce:_x000d_
CYKY, průměr kabelu 20,4mm</t>
  </si>
  <si>
    <t>18*1,15 "Přepočtené koeficientem množství</t>
  </si>
  <si>
    <t>61</t>
  </si>
  <si>
    <t>741130005</t>
  </si>
  <si>
    <t>Ukončení vodičů izolovaných s označením a zapojením v rozváděči nebo na přístroji, průřezu žíly do 10 mm2</t>
  </si>
  <si>
    <t>-32768200</t>
  </si>
  <si>
    <t>62</t>
  </si>
  <si>
    <t>741130006</t>
  </si>
  <si>
    <t>Ukončení vodičů izolovaných s označením a zapojením v rozváděči nebo na přístroji, průřezu žíly do 16 mm2</t>
  </si>
  <si>
    <t>1275995676</t>
  </si>
  <si>
    <t>63</t>
  </si>
  <si>
    <t>741130008</t>
  </si>
  <si>
    <t>Ukončení vodičů izolovaných s označením a zapojením v rozváděči nebo na přístroji, průřezu žíly do 35 mm2</t>
  </si>
  <si>
    <t>-635335789</t>
  </si>
  <si>
    <t>64</t>
  </si>
  <si>
    <t>741130013</t>
  </si>
  <si>
    <t>Ukončení vodičů izolovaných s označením a zapojením v rozváděči nebo na přístroji, průřezu žíly do 95 mm2</t>
  </si>
  <si>
    <t>-1308044859</t>
  </si>
  <si>
    <t>65</t>
  </si>
  <si>
    <t>741210106</t>
  </si>
  <si>
    <t>Montáž rozváděčů litinových, hliníkových nebo plastových bez zapojení vodičů sestavy hmotnosti do 1000 kg</t>
  </si>
  <si>
    <t>-409730043</t>
  </si>
  <si>
    <t>66</t>
  </si>
  <si>
    <t>M002</t>
  </si>
  <si>
    <t>Rozvaděč AC 200A pro 3 měniče 30kw, podr.specifikace viz. projektová dokumentace</t>
  </si>
  <si>
    <t>1704235832</t>
  </si>
  <si>
    <t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2,5-4	kus	6,000_x000d_
Koncová svorka	kus	12,000_x000d_
Distribuční blok 250A - 90-2x35,5x16,4x10	kus	1,000_x000d_
Výroba rozvaděče	kus	1,000</t>
  </si>
  <si>
    <t>67</t>
  </si>
  <si>
    <t>741313082</t>
  </si>
  <si>
    <t>Montáž zásuvek domovních se zapojením vodičů šroubové připojení venkovní nebo mokré, provedení 2P + PE</t>
  </si>
  <si>
    <t>-1857113861</t>
  </si>
  <si>
    <t>68</t>
  </si>
  <si>
    <t>34555229</t>
  </si>
  <si>
    <t>zásuvka nástěnná jednonásobná s víčkem, IP44, šroubové svorky</t>
  </si>
  <si>
    <t>-1652267400</t>
  </si>
  <si>
    <t>69</t>
  </si>
  <si>
    <t>1426673246</t>
  </si>
  <si>
    <t>70</t>
  </si>
  <si>
    <t>35671244</t>
  </si>
  <si>
    <t>kabel UTP pro venkovní rozvod RS-485 a ethernetu</t>
  </si>
  <si>
    <t>2070884428</t>
  </si>
  <si>
    <t>300*1,05 "Přepočtené koeficientem množství</t>
  </si>
  <si>
    <t>71</t>
  </si>
  <si>
    <t>741910412</t>
  </si>
  <si>
    <t>Montáž žlabů bez stojiny a výložníků kovových s podpěrkami a příslušenstvím bez víka, šířky do 100 mm</t>
  </si>
  <si>
    <t>385844868</t>
  </si>
  <si>
    <t>72</t>
  </si>
  <si>
    <t>10.936.668</t>
  </si>
  <si>
    <t>MERKUR Žlab 100/100-G M2 žárový zinek, délka 2m</t>
  </si>
  <si>
    <t>-1996438347</t>
  </si>
  <si>
    <t xml:space="preserve">Poznámka k položce:_x000d_
Drátěné kabelové žlaby MERKUR 2 jsou určeny pro montáž kabelové trasy silnoproudých světelných a motorických rozvodů, slaboproudů, m ěření a regulace a rozvodu jiných médií.  Žlaby jsou vyrobeny z ocelového drátu v povrchové úpravě žárový zinek.  Výh</t>
  </si>
  <si>
    <t>73</t>
  </si>
  <si>
    <t>10.883.249</t>
  </si>
  <si>
    <t>MERKUR Spojka SZM 1 M2 žárový zinek, A2</t>
  </si>
  <si>
    <t>1546963027</t>
  </si>
  <si>
    <t>Poznámka k položce:_x000d_
Spojka SZM 1 je základní spojka systému MERKUR 2. Používá se prospojování žlabů kabelové trasy. Sada spojky se skládá z těla spojky (příložky typu A), vratového šroubu M6x12 a matice límcové M6. Komponenty na obrázku jsou součástí balení. Balení 10x10ks.</t>
  </si>
  <si>
    <t>74</t>
  </si>
  <si>
    <t>10.936.675</t>
  </si>
  <si>
    <t>ARKYS Nosník NPZM 250 ŽZ</t>
  </si>
  <si>
    <t>1068482745</t>
  </si>
  <si>
    <t xml:space="preserve">Poznámka k položce:_x000d_
Nosníky řady NPZM se používají jako nástěnné nosné prvky pro montáž kabelové trasy a svoji největší technickou výhodu mají především  v možnosti rychlé a snadné instalaci kotvících prvků. V případě použití těchto nosníků v prostorové instalaci trasy</t>
  </si>
  <si>
    <t>75</t>
  </si>
  <si>
    <t>70337659</t>
  </si>
  <si>
    <t>76</t>
  </si>
  <si>
    <t>741910502</t>
  </si>
  <si>
    <t>Montáž kovových nosných a doplňkových konstrukcí se zhotovením pro rozvodny z profilů ocelových tenkostěnných</t>
  </si>
  <si>
    <t>kg</t>
  </si>
  <si>
    <t>440705559</t>
  </si>
  <si>
    <t>77</t>
  </si>
  <si>
    <t>M003</t>
  </si>
  <si>
    <t>Samostatně stojící konstrukce pro uchycení měničů a rozvaděčů - žárový zinek</t>
  </si>
  <si>
    <t>-1240288577</t>
  </si>
  <si>
    <t>78</t>
  </si>
  <si>
    <t>M004</t>
  </si>
  <si>
    <t>Kotevní materiál ke skříním a rozvaděčům</t>
  </si>
  <si>
    <t>1606465072</t>
  </si>
  <si>
    <t>79</t>
  </si>
  <si>
    <t>742330001</t>
  </si>
  <si>
    <t>Montáž strukturované kabeláže rozvaděče nástěnného</t>
  </si>
  <si>
    <t>12229624</t>
  </si>
  <si>
    <t>80</t>
  </si>
  <si>
    <t>35712002</t>
  </si>
  <si>
    <t>rozvaděč nástěnný jednodílný 19" celoskleněné dveře 9U/400mm</t>
  </si>
  <si>
    <t>301070559</t>
  </si>
  <si>
    <t>81</t>
  </si>
  <si>
    <t>742330012</t>
  </si>
  <si>
    <t>Montáž strukturované kabeláže zařízení do rozvaděče switche, UPS, DVR, server bez nastavení</t>
  </si>
  <si>
    <t>75683557</t>
  </si>
  <si>
    <t>82</t>
  </si>
  <si>
    <t>35712095</t>
  </si>
  <si>
    <t>switch 24 portů 10/100Mbps (24x PoE, 2x bez PoE) 8,8Gbps 230W</t>
  </si>
  <si>
    <t>1458282470</t>
  </si>
  <si>
    <t>83</t>
  </si>
  <si>
    <t>742330021</t>
  </si>
  <si>
    <t>Montáž strukturované kabeláže příslušenství a ostatní práce k rozvaděčům police</t>
  </si>
  <si>
    <t>-795351851</t>
  </si>
  <si>
    <t>84</t>
  </si>
  <si>
    <t>35712068</t>
  </si>
  <si>
    <t>police rozvaděče 19" perforovaná 1U/350mm nosnost 40kg</t>
  </si>
  <si>
    <t>-782115370</t>
  </si>
  <si>
    <t>85</t>
  </si>
  <si>
    <t>742330022</t>
  </si>
  <si>
    <t>Montáž strukturované kabeláže příslušenství a ostatní práce k rozvaděčům napájecího panelu</t>
  </si>
  <si>
    <t>-990737739</t>
  </si>
  <si>
    <t>86</t>
  </si>
  <si>
    <t>35712106</t>
  </si>
  <si>
    <t>panel rozvodný 19" 8x zásuvka dle ČSN max 16A kabel 3x1,5mm 2m</t>
  </si>
  <si>
    <t>1273311676</t>
  </si>
  <si>
    <t>87</t>
  </si>
  <si>
    <t>742330023</t>
  </si>
  <si>
    <t>Montáž strukturované kabeláže příslušenství a ostatní práce k rozvaděčům vyvazovacíhoho panelu 1U</t>
  </si>
  <si>
    <t>4504469</t>
  </si>
  <si>
    <t>88</t>
  </si>
  <si>
    <t>37451145</t>
  </si>
  <si>
    <t>panel vyvazovací 5x plastové oko s průchody 1U 19"</t>
  </si>
  <si>
    <t>-1909422</t>
  </si>
  <si>
    <t>89</t>
  </si>
  <si>
    <t>742330024</t>
  </si>
  <si>
    <t>Montáž strukturované kabeláže příslušenství a ostatní práce k rozvaděčům patch panelu 24 portů</t>
  </si>
  <si>
    <t>1277534275</t>
  </si>
  <si>
    <t>90</t>
  </si>
  <si>
    <t>37451100</t>
  </si>
  <si>
    <t>patch panel Cat5E PCB 1U 24 portů 19" l UTP</t>
  </si>
  <si>
    <t>-1477031957</t>
  </si>
  <si>
    <t>91</t>
  </si>
  <si>
    <t>742330052</t>
  </si>
  <si>
    <t>Montáž strukturované kabeláže zásuvek datových popis portů patchpanelu</t>
  </si>
  <si>
    <t>-1227638025</t>
  </si>
  <si>
    <t>92</t>
  </si>
  <si>
    <t>742330101</t>
  </si>
  <si>
    <t>Montáž strukturované kabeláže měření segmentu metalického s vyhotovením protokolu</t>
  </si>
  <si>
    <t>-1299390952</t>
  </si>
  <si>
    <t>93</t>
  </si>
  <si>
    <t>2093687196</t>
  </si>
  <si>
    <t>FVD4</t>
  </si>
  <si>
    <t>Úprava stávajícího hromosvodu</t>
  </si>
  <si>
    <t>94</t>
  </si>
  <si>
    <t>741110041</t>
  </si>
  <si>
    <t>Montáž trubek elektroinstalačních s nasunutím nebo našroubováním do krabic plastových ohebných, uložených pevně, vnější Ø přes 11 do 23 mm</t>
  </si>
  <si>
    <t>-200804794</t>
  </si>
  <si>
    <t>95</t>
  </si>
  <si>
    <t>M009</t>
  </si>
  <si>
    <t>trubka ohebná UV odolná např. FFKu-EM-F-UV 20 750N Highspeed černá</t>
  </si>
  <si>
    <t>-1647650901</t>
  </si>
  <si>
    <t>96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</si>
  <si>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</si>
  <si>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</si>
  <si>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1233895637</t>
  </si>
  <si>
    <t>97</t>
  </si>
  <si>
    <t>-756086304</t>
  </si>
  <si>
    <t>750*1,15 "Přepočtené koeficientem množství</t>
  </si>
  <si>
    <t>98</t>
  </si>
  <si>
    <t>741420001</t>
  </si>
  <si>
    <t>Montáž hromosvodného vedení svodových drátů nebo lan s podpěrami, Ø do 10 mm</t>
  </si>
  <si>
    <t>-1733135063</t>
  </si>
  <si>
    <t>18*7 "Přepočtené koeficientem množství</t>
  </si>
  <si>
    <t>99</t>
  </si>
  <si>
    <t>1214554</t>
  </si>
  <si>
    <t>ZEMNICI DRAT 8 ALMGSI T/2 POLOTVRDY Z414</t>
  </si>
  <si>
    <t>1518584858</t>
  </si>
  <si>
    <t>100</t>
  </si>
  <si>
    <t>354415600</t>
  </si>
  <si>
    <t>podpěra vedení FeZn na plechové střechy 110 mm</t>
  </si>
  <si>
    <t>1819200087</t>
  </si>
  <si>
    <t>101</t>
  </si>
  <si>
    <t>741420021</t>
  </si>
  <si>
    <t>Montáž hromosvodného vedení svorek se 2 šrouby</t>
  </si>
  <si>
    <t>-1238133866</t>
  </si>
  <si>
    <t>102</t>
  </si>
  <si>
    <t>10.046.769</t>
  </si>
  <si>
    <t>Svorka SS</t>
  </si>
  <si>
    <t>570688086</t>
  </si>
  <si>
    <t>Poznámka k položce:_x000d_
Svorka SS</t>
  </si>
  <si>
    <t>103</t>
  </si>
  <si>
    <t>741420054</t>
  </si>
  <si>
    <t>Montáž hromosvodného vedení ochranných prvků tvarování prvků</t>
  </si>
  <si>
    <t>644530829</t>
  </si>
  <si>
    <t>104</t>
  </si>
  <si>
    <t>603754584</t>
  </si>
  <si>
    <t>FVD5</t>
  </si>
  <si>
    <t>Vyvedení výkonu FVE do rozvodny</t>
  </si>
  <si>
    <t>105</t>
  </si>
  <si>
    <t>741122601</t>
  </si>
  <si>
    <t>Montáž kabelů měděných bez ukončení uložených pevně plných kulatých nebo bezhalogenových (např. CYKY) počtu a průřezu žil 2x1,5 až 6 mm2</t>
  </si>
  <si>
    <t>-1500867975</t>
  </si>
  <si>
    <t>106</t>
  </si>
  <si>
    <t>34111524</t>
  </si>
  <si>
    <t>kabel silový oheň retardující bezhalogenový s funkčností při požáru 180min a P60-R reakce na oheň B2cas1d1a1 jádro Cu 0,6/1kV (1-CSKH-V) 2x1,5mm2</t>
  </si>
  <si>
    <t>1688107632</t>
  </si>
  <si>
    <t>Poznámka k položce:_x000d_
1-CSKH-V P60-R B2cas1d1a1, průměr kabelu 10mm</t>
  </si>
  <si>
    <t>107</t>
  </si>
  <si>
    <t>741220105</t>
  </si>
  <si>
    <t>Montáž skříní ostatních bez zapojení vodičů ovládacích</t>
  </si>
  <si>
    <t>-937372777</t>
  </si>
  <si>
    <t>108</t>
  </si>
  <si>
    <t>M007</t>
  </si>
  <si>
    <t>Měření (Analizátor, anologový modul, MTP, pojistka 3P, zdroj 230/24V DC, sestava plc)</t>
  </si>
  <si>
    <t>1498273006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</si>
  <si>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4/U BLAU	kus	10,000_x000d_
Řadová svorka zemnící 4 SL/U	kus	10,000_x000d_
Koncová deska 2,5-4	kus	6,000_x000d_
Koncová svorka	kus	12,000</t>
  </si>
  <si>
    <t>109</t>
  </si>
  <si>
    <t>741311033</t>
  </si>
  <si>
    <t>Montáž spínačů speciálních se zapojením vodičů koncových, řazení 1/1; 0/2; 2/0</t>
  </si>
  <si>
    <t>-2042557105</t>
  </si>
  <si>
    <t>110</t>
  </si>
  <si>
    <t>M006</t>
  </si>
  <si>
    <t>Tlačítko totalstop ve skříňce pod sklem</t>
  </si>
  <si>
    <t>-1018039610</t>
  </si>
  <si>
    <t>111</t>
  </si>
  <si>
    <t>741320302</t>
  </si>
  <si>
    <t>Montáž jističů se zapojením vodičů čtyřpólových nn deionových vestavných s elektrickou spouští do 300 A</t>
  </si>
  <si>
    <t>-942247989</t>
  </si>
  <si>
    <t>112</t>
  </si>
  <si>
    <t>M005</t>
  </si>
  <si>
    <t xml:space="preserve">Jistič  4-pólový, 25kA, 250A, se spouští MX,</t>
  </si>
  <si>
    <t>-1931054937</t>
  </si>
  <si>
    <t>113</t>
  </si>
  <si>
    <t>742110041</t>
  </si>
  <si>
    <t>Montáž lišt elektroinstalačních vkládacích</t>
  </si>
  <si>
    <t>628720560</t>
  </si>
  <si>
    <t>114</t>
  </si>
  <si>
    <t>34571007</t>
  </si>
  <si>
    <t>lišta elektroinstalační hranatá PVC 40x20mm</t>
  </si>
  <si>
    <t>-291338877</t>
  </si>
  <si>
    <t>150*1,05 "Přepočtené koeficientem množství</t>
  </si>
  <si>
    <t>115</t>
  </si>
  <si>
    <t>742111001</t>
  </si>
  <si>
    <t>Montáž příchytek pro kabely samostatné ohniodolné včetně šroubu a hmoždinky</t>
  </si>
  <si>
    <t>-2001304221</t>
  </si>
  <si>
    <t>116</t>
  </si>
  <si>
    <t>34571742</t>
  </si>
  <si>
    <t>příchytka kovová jednostranná s dírou, požárně odolná, průměr vodiče 8mm</t>
  </si>
  <si>
    <t>1866575204</t>
  </si>
  <si>
    <t>117</t>
  </si>
  <si>
    <t>30930021</t>
  </si>
  <si>
    <t>šroub do betonu, požárně odolný, 6,3x45mm</t>
  </si>
  <si>
    <t>100 kus</t>
  </si>
  <si>
    <t>1497817507</t>
  </si>
  <si>
    <t>118</t>
  </si>
  <si>
    <t>K001</t>
  </si>
  <si>
    <t>úprava pole rozvaděče , vyvedení výkonu pro FVE, central/totalstop</t>
  </si>
  <si>
    <t>2091154636</t>
  </si>
  <si>
    <t>119</t>
  </si>
  <si>
    <t>K003</t>
  </si>
  <si>
    <t>Úprava stávajícího pole rozvaděče, kusová zkouška,ověření funkce</t>
  </si>
  <si>
    <t>-1553708387</t>
  </si>
  <si>
    <t>FVD6</t>
  </si>
  <si>
    <t>Ostatní materiál</t>
  </si>
  <si>
    <t>120</t>
  </si>
  <si>
    <t>741210702</t>
  </si>
  <si>
    <t>Montáž rozváděčů řídících a ovládacích pro rozvodny bez zapojení vodičů a utěsnění vnitřních a venkovních, hmotnosti do 200 kg</t>
  </si>
  <si>
    <t>-1241119040</t>
  </si>
  <si>
    <t>121</t>
  </si>
  <si>
    <t>M008</t>
  </si>
  <si>
    <t>Podružný rozvaděč pro klimu, zásuvku</t>
  </si>
  <si>
    <t>1012029934</t>
  </si>
  <si>
    <t>122</t>
  </si>
  <si>
    <t>K002</t>
  </si>
  <si>
    <t>Ostatní výše neuvedený materiál a práce nutný pro bezvadnou funkci díla</t>
  </si>
  <si>
    <t>1032259225</t>
  </si>
  <si>
    <t>123</t>
  </si>
  <si>
    <t>K009</t>
  </si>
  <si>
    <t>Wifi router + kabeláž</t>
  </si>
  <si>
    <t>1503549519</t>
  </si>
  <si>
    <t>124</t>
  </si>
  <si>
    <t>K004</t>
  </si>
  <si>
    <t>Datový rozvod - kabelář vodičem UTP cat. 6A LSOH, aktivní prvky, převodníky, nastavení, zapojení, zprovoznění, zaškolení obsluhy</t>
  </si>
  <si>
    <t>1428223786</t>
  </si>
  <si>
    <t>125</t>
  </si>
  <si>
    <t>K006</t>
  </si>
  <si>
    <t>Příprava datové komunikace oddělené od sítě nemocnice - koordinace s IT oddělením investora, vystavení žádosti o přidělení přístupu před firewall, příprava trasy přes jednotlivé RACKy a switche</t>
  </si>
  <si>
    <t>-810803975</t>
  </si>
  <si>
    <t>126</t>
  </si>
  <si>
    <t>K010</t>
  </si>
  <si>
    <t>Klimatizace - dodávka včetně instalace a zapojení</t>
  </si>
  <si>
    <t>-611357753</t>
  </si>
  <si>
    <t>FVD7</t>
  </si>
  <si>
    <t>Služby</t>
  </si>
  <si>
    <t>127</t>
  </si>
  <si>
    <t>741810003</t>
  </si>
  <si>
    <t>Zkoušky a prohlídky elektrických rozvodů a zařízení celková prohlídka a vyhotovení revizní zprávy pro objem montážních prací přes 500 do 1000 tis. Kč</t>
  </si>
  <si>
    <t>1166565090</t>
  </si>
  <si>
    <t>128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</si>
  <si>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</si>
  <si>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</si>
  <si>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452362369</t>
  </si>
  <si>
    <t>129</t>
  </si>
  <si>
    <t>741811011</t>
  </si>
  <si>
    <t>Zkoušky a prohlídky rozvodných zařízení kontrola rozváděčů nn, (1 pole) silových, hmotnosti do 200 kg</t>
  </si>
  <si>
    <t>139234045</t>
  </si>
  <si>
    <t>130</t>
  </si>
  <si>
    <t>741811021</t>
  </si>
  <si>
    <t>Zkoušky a prohlídky rozvodných zařízení oživení jednoho pole rozváděče zhotoveného subdodavatelem v podmínkách externí montáže se složitou výstrojí</t>
  </si>
  <si>
    <t>395380904</t>
  </si>
  <si>
    <t>131</t>
  </si>
  <si>
    <t>K005</t>
  </si>
  <si>
    <t>Oživení a uvedení FVE do provozu</t>
  </si>
  <si>
    <t>kWp</t>
  </si>
  <si>
    <t>-1166176056</t>
  </si>
  <si>
    <t>187*460/1000</t>
  </si>
  <si>
    <t>132</t>
  </si>
  <si>
    <t>011514000</t>
  </si>
  <si>
    <t>Stavebně-statický průzkum</t>
  </si>
  <si>
    <t>-2106800686</t>
  </si>
  <si>
    <t>Poznámka k položce:_x000d_
Ověření statického/dynamického zatížení střech</t>
  </si>
  <si>
    <t>133</t>
  </si>
  <si>
    <t>013244000</t>
  </si>
  <si>
    <t>Průzkumné, geodetické a projektové práce projektové práce dokumentace stavby (výkresová a textová) pro provádění stavby</t>
  </si>
  <si>
    <t>1624259627</t>
  </si>
  <si>
    <t>Poznámka k položce:_x000d_
Dílenská dokumentace a dokumentace skutečného provedení, dokladová část, vypracování revizních zpráv, prohlášení o shodě, atp.</t>
  </si>
  <si>
    <t>VRN3</t>
  </si>
  <si>
    <t>Zařízení staveniště</t>
  </si>
  <si>
    <t>143</t>
  </si>
  <si>
    <t>032103000</t>
  </si>
  <si>
    <t>Náklady na stavební buňky</t>
  </si>
  <si>
    <t>ks</t>
  </si>
  <si>
    <t>-144766530</t>
  </si>
  <si>
    <t>144</t>
  </si>
  <si>
    <t>032503000</t>
  </si>
  <si>
    <t>Skládky na staveništi</t>
  </si>
  <si>
    <t>1019679476</t>
  </si>
  <si>
    <t>145</t>
  </si>
  <si>
    <t>034103000</t>
  </si>
  <si>
    <t>Oplocení staveniště</t>
  </si>
  <si>
    <t>1799233606</t>
  </si>
  <si>
    <t>146</t>
  </si>
  <si>
    <t>034503000</t>
  </si>
  <si>
    <t>Informační tabule na staveništi</t>
  </si>
  <si>
    <t>-108033901</t>
  </si>
  <si>
    <t>151</t>
  </si>
  <si>
    <t>-495869619</t>
  </si>
  <si>
    <t>135</t>
  </si>
  <si>
    <t>-121926429</t>
  </si>
  <si>
    <t>Poznámka k položce:_x000d_
Koordinace stavby s provozní složkou a složkou údržby investora - zajištění bezproblémového provozu během prací uvnitř budov v rozsahu 130 hodin</t>
  </si>
  <si>
    <t>136</t>
  </si>
  <si>
    <t>629670334</t>
  </si>
  <si>
    <t>137</t>
  </si>
  <si>
    <t>063002000</t>
  </si>
  <si>
    <t>Práce na těžce přístupných místech</t>
  </si>
  <si>
    <t>-1218888598</t>
  </si>
  <si>
    <t>Poznámka k položce:_x000d_
pronájem jeřábu, plošiny, zdvihací techniky</t>
  </si>
  <si>
    <t>138</t>
  </si>
  <si>
    <t>-964404642</t>
  </si>
  <si>
    <t>VRN9</t>
  </si>
  <si>
    <t>Ostatní náklady</t>
  </si>
  <si>
    <t>141</t>
  </si>
  <si>
    <t>091002000</t>
  </si>
  <si>
    <t>Ostatní náklady související s objektem</t>
  </si>
  <si>
    <t>1404494474</t>
  </si>
  <si>
    <t>Poznámka k položce:_x000d_
administrace datového připojení</t>
  </si>
  <si>
    <t>142</t>
  </si>
  <si>
    <t>094002000</t>
  </si>
  <si>
    <t>Ostatní náklady související s výstavbou</t>
  </si>
  <si>
    <t>1270962276</t>
  </si>
  <si>
    <t>Poznámka k položce:_x000d_
zaškolení obsluhy</t>
  </si>
  <si>
    <t>SO02 - Budova O</t>
  </si>
  <si>
    <t>-491294195</t>
  </si>
  <si>
    <t>-1135773850</t>
  </si>
  <si>
    <t>-948072838</t>
  </si>
  <si>
    <t>1258899008</t>
  </si>
  <si>
    <t>1775882840</t>
  </si>
  <si>
    <t>741730017</t>
  </si>
  <si>
    <t>Montáž střídače napětí DC/AC fotovoltaických systémů včetně osazení a připojení síťového DC/AC (On - grid) třífázového, maximální výstupní výkon přes 15 000 do 25 000 W</t>
  </si>
  <si>
    <t>-72549895</t>
  </si>
  <si>
    <t>35673003</t>
  </si>
  <si>
    <t>měnič fotovoltaický třífázový beztransformátorový maximální vstupní výkon 20000W, maximální výstupní výkon 20000W</t>
  </si>
  <si>
    <t>1002149543</t>
  </si>
  <si>
    <t>-939114461</t>
  </si>
  <si>
    <t>-448150529</t>
  </si>
  <si>
    <t>1617266690</t>
  </si>
  <si>
    <t>535670671</t>
  </si>
  <si>
    <t>-1186413431</t>
  </si>
  <si>
    <t>-1400894246</t>
  </si>
  <si>
    <t>795268546</t>
  </si>
  <si>
    <t>-1761637862</t>
  </si>
  <si>
    <t>-806278797</t>
  </si>
  <si>
    <t>-1291203116</t>
  </si>
  <si>
    <t>12*1,03 "Přepočtené koeficientem množství</t>
  </si>
  <si>
    <t>1458490381</t>
  </si>
  <si>
    <t>-1316246400</t>
  </si>
  <si>
    <t>40*0,33 "Přepočtené koeficientem množství</t>
  </si>
  <si>
    <t>430487271</t>
  </si>
  <si>
    <t>-1091665178</t>
  </si>
  <si>
    <t>-947864171</t>
  </si>
  <si>
    <t>717909749</t>
  </si>
  <si>
    <t>-548862603</t>
  </si>
  <si>
    <t>616491017</t>
  </si>
  <si>
    <t>"černý" 1500</t>
  </si>
  <si>
    <t>"červený" 1500</t>
  </si>
  <si>
    <t>-639673491</t>
  </si>
  <si>
    <t>-1282983799</t>
  </si>
  <si>
    <t>14723188</t>
  </si>
  <si>
    <t>-208876141</t>
  </si>
  <si>
    <t>-47348178</t>
  </si>
  <si>
    <t>DC-BOX-2-lpz</t>
  </si>
  <si>
    <t>109259994</t>
  </si>
  <si>
    <t>Poznámka k položce:_x000d_
Konektor MC4 vestavný, Male	kus	4,000_x000d_
Konektor MC4 vestavný, Female	kus	4,000_x000d_
Rozvodnice nástěnná 3řadá, 3x 12 modulů, krytí IP65	kus	1,000_x000d_
Svodič přepětí T1+T2 (1100V DC) pro fotovoltaické systémy	kus	2,000_x000d_
Pojistkový držák, In 32 A, Un DC 1000 V, pro válcové pojistkové vložky 10x38 pro jištění fotovoltaických systémů, 2pól. provedení	kus	2,000_x000d_
Pojistková vložka	kus	4,000_x000d_
Svorka 6mm2	kus	4,000_x000d_
bočnice	kus	4,000_x000d_
koncová svěrka	kus	5,000_x000d_
PE můstek	kus	1,000_x000d_
Solární kabel 6mm - černý FACAB SolarPlus H1Z2Z2-K 01X6 1kV BLACK	kus	4,000_x000d_
Solární kabel 6mm - červený FACAB SolarPlus H1Z2Z2-K 01X6 1 kV RED	kus	4,000_x000d_
Plastová vývodka s maticí	kus	2,000_x000d_
Výroba rozvaděče	kus	1,000</t>
  </si>
  <si>
    <t>1391840559</t>
  </si>
  <si>
    <t>-86614068</t>
  </si>
  <si>
    <t>-768715886</t>
  </si>
  <si>
    <t>2013374731</t>
  </si>
  <si>
    <t>1840247461</t>
  </si>
  <si>
    <t>817965204</t>
  </si>
  <si>
    <t>992686998</t>
  </si>
  <si>
    <t>-232792749</t>
  </si>
  <si>
    <t>-663332282</t>
  </si>
  <si>
    <t>-364280790</t>
  </si>
  <si>
    <t>-1193127056</t>
  </si>
  <si>
    <t>-830260082</t>
  </si>
  <si>
    <t>401966130</t>
  </si>
  <si>
    <t>169642778</t>
  </si>
  <si>
    <t>491825498</t>
  </si>
  <si>
    <t>-274130592</t>
  </si>
  <si>
    <t>-1116725098</t>
  </si>
  <si>
    <t>-2033093493</t>
  </si>
  <si>
    <t>-760927454</t>
  </si>
  <si>
    <t>-1442579587</t>
  </si>
  <si>
    <t>-1651164828</t>
  </si>
  <si>
    <t>440031902</t>
  </si>
  <si>
    <t>2068314523</t>
  </si>
  <si>
    <t>1051343311</t>
  </si>
  <si>
    <t>300*1,15 "Přepočtené koeficientem množství</t>
  </si>
  <si>
    <t>-1378502513</t>
  </si>
  <si>
    <t>1042589964</t>
  </si>
  <si>
    <t>-1584028790</t>
  </si>
  <si>
    <t>1776557876</t>
  </si>
  <si>
    <t>1631502136</t>
  </si>
  <si>
    <t>34111592</t>
  </si>
  <si>
    <t>kabel silový oheň retardující bezhalogenový s funkčností při požáru 180min a P60-R reakce na oheň B2cas1d1a1 jádro Cu 0,6/1kV (1-CSKH-V) 5x50mm2</t>
  </si>
  <si>
    <t>613686833</t>
  </si>
  <si>
    <t>Poznámka k položce:_x000d_
1-CSKH-V P60-R B2cas1d1a1, průměr kabelu 36,5mm</t>
  </si>
  <si>
    <t>654812771</t>
  </si>
  <si>
    <t>2043255230</t>
  </si>
  <si>
    <t>1674301387</t>
  </si>
  <si>
    <t>1577192220</t>
  </si>
  <si>
    <t>-1807461018</t>
  </si>
  <si>
    <t>582942804</t>
  </si>
  <si>
    <t>429410843</t>
  </si>
  <si>
    <t>M002a</t>
  </si>
  <si>
    <t xml:space="preserve">Rozvaděč AC  125A pro 2 měniče 30+20kw_x000d_
</t>
  </si>
  <si>
    <t>-1068594607</t>
  </si>
  <si>
    <t>Poznámka k položce:_x000d_
800x600x200, mp, RAL 7035	kus	1,000_x000d_
Jistič 4P 63A B 10kA	kus	1,000_x000d_
Jistič 4P 50A B 10kA	kus	1,000_x000d_
Jistič 250B 25kA AC 4P4D 125A 	kus	1,000_x000d_
4 svorky pro kabely 1x25-95mm2 do 250A	kus	1,000_x000d_
4 svorky pro kabely 6x1,5-35mm2 s mez.přep.	kus	1,000_x000d_
1ks 4P dlouhý kryt svorek pro 100/250	kus	2,000_x000d_
MX 220-240V AC nap.spoušť, 100/630	kus	1,000_x000d_
Jistič Acti9 iC60H 1P 6A B 10kA	kus	1,000_x000d_
Svodič přepětí 3+1 pro TT a TN-S, třída T2(C)	kus	2,000_x000d_
Ovládač Nouzového zastavení s hřibovým knoflíkem	kus	1,000_x000d_
Štítek	kus	1,000_x000d_
Ochranný kovový kryt	kus	1,000_x000d_
průchodka	kus	1,000_x000d_
Plastová vývodka s maticí	kus	1,000_x000d_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4/U	kus	6,000_x000d_
Řadová svorka modrá 4/U BLAU	kus	6,000_x000d_
Řadová svorka zemnící 4 SL/U	kus	6,000_x000d_
Koncová deska AP2,5-4	kus	6,000_x000d_
Koncová svorka	kus	12,000_x000d_
Distribuční blok 250A - 90-2x35,5x16,4x10	kus	1,000_x000d_
Výroba rozvaděče	kus	1,000</t>
  </si>
  <si>
    <t>-1240013646</t>
  </si>
  <si>
    <t>-1253712278</t>
  </si>
  <si>
    <t>90923230</t>
  </si>
  <si>
    <t>-1873291690</t>
  </si>
  <si>
    <t>-813244917</t>
  </si>
  <si>
    <t>278250375</t>
  </si>
  <si>
    <t>33144156</t>
  </si>
  <si>
    <t>-171492920</t>
  </si>
  <si>
    <t>-1515431936</t>
  </si>
  <si>
    <t>432848484</t>
  </si>
  <si>
    <t>-1014997713</t>
  </si>
  <si>
    <t>1406562076</t>
  </si>
  <si>
    <t>574012639</t>
  </si>
  <si>
    <t>-779450133</t>
  </si>
  <si>
    <t>1674825853</t>
  </si>
  <si>
    <t>598478189</t>
  </si>
  <si>
    <t>1174108557</t>
  </si>
  <si>
    <t>-2005663746</t>
  </si>
  <si>
    <t>1342982500</t>
  </si>
  <si>
    <t>1236941599</t>
  </si>
  <si>
    <t>1977290769</t>
  </si>
  <si>
    <t>1412017845</t>
  </si>
  <si>
    <t>282314430</t>
  </si>
  <si>
    <t>1635710715</t>
  </si>
  <si>
    <t>-1148795172</t>
  </si>
  <si>
    <t>-1230451481</t>
  </si>
  <si>
    <t>-936654690</t>
  </si>
  <si>
    <t>330208127</t>
  </si>
  <si>
    <t>549388881</t>
  </si>
  <si>
    <t>-1763354653</t>
  </si>
  <si>
    <t>1876692405</t>
  </si>
  <si>
    <t>1784299739</t>
  </si>
  <si>
    <t>1167013880</t>
  </si>
  <si>
    <t>-1704503071</t>
  </si>
  <si>
    <t>-1064204026</t>
  </si>
  <si>
    <t>1535530723</t>
  </si>
  <si>
    <t>775926013</t>
  </si>
  <si>
    <t>798275080</t>
  </si>
  <si>
    <t>-1303977201</t>
  </si>
  <si>
    <t>1036640926</t>
  </si>
  <si>
    <t>-244114784</t>
  </si>
  <si>
    <t>1855484360</t>
  </si>
  <si>
    <t xml:space="preserve">Poznámka k položce:_x000d_
800x600x200, mp, RAL 7035	kus	1,000_x000d_
analyzátor	kus	1,000_x000d_
Modul výstupů pro WM30 a WM40	kus	2,000_x000d_
Modul Ethernet/TCP IP pro WM20, WM30, WM40 a WM50	kus	1,000_x000d_
Měřící transformátor proudu	kus	3,000_x000d_
Pojistkový držák, In 32 A, Un, pro válcové pojistkové vložky 10x38, 3pól. provedení	kus	1,000_x000d_
Zdroj 230/24V 4A	kus	1,000_x000d_
Jistič 1P 6A B 10kA	kus	2,000_x000d_
Sestava PLC Logo + 8/8+2AI	kus	1,000_x000d_
Plastová vývodka s maticí	kus	1,000_x000d_
Plastová vývodka s maticí	kus	3,000_x000d_
Řadová svorka šedá  4/U	kus	30,000_x000d_
Řadová svorka modrá  4/U BLAU	kus	10,000_x000d_
Řadová svorka zemnící  4 SL/U	kus	10,000_x000d_
Koncová deska AP2,5-4	kus	6,000_x000d_
Koncová svorka	kus	12,000</t>
  </si>
  <si>
    <t>191034359</t>
  </si>
  <si>
    <t>1305168636</t>
  </si>
  <si>
    <t>198406444</t>
  </si>
  <si>
    <t>336849833</t>
  </si>
  <si>
    <t>-1455675658</t>
  </si>
  <si>
    <t>126454622</t>
  </si>
  <si>
    <t>70*1,05 "Přepočtené koeficientem množství</t>
  </si>
  <si>
    <t>151777691</t>
  </si>
  <si>
    <t>-2108120754</t>
  </si>
  <si>
    <t>-1037080354</t>
  </si>
  <si>
    <t>-623157380</t>
  </si>
  <si>
    <t>-128883900</t>
  </si>
  <si>
    <t>-756951533</t>
  </si>
  <si>
    <t>2031396847</t>
  </si>
  <si>
    <t>-277674894</t>
  </si>
  <si>
    <t>-1020797122</t>
  </si>
  <si>
    <t>-2066843950</t>
  </si>
  <si>
    <t>684559727</t>
  </si>
  <si>
    <t>-1229108271</t>
  </si>
  <si>
    <t>1337966010</t>
  </si>
  <si>
    <t>-1832261477</t>
  </si>
  <si>
    <t>1699907602</t>
  </si>
  <si>
    <t>116470673</t>
  </si>
  <si>
    <t>134</t>
  </si>
  <si>
    <t>1232502834</t>
  </si>
  <si>
    <t>105*460/1000</t>
  </si>
  <si>
    <t>946470172</t>
  </si>
  <si>
    <t>-252513125</t>
  </si>
  <si>
    <t>2046153847</t>
  </si>
  <si>
    <t>147</t>
  </si>
  <si>
    <t>1178661449</t>
  </si>
  <si>
    <t>148</t>
  </si>
  <si>
    <t>-1209645334</t>
  </si>
  <si>
    <t>149</t>
  </si>
  <si>
    <t>-1973717243</t>
  </si>
  <si>
    <t>154</t>
  </si>
  <si>
    <t>-1484933696</t>
  </si>
  <si>
    <t>-2087168460</t>
  </si>
  <si>
    <t>139</t>
  </si>
  <si>
    <t>-988013671</t>
  </si>
  <si>
    <t>140</t>
  </si>
  <si>
    <t>1939295496</t>
  </si>
  <si>
    <t>1447275546</t>
  </si>
  <si>
    <t>2081638631</t>
  </si>
  <si>
    <t>248951056</t>
  </si>
  <si>
    <t>SO03 - Budova L</t>
  </si>
  <si>
    <t>-1490651607</t>
  </si>
  <si>
    <t>1360806254</t>
  </si>
  <si>
    <t>-494260358</t>
  </si>
  <si>
    <t>-1694740513</t>
  </si>
  <si>
    <t>-1608566925</t>
  </si>
  <si>
    <t>130646694</t>
  </si>
  <si>
    <t>-1884569762</t>
  </si>
  <si>
    <t>-251212033</t>
  </si>
  <si>
    <t>-1135770273</t>
  </si>
  <si>
    <t>1054543554</t>
  </si>
  <si>
    <t>309872818</t>
  </si>
  <si>
    <t>-156752891</t>
  </si>
  <si>
    <t>-118485105</t>
  </si>
  <si>
    <t>-543379562</t>
  </si>
  <si>
    <t>-1899465064</t>
  </si>
  <si>
    <t>1308308738</t>
  </si>
  <si>
    <t>774127398</t>
  </si>
  <si>
    <t>80*0,33 "Přepočtené koeficientem množství</t>
  </si>
  <si>
    <t>-1616880690</t>
  </si>
  <si>
    <t>-2067946523</t>
  </si>
  <si>
    <t>802028438</t>
  </si>
  <si>
    <t>-1989585066</t>
  </si>
  <si>
    <t>1711196061</t>
  </si>
  <si>
    <t>-489218008</t>
  </si>
  <si>
    <t>"černý" 2400</t>
  </si>
  <si>
    <t>"červený" 2400</t>
  </si>
  <si>
    <t>1563155009</t>
  </si>
  <si>
    <t>1083919779</t>
  </si>
  <si>
    <t>996394146</t>
  </si>
  <si>
    <t>650399502</t>
  </si>
  <si>
    <t>-253006235</t>
  </si>
  <si>
    <t>1055923716</t>
  </si>
  <si>
    <t>-765036619</t>
  </si>
  <si>
    <t>-1101323314</t>
  </si>
  <si>
    <t>-1065545179</t>
  </si>
  <si>
    <t>-726886033</t>
  </si>
  <si>
    <t>1492692467</t>
  </si>
  <si>
    <t>-216299632</t>
  </si>
  <si>
    <t>1855507129</t>
  </si>
  <si>
    <t>557768887</t>
  </si>
  <si>
    <t>502768414</t>
  </si>
  <si>
    <t>1881722959</t>
  </si>
  <si>
    <t>1964232807</t>
  </si>
  <si>
    <t>424101584</t>
  </si>
  <si>
    <t>-921410286</t>
  </si>
  <si>
    <t>1306993383</t>
  </si>
  <si>
    <t>1251656875</t>
  </si>
  <si>
    <t>1795934219</t>
  </si>
  <si>
    <t>-2107357542</t>
  </si>
  <si>
    <t>-1737279302</t>
  </si>
  <si>
    <t>-642259518</t>
  </si>
  <si>
    <t>-1125328284</t>
  </si>
  <si>
    <t>426875600</t>
  </si>
  <si>
    <t>-1127928430</t>
  </si>
  <si>
    <t>-1426616699</t>
  </si>
  <si>
    <t>-910902653</t>
  </si>
  <si>
    <t>-1899238112</t>
  </si>
  <si>
    <t>-421315215</t>
  </si>
  <si>
    <t>-1540186344</t>
  </si>
  <si>
    <t>-1577591744</t>
  </si>
  <si>
    <t>1373743545</t>
  </si>
  <si>
    <t>-1933446093</t>
  </si>
  <si>
    <t>280411851</t>
  </si>
  <si>
    <t>-8723993</t>
  </si>
  <si>
    <t>-188010283</t>
  </si>
  <si>
    <t>-372702756</t>
  </si>
  <si>
    <t>1671070862</t>
  </si>
  <si>
    <t>-1965867761</t>
  </si>
  <si>
    <t>-378308589</t>
  </si>
  <si>
    <t xml:space="preserve">Poznámka k položce:_x000d_
800x600x200, mp, RAL 7035	kus	1,000_x000d_
Jistič 4P 63A B 10kA	kus	3,000_x000d_
Jistič 4P 50A B 10kA	kus	0,000_x000d_
Jistič 250B 25kA AC 4P4D 200A 	kus	1,000_x000d_
4 svorky pro kabely 1x25-95mm2 do 250A	kus	1,000_x000d_
4 svorky pro kabely 6x1,5-35mm2 s mez.přep.	kus	1,000_x000d_
1ks 4P dlouhý kryt svorek pro 100/250	kus	2,000_x000d_
MX 220-240V AC nap.spoušť, 100/630	kus	1,000_x000d_
Jistič 1P 6A B 10kA	kus	1,000_x000d_
Svodič přepětí 3+1 pro TT a TN-S, třída T2(C)	kus	3,000_x000d_
Ovládač Nouzového zastavení s hřibovým knoflíkem	kus	1,000_x000d_
Štítek	kus	1,000_x000d_
Ochranný kovový kryt	kus	1,000_x000d_
průchodka	kus	1,000_x000d_
Plastová vývodka s maticí	kus	7,000_x000d_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Distribuční blok 250A - 90-2x35,5x16,4x10	kus	1,000_x000d_
Výroba rozvaděče	kus	1,000</t>
  </si>
  <si>
    <t>424094589</t>
  </si>
  <si>
    <t>1606240251</t>
  </si>
  <si>
    <t>1532661361</t>
  </si>
  <si>
    <t>-665434553</t>
  </si>
  <si>
    <t>451852746</t>
  </si>
  <si>
    <t>-148399001</t>
  </si>
  <si>
    <t>131069103</t>
  </si>
  <si>
    <t>-2074503811</t>
  </si>
  <si>
    <t>1035132126</t>
  </si>
  <si>
    <t>-1395315382</t>
  </si>
  <si>
    <t>-1134987112</t>
  </si>
  <si>
    <t>-1970358505</t>
  </si>
  <si>
    <t>2107684549</t>
  </si>
  <si>
    <t>1313159759</t>
  </si>
  <si>
    <t>779338336</t>
  </si>
  <si>
    <t>-1479917572</t>
  </si>
  <si>
    <t>1413433954</t>
  </si>
  <si>
    <t>488579674</t>
  </si>
  <si>
    <t>1922209812</t>
  </si>
  <si>
    <t>-1604426116</t>
  </si>
  <si>
    <t>945709839</t>
  </si>
  <si>
    <t>-2078476244</t>
  </si>
  <si>
    <t>1609280895</t>
  </si>
  <si>
    <t>-464333172</t>
  </si>
  <si>
    <t>1671144961</t>
  </si>
  <si>
    <t>-971683339</t>
  </si>
  <si>
    <t>157113631</t>
  </si>
  <si>
    <t>101288970</t>
  </si>
  <si>
    <t>2047324189</t>
  </si>
  <si>
    <t>1738299099</t>
  </si>
  <si>
    <t>482156704</t>
  </si>
  <si>
    <t>599362301</t>
  </si>
  <si>
    <t>-1149206457</t>
  </si>
  <si>
    <t>1055697733</t>
  </si>
  <si>
    <t>1155046739</t>
  </si>
  <si>
    <t>-1834406864</t>
  </si>
  <si>
    <t>247122800</t>
  </si>
  <si>
    <t>1905071749</t>
  </si>
  <si>
    <t>-1536353019</t>
  </si>
  <si>
    <t>-416802947</t>
  </si>
  <si>
    <t>-1585092772</t>
  </si>
  <si>
    <t>135712593</t>
  </si>
  <si>
    <t>1779630095</t>
  </si>
  <si>
    <t>-839468499</t>
  </si>
  <si>
    <t>-1661786122</t>
  </si>
  <si>
    <t>-709160770</t>
  </si>
  <si>
    <t>1927773325</t>
  </si>
  <si>
    <t>-434713031</t>
  </si>
  <si>
    <t>-169315847</t>
  </si>
  <si>
    <t>-2137908037</t>
  </si>
  <si>
    <t>-2145551672</t>
  </si>
  <si>
    <t>-709489830</t>
  </si>
  <si>
    <t>-790002279</t>
  </si>
  <si>
    <t>-37747426</t>
  </si>
  <si>
    <t>-561708347</t>
  </si>
  <si>
    <t>-1614666478</t>
  </si>
  <si>
    <t>-246575708</t>
  </si>
  <si>
    <t>2145722730</t>
  </si>
  <si>
    <t>1699433232</t>
  </si>
  <si>
    <t>-1515730032</t>
  </si>
  <si>
    <t>2025456143</t>
  </si>
  <si>
    <t>1049751245</t>
  </si>
  <si>
    <t>-1490900081</t>
  </si>
  <si>
    <t>-388509418</t>
  </si>
  <si>
    <t>-1959410419</t>
  </si>
  <si>
    <t>228*460/1000</t>
  </si>
  <si>
    <t>-1686060444</t>
  </si>
  <si>
    <t>-962151111</t>
  </si>
  <si>
    <t>1142299216</t>
  </si>
  <si>
    <t>849702227</t>
  </si>
  <si>
    <t>-265761266</t>
  </si>
  <si>
    <t>464959106</t>
  </si>
  <si>
    <t>-1151634722</t>
  </si>
  <si>
    <t>1006446924</t>
  </si>
  <si>
    <t>Poznámka k položce:_x000d_
Koordinace stavby s provozní složkou a složkou údržby investora - zajištění bezproblémového provozu během prací uvnitř budov v rozsahu 120</t>
  </si>
  <si>
    <t>866803440</t>
  </si>
  <si>
    <t>-2122863293</t>
  </si>
  <si>
    <t>-263776141</t>
  </si>
  <si>
    <t>-2146578609</t>
  </si>
  <si>
    <t>-1894284679</t>
  </si>
  <si>
    <t>SO04 - Budova Prádelna</t>
  </si>
  <si>
    <t>-703233750</t>
  </si>
  <si>
    <t>741711011</t>
  </si>
  <si>
    <t>Montáž nosné konstrukce fotovoltaických panelů umístěné na ploché střeše</t>
  </si>
  <si>
    <t>1427598221</t>
  </si>
  <si>
    <t>42412422</t>
  </si>
  <si>
    <t>konstrukce nosná pro fotovoltaické panely pro ploché střechy, set pro 8 panelů</t>
  </si>
  <si>
    <t>1684307979</t>
  </si>
  <si>
    <t>741721211</t>
  </si>
  <si>
    <t>Montáž fotovoltaických panelů výkonu přes 300 Wp, umístěných na ploché střeše krystalických</t>
  </si>
  <si>
    <t>1665866157</t>
  </si>
  <si>
    <t>-642250234</t>
  </si>
  <si>
    <t>741730022</t>
  </si>
  <si>
    <t>Montáž střídače napětí DC/AC fotovoltaických systémů včetně osazení a připojení síťového DC/AC (On - grid) třífázového, maximální výstupní výkon přes 75 000 W</t>
  </si>
  <si>
    <t>133044625</t>
  </si>
  <si>
    <t>35674002</t>
  </si>
  <si>
    <t>měnič fotovoltaický třífázový s transformátorem maximální výstupní výkon 100000W, 1100x1884x700mm</t>
  </si>
  <si>
    <t>2041347745</t>
  </si>
  <si>
    <t>-1093726711</t>
  </si>
  <si>
    <t>544120243</t>
  </si>
  <si>
    <t>671114657</t>
  </si>
  <si>
    <t>369684537</t>
  </si>
  <si>
    <t>449297477</t>
  </si>
  <si>
    <t>-425810573</t>
  </si>
  <si>
    <t>43311043</t>
  </si>
  <si>
    <t>-1138335546</t>
  </si>
  <si>
    <t>M010</t>
  </si>
  <si>
    <t>Prodloužení záruky střídačů na 20 let</t>
  </si>
  <si>
    <t>-804785664</t>
  </si>
  <si>
    <t>-1397067177</t>
  </si>
  <si>
    <t>-358324250</t>
  </si>
  <si>
    <t>-1729764665</t>
  </si>
  <si>
    <t>-4605774</t>
  </si>
  <si>
    <t>787081677</t>
  </si>
  <si>
    <t>92297205</t>
  </si>
  <si>
    <t>"černý" 2250</t>
  </si>
  <si>
    <t>"červený" 2250</t>
  </si>
  <si>
    <t>34111852</t>
  </si>
  <si>
    <t>kabel fotovoltaický černý nebo červený průměr 10mm</t>
  </si>
  <si>
    <t>1152303226</t>
  </si>
  <si>
    <t>"černý" 6000</t>
  </si>
  <si>
    <t>"červený" 6000</t>
  </si>
  <si>
    <t>1761649559</t>
  </si>
  <si>
    <t>275*2 "Přepočtené koeficientem množství</t>
  </si>
  <si>
    <t>1231324157</t>
  </si>
  <si>
    <t>34111853R</t>
  </si>
  <si>
    <t>1614586029</t>
  </si>
  <si>
    <t>2004393906</t>
  </si>
  <si>
    <t>93498243</t>
  </si>
  <si>
    <t>-562331001</t>
  </si>
  <si>
    <t>DC-BOX-4A2</t>
  </si>
  <si>
    <t>1305846086</t>
  </si>
  <si>
    <t xml:space="preserve">Poznámka k položce:_x000d_
Konektor MC4, Male 10 mm²	kus	8,000_x000d_
Konektor MC4, Female 10 mm²	kus	8,000_x000d_
600x600x250,  nerez	kus	1,000_x000d_
MP 60x60	kus	1,000_x000d_
Svodič přepětí T1+T2 (1100V DC) pro fotovoltaické systémy	kus	4,000_x000d_
Pojistkový držák, In 32 A, Un DC 1000 V, pro válcové pojistkové vložky 10x38 pro jištění fotovoltaických systémů, 2pól. provedení	kus	4,000_x000d_
Pojistková vložka	kus	8,000_x000d_
Solární kabel 10mm - černý FACAB SolarPlus H1Z2Z2-K 01X10 1kV BLACK	kus	8,000_x000d_
Solární kabel 10mm - černý FACAB SolarPlus H1Z2Z2-K 01X10 1kV RED	kus	8,000_x000d_
DIN Lišta perforovaná	kus	1,000_x000d_
Můstek 125A	kus	1,000_x000d_
Plastová vývodka s maticí	kus	1,000_x000d_
Výroba rozvaděče	kus	1,000</t>
  </si>
  <si>
    <t>DC-BOX-10A2</t>
  </si>
  <si>
    <t>1887377808</t>
  </si>
  <si>
    <t>Poznámka k položce:_x000d_
Konektor MC4, Male 10 mm²	kus	20,000_x000d_
Konektor MC4, Female 10 mm²	kus	20,000_x000d_
304L, 1000x800x300	kus	1,000_x000d_
Plný montážní panel 1000x800	kus	1,000_x000d_
Svodič přepětí T1+T2 (1100V DC) pro fotovoltaické systémy	kus	10,000_x000d_
Pojistkový držák, In 32 A, Un DC 1000 V, pro válcové pojistkové vložky 10x38 pro jištění fotovoltaických systémů, 2pól. provedení	kus	10,000_x000d_
Pojistková vložka	kus	20,000_x000d_
Solární kabel 10mm - černý FACAB SolarPlus H1Z2Z2-K 01X10 1kV BLACK	kus	10,000_x000d_
Solární kabel 10mm - černý FACAB SolarPlus H1Z2Z2-K 01X10 1kV RED	kus	10,000_x000d_
DIN Lišta perforovaná	kus	1,000_x000d_
Můstek 125A	kus	1,000_x000d_
Plastová vývodka s maticí	kus	1,000_x000d_
Výroba rozvaděče	kus	1,000</t>
  </si>
  <si>
    <t>741910415</t>
  </si>
  <si>
    <t>Montáž žlabů bez stojiny a výložníků kovových s podpěrkami a příslušenstvím bez víka, šířky do 500 mm</t>
  </si>
  <si>
    <t>415409371</t>
  </si>
  <si>
    <t>34575605</t>
  </si>
  <si>
    <t>žlab kabelový drátěný žárově zinkovaný 500/100mm</t>
  </si>
  <si>
    <t>-325512911</t>
  </si>
  <si>
    <t>34575547</t>
  </si>
  <si>
    <t>spojka pozinkovaná žlabu kabelového v 100mm</t>
  </si>
  <si>
    <t>1224701538</t>
  </si>
  <si>
    <t>34575392</t>
  </si>
  <si>
    <t>nosník kabelového žlabu drátěného žárově zinkovaný 500mm</t>
  </si>
  <si>
    <t>1424411706</t>
  </si>
  <si>
    <t>1631515797</t>
  </si>
  <si>
    <t>1030122356</t>
  </si>
  <si>
    <t>TrayFix-16-L Podpěra na ploché střechy</t>
  </si>
  <si>
    <t>-1581930086</t>
  </si>
  <si>
    <t>743245168</t>
  </si>
  <si>
    <t>34575005</t>
  </si>
  <si>
    <t>víko žlabu pozinkované 2m/ks š 500mm</t>
  </si>
  <si>
    <t>-921716356</t>
  </si>
  <si>
    <t>34575004</t>
  </si>
  <si>
    <t>víko žlabu pozinkované 2m/ks š 250mm</t>
  </si>
  <si>
    <t>1078459466</t>
  </si>
  <si>
    <t>34575502</t>
  </si>
  <si>
    <t>víko pro koleno pozinkované 90X250mm</t>
  </si>
  <si>
    <t>-901544982</t>
  </si>
  <si>
    <t>741910414</t>
  </si>
  <si>
    <t>Montáž žlabů bez stojiny a výložníků kovových s podpěrkami a příslušenstvím bez víka, šířky do 250 mm</t>
  </si>
  <si>
    <t>1202034953</t>
  </si>
  <si>
    <t>34575495</t>
  </si>
  <si>
    <t>žlab kabelový pozinkovaný 2m/ks 100X250</t>
  </si>
  <si>
    <t>-1197437656</t>
  </si>
  <si>
    <t>34575521</t>
  </si>
  <si>
    <t>koleno žlabu pozinkované 90X100X250</t>
  </si>
  <si>
    <t>-245199364</t>
  </si>
  <si>
    <t>34575531</t>
  </si>
  <si>
    <t>oblouk stoupající 90° pozinkovaný 90X100X250</t>
  </si>
  <si>
    <t>1504032658</t>
  </si>
  <si>
    <t>34575342</t>
  </si>
  <si>
    <t>profil podpěrný žlabu/lávky ocelové děrované SZ protipožární P-90R 41,5x41mm</t>
  </si>
  <si>
    <t>-1142654144</t>
  </si>
  <si>
    <t>34575379</t>
  </si>
  <si>
    <t>výložník žlabu/lávky kabelové ocelové děrované ŽZ protipožární P-90R šířky 300mm</t>
  </si>
  <si>
    <t>-264043974</t>
  </si>
  <si>
    <t>34575343</t>
  </si>
  <si>
    <t>profil podpěrný žlabu/lávky ocelové děrované ŽZ protipožární P-90R 41,5x21mm</t>
  </si>
  <si>
    <t>379850848</t>
  </si>
  <si>
    <t>34575346</t>
  </si>
  <si>
    <t>tyč závitová pro kabelové trasy protipožární P-90R M8</t>
  </si>
  <si>
    <t>-1059520973</t>
  </si>
  <si>
    <t>-1036758465</t>
  </si>
  <si>
    <t>-1367913940</t>
  </si>
  <si>
    <t>-721171655</t>
  </si>
  <si>
    <t>-1012826991</t>
  </si>
  <si>
    <t>1688080621</t>
  </si>
  <si>
    <t>1338117733</t>
  </si>
  <si>
    <t>741120313</t>
  </si>
  <si>
    <t>Montáž vodičů izolovaných měděných bez ukončení uložených pevně plných a laněných s PVC pláštěm, bezhalogenových, ohniodolných (např. CY, CHAH-V) průřezu žíly 240 až 300 mm2</t>
  </si>
  <si>
    <t>1500750367</t>
  </si>
  <si>
    <t>34141121</t>
  </si>
  <si>
    <t>vodič propojovací se zvýšenou odolností jádro Cu lanované izolace pryž plášť pryž chloroprenová 0,6/1kV (1-CHBU) 1x240mm2</t>
  </si>
  <si>
    <t>-309186607</t>
  </si>
  <si>
    <t>Poznámka k položce:_x000d_
1-CHBU, průměr vodiče 29mm</t>
  </si>
  <si>
    <t>150*1,15 "Přepočtené koeficientem množství</t>
  </si>
  <si>
    <t>-2044506874</t>
  </si>
  <si>
    <t>-1844916959</t>
  </si>
  <si>
    <t>90*1,15 "Přepočtené koeficientem množství</t>
  </si>
  <si>
    <t>-691972844</t>
  </si>
  <si>
    <t>-1666847188</t>
  </si>
  <si>
    <t>-1287651727</t>
  </si>
  <si>
    <t>34113137</t>
  </si>
  <si>
    <t>kabel silový jádro Cu izolace PVC plášť PVC 0,6/1kV (1-CYKY) 5x70mm2</t>
  </si>
  <si>
    <t>1224512993</t>
  </si>
  <si>
    <t>Poznámka k položce:_x000d_
1-CYKY, průměr kabelu 39,9mm</t>
  </si>
  <si>
    <t>1066754292</t>
  </si>
  <si>
    <t>-2040283542</t>
  </si>
  <si>
    <t>1365182681</t>
  </si>
  <si>
    <t>2044744328</t>
  </si>
  <si>
    <t>1123356213</t>
  </si>
  <si>
    <t>1983765815</t>
  </si>
  <si>
    <t>1576992476</t>
  </si>
  <si>
    <t>M002b</t>
  </si>
  <si>
    <t>Rozvaděč AC 500A pro 4 měniče 100+30kW, podr.specifikace viz. projektová dokumentace</t>
  </si>
  <si>
    <t>1054485763</t>
  </si>
  <si>
    <t xml:space="preserve">Poznámka k položce:_x000d_
304L, 2000x1000x400	kus	1,000_x000d_
Přední + zadní panel soklu 1000x200 304L	kus	1,000_x000d_
2 boční panely soklu 400x200 304L	kus	1,000_x000d_
MP 2000x1000	kus	1,000_x000d_
SMX 304L, 2000x800x500	kus	0,000_x000d_
Přední + zadní panel soklu 800x200 304L	kus	0,000_x000d_
2 boční panely soklu 500x200 304L	kus	0,000_x000d_
MP 2000x800	kus	0,000_x000d_
držák riline 4P	kus	3,000_x000d_
koncové zakrytí (2ks)	kus	1,000_x000d_
spodní profil 1,1m	kus	1,000_x000d_
vrchní profil	kus	1,000_x000d_
opěrný kryt (bal=5ks)	kus	2,000_x000d_
adaptér 4p 125A	kus	1,000_x000d_
adaptér 800A 1p	kus	4,000_x000d_
měd. Pás 30x10 1m=2,68kg	kus	21,000_x000d_
izolátor výška 40	kus	8,000_x000d_
4P adaptér pro montáž 100-250 na sběrnicový systém 60 mm	kus	3,000_x000d_
 Jistič 250B 25kA AC 4P4D 200A	kus	3,000_x000d_
4 svorky pro kabely 2x50-120mm2 do 250A	kus	3,000_x000d_
Pojistkový spodek 160 3P svorky M8	kus	3,000_x000d_
kryt 160 - kryty svorek	kus	6,000_x000d_
pojistka PN000 125A gG	kus	9,000_x000d_
přechodová svorka	kus	3,000_x000d_
třmen	kus	3,000_x000d_
Jistič 4P 63A B 10kA	kus	1,000_x000d_
Svodič přepětí 3+1 pro TT a TN-S, třída T2(C)	kus	4,000_x000d_
Jistič 630 36kA AC 4P4D 630A 2.3	kus	1,000_x000d_
4 svorky pro kabely 2x35-240mm2 s mez.přep.	kus	1,000_x000d_
1ks 4P dlouhý kryt svorek pro 400/630	kus	2,000_x000d_
Červená prodl.otoč.rukojeť, 400/630	kus	1,000_x000d_
Jistič 1P 6A B 10kA	kus	1,000_x000d_
Ovládač Nouzového zastavení s hřibovým knoflíkem	kus	1,000_x000d_
Štítek	kus	1,000_x000d_
Ochranný kovový kryt	kus	1,000_x000d_
průchodka	kus	3,000_x000d_
Plastová vývodka s maticí	kus	1,000_x000d_
Plastová vývodka s maticí	kus	1,000_x000d_
Plastová vývodka s maticí	kus	3,000_x000d_
svorka 16 šedá	kus	9,000_x000d_
svorka 16 modrá	kus	3,000_x000d_
svorka 16 ŽZ	kus	3,000_x000d_
deska APWT16	kus	3,000_x000d_
Řadová svorka šedá  4/U	kus	6,000_x000d_
Řadová svorka modrá  4/U BLAU	kus	6,000_x000d_
Řadová svorka zemnící  4 SL/U	kus	6,000_x000d_
Koncová deska AP2,5-4	kus	6,000_x000d_
Koncová svorka	kus	12,000_x000d_
Výroba rozvaděče	kus	1,000</t>
  </si>
  <si>
    <t>-239914493</t>
  </si>
  <si>
    <t>420193238</t>
  </si>
  <si>
    <t>-202020138</t>
  </si>
  <si>
    <t>-187977795</t>
  </si>
  <si>
    <t>1305183845</t>
  </si>
  <si>
    <t>491818251</t>
  </si>
  <si>
    <t>-815589443</t>
  </si>
  <si>
    <t>1776713586</t>
  </si>
  <si>
    <t>-426827375</t>
  </si>
  <si>
    <t>139677725</t>
  </si>
  <si>
    <t>1927898991</t>
  </si>
  <si>
    <t>-67795906</t>
  </si>
  <si>
    <t>-516811087</t>
  </si>
  <si>
    <t>-678864166</t>
  </si>
  <si>
    <t>-1815402160</t>
  </si>
  <si>
    <t>-291256007</t>
  </si>
  <si>
    <t>-1315203741</t>
  </si>
  <si>
    <t>-967300672</t>
  </si>
  <si>
    <t>1920493378</t>
  </si>
  <si>
    <t>-2106550028</t>
  </si>
  <si>
    <t>-1996841299</t>
  </si>
  <si>
    <t>430249294</t>
  </si>
  <si>
    <t>1905605715</t>
  </si>
  <si>
    <t>224552462</t>
  </si>
  <si>
    <t>1890567089</t>
  </si>
  <si>
    <t>908236607</t>
  </si>
  <si>
    <t>348401156</t>
  </si>
  <si>
    <t>Montáž oplocení z pletiva svařovaného přes 2,0 do 2,5 m</t>
  </si>
  <si>
    <t>1647099341</t>
  </si>
  <si>
    <t>31324814</t>
  </si>
  <si>
    <t>svařované plotové pletivo v rolích 25m výšky 2,50m průměr drátu 3mm rozměr oka 38x76mm povrchová úprava Pz a komaxit</t>
  </si>
  <si>
    <t>-1476473736</t>
  </si>
  <si>
    <t>35*1,05 "Přepočtené koeficientem množství</t>
  </si>
  <si>
    <t>-1325693746</t>
  </si>
  <si>
    <t>-954569157</t>
  </si>
  <si>
    <t>-208644548</t>
  </si>
  <si>
    <t>-1720216613</t>
  </si>
  <si>
    <t>392917427</t>
  </si>
  <si>
    <t>900*1,15 "Přepočtené koeficientem množství</t>
  </si>
  <si>
    <t>201452155</t>
  </si>
  <si>
    <t>60*7 "Přepočtené koeficientem množství</t>
  </si>
  <si>
    <t>1112997571</t>
  </si>
  <si>
    <t>-1389527555</t>
  </si>
  <si>
    <t>660612884</t>
  </si>
  <si>
    <t>1902066168</t>
  </si>
  <si>
    <t>-1418660178</t>
  </si>
  <si>
    <t>741430005</t>
  </si>
  <si>
    <t>Montáž jímacích tyčí délky do 3 m, na stojan</t>
  </si>
  <si>
    <t>-686743205</t>
  </si>
  <si>
    <t>35442151</t>
  </si>
  <si>
    <t>tyč jímací s rovným koncem 16/10 1500 (500/1000)mm AlMgSi</t>
  </si>
  <si>
    <t>-151260807</t>
  </si>
  <si>
    <t>35442265</t>
  </si>
  <si>
    <t>podstavec betonový s kloubem pro jímací tyč s rovným koncem, s PVC podložkou 20 kg</t>
  </si>
  <si>
    <t>-1855547378</t>
  </si>
  <si>
    <t>-539481098</t>
  </si>
  <si>
    <t>984586169</t>
  </si>
  <si>
    <t>-1165048760</t>
  </si>
  <si>
    <t>-392955364</t>
  </si>
  <si>
    <t>327440798</t>
  </si>
  <si>
    <t>714489167</t>
  </si>
  <si>
    <t>1073388090</t>
  </si>
  <si>
    <t>741320304</t>
  </si>
  <si>
    <t>Montáž jističů se zapojením vodičů čtyřpólových nn deionových vestavných s elektrickou spouští do 600 A</t>
  </si>
  <si>
    <t>-1404831363</t>
  </si>
  <si>
    <t xml:space="preserve">Jistič  4-pólový, 25kA, 630A, se spouští MX, </t>
  </si>
  <si>
    <t>1065298650</t>
  </si>
  <si>
    <t>-1092952656</t>
  </si>
  <si>
    <t>-1582254008</t>
  </si>
  <si>
    <t>1149179531</t>
  </si>
  <si>
    <t>-144103550</t>
  </si>
  <si>
    <t>-811170736</t>
  </si>
  <si>
    <t>-585305789</t>
  </si>
  <si>
    <t>-1280747696</t>
  </si>
  <si>
    <t>-834864286</t>
  </si>
  <si>
    <t>-1984586797</t>
  </si>
  <si>
    <t>-1857123136</t>
  </si>
  <si>
    <t>-1956512658</t>
  </si>
  <si>
    <t>-1828868148</t>
  </si>
  <si>
    <t>-169654307</t>
  </si>
  <si>
    <t>-435644481</t>
  </si>
  <si>
    <t>-1760512620</t>
  </si>
  <si>
    <t>1711200879</t>
  </si>
  <si>
    <t>724*460/1000</t>
  </si>
  <si>
    <t>-1685431765</t>
  </si>
  <si>
    <t>-104461874</t>
  </si>
  <si>
    <t>-402644145</t>
  </si>
  <si>
    <t>-1692169053</t>
  </si>
  <si>
    <t>1648821684</t>
  </si>
  <si>
    <t>-580247969</t>
  </si>
  <si>
    <t>152</t>
  </si>
  <si>
    <t>-1676955377</t>
  </si>
  <si>
    <t>153</t>
  </si>
  <si>
    <t>-1961315064</t>
  </si>
  <si>
    <t>Poznámka k položce:_x000d_
Koordinace stavby s provozní složkou a složkou údržby investora - zajištění bezproblémového provozu během prací uvnitř budov v rozsahu 200 hodin</t>
  </si>
  <si>
    <t>-1882920092</t>
  </si>
  <si>
    <t>155</t>
  </si>
  <si>
    <t>-345555133</t>
  </si>
  <si>
    <t>158</t>
  </si>
  <si>
    <t>-1598127185</t>
  </si>
  <si>
    <t>159</t>
  </si>
  <si>
    <t>520982354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</si>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</sst>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68.60378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FV230404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FVE Nemocnice České Budějovice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4. 4. 2023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3056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30566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30189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'IO01 - Měření a dispečers...'!J30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'IO01 - Měření a dispečers...'!P85</f>
        <v>0</v>
      </c>
      <c r="AV55" s="120">
        <f>'IO01 - Měření a dispečers...'!J33</f>
        <v>0</v>
      </c>
      <c r="AW55" s="120">
        <f>'IO01 - Měření a dispečers...'!J34</f>
        <v>0</v>
      </c>
      <c r="AX55" s="120">
        <f>'IO01 - Měření a dispečers...'!J35</f>
        <v>0</v>
      </c>
      <c r="AY55" s="120">
        <f>'IO01 - Měření a dispečers...'!J36</f>
        <v>0</v>
      </c>
      <c r="AZ55" s="120">
        <f>'IO01 - Měření a dispečers...'!F33</f>
        <v>0</v>
      </c>
      <c r="BA55" s="120">
        <f>'IO01 - Měření a dispečers...'!F34</f>
        <v>0</v>
      </c>
      <c r="BB55" s="120">
        <f>'IO01 - Měření a dispečers...'!F35</f>
        <v>0</v>
      </c>
      <c r="BC55" s="120">
        <f>'IO01 - Měření a dispečers...'!F36</f>
        <v>0</v>
      </c>
      <c r="BD55" s="122">
        <f>'IO01 - Měření a dispečers...'!F37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16.30189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'SO01 - Budova T'!J30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'SO01 - Budova T'!P100</f>
        <v>0</v>
      </c>
      <c r="AV56" s="120">
        <f>'SO01 - Budova T'!J33</f>
        <v>0</v>
      </c>
      <c r="AW56" s="120">
        <f>'SO01 - Budova T'!J34</f>
        <v>0</v>
      </c>
      <c r="AX56" s="120">
        <f>'SO01 - Budova T'!J35</f>
        <v>0</v>
      </c>
      <c r="AY56" s="120">
        <f>'SO01 - Budova T'!J36</f>
        <v>0</v>
      </c>
      <c r="AZ56" s="120">
        <f>'SO01 - Budova T'!F33</f>
        <v>0</v>
      </c>
      <c r="BA56" s="120">
        <f>'SO01 - Budova T'!F34</f>
        <v>0</v>
      </c>
      <c r="BB56" s="120">
        <f>'SO01 - Budova T'!F35</f>
        <v>0</v>
      </c>
      <c r="BC56" s="120">
        <f>'SO01 - Budova T'!F36</f>
        <v>0</v>
      </c>
      <c r="BD56" s="122">
        <f>'SO01 - Budova T'!F37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30189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'SO02 - Budova O'!J30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'SO02 - Budova O'!P100</f>
        <v>0</v>
      </c>
      <c r="AV57" s="120">
        <f>'SO02 - Budova O'!J33</f>
        <v>0</v>
      </c>
      <c r="AW57" s="120">
        <f>'SO02 - Budova O'!J34</f>
        <v>0</v>
      </c>
      <c r="AX57" s="120">
        <f>'SO02 - Budova O'!J35</f>
        <v>0</v>
      </c>
      <c r="AY57" s="120">
        <f>'SO02 - Budova O'!J36</f>
        <v>0</v>
      </c>
      <c r="AZ57" s="120">
        <f>'SO02 - Budova O'!F33</f>
        <v>0</v>
      </c>
      <c r="BA57" s="120">
        <f>'SO02 - Budova O'!F34</f>
        <v>0</v>
      </c>
      <c r="BB57" s="120">
        <f>'SO02 - Budova O'!F35</f>
        <v>0</v>
      </c>
      <c r="BC57" s="120">
        <f>'SO02 - Budova O'!F36</f>
        <v>0</v>
      </c>
      <c r="BD57" s="122">
        <f>'SO02 - Budova O'!F37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30189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'SO03 - Budova L'!J30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'SO03 - Budova L'!P100</f>
        <v>0</v>
      </c>
      <c r="AV58" s="120">
        <f>'SO03 - Budova L'!J33</f>
        <v>0</v>
      </c>
      <c r="AW58" s="120">
        <f>'SO03 - Budova L'!J34</f>
        <v>0</v>
      </c>
      <c r="AX58" s="120">
        <f>'SO03 - Budova L'!J35</f>
        <v>0</v>
      </c>
      <c r="AY58" s="120">
        <f>'SO03 - Budova L'!J36</f>
        <v>0</v>
      </c>
      <c r="AZ58" s="120">
        <f>'SO03 - Budova L'!F33</f>
        <v>0</v>
      </c>
      <c r="BA58" s="120">
        <f>'SO03 - Budova L'!F34</f>
        <v>0</v>
      </c>
      <c r="BB58" s="120">
        <f>'SO03 - Budova L'!F35</f>
        <v>0</v>
      </c>
      <c r="BC58" s="120">
        <f>'SO03 - Budova L'!F36</f>
        <v>0</v>
      </c>
      <c r="BD58" s="122">
        <f>'SO03 - Budova L'!F37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30189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'SO04 - Budova Prádelna'!J30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24">
        <v>0</v>
      </c>
      <c r="AT59" s="125">
        <f>ROUND(SUM(AV59:AW59),2)</f>
        <v>0</v>
      </c>
      <c r="AU59" s="126">
        <f>'SO04 - Budova Prádelna'!P96</f>
        <v>0</v>
      </c>
      <c r="AV59" s="125">
        <f>'SO04 - Budova Prádelna'!J33</f>
        <v>0</v>
      </c>
      <c r="AW59" s="125">
        <f>'SO04 - Budova Prádelna'!J34</f>
        <v>0</v>
      </c>
      <c r="AX59" s="125">
        <f>'SO04 - Budova Prádelna'!J35</f>
        <v>0</v>
      </c>
      <c r="AY59" s="125">
        <f>'SO04 - Budova Prádelna'!J36</f>
        <v>0</v>
      </c>
      <c r="AZ59" s="125">
        <f>'SO04 - Budova Prádelna'!F33</f>
        <v>0</v>
      </c>
      <c r="BA59" s="125">
        <f>'SO04 - Budova Prádelna'!F34</f>
        <v>0</v>
      </c>
      <c r="BB59" s="125">
        <f>'SO04 - Budova Prádelna'!F35</f>
        <v>0</v>
      </c>
      <c r="BC59" s="125">
        <f>'SO04 - Budova Prádelna'!F36</f>
        <v>0</v>
      </c>
      <c r="BD59" s="127">
        <f>'SO04 - Budova Prádelna'!F37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GvlmSdzDuSJTA/HuCnMneD6WfPF3NLOx1RVkxzFeIvKFzWU4SVtE5il14VQgvrr7A8uEPWxlovbye3E1fx2V4A==" hashValue="arTwNJMCrEBdXW6nZzI29ckXobPwj9vBmRKRbg/zQXN7L91/GaZFLcz22XCDzLCdQINjwItNhVZRRJEnkHdY1A==" algorithmName="SHA-512" password="F61F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IO01 - Měření a dispečers...'!C2" display="/"/>
    <hyperlink ref="A56" location="'SO01 - Budova T'!C2" display="/"/>
    <hyperlink ref="A57" location="'SO02 - Budova O'!C2" display="/"/>
    <hyperlink ref="A58" location="'SO03 - Budova L'!C2" display="/"/>
    <hyperlink ref="A59" location="'SO04 - Budova Prádeln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ROUND((SUM(BE85:BE118)),  2)</f>
        <v>0</v>
      </c>
      <c r="G33" s="38"/>
      <c r="H33" s="38"/>
      <c r="I33" s="148">
        <v>0.20999999999999999</v>
      </c>
      <c r="J33" s="147">
        <f>ROUND(((SUM(BE85:BE118))*I33),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ROUND((SUM(BF85:BF118)),  2)</f>
        <v>0</v>
      </c>
      <c r="G34" s="38"/>
      <c r="H34" s="38"/>
      <c r="I34" s="148">
        <v>0.14999999999999999</v>
      </c>
      <c r="J34" s="147">
        <f>ROUND(((SUM(BF85:BF118))*I34),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ROUND((SUM(BG85:BG118)),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ROUND((SUM(BH85:BH118)),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ROUND((SUM(BI85:BI118)),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IO01 - Měření a dispečerské řízení FVE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100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101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102</v>
      </c>
      <c r="E62" s="168"/>
      <c r="F62" s="168"/>
      <c r="G62" s="168"/>
      <c r="H62" s="168"/>
      <c r="I62" s="168"/>
      <c r="J62" s="169">
        <f>J108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J109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J111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105</v>
      </c>
      <c r="E65" s="174"/>
      <c r="F65" s="174"/>
      <c r="G65" s="174"/>
      <c r="H65" s="174"/>
      <c r="I65" s="174"/>
      <c r="J65" s="175">
        <f>J117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106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16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30189" customHeight="1">
      <c r="A75" s="38"/>
      <c r="B75" s="39"/>
      <c r="C75" s="40"/>
      <c r="D75" s="40"/>
      <c r="E75" s="160" t="str">
        <f>E7</f>
        <v>FVE Nemocnice České Budějovice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93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30189" customHeight="1">
      <c r="A77" s="38"/>
      <c r="B77" s="39"/>
      <c r="C77" s="40"/>
      <c r="D77" s="40"/>
      <c r="E77" s="69" t="str">
        <f>E9</f>
        <v>IO01 - Měření a dispečerské řízení FVE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21</v>
      </c>
      <c r="D79" s="40"/>
      <c r="E79" s="40"/>
      <c r="F79" s="27" t="str">
        <f>F12</f>
        <v xml:space="preserve"> </v>
      </c>
      <c r="G79" s="40"/>
      <c r="H79" s="40"/>
      <c r="I79" s="32" t="s">
        <v>23</v>
      </c>
      <c r="J79" s="72" t="str">
        <f>IF(J12="","",J12)</f>
        <v>4. 4. 2023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30566" customHeight="1">
      <c r="A81" s="38"/>
      <c r="B81" s="39"/>
      <c r="C81" s="32" t="s">
        <v>25</v>
      </c>
      <c r="D81" s="40"/>
      <c r="E81" s="40"/>
      <c r="F81" s="27" t="str">
        <f>E15</f>
        <v xml:space="preserve"> </v>
      </c>
      <c r="G81" s="40"/>
      <c r="H81" s="40"/>
      <c r="I81" s="32" t="s">
        <v>30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30566" customHeight="1">
      <c r="A82" s="38"/>
      <c r="B82" s="39"/>
      <c r="C82" s="32" t="s">
        <v>28</v>
      </c>
      <c r="D82" s="40"/>
      <c r="E82" s="40"/>
      <c r="F82" s="27" t="str">
        <f>IF(E18="","",E18)</f>
        <v>Vyplň údaj</v>
      </c>
      <c r="G82" s="40"/>
      <c r="H82" s="40"/>
      <c r="I82" s="32" t="s">
        <v>32</v>
      </c>
      <c r="J82" s="36" t="str">
        <f>E24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107</v>
      </c>
      <c r="D84" s="180" t="s">
        <v>54</v>
      </c>
      <c r="E84" s="180" t="s">
        <v>50</v>
      </c>
      <c r="F84" s="180" t="s">
        <v>51</v>
      </c>
      <c r="G84" s="180" t="s">
        <v>108</v>
      </c>
      <c r="H84" s="180" t="s">
        <v>109</v>
      </c>
      <c r="I84" s="180" t="s">
        <v>110</v>
      </c>
      <c r="J84" s="180" t="s">
        <v>98</v>
      </c>
      <c r="K84" s="181" t="s">
        <v>111</v>
      </c>
      <c r="L84" s="182"/>
      <c r="M84" s="92" t="s">
        <v>19</v>
      </c>
      <c r="N84" s="93" t="s">
        <v>39</v>
      </c>
      <c r="O84" s="93" t="s">
        <v>112</v>
      </c>
      <c r="P84" s="93" t="s">
        <v>113</v>
      </c>
      <c r="Q84" s="93" t="s">
        <v>114</v>
      </c>
      <c r="R84" s="93" t="s">
        <v>115</v>
      </c>
      <c r="S84" s="93" t="s">
        <v>116</v>
      </c>
      <c r="T84" s="94" t="s">
        <v>117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118</v>
      </c>
      <c r="D85" s="40"/>
      <c r="E85" s="40"/>
      <c r="F85" s="40"/>
      <c r="G85" s="40"/>
      <c r="H85" s="40"/>
      <c r="I85" s="40"/>
      <c r="J85" s="183">
        <f>BK85</f>
        <v>0</v>
      </c>
      <c r="K85" s="40"/>
      <c r="L85" s="44"/>
      <c r="M85" s="95"/>
      <c r="N85" s="184"/>
      <c r="O85" s="96"/>
      <c r="P85" s="185">
        <f>P86+P108</f>
        <v>0</v>
      </c>
      <c r="Q85" s="96"/>
      <c r="R85" s="185">
        <f>R86+R108</f>
        <v>0.0060999999999999995</v>
      </c>
      <c r="S85" s="96"/>
      <c r="T85" s="186">
        <f>T86+T108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99</v>
      </c>
      <c r="BK85" s="187">
        <f>BK86+BK108</f>
        <v>0</v>
      </c>
    </row>
    <row r="86" s="12" customFormat="1" ht="25.92" customHeight="1">
      <c r="A86" s="12"/>
      <c r="B86" s="188"/>
      <c r="C86" s="189"/>
      <c r="D86" s="190" t="s">
        <v>68</v>
      </c>
      <c r="E86" s="191" t="s">
        <v>119</v>
      </c>
      <c r="F86" s="191" t="s">
        <v>120</v>
      </c>
      <c r="G86" s="189"/>
      <c r="H86" s="189"/>
      <c r="I86" s="192"/>
      <c r="J86" s="193">
        <f>BK86</f>
        <v>0</v>
      </c>
      <c r="K86" s="189"/>
      <c r="L86" s="194"/>
      <c r="M86" s="195"/>
      <c r="N86" s="196"/>
      <c r="O86" s="196"/>
      <c r="P86" s="197">
        <f>P87</f>
        <v>0</v>
      </c>
      <c r="Q86" s="196"/>
      <c r="R86" s="197">
        <f>R87</f>
        <v>0.0060999999999999995</v>
      </c>
      <c r="S86" s="196"/>
      <c r="T86" s="198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79</v>
      </c>
      <c r="AT86" s="200" t="s">
        <v>68</v>
      </c>
      <c r="AU86" s="200" t="s">
        <v>69</v>
      </c>
      <c r="AY86" s="199" t="s">
        <v>121</v>
      </c>
      <c r="BK86" s="201">
        <f>BK87</f>
        <v>0</v>
      </c>
    </row>
    <row r="87" s="12" customFormat="1" ht="22.8" customHeight="1">
      <c r="A87" s="12"/>
      <c r="B87" s="188"/>
      <c r="C87" s="189"/>
      <c r="D87" s="190" t="s">
        <v>68</v>
      </c>
      <c r="E87" s="202" t="s">
        <v>122</v>
      </c>
      <c r="F87" s="202" t="s">
        <v>123</v>
      </c>
      <c r="G87" s="189"/>
      <c r="H87" s="189"/>
      <c r="I87" s="192"/>
      <c r="J87" s="203">
        <f>BK87</f>
        <v>0</v>
      </c>
      <c r="K87" s="189"/>
      <c r="L87" s="194"/>
      <c r="M87" s="195"/>
      <c r="N87" s="196"/>
      <c r="O87" s="196"/>
      <c r="P87" s="197">
        <f>SUM(P88:P107)</f>
        <v>0</v>
      </c>
      <c r="Q87" s="196"/>
      <c r="R87" s="197">
        <f>SUM(R88:R107)</f>
        <v>0.0060999999999999995</v>
      </c>
      <c r="S87" s="196"/>
      <c r="T87" s="198">
        <f>SUM(T88:T107)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79</v>
      </c>
      <c r="AT87" s="200" t="s">
        <v>68</v>
      </c>
      <c r="AU87" s="200" t="s">
        <v>77</v>
      </c>
      <c r="AY87" s="199" t="s">
        <v>121</v>
      </c>
      <c r="BK87" s="201">
        <f>SUM(BK88:BK107)</f>
        <v>0</v>
      </c>
    </row>
    <row r="88" s="2" customFormat="1" ht="21.0566" customHeight="1">
      <c r="A88" s="38"/>
      <c r="B88" s="39"/>
      <c r="C88" s="204" t="s">
        <v>77</v>
      </c>
      <c r="D88" s="204" t="s">
        <v>124</v>
      </c>
      <c r="E88" s="205" t="s">
        <v>125</v>
      </c>
      <c r="F88" s="206" t="s">
        <v>126</v>
      </c>
      <c r="G88" s="207" t="s">
        <v>127</v>
      </c>
      <c r="H88" s="208">
        <v>70</v>
      </c>
      <c r="I88" s="209"/>
      <c r="J88" s="210">
        <f>ROUND(I88*H88,2)</f>
        <v>0</v>
      </c>
      <c r="K88" s="206" t="s">
        <v>19</v>
      </c>
      <c r="L88" s="44"/>
      <c r="M88" s="211" t="s">
        <v>19</v>
      </c>
      <c r="N88" s="212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128</v>
      </c>
      <c r="AT88" s="215" t="s">
        <v>124</v>
      </c>
      <c r="AU88" s="215" t="s">
        <v>79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128</v>
      </c>
      <c r="BM88" s="215" t="s">
        <v>129</v>
      </c>
    </row>
    <row r="89" s="2" customFormat="1" ht="21.0566" customHeight="1">
      <c r="A89" s="38"/>
      <c r="B89" s="39"/>
      <c r="C89" s="204" t="s">
        <v>79</v>
      </c>
      <c r="D89" s="204" t="s">
        <v>124</v>
      </c>
      <c r="E89" s="205" t="s">
        <v>130</v>
      </c>
      <c r="F89" s="206" t="s">
        <v>131</v>
      </c>
      <c r="G89" s="207" t="s">
        <v>127</v>
      </c>
      <c r="H89" s="208">
        <v>2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128</v>
      </c>
      <c r="AT89" s="215" t="s">
        <v>124</v>
      </c>
      <c r="AU89" s="215" t="s">
        <v>79</v>
      </c>
      <c r="AY89" s="17" t="s">
        <v>121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128</v>
      </c>
      <c r="BM89" s="215" t="s">
        <v>132</v>
      </c>
    </row>
    <row r="90" s="2" customFormat="1" ht="16.30189" customHeight="1">
      <c r="A90" s="38"/>
      <c r="B90" s="39"/>
      <c r="C90" s="217" t="s">
        <v>133</v>
      </c>
      <c r="D90" s="217" t="s">
        <v>134</v>
      </c>
      <c r="E90" s="218" t="s">
        <v>135</v>
      </c>
      <c r="F90" s="219" t="s">
        <v>136</v>
      </c>
      <c r="G90" s="220" t="s">
        <v>137</v>
      </c>
      <c r="H90" s="221">
        <v>1</v>
      </c>
      <c r="I90" s="222"/>
      <c r="J90" s="223">
        <f>ROUND(I90*H90,2)</f>
        <v>0</v>
      </c>
      <c r="K90" s="219" t="s">
        <v>19</v>
      </c>
      <c r="L90" s="224"/>
      <c r="M90" s="225" t="s">
        <v>19</v>
      </c>
      <c r="N90" s="226" t="s">
        <v>40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138</v>
      </c>
      <c r="AT90" s="215" t="s">
        <v>134</v>
      </c>
      <c r="AU90" s="215" t="s">
        <v>79</v>
      </c>
      <c r="AY90" s="17" t="s">
        <v>121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77</v>
      </c>
      <c r="BK90" s="216">
        <f>ROUND(I90*H90,2)</f>
        <v>0</v>
      </c>
      <c r="BL90" s="17" t="s">
        <v>128</v>
      </c>
      <c r="BM90" s="215" t="s">
        <v>139</v>
      </c>
    </row>
    <row r="91" s="2" customFormat="1" ht="16.30189" customHeight="1">
      <c r="A91" s="38"/>
      <c r="B91" s="39"/>
      <c r="C91" s="217" t="s">
        <v>140</v>
      </c>
      <c r="D91" s="217" t="s">
        <v>134</v>
      </c>
      <c r="E91" s="218" t="s">
        <v>141</v>
      </c>
      <c r="F91" s="219" t="s">
        <v>142</v>
      </c>
      <c r="G91" s="220" t="s">
        <v>137</v>
      </c>
      <c r="H91" s="221">
        <v>1</v>
      </c>
      <c r="I91" s="222"/>
      <c r="J91" s="223">
        <f>ROUND(I91*H91,2)</f>
        <v>0</v>
      </c>
      <c r="K91" s="219" t="s">
        <v>19</v>
      </c>
      <c r="L91" s="224"/>
      <c r="M91" s="225" t="s">
        <v>19</v>
      </c>
      <c r="N91" s="226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138</v>
      </c>
      <c r="AT91" s="215" t="s">
        <v>134</v>
      </c>
      <c r="AU91" s="215" t="s">
        <v>79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128</v>
      </c>
      <c r="BM91" s="215" t="s">
        <v>143</v>
      </c>
    </row>
    <row r="92" s="2" customFormat="1" ht="16.30189" customHeight="1">
      <c r="A92" s="38"/>
      <c r="B92" s="39"/>
      <c r="C92" s="204" t="s">
        <v>144</v>
      </c>
      <c r="D92" s="204" t="s">
        <v>124</v>
      </c>
      <c r="E92" s="205" t="s">
        <v>145</v>
      </c>
      <c r="F92" s="206" t="s">
        <v>146</v>
      </c>
      <c r="G92" s="207" t="s">
        <v>127</v>
      </c>
      <c r="H92" s="208">
        <v>3</v>
      </c>
      <c r="I92" s="209"/>
      <c r="J92" s="210">
        <f>ROUND(I92*H92,2)</f>
        <v>0</v>
      </c>
      <c r="K92" s="206" t="s">
        <v>19</v>
      </c>
      <c r="L92" s="44"/>
      <c r="M92" s="211" t="s">
        <v>19</v>
      </c>
      <c r="N92" s="212" t="s">
        <v>40</v>
      </c>
      <c r="O92" s="84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5" t="s">
        <v>128</v>
      </c>
      <c r="AT92" s="215" t="s">
        <v>124</v>
      </c>
      <c r="AU92" s="215" t="s">
        <v>79</v>
      </c>
      <c r="AY92" s="17" t="s">
        <v>121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7" t="s">
        <v>77</v>
      </c>
      <c r="BK92" s="216">
        <f>ROUND(I92*H92,2)</f>
        <v>0</v>
      </c>
      <c r="BL92" s="17" t="s">
        <v>128</v>
      </c>
      <c r="BM92" s="215" t="s">
        <v>147</v>
      </c>
    </row>
    <row r="93" s="2" customFormat="1" ht="16.30189" customHeight="1">
      <c r="A93" s="38"/>
      <c r="B93" s="39"/>
      <c r="C93" s="217" t="s">
        <v>148</v>
      </c>
      <c r="D93" s="217" t="s">
        <v>134</v>
      </c>
      <c r="E93" s="218" t="s">
        <v>149</v>
      </c>
      <c r="F93" s="219" t="s">
        <v>150</v>
      </c>
      <c r="G93" s="220" t="s">
        <v>127</v>
      </c>
      <c r="H93" s="221">
        <v>3</v>
      </c>
      <c r="I93" s="222"/>
      <c r="J93" s="223">
        <f>ROUND(I93*H93,2)</f>
        <v>0</v>
      </c>
      <c r="K93" s="219" t="s">
        <v>19</v>
      </c>
      <c r="L93" s="224"/>
      <c r="M93" s="225" t="s">
        <v>19</v>
      </c>
      <c r="N93" s="226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138</v>
      </c>
      <c r="AT93" s="215" t="s">
        <v>134</v>
      </c>
      <c r="AU93" s="215" t="s">
        <v>79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128</v>
      </c>
      <c r="BM93" s="215" t="s">
        <v>151</v>
      </c>
    </row>
    <row r="94" s="2" customFormat="1" ht="16.30189" customHeight="1">
      <c r="A94" s="38"/>
      <c r="B94" s="39"/>
      <c r="C94" s="204" t="s">
        <v>152</v>
      </c>
      <c r="D94" s="204" t="s">
        <v>124</v>
      </c>
      <c r="E94" s="205" t="s">
        <v>153</v>
      </c>
      <c r="F94" s="206" t="s">
        <v>154</v>
      </c>
      <c r="G94" s="207" t="s">
        <v>127</v>
      </c>
      <c r="H94" s="208">
        <v>3</v>
      </c>
      <c r="I94" s="209"/>
      <c r="J94" s="210">
        <f>ROUND(I94*H94,2)</f>
        <v>0</v>
      </c>
      <c r="K94" s="206" t="s">
        <v>19</v>
      </c>
      <c r="L94" s="44"/>
      <c r="M94" s="211" t="s">
        <v>19</v>
      </c>
      <c r="N94" s="212" t="s">
        <v>40</v>
      </c>
      <c r="O94" s="84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128</v>
      </c>
      <c r="AT94" s="215" t="s">
        <v>124</v>
      </c>
      <c r="AU94" s="215" t="s">
        <v>79</v>
      </c>
      <c r="AY94" s="17" t="s">
        <v>121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77</v>
      </c>
      <c r="BK94" s="216">
        <f>ROUND(I94*H94,2)</f>
        <v>0</v>
      </c>
      <c r="BL94" s="17" t="s">
        <v>128</v>
      </c>
      <c r="BM94" s="215" t="s">
        <v>155</v>
      </c>
    </row>
    <row r="95" s="2" customFormat="1" ht="16.30189" customHeight="1">
      <c r="A95" s="38"/>
      <c r="B95" s="39"/>
      <c r="C95" s="217" t="s">
        <v>156</v>
      </c>
      <c r="D95" s="217" t="s">
        <v>134</v>
      </c>
      <c r="E95" s="218" t="s">
        <v>157</v>
      </c>
      <c r="F95" s="219" t="s">
        <v>158</v>
      </c>
      <c r="G95" s="220" t="s">
        <v>127</v>
      </c>
      <c r="H95" s="221">
        <v>3</v>
      </c>
      <c r="I95" s="222"/>
      <c r="J95" s="223">
        <f>ROUND(I95*H95,2)</f>
        <v>0</v>
      </c>
      <c r="K95" s="219" t="s">
        <v>19</v>
      </c>
      <c r="L95" s="224"/>
      <c r="M95" s="225" t="s">
        <v>19</v>
      </c>
      <c r="N95" s="226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138</v>
      </c>
      <c r="AT95" s="215" t="s">
        <v>134</v>
      </c>
      <c r="AU95" s="215" t="s">
        <v>79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128</v>
      </c>
      <c r="BM95" s="215" t="s">
        <v>159</v>
      </c>
    </row>
    <row r="96" s="2" customFormat="1" ht="21.0566" customHeight="1">
      <c r="A96" s="38"/>
      <c r="B96" s="39"/>
      <c r="C96" s="204" t="s">
        <v>160</v>
      </c>
      <c r="D96" s="204" t="s">
        <v>124</v>
      </c>
      <c r="E96" s="205" t="s">
        <v>161</v>
      </c>
      <c r="F96" s="206" t="s">
        <v>162</v>
      </c>
      <c r="G96" s="207" t="s">
        <v>127</v>
      </c>
      <c r="H96" s="208">
        <v>1</v>
      </c>
      <c r="I96" s="209"/>
      <c r="J96" s="210">
        <f>ROUND(I96*H96,2)</f>
        <v>0</v>
      </c>
      <c r="K96" s="206" t="s">
        <v>19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128</v>
      </c>
      <c r="AT96" s="215" t="s">
        <v>124</v>
      </c>
      <c r="AU96" s="215" t="s">
        <v>79</v>
      </c>
      <c r="AY96" s="17" t="s">
        <v>121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128</v>
      </c>
      <c r="BM96" s="215" t="s">
        <v>163</v>
      </c>
    </row>
    <row r="97" s="2" customFormat="1" ht="16.30189" customHeight="1">
      <c r="A97" s="38"/>
      <c r="B97" s="39"/>
      <c r="C97" s="217" t="s">
        <v>164</v>
      </c>
      <c r="D97" s="217" t="s">
        <v>134</v>
      </c>
      <c r="E97" s="218" t="s">
        <v>165</v>
      </c>
      <c r="F97" s="219" t="s">
        <v>166</v>
      </c>
      <c r="G97" s="220" t="s">
        <v>127</v>
      </c>
      <c r="H97" s="221">
        <v>1</v>
      </c>
      <c r="I97" s="222"/>
      <c r="J97" s="223">
        <f>ROUND(I97*H97,2)</f>
        <v>0</v>
      </c>
      <c r="K97" s="219" t="s">
        <v>19</v>
      </c>
      <c r="L97" s="224"/>
      <c r="M97" s="225" t="s">
        <v>19</v>
      </c>
      <c r="N97" s="226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138</v>
      </c>
      <c r="AT97" s="215" t="s">
        <v>134</v>
      </c>
      <c r="AU97" s="215" t="s">
        <v>79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128</v>
      </c>
      <c r="BM97" s="215" t="s">
        <v>167</v>
      </c>
    </row>
    <row r="98" s="2" customFormat="1" ht="23.4566" customHeight="1">
      <c r="A98" s="38"/>
      <c r="B98" s="39"/>
      <c r="C98" s="204" t="s">
        <v>168</v>
      </c>
      <c r="D98" s="204" t="s">
        <v>124</v>
      </c>
      <c r="E98" s="205" t="s">
        <v>169</v>
      </c>
      <c r="F98" s="206" t="s">
        <v>170</v>
      </c>
      <c r="G98" s="207" t="s">
        <v>127</v>
      </c>
      <c r="H98" s="208">
        <v>1</v>
      </c>
      <c r="I98" s="209"/>
      <c r="J98" s="210">
        <f>ROUND(I98*H98,2)</f>
        <v>0</v>
      </c>
      <c r="K98" s="206" t="s">
        <v>19</v>
      </c>
      <c r="L98" s="44"/>
      <c r="M98" s="211" t="s">
        <v>19</v>
      </c>
      <c r="N98" s="212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128</v>
      </c>
      <c r="AT98" s="215" t="s">
        <v>124</v>
      </c>
      <c r="AU98" s="215" t="s">
        <v>79</v>
      </c>
      <c r="AY98" s="17" t="s">
        <v>121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128</v>
      </c>
      <c r="BM98" s="215" t="s">
        <v>171</v>
      </c>
    </row>
    <row r="99" s="2" customFormat="1" ht="16.30189" customHeight="1">
      <c r="A99" s="38"/>
      <c r="B99" s="39"/>
      <c r="C99" s="217" t="s">
        <v>172</v>
      </c>
      <c r="D99" s="217" t="s">
        <v>134</v>
      </c>
      <c r="E99" s="218" t="s">
        <v>173</v>
      </c>
      <c r="F99" s="219" t="s">
        <v>174</v>
      </c>
      <c r="G99" s="220" t="s">
        <v>137</v>
      </c>
      <c r="H99" s="221">
        <v>1</v>
      </c>
      <c r="I99" s="222"/>
      <c r="J99" s="223">
        <f>ROUND(I99*H99,2)</f>
        <v>0</v>
      </c>
      <c r="K99" s="219" t="s">
        <v>19</v>
      </c>
      <c r="L99" s="224"/>
      <c r="M99" s="225" t="s">
        <v>19</v>
      </c>
      <c r="N99" s="226" t="s">
        <v>40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138</v>
      </c>
      <c r="AT99" s="215" t="s">
        <v>134</v>
      </c>
      <c r="AU99" s="215" t="s">
        <v>79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128</v>
      </c>
      <c r="BM99" s="215" t="s">
        <v>175</v>
      </c>
    </row>
    <row r="100" s="2" customFormat="1" ht="23.4566" customHeight="1">
      <c r="A100" s="38"/>
      <c r="B100" s="39"/>
      <c r="C100" s="204" t="s">
        <v>176</v>
      </c>
      <c r="D100" s="204" t="s">
        <v>124</v>
      </c>
      <c r="E100" s="205" t="s">
        <v>177</v>
      </c>
      <c r="F100" s="206" t="s">
        <v>178</v>
      </c>
      <c r="G100" s="207" t="s">
        <v>179</v>
      </c>
      <c r="H100" s="208">
        <v>50</v>
      </c>
      <c r="I100" s="209"/>
      <c r="J100" s="210">
        <f>ROUND(I100*H100,2)</f>
        <v>0</v>
      </c>
      <c r="K100" s="206" t="s">
        <v>19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128</v>
      </c>
      <c r="AT100" s="215" t="s">
        <v>124</v>
      </c>
      <c r="AU100" s="215" t="s">
        <v>79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128</v>
      </c>
      <c r="BM100" s="215" t="s">
        <v>180</v>
      </c>
    </row>
    <row r="101" s="2" customFormat="1" ht="23.4566" customHeight="1">
      <c r="A101" s="38"/>
      <c r="B101" s="39"/>
      <c r="C101" s="217" t="s">
        <v>181</v>
      </c>
      <c r="D101" s="217" t="s">
        <v>134</v>
      </c>
      <c r="E101" s="218" t="s">
        <v>182</v>
      </c>
      <c r="F101" s="219" t="s">
        <v>183</v>
      </c>
      <c r="G101" s="220" t="s">
        <v>179</v>
      </c>
      <c r="H101" s="221">
        <v>50</v>
      </c>
      <c r="I101" s="222"/>
      <c r="J101" s="223">
        <f>ROUND(I101*H101,2)</f>
        <v>0</v>
      </c>
      <c r="K101" s="219" t="s">
        <v>19</v>
      </c>
      <c r="L101" s="224"/>
      <c r="M101" s="225" t="s">
        <v>19</v>
      </c>
      <c r="N101" s="226" t="s">
        <v>40</v>
      </c>
      <c r="O101" s="84"/>
      <c r="P101" s="213">
        <f>O101*H101</f>
        <v>0</v>
      </c>
      <c r="Q101" s="213">
        <v>5.0000000000000002E-05</v>
      </c>
      <c r="R101" s="213">
        <f>Q101*H101</f>
        <v>0.0025000000000000001</v>
      </c>
      <c r="S101" s="213">
        <v>0</v>
      </c>
      <c r="T101" s="214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5" t="s">
        <v>138</v>
      </c>
      <c r="AT101" s="215" t="s">
        <v>134</v>
      </c>
      <c r="AU101" s="215" t="s">
        <v>79</v>
      </c>
      <c r="AY101" s="17" t="s">
        <v>121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17" t="s">
        <v>77</v>
      </c>
      <c r="BK101" s="216">
        <f>ROUND(I101*H101,2)</f>
        <v>0</v>
      </c>
      <c r="BL101" s="17" t="s">
        <v>128</v>
      </c>
      <c r="BM101" s="215" t="s">
        <v>184</v>
      </c>
    </row>
    <row r="102" s="2" customFormat="1">
      <c r="A102" s="38"/>
      <c r="B102" s="39"/>
      <c r="C102" s="40"/>
      <c r="D102" s="227" t="s">
        <v>185</v>
      </c>
      <c r="E102" s="40"/>
      <c r="F102" s="228" t="s">
        <v>186</v>
      </c>
      <c r="G102" s="40"/>
      <c r="H102" s="40"/>
      <c r="I102" s="229"/>
      <c r="J102" s="40"/>
      <c r="K102" s="40"/>
      <c r="L102" s="44"/>
      <c r="M102" s="230"/>
      <c r="N102" s="23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185</v>
      </c>
      <c r="AU102" s="17" t="s">
        <v>79</v>
      </c>
    </row>
    <row r="103" s="2" customFormat="1" ht="16.30189" customHeight="1">
      <c r="A103" s="38"/>
      <c r="B103" s="39"/>
      <c r="C103" s="204" t="s">
        <v>8</v>
      </c>
      <c r="D103" s="204" t="s">
        <v>124</v>
      </c>
      <c r="E103" s="205" t="s">
        <v>187</v>
      </c>
      <c r="F103" s="206" t="s">
        <v>188</v>
      </c>
      <c r="G103" s="207" t="s">
        <v>127</v>
      </c>
      <c r="H103" s="208">
        <v>30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128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128</v>
      </c>
      <c r="BM103" s="215" t="s">
        <v>189</v>
      </c>
    </row>
    <row r="104" s="2" customFormat="1" ht="23.4566" customHeight="1">
      <c r="A104" s="38"/>
      <c r="B104" s="39"/>
      <c r="C104" s="217" t="s">
        <v>128</v>
      </c>
      <c r="D104" s="217" t="s">
        <v>134</v>
      </c>
      <c r="E104" s="218" t="s">
        <v>190</v>
      </c>
      <c r="F104" s="219" t="s">
        <v>191</v>
      </c>
      <c r="G104" s="220" t="s">
        <v>179</v>
      </c>
      <c r="H104" s="221">
        <v>30</v>
      </c>
      <c r="I104" s="222"/>
      <c r="J104" s="223">
        <f>ROUND(I104*H104,2)</f>
        <v>0</v>
      </c>
      <c r="K104" s="219" t="s">
        <v>19</v>
      </c>
      <c r="L104" s="224"/>
      <c r="M104" s="225" t="s">
        <v>19</v>
      </c>
      <c r="N104" s="226" t="s">
        <v>40</v>
      </c>
      <c r="O104" s="84"/>
      <c r="P104" s="213">
        <f>O104*H104</f>
        <v>0</v>
      </c>
      <c r="Q104" s="213">
        <v>0.00012</v>
      </c>
      <c r="R104" s="213">
        <f>Q104*H104</f>
        <v>0.0035999999999999999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138</v>
      </c>
      <c r="AT104" s="215" t="s">
        <v>134</v>
      </c>
      <c r="AU104" s="215" t="s">
        <v>79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128</v>
      </c>
      <c r="BM104" s="215" t="s">
        <v>192</v>
      </c>
    </row>
    <row r="105" s="2" customFormat="1">
      <c r="A105" s="38"/>
      <c r="B105" s="39"/>
      <c r="C105" s="40"/>
      <c r="D105" s="227" t="s">
        <v>185</v>
      </c>
      <c r="E105" s="40"/>
      <c r="F105" s="228" t="s">
        <v>193</v>
      </c>
      <c r="G105" s="40"/>
      <c r="H105" s="40"/>
      <c r="I105" s="229"/>
      <c r="J105" s="40"/>
      <c r="K105" s="40"/>
      <c r="L105" s="44"/>
      <c r="M105" s="230"/>
      <c r="N105" s="231"/>
      <c r="O105" s="84"/>
      <c r="P105" s="84"/>
      <c r="Q105" s="84"/>
      <c r="R105" s="84"/>
      <c r="S105" s="84"/>
      <c r="T105" s="85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T105" s="17" t="s">
        <v>185</v>
      </c>
      <c r="AU105" s="17" t="s">
        <v>79</v>
      </c>
    </row>
    <row r="106" s="2" customFormat="1" ht="23.4566" customHeight="1">
      <c r="A106" s="38"/>
      <c r="B106" s="39"/>
      <c r="C106" s="204" t="s">
        <v>194</v>
      </c>
      <c r="D106" s="204" t="s">
        <v>124</v>
      </c>
      <c r="E106" s="205" t="s">
        <v>195</v>
      </c>
      <c r="F106" s="206" t="s">
        <v>196</v>
      </c>
      <c r="G106" s="207" t="s">
        <v>127</v>
      </c>
      <c r="H106" s="208">
        <v>1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197</v>
      </c>
    </row>
    <row r="107" s="2" customFormat="1" ht="23.4566" customHeight="1">
      <c r="A107" s="38"/>
      <c r="B107" s="39"/>
      <c r="C107" s="204" t="s">
        <v>198</v>
      </c>
      <c r="D107" s="204" t="s">
        <v>124</v>
      </c>
      <c r="E107" s="205" t="s">
        <v>199</v>
      </c>
      <c r="F107" s="206" t="s">
        <v>200</v>
      </c>
      <c r="G107" s="207" t="s">
        <v>201</v>
      </c>
      <c r="H107" s="232"/>
      <c r="I107" s="209"/>
      <c r="J107" s="210">
        <f>ROUND(I107*H107,2)</f>
        <v>0</v>
      </c>
      <c r="K107" s="206" t="s">
        <v>19</v>
      </c>
      <c r="L107" s="44"/>
      <c r="M107" s="211" t="s">
        <v>19</v>
      </c>
      <c r="N107" s="212" t="s">
        <v>40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128</v>
      </c>
      <c r="AT107" s="215" t="s">
        <v>124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202</v>
      </c>
    </row>
    <row r="108" s="12" customFormat="1" ht="25.92" customHeight="1">
      <c r="A108" s="12"/>
      <c r="B108" s="188"/>
      <c r="C108" s="189"/>
      <c r="D108" s="190" t="s">
        <v>68</v>
      </c>
      <c r="E108" s="191" t="s">
        <v>203</v>
      </c>
      <c r="F108" s="191" t="s">
        <v>204</v>
      </c>
      <c r="G108" s="189"/>
      <c r="H108" s="189"/>
      <c r="I108" s="192"/>
      <c r="J108" s="193">
        <f>BK108</f>
        <v>0</v>
      </c>
      <c r="K108" s="189"/>
      <c r="L108" s="194"/>
      <c r="M108" s="195"/>
      <c r="N108" s="196"/>
      <c r="O108" s="196"/>
      <c r="P108" s="197">
        <f>P109+P111+P117</f>
        <v>0</v>
      </c>
      <c r="Q108" s="196"/>
      <c r="R108" s="197">
        <f>R109+R111+R117</f>
        <v>0</v>
      </c>
      <c r="S108" s="196"/>
      <c r="T108" s="198">
        <f>T109+T111+T117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99" t="s">
        <v>144</v>
      </c>
      <c r="AT108" s="200" t="s">
        <v>68</v>
      </c>
      <c r="AU108" s="200" t="s">
        <v>69</v>
      </c>
      <c r="AY108" s="199" t="s">
        <v>121</v>
      </c>
      <c r="BK108" s="201">
        <f>BK109+BK111+BK117</f>
        <v>0</v>
      </c>
    </row>
    <row r="109" s="12" customFormat="1" ht="22.8" customHeight="1">
      <c r="A109" s="12"/>
      <c r="B109" s="188"/>
      <c r="C109" s="189"/>
      <c r="D109" s="190" t="s">
        <v>68</v>
      </c>
      <c r="E109" s="202" t="s">
        <v>205</v>
      </c>
      <c r="F109" s="202" t="s">
        <v>206</v>
      </c>
      <c r="G109" s="189"/>
      <c r="H109" s="189"/>
      <c r="I109" s="192"/>
      <c r="J109" s="203">
        <f>BK109</f>
        <v>0</v>
      </c>
      <c r="K109" s="189"/>
      <c r="L109" s="194"/>
      <c r="M109" s="195"/>
      <c r="N109" s="196"/>
      <c r="O109" s="196"/>
      <c r="P109" s="197">
        <f>P110</f>
        <v>0</v>
      </c>
      <c r="Q109" s="196"/>
      <c r="R109" s="197">
        <f>R110</f>
        <v>0</v>
      </c>
      <c r="S109" s="196"/>
      <c r="T109" s="198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199" t="s">
        <v>144</v>
      </c>
      <c r="AT109" s="200" t="s">
        <v>68</v>
      </c>
      <c r="AU109" s="200" t="s">
        <v>77</v>
      </c>
      <c r="AY109" s="199" t="s">
        <v>121</v>
      </c>
      <c r="BK109" s="201">
        <f>BK110</f>
        <v>0</v>
      </c>
    </row>
    <row r="110" s="2" customFormat="1" ht="16.30189" customHeight="1">
      <c r="A110" s="38"/>
      <c r="B110" s="39"/>
      <c r="C110" s="204" t="s">
        <v>207</v>
      </c>
      <c r="D110" s="204" t="s">
        <v>124</v>
      </c>
      <c r="E110" s="205" t="s">
        <v>208</v>
      </c>
      <c r="F110" s="206" t="s">
        <v>209</v>
      </c>
      <c r="G110" s="207" t="s">
        <v>201</v>
      </c>
      <c r="H110" s="232"/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210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210</v>
      </c>
      <c r="BM110" s="215" t="s">
        <v>211</v>
      </c>
    </row>
    <row r="111" s="12" customFormat="1" ht="22.8" customHeight="1">
      <c r="A111" s="12"/>
      <c r="B111" s="188"/>
      <c r="C111" s="189"/>
      <c r="D111" s="190" t="s">
        <v>68</v>
      </c>
      <c r="E111" s="202" t="s">
        <v>212</v>
      </c>
      <c r="F111" s="202" t="s">
        <v>213</v>
      </c>
      <c r="G111" s="189"/>
      <c r="H111" s="189"/>
      <c r="I111" s="192"/>
      <c r="J111" s="203">
        <f>BK111</f>
        <v>0</v>
      </c>
      <c r="K111" s="189"/>
      <c r="L111" s="194"/>
      <c r="M111" s="195"/>
      <c r="N111" s="196"/>
      <c r="O111" s="196"/>
      <c r="P111" s="197">
        <f>SUM(P112:P116)</f>
        <v>0</v>
      </c>
      <c r="Q111" s="196"/>
      <c r="R111" s="197">
        <f>SUM(R112:R116)</f>
        <v>0</v>
      </c>
      <c r="S111" s="196"/>
      <c r="T111" s="19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199" t="s">
        <v>144</v>
      </c>
      <c r="AT111" s="200" t="s">
        <v>68</v>
      </c>
      <c r="AU111" s="200" t="s">
        <v>77</v>
      </c>
      <c r="AY111" s="199" t="s">
        <v>121</v>
      </c>
      <c r="BK111" s="201">
        <f>SUM(BK112:BK116)</f>
        <v>0</v>
      </c>
    </row>
    <row r="112" s="2" customFormat="1" ht="16.30189" customHeight="1">
      <c r="A112" s="38"/>
      <c r="B112" s="39"/>
      <c r="C112" s="204" t="s">
        <v>214</v>
      </c>
      <c r="D112" s="204" t="s">
        <v>124</v>
      </c>
      <c r="E112" s="205" t="s">
        <v>215</v>
      </c>
      <c r="F112" s="206" t="s">
        <v>216</v>
      </c>
      <c r="G112" s="207" t="s">
        <v>217</v>
      </c>
      <c r="H112" s="208">
        <v>25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210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210</v>
      </c>
      <c r="BM112" s="215" t="s">
        <v>218</v>
      </c>
    </row>
    <row r="113" s="2" customFormat="1" ht="16.30189" customHeight="1">
      <c r="A113" s="38"/>
      <c r="B113" s="39"/>
      <c r="C113" s="204" t="s">
        <v>7</v>
      </c>
      <c r="D113" s="204" t="s">
        <v>124</v>
      </c>
      <c r="E113" s="205" t="s">
        <v>219</v>
      </c>
      <c r="F113" s="206" t="s">
        <v>220</v>
      </c>
      <c r="G113" s="207" t="s">
        <v>217</v>
      </c>
      <c r="H113" s="208">
        <v>80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210</v>
      </c>
      <c r="AT113" s="215" t="s">
        <v>124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210</v>
      </c>
      <c r="BM113" s="215" t="s">
        <v>221</v>
      </c>
    </row>
    <row r="114" s="2" customFormat="1">
      <c r="A114" s="38"/>
      <c r="B114" s="39"/>
      <c r="C114" s="40"/>
      <c r="D114" s="227" t="s">
        <v>185</v>
      </c>
      <c r="E114" s="40"/>
      <c r="F114" s="228" t="s">
        <v>222</v>
      </c>
      <c r="G114" s="40"/>
      <c r="H114" s="40"/>
      <c r="I114" s="229"/>
      <c r="J114" s="40"/>
      <c r="K114" s="40"/>
      <c r="L114" s="44"/>
      <c r="M114" s="230"/>
      <c r="N114" s="23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185</v>
      </c>
      <c r="AU114" s="17" t="s">
        <v>79</v>
      </c>
    </row>
    <row r="115" s="2" customFormat="1" ht="16.30189" customHeight="1">
      <c r="A115" s="38"/>
      <c r="B115" s="39"/>
      <c r="C115" s="204" t="s">
        <v>223</v>
      </c>
      <c r="D115" s="204" t="s">
        <v>124</v>
      </c>
      <c r="E115" s="205" t="s">
        <v>224</v>
      </c>
      <c r="F115" s="206" t="s">
        <v>225</v>
      </c>
      <c r="G115" s="207" t="s">
        <v>217</v>
      </c>
      <c r="H115" s="208">
        <v>30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210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210</v>
      </c>
      <c r="BM115" s="215" t="s">
        <v>226</v>
      </c>
    </row>
    <row r="116" s="2" customFormat="1">
      <c r="A116" s="38"/>
      <c r="B116" s="39"/>
      <c r="C116" s="40"/>
      <c r="D116" s="227" t="s">
        <v>185</v>
      </c>
      <c r="E116" s="40"/>
      <c r="F116" s="228" t="s">
        <v>227</v>
      </c>
      <c r="G116" s="40"/>
      <c r="H116" s="40"/>
      <c r="I116" s="229"/>
      <c r="J116" s="40"/>
      <c r="K116" s="40"/>
      <c r="L116" s="44"/>
      <c r="M116" s="230"/>
      <c r="N116" s="23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185</v>
      </c>
      <c r="AU116" s="17" t="s">
        <v>79</v>
      </c>
    </row>
    <row r="117" s="12" customFormat="1" ht="22.8" customHeight="1">
      <c r="A117" s="12"/>
      <c r="B117" s="188"/>
      <c r="C117" s="189"/>
      <c r="D117" s="190" t="s">
        <v>68</v>
      </c>
      <c r="E117" s="202" t="s">
        <v>228</v>
      </c>
      <c r="F117" s="202" t="s">
        <v>229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P118</f>
        <v>0</v>
      </c>
      <c r="Q117" s="196"/>
      <c r="R117" s="197">
        <f>R118</f>
        <v>0</v>
      </c>
      <c r="S117" s="196"/>
      <c r="T117" s="198">
        <f>T118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144</v>
      </c>
      <c r="AT117" s="200" t="s">
        <v>68</v>
      </c>
      <c r="AU117" s="200" t="s">
        <v>77</v>
      </c>
      <c r="AY117" s="199" t="s">
        <v>121</v>
      </c>
      <c r="BK117" s="201">
        <f>BK118</f>
        <v>0</v>
      </c>
    </row>
    <row r="118" s="2" customFormat="1" ht="16.30189" customHeight="1">
      <c r="A118" s="38"/>
      <c r="B118" s="39"/>
      <c r="C118" s="204" t="s">
        <v>230</v>
      </c>
      <c r="D118" s="204" t="s">
        <v>124</v>
      </c>
      <c r="E118" s="205" t="s">
        <v>231</v>
      </c>
      <c r="F118" s="206" t="s">
        <v>232</v>
      </c>
      <c r="G118" s="207" t="s">
        <v>201</v>
      </c>
      <c r="H118" s="232"/>
      <c r="I118" s="209"/>
      <c r="J118" s="210">
        <f>ROUND(I118*H118,2)</f>
        <v>0</v>
      </c>
      <c r="K118" s="206" t="s">
        <v>19</v>
      </c>
      <c r="L118" s="44"/>
      <c r="M118" s="233" t="s">
        <v>19</v>
      </c>
      <c r="N118" s="234" t="s">
        <v>40</v>
      </c>
      <c r="O118" s="235"/>
      <c r="P118" s="236">
        <f>O118*H118</f>
        <v>0</v>
      </c>
      <c r="Q118" s="236">
        <v>0</v>
      </c>
      <c r="R118" s="236">
        <f>Q118*H118</f>
        <v>0</v>
      </c>
      <c r="S118" s="236">
        <v>0</v>
      </c>
      <c r="T118" s="237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210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210</v>
      </c>
      <c r="BM118" s="215" t="s">
        <v>233</v>
      </c>
    </row>
    <row r="119" s="2" customFormat="1" ht="6.96" customHeight="1">
      <c r="A119" s="38"/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44"/>
      <c r="M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</sheetData>
  <sheetProtection sheet="1" autoFilter="0" formatColumns="0" formatRows="0" objects="1" scenarios="1" spinCount="100000" saltValue="2lGzh35Ak8eekzZiDZPrnA1kM4DSVLpNXrcoczn5xVweryAMnyvpkCjpcsFODzj/pklQqs+iGYkCVuXBqAG08A==" hashValue="Z8wFagQzM/vUcGF3DPV2b54sN5T//ENmGqZJ/21b3Kbw5t8qjguBLpRb6pGoYNjeumP/RnFVtetWAXqADsx0Bg==" algorithmName="SHA-512" password="F61F"/>
  <autoFilter ref="C84:K11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234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ROUND((SUM(BE100:BE302)),  2)</f>
        <v>0</v>
      </c>
      <c r="G33" s="38"/>
      <c r="H33" s="38"/>
      <c r="I33" s="148">
        <v>0.20999999999999999</v>
      </c>
      <c r="J33" s="147">
        <f>ROUND(((SUM(BE100:BE302))*I33),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ROUND((SUM(BF100:BF302)),  2)</f>
        <v>0</v>
      </c>
      <c r="G34" s="38"/>
      <c r="H34" s="38"/>
      <c r="I34" s="148">
        <v>0.14999999999999999</v>
      </c>
      <c r="J34" s="147">
        <f>ROUND(((SUM(BF100:BF302))*I34),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SO01 - Budova T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J157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J167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J227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J277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J278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J283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J288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J294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J298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SO01 - Budova T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P101+P104+P277</f>
        <v>0</v>
      </c>
      <c r="Q100" s="96"/>
      <c r="R100" s="185">
        <f>R101+R104+R277</f>
        <v>9.4206109999999992</v>
      </c>
      <c r="S100" s="96"/>
      <c r="T100" s="186">
        <f>T101+T104+T277</f>
        <v>0.017000000000000001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BK101+BK104+BK277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0.00123</v>
      </c>
      <c r="S101" s="196"/>
      <c r="T101" s="198">
        <f>T102</f>
        <v>0.017000000000000001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0.00123</v>
      </c>
      <c r="S103" s="213">
        <v>0.017000000000000001</v>
      </c>
      <c r="T103" s="214">
        <f>S103*H103</f>
        <v>0.017000000000000001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256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P105+P126+P167+P227+P243+P262+P270</f>
        <v>0</v>
      </c>
      <c r="Q104" s="196"/>
      <c r="R104" s="197">
        <f>R105+R126+R167+R227+R243+R262+R270</f>
        <v>9.4193809999999996</v>
      </c>
      <c r="S104" s="196"/>
      <c r="T104" s="198">
        <f>T105+T126+T167+T227+T243+T262+T270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BK105+BK126+BK167+BK227+BK243+BK262+BK270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SUM(P106:P125)</f>
        <v>0</v>
      </c>
      <c r="Q105" s="196"/>
      <c r="R105" s="197">
        <f>SUM(R106:R125)</f>
        <v>6.1623480000000006</v>
      </c>
      <c r="S105" s="196"/>
      <c r="T105" s="19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SUM(BK106:BK125)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187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261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187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1.8700000000000001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264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187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267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187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3.7400000000000002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270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271</v>
      </c>
      <c r="F110" s="206" t="s">
        <v>272</v>
      </c>
      <c r="G110" s="207" t="s">
        <v>127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273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274</v>
      </c>
      <c r="F111" s="219" t="s">
        <v>275</v>
      </c>
      <c r="G111" s="220" t="s">
        <v>127</v>
      </c>
      <c r="H111" s="221">
        <v>3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0.035999999999999997</v>
      </c>
      <c r="R111" s="213">
        <f>Q111*H111</f>
        <v>0.10799999999999999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276</v>
      </c>
    </row>
    <row r="112" s="2" customFormat="1" ht="16.30189" customHeight="1">
      <c r="A112" s="38"/>
      <c r="B112" s="39"/>
      <c r="C112" s="204" t="s">
        <v>156</v>
      </c>
      <c r="D112" s="204" t="s">
        <v>124</v>
      </c>
      <c r="E112" s="205" t="s">
        <v>277</v>
      </c>
      <c r="F112" s="206" t="s">
        <v>278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279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280</v>
      </c>
      <c r="F113" s="219" t="s">
        <v>281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0.00025000000000000001</v>
      </c>
      <c r="R113" s="213">
        <f>Q113*H113</f>
        <v>0.00025000000000000001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282</v>
      </c>
    </row>
    <row r="114" s="2" customFormat="1" ht="16.30189" customHeight="1">
      <c r="A114" s="38"/>
      <c r="B114" s="39"/>
      <c r="C114" s="217" t="s">
        <v>164</v>
      </c>
      <c r="D114" s="217" t="s">
        <v>134</v>
      </c>
      <c r="E114" s="218" t="s">
        <v>283</v>
      </c>
      <c r="F114" s="219" t="s">
        <v>284</v>
      </c>
      <c r="G114" s="220" t="s">
        <v>127</v>
      </c>
      <c r="H114" s="221">
        <v>1</v>
      </c>
      <c r="I114" s="222"/>
      <c r="J114" s="223">
        <f>ROUND(I114*H114,2)</f>
        <v>0</v>
      </c>
      <c r="K114" s="219" t="s">
        <v>19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0.00025000000000000001</v>
      </c>
      <c r="R114" s="213">
        <f>Q114*H114</f>
        <v>0.00025000000000000001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285</v>
      </c>
    </row>
    <row r="115" s="2" customFormat="1" ht="23.4566" customHeight="1">
      <c r="A115" s="38"/>
      <c r="B115" s="39"/>
      <c r="C115" s="204" t="s">
        <v>168</v>
      </c>
      <c r="D115" s="204" t="s">
        <v>124</v>
      </c>
      <c r="E115" s="205" t="s">
        <v>286</v>
      </c>
      <c r="F115" s="206" t="s">
        <v>287</v>
      </c>
      <c r="G115" s="207" t="s">
        <v>127</v>
      </c>
      <c r="H115" s="208">
        <v>100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288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289</v>
      </c>
      <c r="F116" s="219" t="s">
        <v>290</v>
      </c>
      <c r="G116" s="220" t="s">
        <v>127</v>
      </c>
      <c r="H116" s="221">
        <v>12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0.012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291</v>
      </c>
    </row>
    <row r="117" s="2" customFormat="1" ht="16.30189" customHeight="1">
      <c r="A117" s="38"/>
      <c r="B117" s="39"/>
      <c r="C117" s="217" t="s">
        <v>176</v>
      </c>
      <c r="D117" s="217" t="s">
        <v>134</v>
      </c>
      <c r="E117" s="218" t="s">
        <v>292</v>
      </c>
      <c r="F117" s="219" t="s">
        <v>293</v>
      </c>
      <c r="G117" s="220" t="s">
        <v>127</v>
      </c>
      <c r="H117" s="221">
        <v>88</v>
      </c>
      <c r="I117" s="222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0.001</v>
      </c>
      <c r="R117" s="213">
        <f>Q117*H117</f>
        <v>0.087999999999999995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138</v>
      </c>
      <c r="AT117" s="215" t="s">
        <v>134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294</v>
      </c>
    </row>
    <row r="118" s="2" customFormat="1" ht="23.4566" customHeight="1">
      <c r="A118" s="38"/>
      <c r="B118" s="39"/>
      <c r="C118" s="204" t="s">
        <v>181</v>
      </c>
      <c r="D118" s="204" t="s">
        <v>124</v>
      </c>
      <c r="E118" s="205" t="s">
        <v>295</v>
      </c>
      <c r="F118" s="206" t="s">
        <v>296</v>
      </c>
      <c r="G118" s="207" t="s">
        <v>127</v>
      </c>
      <c r="H118" s="208">
        <v>24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297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298</v>
      </c>
      <c r="F119" s="219" t="s">
        <v>299</v>
      </c>
      <c r="G119" s="220" t="s">
        <v>127</v>
      </c>
      <c r="H119" s="221">
        <v>24.719999999999999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0.0058999999999999999</v>
      </c>
      <c r="R119" s="213">
        <f>Q119*H119</f>
        <v>0.14584799999999998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300</v>
      </c>
    </row>
    <row r="120" s="2" customFormat="1">
      <c r="A120" s="38"/>
      <c r="B120" s="39"/>
      <c r="C120" s="40"/>
      <c r="D120" s="227" t="s">
        <v>185</v>
      </c>
      <c r="E120" s="40"/>
      <c r="F120" s="228" t="s">
        <v>301</v>
      </c>
      <c r="G120" s="40"/>
      <c r="H120" s="40"/>
      <c r="I120" s="229"/>
      <c r="J120" s="40"/>
      <c r="K120" s="40"/>
      <c r="L120" s="44"/>
      <c r="M120" s="230"/>
      <c r="N120" s="23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185</v>
      </c>
      <c r="AU120" s="17" t="s">
        <v>79</v>
      </c>
    </row>
    <row r="121" s="13" customFormat="1">
      <c r="A121" s="13"/>
      <c r="B121" s="238"/>
      <c r="C121" s="239"/>
      <c r="D121" s="227" t="s">
        <v>302</v>
      </c>
      <c r="E121" s="240" t="s">
        <v>19</v>
      </c>
      <c r="F121" s="241" t="s">
        <v>303</v>
      </c>
      <c r="G121" s="239"/>
      <c r="H121" s="242">
        <v>24.719999999999999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302</v>
      </c>
      <c r="AU121" s="248" t="s">
        <v>79</v>
      </c>
      <c r="AV121" s="13" t="s">
        <v>79</v>
      </c>
      <c r="AW121" s="13" t="s">
        <v>31</v>
      </c>
      <c r="AX121" s="13" t="s">
        <v>77</v>
      </c>
      <c r="AY121" s="248" t="s">
        <v>121</v>
      </c>
    </row>
    <row r="122" s="2" customFormat="1" ht="16.30189" customHeight="1">
      <c r="A122" s="38"/>
      <c r="B122" s="39"/>
      <c r="C122" s="204" t="s">
        <v>128</v>
      </c>
      <c r="D122" s="204" t="s">
        <v>124</v>
      </c>
      <c r="E122" s="205" t="s">
        <v>304</v>
      </c>
      <c r="F122" s="206" t="s">
        <v>305</v>
      </c>
      <c r="G122" s="207" t="s">
        <v>127</v>
      </c>
      <c r="H122" s="208">
        <v>60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124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306</v>
      </c>
    </row>
    <row r="123" s="2" customFormat="1" ht="16.30189" customHeight="1">
      <c r="A123" s="38"/>
      <c r="B123" s="39"/>
      <c r="C123" s="217" t="s">
        <v>194</v>
      </c>
      <c r="D123" s="217" t="s">
        <v>134</v>
      </c>
      <c r="E123" s="218" t="s">
        <v>307</v>
      </c>
      <c r="F123" s="219" t="s">
        <v>308</v>
      </c>
      <c r="G123" s="220" t="s">
        <v>309</v>
      </c>
      <c r="H123" s="221">
        <v>19.800000000000001</v>
      </c>
      <c r="I123" s="222"/>
      <c r="J123" s="223">
        <f>ROUND(I123*H123,2)</f>
        <v>0</v>
      </c>
      <c r="K123" s="219" t="s">
        <v>19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0.01</v>
      </c>
      <c r="R123" s="213">
        <f>Q123*H123</f>
        <v>0.19800000000000001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138</v>
      </c>
      <c r="AT123" s="215" t="s">
        <v>134</v>
      </c>
      <c r="AU123" s="215" t="s">
        <v>79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310</v>
      </c>
    </row>
    <row r="124" s="13" customFormat="1">
      <c r="A124" s="13"/>
      <c r="B124" s="238"/>
      <c r="C124" s="239"/>
      <c r="D124" s="227" t="s">
        <v>302</v>
      </c>
      <c r="E124" s="240" t="s">
        <v>19</v>
      </c>
      <c r="F124" s="241" t="s">
        <v>311</v>
      </c>
      <c r="G124" s="239"/>
      <c r="H124" s="242">
        <v>19.800000000000001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302</v>
      </c>
      <c r="AU124" s="248" t="s">
        <v>79</v>
      </c>
      <c r="AV124" s="13" t="s">
        <v>79</v>
      </c>
      <c r="AW124" s="13" t="s">
        <v>31</v>
      </c>
      <c r="AX124" s="13" t="s">
        <v>77</v>
      </c>
      <c r="AY124" s="248" t="s">
        <v>121</v>
      </c>
    </row>
    <row r="125" s="2" customFormat="1" ht="23.4566" customHeight="1">
      <c r="A125" s="38"/>
      <c r="B125" s="39"/>
      <c r="C125" s="204" t="s">
        <v>198</v>
      </c>
      <c r="D125" s="204" t="s">
        <v>124</v>
      </c>
      <c r="E125" s="205" t="s">
        <v>312</v>
      </c>
      <c r="F125" s="206" t="s">
        <v>313</v>
      </c>
      <c r="G125" s="207" t="s">
        <v>314</v>
      </c>
      <c r="H125" s="208">
        <v>6.1619999999999999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315</v>
      </c>
    </row>
    <row r="126" s="12" customFormat="1" ht="22.8" customHeight="1">
      <c r="A126" s="12"/>
      <c r="B126" s="188"/>
      <c r="C126" s="189"/>
      <c r="D126" s="190" t="s">
        <v>68</v>
      </c>
      <c r="E126" s="202" t="s">
        <v>316</v>
      </c>
      <c r="F126" s="202" t="s">
        <v>317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P127+P155+P157+P160+P165</f>
        <v>0</v>
      </c>
      <c r="Q126" s="196"/>
      <c r="R126" s="197">
        <f>R127+R155+R157+R160+R165</f>
        <v>2.0801419999999999</v>
      </c>
      <c r="S126" s="196"/>
      <c r="T126" s="198">
        <f>T127+T155+T157+T160+T165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79</v>
      </c>
      <c r="AT126" s="200" t="s">
        <v>68</v>
      </c>
      <c r="AU126" s="200" t="s">
        <v>77</v>
      </c>
      <c r="AY126" s="199" t="s">
        <v>121</v>
      </c>
      <c r="BK126" s="201">
        <f>BK127+BK155+BK157+BK160+BK165</f>
        <v>0</v>
      </c>
    </row>
    <row r="127" s="12" customFormat="1" ht="20.88" customHeight="1">
      <c r="A127" s="12"/>
      <c r="B127" s="188"/>
      <c r="C127" s="189"/>
      <c r="D127" s="190" t="s">
        <v>68</v>
      </c>
      <c r="E127" s="202" t="s">
        <v>122</v>
      </c>
      <c r="F127" s="202" t="s">
        <v>123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SUM(P128:P154)</f>
        <v>0</v>
      </c>
      <c r="Q127" s="196"/>
      <c r="R127" s="197">
        <f>SUM(R128:R154)</f>
        <v>0.52734200000000009</v>
      </c>
      <c r="S127" s="196"/>
      <c r="T127" s="198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79</v>
      </c>
      <c r="AT127" s="200" t="s">
        <v>68</v>
      </c>
      <c r="AU127" s="200" t="s">
        <v>79</v>
      </c>
      <c r="AY127" s="199" t="s">
        <v>121</v>
      </c>
      <c r="BK127" s="201">
        <f>SUM(BK128:BK154)</f>
        <v>0</v>
      </c>
    </row>
    <row r="128" s="2" customFormat="1" ht="23.4566" customHeight="1">
      <c r="A128" s="38"/>
      <c r="B128" s="39"/>
      <c r="C128" s="204" t="s">
        <v>207</v>
      </c>
      <c r="D128" s="204" t="s">
        <v>124</v>
      </c>
      <c r="E128" s="205" t="s">
        <v>318</v>
      </c>
      <c r="F128" s="206" t="s">
        <v>319</v>
      </c>
      <c r="G128" s="207" t="s">
        <v>179</v>
      </c>
      <c r="H128" s="208">
        <v>100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124</v>
      </c>
      <c r="AU128" s="215" t="s">
        <v>133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128</v>
      </c>
      <c r="BM128" s="215" t="s">
        <v>320</v>
      </c>
    </row>
    <row r="129" s="2" customFormat="1" ht="16.30189" customHeight="1">
      <c r="A129" s="38"/>
      <c r="B129" s="39"/>
      <c r="C129" s="217" t="s">
        <v>214</v>
      </c>
      <c r="D129" s="217" t="s">
        <v>134</v>
      </c>
      <c r="E129" s="218" t="s">
        <v>321</v>
      </c>
      <c r="F129" s="219" t="s">
        <v>322</v>
      </c>
      <c r="G129" s="220" t="s">
        <v>179</v>
      </c>
      <c r="H129" s="221">
        <v>100</v>
      </c>
      <c r="I129" s="222"/>
      <c r="J129" s="223">
        <f>ROUND(I129*H129,2)</f>
        <v>0</v>
      </c>
      <c r="K129" s="219" t="s">
        <v>19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0.00027999999999999998</v>
      </c>
      <c r="R129" s="213">
        <f>Q129*H129</f>
        <v>0.027999999999999997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138</v>
      </c>
      <c r="AT129" s="215" t="s">
        <v>134</v>
      </c>
      <c r="AU129" s="215" t="s">
        <v>133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323</v>
      </c>
    </row>
    <row r="130" s="2" customFormat="1" ht="16.30189" customHeight="1">
      <c r="A130" s="38"/>
      <c r="B130" s="39"/>
      <c r="C130" s="217" t="s">
        <v>7</v>
      </c>
      <c r="D130" s="217" t="s">
        <v>134</v>
      </c>
      <c r="E130" s="218" t="s">
        <v>324</v>
      </c>
      <c r="F130" s="219" t="s">
        <v>325</v>
      </c>
      <c r="G130" s="220" t="s">
        <v>127</v>
      </c>
      <c r="H130" s="221">
        <v>100</v>
      </c>
      <c r="I130" s="222"/>
      <c r="J130" s="223">
        <f>ROUND(I130*H130,2)</f>
        <v>0</v>
      </c>
      <c r="K130" s="219" t="s">
        <v>19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2.0000000000000002E-05</v>
      </c>
      <c r="R130" s="213">
        <f>Q130*H130</f>
        <v>0.002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138</v>
      </c>
      <c r="AT130" s="215" t="s">
        <v>134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326</v>
      </c>
    </row>
    <row r="131" s="2" customFormat="1" ht="16.30189" customHeight="1">
      <c r="A131" s="38"/>
      <c r="B131" s="39"/>
      <c r="C131" s="204" t="s">
        <v>223</v>
      </c>
      <c r="D131" s="204" t="s">
        <v>124</v>
      </c>
      <c r="E131" s="205" t="s">
        <v>327</v>
      </c>
      <c r="F131" s="206" t="s">
        <v>328</v>
      </c>
      <c r="G131" s="207" t="s">
        <v>179</v>
      </c>
      <c r="H131" s="208">
        <v>3600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329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330</v>
      </c>
      <c r="F132" s="219" t="s">
        <v>331</v>
      </c>
      <c r="G132" s="220" t="s">
        <v>179</v>
      </c>
      <c r="H132" s="221">
        <v>3600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332</v>
      </c>
    </row>
    <row r="133" s="13" customFormat="1">
      <c r="A133" s="13"/>
      <c r="B133" s="238"/>
      <c r="C133" s="239"/>
      <c r="D133" s="227" t="s">
        <v>302</v>
      </c>
      <c r="E133" s="240" t="s">
        <v>19</v>
      </c>
      <c r="F133" s="241" t="s">
        <v>333</v>
      </c>
      <c r="G133" s="239"/>
      <c r="H133" s="242">
        <v>1800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302</v>
      </c>
      <c r="AU133" s="248" t="s">
        <v>133</v>
      </c>
      <c r="AV133" s="13" t="s">
        <v>79</v>
      </c>
      <c r="AW133" s="13" t="s">
        <v>31</v>
      </c>
      <c r="AX133" s="13" t="s">
        <v>69</v>
      </c>
      <c r="AY133" s="248" t="s">
        <v>121</v>
      </c>
    </row>
    <row r="134" s="13" customFormat="1">
      <c r="A134" s="13"/>
      <c r="B134" s="238"/>
      <c r="C134" s="239"/>
      <c r="D134" s="227" t="s">
        <v>302</v>
      </c>
      <c r="E134" s="240" t="s">
        <v>19</v>
      </c>
      <c r="F134" s="241" t="s">
        <v>334</v>
      </c>
      <c r="G134" s="239"/>
      <c r="H134" s="242">
        <v>1800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302</v>
      </c>
      <c r="AU134" s="248" t="s">
        <v>133</v>
      </c>
      <c r="AV134" s="13" t="s">
        <v>79</v>
      </c>
      <c r="AW134" s="13" t="s">
        <v>31</v>
      </c>
      <c r="AX134" s="13" t="s">
        <v>69</v>
      </c>
      <c r="AY134" s="248" t="s">
        <v>121</v>
      </c>
    </row>
    <row r="135" s="14" customFormat="1">
      <c r="A135" s="14"/>
      <c r="B135" s="249"/>
      <c r="C135" s="250"/>
      <c r="D135" s="227" t="s">
        <v>302</v>
      </c>
      <c r="E135" s="251" t="s">
        <v>19</v>
      </c>
      <c r="F135" s="252" t="s">
        <v>335</v>
      </c>
      <c r="G135" s="250"/>
      <c r="H135" s="253">
        <v>3600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302</v>
      </c>
      <c r="AU135" s="259" t="s">
        <v>133</v>
      </c>
      <c r="AV135" s="14" t="s">
        <v>140</v>
      </c>
      <c r="AW135" s="14" t="s">
        <v>31</v>
      </c>
      <c r="AX135" s="14" t="s">
        <v>77</v>
      </c>
      <c r="AY135" s="259" t="s">
        <v>121</v>
      </c>
    </row>
    <row r="136" s="2" customFormat="1" ht="16.30189" customHeight="1">
      <c r="A136" s="38"/>
      <c r="B136" s="39"/>
      <c r="C136" s="204" t="s">
        <v>336</v>
      </c>
      <c r="D136" s="204" t="s">
        <v>124</v>
      </c>
      <c r="E136" s="205" t="s">
        <v>337</v>
      </c>
      <c r="F136" s="206" t="s">
        <v>338</v>
      </c>
      <c r="G136" s="207" t="s">
        <v>127</v>
      </c>
      <c r="H136" s="208">
        <v>130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339</v>
      </c>
    </row>
    <row r="137" s="2" customFormat="1" ht="16.30189" customHeight="1">
      <c r="A137" s="38"/>
      <c r="B137" s="39"/>
      <c r="C137" s="217" t="s">
        <v>340</v>
      </c>
      <c r="D137" s="217" t="s">
        <v>134</v>
      </c>
      <c r="E137" s="218" t="s">
        <v>341</v>
      </c>
      <c r="F137" s="219" t="s">
        <v>342</v>
      </c>
      <c r="G137" s="220" t="s">
        <v>127</v>
      </c>
      <c r="H137" s="221">
        <v>65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1.0000000000000001E-05</v>
      </c>
      <c r="R137" s="213">
        <f>Q137*H137</f>
        <v>0.00065000000000000008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138</v>
      </c>
      <c r="AT137" s="215" t="s">
        <v>134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343</v>
      </c>
    </row>
    <row r="138" s="2" customFormat="1" ht="21.0566" customHeight="1">
      <c r="A138" s="38"/>
      <c r="B138" s="39"/>
      <c r="C138" s="217" t="s">
        <v>344</v>
      </c>
      <c r="D138" s="217" t="s">
        <v>134</v>
      </c>
      <c r="E138" s="218" t="s">
        <v>345</v>
      </c>
      <c r="F138" s="219" t="s">
        <v>346</v>
      </c>
      <c r="G138" s="220" t="s">
        <v>127</v>
      </c>
      <c r="H138" s="221">
        <v>187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40</v>
      </c>
      <c r="O138" s="84"/>
      <c r="P138" s="213">
        <f>O138*H138</f>
        <v>0</v>
      </c>
      <c r="Q138" s="213">
        <v>0.00010000000000000001</v>
      </c>
      <c r="R138" s="213">
        <f>Q138*H138</f>
        <v>0.018700000000000001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347</v>
      </c>
    </row>
    <row r="139" s="2" customFormat="1" ht="16.30189" customHeight="1">
      <c r="A139" s="38"/>
      <c r="B139" s="39"/>
      <c r="C139" s="204" t="s">
        <v>348</v>
      </c>
      <c r="D139" s="204" t="s">
        <v>124</v>
      </c>
      <c r="E139" s="205" t="s">
        <v>349</v>
      </c>
      <c r="F139" s="206" t="s">
        <v>350</v>
      </c>
      <c r="G139" s="207" t="s">
        <v>127</v>
      </c>
      <c r="H139" s="208">
        <v>9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351</v>
      </c>
    </row>
    <row r="140" s="2" customFormat="1" ht="16.30189" customHeight="1">
      <c r="A140" s="38"/>
      <c r="B140" s="39"/>
      <c r="C140" s="217" t="s">
        <v>352</v>
      </c>
      <c r="D140" s="217" t="s">
        <v>134</v>
      </c>
      <c r="E140" s="218" t="s">
        <v>353</v>
      </c>
      <c r="F140" s="219" t="s">
        <v>354</v>
      </c>
      <c r="G140" s="220" t="s">
        <v>127</v>
      </c>
      <c r="H140" s="221">
        <v>6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355</v>
      </c>
    </row>
    <row r="141" s="2" customFormat="1">
      <c r="A141" s="38"/>
      <c r="B141" s="39"/>
      <c r="C141" s="40"/>
      <c r="D141" s="227" t="s">
        <v>185</v>
      </c>
      <c r="E141" s="40"/>
      <c r="F141" s="228" t="s">
        <v>356</v>
      </c>
      <c r="G141" s="40"/>
      <c r="H141" s="40"/>
      <c r="I141" s="229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185</v>
      </c>
      <c r="AU141" s="17" t="s">
        <v>133</v>
      </c>
    </row>
    <row r="142" s="2" customFormat="1" ht="16.30189" customHeight="1">
      <c r="A142" s="38"/>
      <c r="B142" s="39"/>
      <c r="C142" s="217" t="s">
        <v>357</v>
      </c>
      <c r="D142" s="217" t="s">
        <v>134</v>
      </c>
      <c r="E142" s="218" t="s">
        <v>358</v>
      </c>
      <c r="F142" s="219" t="s">
        <v>359</v>
      </c>
      <c r="G142" s="220" t="s">
        <v>127</v>
      </c>
      <c r="H142" s="221">
        <v>3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360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361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21.0566" customHeight="1">
      <c r="A144" s="38"/>
      <c r="B144" s="39"/>
      <c r="C144" s="204" t="s">
        <v>362</v>
      </c>
      <c r="D144" s="204" t="s">
        <v>124</v>
      </c>
      <c r="E144" s="205" t="s">
        <v>363</v>
      </c>
      <c r="F144" s="206" t="s">
        <v>364</v>
      </c>
      <c r="G144" s="207" t="s">
        <v>179</v>
      </c>
      <c r="H144" s="208">
        <v>100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365</v>
      </c>
    </row>
    <row r="145" s="2" customFormat="1" ht="16.30189" customHeight="1">
      <c r="A145" s="38"/>
      <c r="B145" s="39"/>
      <c r="C145" s="217" t="s">
        <v>366</v>
      </c>
      <c r="D145" s="217" t="s">
        <v>134</v>
      </c>
      <c r="E145" s="218" t="s">
        <v>367</v>
      </c>
      <c r="F145" s="219" t="s">
        <v>368</v>
      </c>
      <c r="G145" s="220" t="s">
        <v>179</v>
      </c>
      <c r="H145" s="221">
        <v>100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0.0035000000000000001</v>
      </c>
      <c r="R145" s="213">
        <f>Q145*H145</f>
        <v>0.35000000000000003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138</v>
      </c>
      <c r="AT145" s="215" t="s">
        <v>134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369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370</v>
      </c>
      <c r="F146" s="219" t="s">
        <v>371</v>
      </c>
      <c r="G146" s="220" t="s">
        <v>127</v>
      </c>
      <c r="H146" s="221">
        <v>150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4.0000000000000003E-05</v>
      </c>
      <c r="R146" s="213">
        <f>Q146*H146</f>
        <v>0.0060000000000000001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372</v>
      </c>
    </row>
    <row r="147" s="2" customFormat="1" ht="16.30189" customHeight="1">
      <c r="A147" s="38"/>
      <c r="B147" s="39"/>
      <c r="C147" s="217" t="s">
        <v>373</v>
      </c>
      <c r="D147" s="217" t="s">
        <v>134</v>
      </c>
      <c r="E147" s="218" t="s">
        <v>374</v>
      </c>
      <c r="F147" s="219" t="s">
        <v>375</v>
      </c>
      <c r="G147" s="220" t="s">
        <v>127</v>
      </c>
      <c r="H147" s="221">
        <v>100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0.00036999999999999999</v>
      </c>
      <c r="R147" s="213">
        <f>Q147*H147</f>
        <v>0.036999999999999998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376</v>
      </c>
    </row>
    <row r="148" s="2" customFormat="1" ht="16.30189" customHeight="1">
      <c r="A148" s="38"/>
      <c r="B148" s="39"/>
      <c r="C148" s="217" t="s">
        <v>377</v>
      </c>
      <c r="D148" s="217" t="s">
        <v>134</v>
      </c>
      <c r="E148" s="218" t="s">
        <v>378</v>
      </c>
      <c r="F148" s="219" t="s">
        <v>379</v>
      </c>
      <c r="G148" s="220" t="s">
        <v>127</v>
      </c>
      <c r="H148" s="221">
        <v>2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0.00092000000000000003</v>
      </c>
      <c r="R148" s="213">
        <f>Q148*H148</f>
        <v>0.0018400000000000001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380</v>
      </c>
    </row>
    <row r="149" s="2" customFormat="1" ht="16.30189" customHeight="1">
      <c r="A149" s="38"/>
      <c r="B149" s="39"/>
      <c r="C149" s="217" t="s">
        <v>381</v>
      </c>
      <c r="D149" s="217" t="s">
        <v>134</v>
      </c>
      <c r="E149" s="218" t="s">
        <v>382</v>
      </c>
      <c r="F149" s="219" t="s">
        <v>383</v>
      </c>
      <c r="G149" s="220" t="s">
        <v>127</v>
      </c>
      <c r="H149" s="221">
        <v>2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0.00062</v>
      </c>
      <c r="R149" s="213">
        <f>Q149*H149</f>
        <v>0.00124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384</v>
      </c>
    </row>
    <row r="150" s="2" customFormat="1" ht="16.30189" customHeight="1">
      <c r="A150" s="38"/>
      <c r="B150" s="39"/>
      <c r="C150" s="217" t="s">
        <v>385</v>
      </c>
      <c r="D150" s="217" t="s">
        <v>134</v>
      </c>
      <c r="E150" s="218" t="s">
        <v>386</v>
      </c>
      <c r="F150" s="219" t="s">
        <v>387</v>
      </c>
      <c r="G150" s="220" t="s">
        <v>127</v>
      </c>
      <c r="H150" s="221">
        <v>100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0.00012999999999999999</v>
      </c>
      <c r="R150" s="213">
        <f>Q150*H150</f>
        <v>0.012999999999999999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388</v>
      </c>
    </row>
    <row r="151" s="2" customFormat="1" ht="16.30189" customHeight="1">
      <c r="A151" s="38"/>
      <c r="B151" s="39"/>
      <c r="C151" s="204" t="s">
        <v>389</v>
      </c>
      <c r="D151" s="204" t="s">
        <v>124</v>
      </c>
      <c r="E151" s="205" t="s">
        <v>390</v>
      </c>
      <c r="F151" s="206" t="s">
        <v>391</v>
      </c>
      <c r="G151" s="207" t="s">
        <v>179</v>
      </c>
      <c r="H151" s="208">
        <v>100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392</v>
      </c>
    </row>
    <row r="152" s="2" customFormat="1" ht="16.30189" customHeight="1">
      <c r="A152" s="38"/>
      <c r="B152" s="39"/>
      <c r="C152" s="217" t="s">
        <v>393</v>
      </c>
      <c r="D152" s="217" t="s">
        <v>134</v>
      </c>
      <c r="E152" s="218" t="s">
        <v>394</v>
      </c>
      <c r="F152" s="219" t="s">
        <v>395</v>
      </c>
      <c r="G152" s="220" t="s">
        <v>179</v>
      </c>
      <c r="H152" s="221">
        <v>100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0.00064999999999999997</v>
      </c>
      <c r="R152" s="213">
        <f>Q152*H152</f>
        <v>0.065000000000000002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396</v>
      </c>
    </row>
    <row r="153" s="2" customFormat="1" ht="23.4566" customHeight="1">
      <c r="A153" s="38"/>
      <c r="B153" s="39"/>
      <c r="C153" s="204" t="s">
        <v>397</v>
      </c>
      <c r="D153" s="204" t="s">
        <v>124</v>
      </c>
      <c r="E153" s="205" t="s">
        <v>398</v>
      </c>
      <c r="F153" s="206" t="s">
        <v>399</v>
      </c>
      <c r="G153" s="207" t="s">
        <v>127</v>
      </c>
      <c r="H153" s="208">
        <v>4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0.00097799999999999992</v>
      </c>
      <c r="R153" s="213">
        <f>Q153*H153</f>
        <v>0.0039119999999999997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400</v>
      </c>
    </row>
    <row r="154" s="2" customFormat="1" ht="23.4566" customHeight="1">
      <c r="A154" s="38"/>
      <c r="B154" s="39"/>
      <c r="C154" s="204" t="s">
        <v>401</v>
      </c>
      <c r="D154" s="204" t="s">
        <v>124</v>
      </c>
      <c r="E154" s="205" t="s">
        <v>312</v>
      </c>
      <c r="F154" s="206" t="s">
        <v>313</v>
      </c>
      <c r="G154" s="207" t="s">
        <v>314</v>
      </c>
      <c r="H154" s="208">
        <v>0.52500000000000002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402</v>
      </c>
    </row>
    <row r="155" s="12" customFormat="1" ht="20.88" customHeight="1">
      <c r="A155" s="12"/>
      <c r="B155" s="188"/>
      <c r="C155" s="189"/>
      <c r="D155" s="190" t="s">
        <v>68</v>
      </c>
      <c r="E155" s="202" t="s">
        <v>403</v>
      </c>
      <c r="F155" s="202" t="s">
        <v>404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P156</f>
        <v>0</v>
      </c>
      <c r="Q155" s="196"/>
      <c r="R155" s="197">
        <f>R156</f>
        <v>1.5297499999999999</v>
      </c>
      <c r="S155" s="196"/>
      <c r="T155" s="19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79</v>
      </c>
      <c r="AT155" s="200" t="s">
        <v>68</v>
      </c>
      <c r="AU155" s="200" t="s">
        <v>79</v>
      </c>
      <c r="AY155" s="199" t="s">
        <v>121</v>
      </c>
      <c r="BK155" s="201">
        <f>BK156</f>
        <v>0</v>
      </c>
    </row>
    <row r="156" s="2" customFormat="1" ht="42.79245" customHeight="1">
      <c r="A156" s="38"/>
      <c r="B156" s="39"/>
      <c r="C156" s="204" t="s">
        <v>405</v>
      </c>
      <c r="D156" s="204" t="s">
        <v>124</v>
      </c>
      <c r="E156" s="205" t="s">
        <v>406</v>
      </c>
      <c r="F156" s="206" t="s">
        <v>407</v>
      </c>
      <c r="G156" s="207" t="s">
        <v>408</v>
      </c>
      <c r="H156" s="208">
        <v>25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40</v>
      </c>
      <c r="O156" s="84"/>
      <c r="P156" s="213">
        <f>O156*H156</f>
        <v>0</v>
      </c>
      <c r="Q156" s="213">
        <v>0.061190000000000001</v>
      </c>
      <c r="R156" s="213">
        <f>Q156*H156</f>
        <v>1.5297499999999999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409</v>
      </c>
    </row>
    <row r="157" s="12" customFormat="1" ht="20.88" customHeight="1">
      <c r="A157" s="12"/>
      <c r="B157" s="188"/>
      <c r="C157" s="189"/>
      <c r="D157" s="190" t="s">
        <v>68</v>
      </c>
      <c r="E157" s="202" t="s">
        <v>410</v>
      </c>
      <c r="F157" s="202" t="s">
        <v>411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SUM(P158:P159)</f>
        <v>0</v>
      </c>
      <c r="Q157" s="196"/>
      <c r="R157" s="197">
        <f>SUM(R158:R159)</f>
        <v>0.0012999999999999999</v>
      </c>
      <c r="S157" s="196"/>
      <c r="T157" s="19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79</v>
      </c>
      <c r="AT157" s="200" t="s">
        <v>68</v>
      </c>
      <c r="AU157" s="200" t="s">
        <v>79</v>
      </c>
      <c r="AY157" s="199" t="s">
        <v>121</v>
      </c>
      <c r="BK157" s="201">
        <f>SUM(BK158:BK159)</f>
        <v>0</v>
      </c>
    </row>
    <row r="158" s="2" customFormat="1" ht="23.4566" customHeight="1">
      <c r="A158" s="38"/>
      <c r="B158" s="39"/>
      <c r="C158" s="204" t="s">
        <v>412</v>
      </c>
      <c r="D158" s="204" t="s">
        <v>124</v>
      </c>
      <c r="E158" s="205" t="s">
        <v>413</v>
      </c>
      <c r="F158" s="206" t="s">
        <v>414</v>
      </c>
      <c r="G158" s="207" t="s">
        <v>137</v>
      </c>
      <c r="H158" s="208">
        <v>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415</v>
      </c>
    </row>
    <row r="159" s="2" customFormat="1" ht="16.30189" customHeight="1">
      <c r="A159" s="38"/>
      <c r="B159" s="39"/>
      <c r="C159" s="217" t="s">
        <v>416</v>
      </c>
      <c r="D159" s="217" t="s">
        <v>134</v>
      </c>
      <c r="E159" s="218" t="s">
        <v>417</v>
      </c>
      <c r="F159" s="219" t="s">
        <v>418</v>
      </c>
      <c r="G159" s="220" t="s">
        <v>137</v>
      </c>
      <c r="H159" s="221">
        <v>1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0.0012999999999999999</v>
      </c>
      <c r="R159" s="213">
        <f>Q159*H159</f>
        <v>0.0012999999999999999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419</v>
      </c>
    </row>
    <row r="160" s="12" customFormat="1" ht="20.88" customHeight="1">
      <c r="A160" s="12"/>
      <c r="B160" s="188"/>
      <c r="C160" s="189"/>
      <c r="D160" s="190" t="s">
        <v>68</v>
      </c>
      <c r="E160" s="202" t="s">
        <v>420</v>
      </c>
      <c r="F160" s="202" t="s">
        <v>421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SUM(P161:P164)</f>
        <v>0</v>
      </c>
      <c r="Q160" s="196"/>
      <c r="R160" s="197">
        <f>SUM(R161:R164)</f>
        <v>0.01525</v>
      </c>
      <c r="S160" s="196"/>
      <c r="T160" s="19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79</v>
      </c>
      <c r="AT160" s="200" t="s">
        <v>68</v>
      </c>
      <c r="AU160" s="200" t="s">
        <v>79</v>
      </c>
      <c r="AY160" s="199" t="s">
        <v>121</v>
      </c>
      <c r="BK160" s="201">
        <f>SUM(BK161:BK164)</f>
        <v>0</v>
      </c>
    </row>
    <row r="161" s="2" customFormat="1" ht="16.30189" customHeight="1">
      <c r="A161" s="38"/>
      <c r="B161" s="39"/>
      <c r="C161" s="204" t="s">
        <v>422</v>
      </c>
      <c r="D161" s="204" t="s">
        <v>124</v>
      </c>
      <c r="E161" s="205" t="s">
        <v>423</v>
      </c>
      <c r="F161" s="206" t="s">
        <v>424</v>
      </c>
      <c r="G161" s="207" t="s">
        <v>408</v>
      </c>
      <c r="H161" s="208">
        <v>25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425</v>
      </c>
    </row>
    <row r="162" s="2" customFormat="1" ht="16.30189" customHeight="1">
      <c r="A162" s="38"/>
      <c r="B162" s="39"/>
      <c r="C162" s="204" t="s">
        <v>426</v>
      </c>
      <c r="D162" s="204" t="s">
        <v>124</v>
      </c>
      <c r="E162" s="205" t="s">
        <v>427</v>
      </c>
      <c r="F162" s="206" t="s">
        <v>428</v>
      </c>
      <c r="G162" s="207" t="s">
        <v>408</v>
      </c>
      <c r="H162" s="208">
        <v>25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429</v>
      </c>
    </row>
    <row r="163" s="2" customFormat="1" ht="23.4566" customHeight="1">
      <c r="A163" s="38"/>
      <c r="B163" s="39"/>
      <c r="C163" s="204" t="s">
        <v>430</v>
      </c>
      <c r="D163" s="204" t="s">
        <v>124</v>
      </c>
      <c r="E163" s="205" t="s">
        <v>431</v>
      </c>
      <c r="F163" s="206" t="s">
        <v>432</v>
      </c>
      <c r="G163" s="207" t="s">
        <v>408</v>
      </c>
      <c r="H163" s="208">
        <v>25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0.00020000000000000001</v>
      </c>
      <c r="R163" s="213">
        <f>Q163*H163</f>
        <v>0.0050000000000000001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433</v>
      </c>
    </row>
    <row r="164" s="2" customFormat="1" ht="23.4566" customHeight="1">
      <c r="A164" s="38"/>
      <c r="B164" s="39"/>
      <c r="C164" s="204" t="s">
        <v>434</v>
      </c>
      <c r="D164" s="204" t="s">
        <v>124</v>
      </c>
      <c r="E164" s="205" t="s">
        <v>435</v>
      </c>
      <c r="F164" s="206" t="s">
        <v>436</v>
      </c>
      <c r="G164" s="207" t="s">
        <v>408</v>
      </c>
      <c r="H164" s="208">
        <v>25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40</v>
      </c>
      <c r="O164" s="84"/>
      <c r="P164" s="213">
        <f>O164*H164</f>
        <v>0</v>
      </c>
      <c r="Q164" s="213">
        <v>0.00040999999999999999</v>
      </c>
      <c r="R164" s="213">
        <f>Q164*H164</f>
        <v>0.01025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124</v>
      </c>
      <c r="AU164" s="215" t="s">
        <v>133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128</v>
      </c>
      <c r="BM164" s="215" t="s">
        <v>437</v>
      </c>
    </row>
    <row r="165" s="12" customFormat="1" ht="20.88" customHeight="1">
      <c r="A165" s="12"/>
      <c r="B165" s="188"/>
      <c r="C165" s="189"/>
      <c r="D165" s="190" t="s">
        <v>68</v>
      </c>
      <c r="E165" s="202" t="s">
        <v>438</v>
      </c>
      <c r="F165" s="202" t="s">
        <v>439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0.0064999999999999997</v>
      </c>
      <c r="S165" s="196"/>
      <c r="T165" s="19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79</v>
      </c>
      <c r="AT165" s="200" t="s">
        <v>68</v>
      </c>
      <c r="AU165" s="200" t="s">
        <v>79</v>
      </c>
      <c r="AY165" s="199" t="s">
        <v>121</v>
      </c>
      <c r="BK165" s="201">
        <f>BK166</f>
        <v>0</v>
      </c>
    </row>
    <row r="166" s="2" customFormat="1" ht="23.4566" customHeight="1">
      <c r="A166" s="38"/>
      <c r="B166" s="39"/>
      <c r="C166" s="204" t="s">
        <v>440</v>
      </c>
      <c r="D166" s="204" t="s">
        <v>124</v>
      </c>
      <c r="E166" s="205" t="s">
        <v>441</v>
      </c>
      <c r="F166" s="206" t="s">
        <v>442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0.00025999999999999998</v>
      </c>
      <c r="R166" s="213">
        <f>Q166*H166</f>
        <v>0.0064999999999999997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443</v>
      </c>
    </row>
    <row r="167" s="12" customFormat="1" ht="22.8" customHeight="1">
      <c r="A167" s="12"/>
      <c r="B167" s="188"/>
      <c r="C167" s="189"/>
      <c r="D167" s="190" t="s">
        <v>68</v>
      </c>
      <c r="E167" s="202" t="s">
        <v>444</v>
      </c>
      <c r="F167" s="202" t="s">
        <v>445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SUM(P168:P226)</f>
        <v>0</v>
      </c>
      <c r="Q167" s="196"/>
      <c r="R167" s="197">
        <f>SUM(R168:R226)</f>
        <v>0.90673099999999984</v>
      </c>
      <c r="S167" s="196"/>
      <c r="T167" s="198">
        <f>SUM(T168:T226)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79</v>
      </c>
      <c r="AT167" s="200" t="s">
        <v>68</v>
      </c>
      <c r="AU167" s="200" t="s">
        <v>77</v>
      </c>
      <c r="AY167" s="199" t="s">
        <v>121</v>
      </c>
      <c r="BK167" s="201">
        <f>SUM(BK168:BK226)</f>
        <v>0</v>
      </c>
    </row>
    <row r="168" s="2" customFormat="1" ht="31.92453" customHeight="1">
      <c r="A168" s="38"/>
      <c r="B168" s="39"/>
      <c r="C168" s="204" t="s">
        <v>446</v>
      </c>
      <c r="D168" s="204" t="s">
        <v>124</v>
      </c>
      <c r="E168" s="205" t="s">
        <v>447</v>
      </c>
      <c r="F168" s="206" t="s">
        <v>448</v>
      </c>
      <c r="G168" s="207" t="s">
        <v>127</v>
      </c>
      <c r="H168" s="208">
        <v>4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79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449</v>
      </c>
    </row>
    <row r="169" s="2" customFormat="1" ht="16.30189" customHeight="1">
      <c r="A169" s="38"/>
      <c r="B169" s="39"/>
      <c r="C169" s="217" t="s">
        <v>450</v>
      </c>
      <c r="D169" s="217" t="s">
        <v>134</v>
      </c>
      <c r="E169" s="218" t="s">
        <v>451</v>
      </c>
      <c r="F169" s="219" t="s">
        <v>452</v>
      </c>
      <c r="G169" s="220" t="s">
        <v>127</v>
      </c>
      <c r="H169" s="221">
        <v>4</v>
      </c>
      <c r="I169" s="222"/>
      <c r="J169" s="223">
        <f>ROUND(I169*H169,2)</f>
        <v>0</v>
      </c>
      <c r="K169" s="219" t="s">
        <v>19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138</v>
      </c>
      <c r="AT169" s="215" t="s">
        <v>134</v>
      </c>
      <c r="AU169" s="215" t="s">
        <v>79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128</v>
      </c>
      <c r="BM169" s="215" t="s">
        <v>453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455</v>
      </c>
      <c r="F170" s="206" t="s">
        <v>456</v>
      </c>
      <c r="G170" s="207" t="s">
        <v>179</v>
      </c>
      <c r="H170" s="208">
        <v>360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79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457</v>
      </c>
    </row>
    <row r="171" s="2" customFormat="1" ht="16.30189" customHeight="1">
      <c r="A171" s="38"/>
      <c r="B171" s="39"/>
      <c r="C171" s="217" t="s">
        <v>458</v>
      </c>
      <c r="D171" s="217" t="s">
        <v>134</v>
      </c>
      <c r="E171" s="218" t="s">
        <v>459</v>
      </c>
      <c r="F171" s="219" t="s">
        <v>460</v>
      </c>
      <c r="G171" s="220" t="s">
        <v>179</v>
      </c>
      <c r="H171" s="221">
        <v>414</v>
      </c>
      <c r="I171" s="222"/>
      <c r="J171" s="223">
        <f>ROUND(I171*H171,2)</f>
        <v>0</v>
      </c>
      <c r="K171" s="219" t="s">
        <v>19</v>
      </c>
      <c r="L171" s="224"/>
      <c r="M171" s="225" t="s">
        <v>19</v>
      </c>
      <c r="N171" s="226" t="s">
        <v>40</v>
      </c>
      <c r="O171" s="84"/>
      <c r="P171" s="213">
        <f>O171*H171</f>
        <v>0</v>
      </c>
      <c r="Q171" s="213">
        <v>0.00017000000000000001</v>
      </c>
      <c r="R171" s="213">
        <f>Q171*H171</f>
        <v>0.070379999999999998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138</v>
      </c>
      <c r="AT171" s="215" t="s">
        <v>134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461</v>
      </c>
    </row>
    <row r="172" s="2" customFormat="1">
      <c r="A172" s="38"/>
      <c r="B172" s="39"/>
      <c r="C172" s="40"/>
      <c r="D172" s="227" t="s">
        <v>185</v>
      </c>
      <c r="E172" s="40"/>
      <c r="F172" s="228" t="s">
        <v>462</v>
      </c>
      <c r="G172" s="40"/>
      <c r="H172" s="40"/>
      <c r="I172" s="229"/>
      <c r="J172" s="40"/>
      <c r="K172" s="40"/>
      <c r="L172" s="44"/>
      <c r="M172" s="230"/>
      <c r="N172" s="23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185</v>
      </c>
      <c r="AU172" s="17" t="s">
        <v>79</v>
      </c>
    </row>
    <row r="173" s="13" customFormat="1">
      <c r="A173" s="13"/>
      <c r="B173" s="238"/>
      <c r="C173" s="239"/>
      <c r="D173" s="227" t="s">
        <v>302</v>
      </c>
      <c r="E173" s="240" t="s">
        <v>19</v>
      </c>
      <c r="F173" s="241" t="s">
        <v>463</v>
      </c>
      <c r="G173" s="239"/>
      <c r="H173" s="242">
        <v>414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302</v>
      </c>
      <c r="AU173" s="248" t="s">
        <v>79</v>
      </c>
      <c r="AV173" s="13" t="s">
        <v>79</v>
      </c>
      <c r="AW173" s="13" t="s">
        <v>31</v>
      </c>
      <c r="AX173" s="13" t="s">
        <v>77</v>
      </c>
      <c r="AY173" s="248" t="s">
        <v>121</v>
      </c>
    </row>
    <row r="174" s="2" customFormat="1" ht="23.4566" customHeight="1">
      <c r="A174" s="38"/>
      <c r="B174" s="39"/>
      <c r="C174" s="204" t="s">
        <v>464</v>
      </c>
      <c r="D174" s="204" t="s">
        <v>124</v>
      </c>
      <c r="E174" s="205" t="s">
        <v>465</v>
      </c>
      <c r="F174" s="206" t="s">
        <v>466</v>
      </c>
      <c r="G174" s="207" t="s">
        <v>179</v>
      </c>
      <c r="H174" s="208">
        <v>75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467</v>
      </c>
    </row>
    <row r="175" s="2" customFormat="1" ht="16.30189" customHeight="1">
      <c r="A175" s="38"/>
      <c r="B175" s="39"/>
      <c r="C175" s="217" t="s">
        <v>468</v>
      </c>
      <c r="D175" s="217" t="s">
        <v>134</v>
      </c>
      <c r="E175" s="218" t="s">
        <v>469</v>
      </c>
      <c r="F175" s="219" t="s">
        <v>470</v>
      </c>
      <c r="G175" s="220" t="s">
        <v>179</v>
      </c>
      <c r="H175" s="221">
        <v>86.25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0.00034000000000000002</v>
      </c>
      <c r="R175" s="213">
        <f>Q175*H175</f>
        <v>0.029325000000000004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471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472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473</v>
      </c>
      <c r="G177" s="239"/>
      <c r="H177" s="242">
        <v>86.25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474</v>
      </c>
      <c r="D178" s="204" t="s">
        <v>124</v>
      </c>
      <c r="E178" s="205" t="s">
        <v>475</v>
      </c>
      <c r="F178" s="206" t="s">
        <v>476</v>
      </c>
      <c r="G178" s="207" t="s">
        <v>179</v>
      </c>
      <c r="H178" s="208">
        <v>12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477</v>
      </c>
    </row>
    <row r="179" s="2" customFormat="1" ht="16.30189" customHeight="1">
      <c r="A179" s="38"/>
      <c r="B179" s="39"/>
      <c r="C179" s="217" t="s">
        <v>478</v>
      </c>
      <c r="D179" s="217" t="s">
        <v>134</v>
      </c>
      <c r="E179" s="218" t="s">
        <v>479</v>
      </c>
      <c r="F179" s="219" t="s">
        <v>480</v>
      </c>
      <c r="G179" s="220" t="s">
        <v>179</v>
      </c>
      <c r="H179" s="221">
        <v>13.800000000000001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0.00017000000000000001</v>
      </c>
      <c r="R179" s="213">
        <f>Q179*H179</f>
        <v>0.0023460000000000004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481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482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483</v>
      </c>
      <c r="G181" s="239"/>
      <c r="H181" s="242">
        <v>13.800000000000001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484</v>
      </c>
      <c r="D182" s="204" t="s">
        <v>124</v>
      </c>
      <c r="E182" s="205" t="s">
        <v>485</v>
      </c>
      <c r="F182" s="206" t="s">
        <v>486</v>
      </c>
      <c r="G182" s="207" t="s">
        <v>179</v>
      </c>
      <c r="H182" s="208">
        <v>120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487</v>
      </c>
    </row>
    <row r="183" s="2" customFormat="1" ht="23.4566" customHeight="1">
      <c r="A183" s="38"/>
      <c r="B183" s="39"/>
      <c r="C183" s="217" t="s">
        <v>488</v>
      </c>
      <c r="D183" s="217" t="s">
        <v>134</v>
      </c>
      <c r="E183" s="218" t="s">
        <v>489</v>
      </c>
      <c r="F183" s="219" t="s">
        <v>490</v>
      </c>
      <c r="G183" s="220" t="s">
        <v>179</v>
      </c>
      <c r="H183" s="221">
        <v>120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0.0060699999999999999</v>
      </c>
      <c r="R183" s="213">
        <f>Q183*H183</f>
        <v>0.72839999999999994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491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492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2" customFormat="1" ht="23.4566" customHeight="1">
      <c r="A185" s="38"/>
      <c r="B185" s="39"/>
      <c r="C185" s="204" t="s">
        <v>493</v>
      </c>
      <c r="D185" s="204" t="s">
        <v>124</v>
      </c>
      <c r="E185" s="205" t="s">
        <v>494</v>
      </c>
      <c r="F185" s="206" t="s">
        <v>495</v>
      </c>
      <c r="G185" s="207" t="s">
        <v>179</v>
      </c>
      <c r="H185" s="208">
        <v>18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128</v>
      </c>
      <c r="AT185" s="215" t="s">
        <v>124</v>
      </c>
      <c r="AU185" s="215" t="s">
        <v>79</v>
      </c>
      <c r="AY185" s="17" t="s">
        <v>121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128</v>
      </c>
      <c r="BM185" s="215" t="s">
        <v>496</v>
      </c>
    </row>
    <row r="186" s="2" customFormat="1" ht="16.30189" customHeight="1">
      <c r="A186" s="38"/>
      <c r="B186" s="39"/>
      <c r="C186" s="217" t="s">
        <v>497</v>
      </c>
      <c r="D186" s="217" t="s">
        <v>134</v>
      </c>
      <c r="E186" s="218" t="s">
        <v>498</v>
      </c>
      <c r="F186" s="219" t="s">
        <v>499</v>
      </c>
      <c r="G186" s="220" t="s">
        <v>179</v>
      </c>
      <c r="H186" s="221">
        <v>20.699999999999999</v>
      </c>
      <c r="I186" s="222"/>
      <c r="J186" s="223">
        <f>ROUND(I186*H186,2)</f>
        <v>0</v>
      </c>
      <c r="K186" s="219" t="s">
        <v>19</v>
      </c>
      <c r="L186" s="224"/>
      <c r="M186" s="225" t="s">
        <v>19</v>
      </c>
      <c r="N186" s="226" t="s">
        <v>40</v>
      </c>
      <c r="O186" s="84"/>
      <c r="P186" s="213">
        <f>O186*H186</f>
        <v>0</v>
      </c>
      <c r="Q186" s="213">
        <v>0.0011000000000000001</v>
      </c>
      <c r="R186" s="213">
        <f>Q186*H186</f>
        <v>0.022770000000000002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138</v>
      </c>
      <c r="AT186" s="215" t="s">
        <v>134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500</v>
      </c>
    </row>
    <row r="187" s="2" customFormat="1">
      <c r="A187" s="38"/>
      <c r="B187" s="39"/>
      <c r="C187" s="40"/>
      <c r="D187" s="227" t="s">
        <v>185</v>
      </c>
      <c r="E187" s="40"/>
      <c r="F187" s="228" t="s">
        <v>501</v>
      </c>
      <c r="G187" s="40"/>
      <c r="H187" s="40"/>
      <c r="I187" s="229"/>
      <c r="J187" s="40"/>
      <c r="K187" s="40"/>
      <c r="L187" s="44"/>
      <c r="M187" s="230"/>
      <c r="N187" s="23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185</v>
      </c>
      <c r="AU187" s="17" t="s">
        <v>79</v>
      </c>
    </row>
    <row r="188" s="13" customFormat="1">
      <c r="A188" s="13"/>
      <c r="B188" s="238"/>
      <c r="C188" s="239"/>
      <c r="D188" s="227" t="s">
        <v>302</v>
      </c>
      <c r="E188" s="240" t="s">
        <v>19</v>
      </c>
      <c r="F188" s="241" t="s">
        <v>502</v>
      </c>
      <c r="G188" s="239"/>
      <c r="H188" s="242">
        <v>20.699999999999999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302</v>
      </c>
      <c r="AU188" s="248" t="s">
        <v>79</v>
      </c>
      <c r="AV188" s="13" t="s">
        <v>79</v>
      </c>
      <c r="AW188" s="13" t="s">
        <v>31</v>
      </c>
      <c r="AX188" s="13" t="s">
        <v>77</v>
      </c>
      <c r="AY188" s="248" t="s">
        <v>121</v>
      </c>
    </row>
    <row r="189" s="2" customFormat="1" ht="21.0566" customHeight="1">
      <c r="A189" s="38"/>
      <c r="B189" s="39"/>
      <c r="C189" s="204" t="s">
        <v>503</v>
      </c>
      <c r="D189" s="204" t="s">
        <v>124</v>
      </c>
      <c r="E189" s="205" t="s">
        <v>504</v>
      </c>
      <c r="F189" s="206" t="s">
        <v>505</v>
      </c>
      <c r="G189" s="207" t="s">
        <v>127</v>
      </c>
      <c r="H189" s="208">
        <v>30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506</v>
      </c>
    </row>
    <row r="190" s="2" customFormat="1" ht="21.0566" customHeight="1">
      <c r="A190" s="38"/>
      <c r="B190" s="39"/>
      <c r="C190" s="204" t="s">
        <v>507</v>
      </c>
      <c r="D190" s="204" t="s">
        <v>124</v>
      </c>
      <c r="E190" s="205" t="s">
        <v>508</v>
      </c>
      <c r="F190" s="206" t="s">
        <v>509</v>
      </c>
      <c r="G190" s="207" t="s">
        <v>127</v>
      </c>
      <c r="H190" s="208">
        <v>30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510</v>
      </c>
    </row>
    <row r="191" s="2" customFormat="1" ht="21.0566" customHeight="1">
      <c r="A191" s="38"/>
      <c r="B191" s="39"/>
      <c r="C191" s="204" t="s">
        <v>511</v>
      </c>
      <c r="D191" s="204" t="s">
        <v>124</v>
      </c>
      <c r="E191" s="205" t="s">
        <v>512</v>
      </c>
      <c r="F191" s="206" t="s">
        <v>513</v>
      </c>
      <c r="G191" s="207" t="s">
        <v>127</v>
      </c>
      <c r="H191" s="208">
        <v>8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514</v>
      </c>
    </row>
    <row r="192" s="2" customFormat="1" ht="21.0566" customHeight="1">
      <c r="A192" s="38"/>
      <c r="B192" s="39"/>
      <c r="C192" s="204" t="s">
        <v>515</v>
      </c>
      <c r="D192" s="204" t="s">
        <v>124</v>
      </c>
      <c r="E192" s="205" t="s">
        <v>516</v>
      </c>
      <c r="F192" s="206" t="s">
        <v>517</v>
      </c>
      <c r="G192" s="207" t="s">
        <v>127</v>
      </c>
      <c r="H192" s="208">
        <v>10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124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518</v>
      </c>
    </row>
    <row r="193" s="2" customFormat="1" ht="21.0566" customHeight="1">
      <c r="A193" s="38"/>
      <c r="B193" s="39"/>
      <c r="C193" s="204" t="s">
        <v>519</v>
      </c>
      <c r="D193" s="204" t="s">
        <v>124</v>
      </c>
      <c r="E193" s="205" t="s">
        <v>520</v>
      </c>
      <c r="F193" s="206" t="s">
        <v>521</v>
      </c>
      <c r="G193" s="207" t="s">
        <v>127</v>
      </c>
      <c r="H193" s="208">
        <v>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522</v>
      </c>
    </row>
    <row r="194" s="2" customFormat="1" ht="16.30189" customHeight="1">
      <c r="A194" s="38"/>
      <c r="B194" s="39"/>
      <c r="C194" s="217" t="s">
        <v>523</v>
      </c>
      <c r="D194" s="217" t="s">
        <v>134</v>
      </c>
      <c r="E194" s="218" t="s">
        <v>524</v>
      </c>
      <c r="F194" s="219" t="s">
        <v>525</v>
      </c>
      <c r="G194" s="220" t="s">
        <v>127</v>
      </c>
      <c r="H194" s="221">
        <v>1</v>
      </c>
      <c r="I194" s="222"/>
      <c r="J194" s="223">
        <f>ROUND(I194*H194,2)</f>
        <v>0</v>
      </c>
      <c r="K194" s="219" t="s">
        <v>19</v>
      </c>
      <c r="L194" s="224"/>
      <c r="M194" s="225" t="s">
        <v>19</v>
      </c>
      <c r="N194" s="226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138</v>
      </c>
      <c r="AT194" s="215" t="s">
        <v>134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526</v>
      </c>
    </row>
    <row r="195" s="2" customFormat="1">
      <c r="A195" s="38"/>
      <c r="B195" s="39"/>
      <c r="C195" s="40"/>
      <c r="D195" s="227" t="s">
        <v>185</v>
      </c>
      <c r="E195" s="40"/>
      <c r="F195" s="228" t="s">
        <v>527</v>
      </c>
      <c r="G195" s="40"/>
      <c r="H195" s="40"/>
      <c r="I195" s="229"/>
      <c r="J195" s="40"/>
      <c r="K195" s="40"/>
      <c r="L195" s="44"/>
      <c r="M195" s="230"/>
      <c r="N195" s="23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185</v>
      </c>
      <c r="AU195" s="17" t="s">
        <v>79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529</v>
      </c>
      <c r="F196" s="206" t="s">
        <v>530</v>
      </c>
      <c r="G196" s="207" t="s">
        <v>127</v>
      </c>
      <c r="H196" s="208">
        <v>1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531</v>
      </c>
    </row>
    <row r="197" s="2" customFormat="1" ht="16.30189" customHeight="1">
      <c r="A197" s="38"/>
      <c r="B197" s="39"/>
      <c r="C197" s="217" t="s">
        <v>532</v>
      </c>
      <c r="D197" s="217" t="s">
        <v>134</v>
      </c>
      <c r="E197" s="218" t="s">
        <v>533</v>
      </c>
      <c r="F197" s="219" t="s">
        <v>534</v>
      </c>
      <c r="G197" s="220" t="s">
        <v>127</v>
      </c>
      <c r="H197" s="221">
        <v>1</v>
      </c>
      <c r="I197" s="222"/>
      <c r="J197" s="223">
        <f>ROUND(I197*H197,2)</f>
        <v>0</v>
      </c>
      <c r="K197" s="219" t="s">
        <v>19</v>
      </c>
      <c r="L197" s="224"/>
      <c r="M197" s="225" t="s">
        <v>19</v>
      </c>
      <c r="N197" s="226" t="s">
        <v>40</v>
      </c>
      <c r="O197" s="84"/>
      <c r="P197" s="213">
        <f>O197*H197</f>
        <v>0</v>
      </c>
      <c r="Q197" s="213">
        <v>0.00010000000000000001</v>
      </c>
      <c r="R197" s="213">
        <f>Q197*H197</f>
        <v>0.00010000000000000001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138</v>
      </c>
      <c r="AT197" s="215" t="s">
        <v>134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535</v>
      </c>
    </row>
    <row r="198" s="2" customFormat="1" ht="23.4566" customHeight="1">
      <c r="A198" s="38"/>
      <c r="B198" s="39"/>
      <c r="C198" s="204" t="s">
        <v>536</v>
      </c>
      <c r="D198" s="204" t="s">
        <v>124</v>
      </c>
      <c r="E198" s="205" t="s">
        <v>177</v>
      </c>
      <c r="F198" s="206" t="s">
        <v>178</v>
      </c>
      <c r="G198" s="207" t="s">
        <v>179</v>
      </c>
      <c r="H198" s="208">
        <v>300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537</v>
      </c>
    </row>
    <row r="199" s="2" customFormat="1" ht="16.30189" customHeight="1">
      <c r="A199" s="38"/>
      <c r="B199" s="39"/>
      <c r="C199" s="217" t="s">
        <v>538</v>
      </c>
      <c r="D199" s="217" t="s">
        <v>134</v>
      </c>
      <c r="E199" s="218" t="s">
        <v>539</v>
      </c>
      <c r="F199" s="219" t="s">
        <v>540</v>
      </c>
      <c r="G199" s="220" t="s">
        <v>179</v>
      </c>
      <c r="H199" s="221">
        <v>315</v>
      </c>
      <c r="I199" s="222"/>
      <c r="J199" s="223">
        <f>ROUND(I199*H199,2)</f>
        <v>0</v>
      </c>
      <c r="K199" s="219" t="s">
        <v>19</v>
      </c>
      <c r="L199" s="224"/>
      <c r="M199" s="225" t="s">
        <v>19</v>
      </c>
      <c r="N199" s="226" t="s">
        <v>40</v>
      </c>
      <c r="O199" s="84"/>
      <c r="P199" s="213">
        <f>O199*H199</f>
        <v>0</v>
      </c>
      <c r="Q199" s="213">
        <v>0.00010000000000000001</v>
      </c>
      <c r="R199" s="213">
        <f>Q199*H199</f>
        <v>0.0315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138</v>
      </c>
      <c r="AT199" s="215" t="s">
        <v>134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541</v>
      </c>
    </row>
    <row r="200" s="13" customFormat="1">
      <c r="A200" s="13"/>
      <c r="B200" s="238"/>
      <c r="C200" s="239"/>
      <c r="D200" s="227" t="s">
        <v>302</v>
      </c>
      <c r="E200" s="240" t="s">
        <v>19</v>
      </c>
      <c r="F200" s="241" t="s">
        <v>542</v>
      </c>
      <c r="G200" s="239"/>
      <c r="H200" s="242">
        <v>315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302</v>
      </c>
      <c r="AU200" s="248" t="s">
        <v>79</v>
      </c>
      <c r="AV200" s="13" t="s">
        <v>79</v>
      </c>
      <c r="AW200" s="13" t="s">
        <v>31</v>
      </c>
      <c r="AX200" s="13" t="s">
        <v>77</v>
      </c>
      <c r="AY200" s="248" t="s">
        <v>121</v>
      </c>
    </row>
    <row r="201" s="2" customFormat="1" ht="21.0566" customHeight="1">
      <c r="A201" s="38"/>
      <c r="B201" s="39"/>
      <c r="C201" s="204" t="s">
        <v>543</v>
      </c>
      <c r="D201" s="204" t="s">
        <v>124</v>
      </c>
      <c r="E201" s="205" t="s">
        <v>544</v>
      </c>
      <c r="F201" s="206" t="s">
        <v>545</v>
      </c>
      <c r="G201" s="207" t="s">
        <v>179</v>
      </c>
      <c r="H201" s="208">
        <v>12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546</v>
      </c>
    </row>
    <row r="202" s="2" customFormat="1" ht="16.30189" customHeight="1">
      <c r="A202" s="38"/>
      <c r="B202" s="39"/>
      <c r="C202" s="217" t="s">
        <v>547</v>
      </c>
      <c r="D202" s="217" t="s">
        <v>134</v>
      </c>
      <c r="E202" s="218" t="s">
        <v>548</v>
      </c>
      <c r="F202" s="219" t="s">
        <v>549</v>
      </c>
      <c r="G202" s="220" t="s">
        <v>179</v>
      </c>
      <c r="H202" s="221">
        <v>12</v>
      </c>
      <c r="I202" s="222"/>
      <c r="J202" s="223">
        <f>ROUND(I202*H202,2)</f>
        <v>0</v>
      </c>
      <c r="K202" s="219" t="s">
        <v>19</v>
      </c>
      <c r="L202" s="224"/>
      <c r="M202" s="225" t="s">
        <v>19</v>
      </c>
      <c r="N202" s="226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138</v>
      </c>
      <c r="AT202" s="215" t="s">
        <v>134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550</v>
      </c>
    </row>
    <row r="203" s="2" customFormat="1">
      <c r="A203" s="38"/>
      <c r="B203" s="39"/>
      <c r="C203" s="40"/>
      <c r="D203" s="227" t="s">
        <v>185</v>
      </c>
      <c r="E203" s="40"/>
      <c r="F203" s="228" t="s">
        <v>551</v>
      </c>
      <c r="G203" s="40"/>
      <c r="H203" s="40"/>
      <c r="I203" s="229"/>
      <c r="J203" s="40"/>
      <c r="K203" s="40"/>
      <c r="L203" s="44"/>
      <c r="M203" s="230"/>
      <c r="N203" s="23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185</v>
      </c>
      <c r="AU203" s="17" t="s">
        <v>79</v>
      </c>
    </row>
    <row r="204" s="2" customFormat="1" ht="16.30189" customHeight="1">
      <c r="A204" s="38"/>
      <c r="B204" s="39"/>
      <c r="C204" s="217" t="s">
        <v>552</v>
      </c>
      <c r="D204" s="217" t="s">
        <v>134</v>
      </c>
      <c r="E204" s="218" t="s">
        <v>553</v>
      </c>
      <c r="F204" s="219" t="s">
        <v>554</v>
      </c>
      <c r="G204" s="220" t="s">
        <v>127</v>
      </c>
      <c r="H204" s="221">
        <v>12</v>
      </c>
      <c r="I204" s="222"/>
      <c r="J204" s="223">
        <f>ROUND(I204*H204,2)</f>
        <v>0</v>
      </c>
      <c r="K204" s="219" t="s">
        <v>19</v>
      </c>
      <c r="L204" s="224"/>
      <c r="M204" s="225" t="s">
        <v>19</v>
      </c>
      <c r="N204" s="226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138</v>
      </c>
      <c r="AT204" s="215" t="s">
        <v>134</v>
      </c>
      <c r="AU204" s="215" t="s">
        <v>79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128</v>
      </c>
      <c r="BM204" s="215" t="s">
        <v>555</v>
      </c>
    </row>
    <row r="205" s="2" customFormat="1">
      <c r="A205" s="38"/>
      <c r="B205" s="39"/>
      <c r="C205" s="40"/>
      <c r="D205" s="227" t="s">
        <v>185</v>
      </c>
      <c r="E205" s="40"/>
      <c r="F205" s="228" t="s">
        <v>556</v>
      </c>
      <c r="G205" s="40"/>
      <c r="H205" s="40"/>
      <c r="I205" s="229"/>
      <c r="J205" s="40"/>
      <c r="K205" s="40"/>
      <c r="L205" s="44"/>
      <c r="M205" s="230"/>
      <c r="N205" s="23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185</v>
      </c>
      <c r="AU205" s="17" t="s">
        <v>79</v>
      </c>
    </row>
    <row r="206" s="2" customFormat="1" ht="16.30189" customHeight="1">
      <c r="A206" s="38"/>
      <c r="B206" s="39"/>
      <c r="C206" s="217" t="s">
        <v>557</v>
      </c>
      <c r="D206" s="217" t="s">
        <v>134</v>
      </c>
      <c r="E206" s="218" t="s">
        <v>558</v>
      </c>
      <c r="F206" s="219" t="s">
        <v>559</v>
      </c>
      <c r="G206" s="220" t="s">
        <v>127</v>
      </c>
      <c r="H206" s="221">
        <v>12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560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561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562</v>
      </c>
      <c r="D208" s="217" t="s">
        <v>134</v>
      </c>
      <c r="E208" s="218" t="s">
        <v>386</v>
      </c>
      <c r="F208" s="219" t="s">
        <v>387</v>
      </c>
      <c r="G208" s="220" t="s">
        <v>127</v>
      </c>
      <c r="H208" s="221">
        <v>12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0.00012999999999999999</v>
      </c>
      <c r="R208" s="213">
        <f>Q208*H208</f>
        <v>0.0015599999999999998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563</v>
      </c>
    </row>
    <row r="209" s="2" customFormat="1" ht="23.4566" customHeight="1">
      <c r="A209" s="38"/>
      <c r="B209" s="39"/>
      <c r="C209" s="204" t="s">
        <v>564</v>
      </c>
      <c r="D209" s="204" t="s">
        <v>124</v>
      </c>
      <c r="E209" s="205" t="s">
        <v>565</v>
      </c>
      <c r="F209" s="206" t="s">
        <v>566</v>
      </c>
      <c r="G209" s="207" t="s">
        <v>567</v>
      </c>
      <c r="H209" s="208">
        <v>250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128</v>
      </c>
      <c r="AT209" s="215" t="s">
        <v>124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568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570</v>
      </c>
      <c r="F210" s="219" t="s">
        <v>571</v>
      </c>
      <c r="G210" s="220" t="s">
        <v>127</v>
      </c>
      <c r="H210" s="221">
        <v>1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572</v>
      </c>
    </row>
    <row r="211" s="2" customFormat="1" ht="16.30189" customHeight="1">
      <c r="A211" s="38"/>
      <c r="B211" s="39"/>
      <c r="C211" s="217" t="s">
        <v>573</v>
      </c>
      <c r="D211" s="217" t="s">
        <v>134</v>
      </c>
      <c r="E211" s="218" t="s">
        <v>574</v>
      </c>
      <c r="F211" s="219" t="s">
        <v>575</v>
      </c>
      <c r="G211" s="220" t="s">
        <v>309</v>
      </c>
      <c r="H211" s="221">
        <v>1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576</v>
      </c>
    </row>
    <row r="212" s="2" customFormat="1" ht="16.30189" customHeight="1">
      <c r="A212" s="38"/>
      <c r="B212" s="39"/>
      <c r="C212" s="204" t="s">
        <v>577</v>
      </c>
      <c r="D212" s="204" t="s">
        <v>124</v>
      </c>
      <c r="E212" s="205" t="s">
        <v>578</v>
      </c>
      <c r="F212" s="206" t="s">
        <v>579</v>
      </c>
      <c r="G212" s="207" t="s">
        <v>127</v>
      </c>
      <c r="H212" s="208">
        <v>1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128</v>
      </c>
      <c r="AT212" s="215" t="s">
        <v>124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580</v>
      </c>
    </row>
    <row r="213" s="2" customFormat="1" ht="16.30189" customHeight="1">
      <c r="A213" s="38"/>
      <c r="B213" s="39"/>
      <c r="C213" s="217" t="s">
        <v>581</v>
      </c>
      <c r="D213" s="217" t="s">
        <v>134</v>
      </c>
      <c r="E213" s="218" t="s">
        <v>582</v>
      </c>
      <c r="F213" s="219" t="s">
        <v>583</v>
      </c>
      <c r="G213" s="220" t="s">
        <v>127</v>
      </c>
      <c r="H213" s="221">
        <v>1</v>
      </c>
      <c r="I213" s="222"/>
      <c r="J213" s="223">
        <f>ROUND(I213*H213,2)</f>
        <v>0</v>
      </c>
      <c r="K213" s="219" t="s">
        <v>19</v>
      </c>
      <c r="L213" s="224"/>
      <c r="M213" s="225" t="s">
        <v>19</v>
      </c>
      <c r="N213" s="226" t="s">
        <v>40</v>
      </c>
      <c r="O213" s="84"/>
      <c r="P213" s="213">
        <f>O213*H213</f>
        <v>0</v>
      </c>
      <c r="Q213" s="213">
        <v>0.013599999999999999</v>
      </c>
      <c r="R213" s="213">
        <f>Q213*H213</f>
        <v>0.013599999999999999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138</v>
      </c>
      <c r="AT213" s="215" t="s">
        <v>134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584</v>
      </c>
    </row>
    <row r="214" s="2" customFormat="1" ht="16.30189" customHeight="1">
      <c r="A214" s="38"/>
      <c r="B214" s="39"/>
      <c r="C214" s="204" t="s">
        <v>585</v>
      </c>
      <c r="D214" s="204" t="s">
        <v>124</v>
      </c>
      <c r="E214" s="205" t="s">
        <v>586</v>
      </c>
      <c r="F214" s="206" t="s">
        <v>587</v>
      </c>
      <c r="G214" s="207" t="s">
        <v>127</v>
      </c>
      <c r="H214" s="208">
        <v>1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588</v>
      </c>
    </row>
    <row r="215" s="2" customFormat="1" ht="16.30189" customHeight="1">
      <c r="A215" s="38"/>
      <c r="B215" s="39"/>
      <c r="C215" s="217" t="s">
        <v>589</v>
      </c>
      <c r="D215" s="217" t="s">
        <v>134</v>
      </c>
      <c r="E215" s="218" t="s">
        <v>590</v>
      </c>
      <c r="F215" s="219" t="s">
        <v>591</v>
      </c>
      <c r="G215" s="220" t="s">
        <v>127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0.0025500000000000002</v>
      </c>
      <c r="R215" s="213">
        <f>Q215*H215</f>
        <v>0.0025500000000000002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592</v>
      </c>
    </row>
    <row r="216" s="2" customFormat="1" ht="16.30189" customHeight="1">
      <c r="A216" s="38"/>
      <c r="B216" s="39"/>
      <c r="C216" s="204" t="s">
        <v>593</v>
      </c>
      <c r="D216" s="204" t="s">
        <v>124</v>
      </c>
      <c r="E216" s="205" t="s">
        <v>594</v>
      </c>
      <c r="F216" s="206" t="s">
        <v>595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596</v>
      </c>
    </row>
    <row r="217" s="2" customFormat="1" ht="16.30189" customHeight="1">
      <c r="A217" s="38"/>
      <c r="B217" s="39"/>
      <c r="C217" s="217" t="s">
        <v>597</v>
      </c>
      <c r="D217" s="217" t="s">
        <v>134</v>
      </c>
      <c r="E217" s="218" t="s">
        <v>598</v>
      </c>
      <c r="F217" s="219" t="s">
        <v>599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0.002</v>
      </c>
      <c r="R217" s="213">
        <f>Q217*H217</f>
        <v>0.002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600</v>
      </c>
    </row>
    <row r="218" s="2" customFormat="1" ht="16.30189" customHeight="1">
      <c r="A218" s="38"/>
      <c r="B218" s="39"/>
      <c r="C218" s="204" t="s">
        <v>601</v>
      </c>
      <c r="D218" s="204" t="s">
        <v>124</v>
      </c>
      <c r="E218" s="205" t="s">
        <v>602</v>
      </c>
      <c r="F218" s="206" t="s">
        <v>603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604</v>
      </c>
    </row>
    <row r="219" s="2" customFormat="1" ht="16.30189" customHeight="1">
      <c r="A219" s="38"/>
      <c r="B219" s="39"/>
      <c r="C219" s="217" t="s">
        <v>605</v>
      </c>
      <c r="D219" s="217" t="s">
        <v>134</v>
      </c>
      <c r="E219" s="218" t="s">
        <v>606</v>
      </c>
      <c r="F219" s="219" t="s">
        <v>607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</v>
      </c>
      <c r="R219" s="213">
        <f>Q219*H219</f>
        <v>0.002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608</v>
      </c>
    </row>
    <row r="220" s="2" customFormat="1" ht="21.0566" customHeight="1">
      <c r="A220" s="38"/>
      <c r="B220" s="39"/>
      <c r="C220" s="204" t="s">
        <v>609</v>
      </c>
      <c r="D220" s="204" t="s">
        <v>124</v>
      </c>
      <c r="E220" s="205" t="s">
        <v>610</v>
      </c>
      <c r="F220" s="206" t="s">
        <v>611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612</v>
      </c>
    </row>
    <row r="221" s="2" customFormat="1" ht="16.30189" customHeight="1">
      <c r="A221" s="38"/>
      <c r="B221" s="39"/>
      <c r="C221" s="217" t="s">
        <v>613</v>
      </c>
      <c r="D221" s="217" t="s">
        <v>134</v>
      </c>
      <c r="E221" s="218" t="s">
        <v>614</v>
      </c>
      <c r="F221" s="219" t="s">
        <v>615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0.00010000000000000001</v>
      </c>
      <c r="R221" s="213">
        <f>Q221*H221</f>
        <v>0.00010000000000000001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616</v>
      </c>
    </row>
    <row r="222" s="2" customFormat="1" ht="16.30189" customHeight="1">
      <c r="A222" s="38"/>
      <c r="B222" s="39"/>
      <c r="C222" s="204" t="s">
        <v>617</v>
      </c>
      <c r="D222" s="204" t="s">
        <v>124</v>
      </c>
      <c r="E222" s="205" t="s">
        <v>618</v>
      </c>
      <c r="F222" s="206" t="s">
        <v>619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620</v>
      </c>
    </row>
    <row r="223" s="2" customFormat="1" ht="16.30189" customHeight="1">
      <c r="A223" s="38"/>
      <c r="B223" s="39"/>
      <c r="C223" s="217" t="s">
        <v>621</v>
      </c>
      <c r="D223" s="217" t="s">
        <v>134</v>
      </c>
      <c r="E223" s="218" t="s">
        <v>622</v>
      </c>
      <c r="F223" s="219" t="s">
        <v>623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0.00010000000000000001</v>
      </c>
      <c r="R223" s="213">
        <f>Q223*H223</f>
        <v>0.00010000000000000001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624</v>
      </c>
    </row>
    <row r="224" s="2" customFormat="1" ht="16.30189" customHeight="1">
      <c r="A224" s="38"/>
      <c r="B224" s="39"/>
      <c r="C224" s="204" t="s">
        <v>625</v>
      </c>
      <c r="D224" s="204" t="s">
        <v>124</v>
      </c>
      <c r="E224" s="205" t="s">
        <v>626</v>
      </c>
      <c r="F224" s="206" t="s">
        <v>627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628</v>
      </c>
    </row>
    <row r="225" s="2" customFormat="1" ht="16.30189" customHeight="1">
      <c r="A225" s="38"/>
      <c r="B225" s="39"/>
      <c r="C225" s="204" t="s">
        <v>629</v>
      </c>
      <c r="D225" s="204" t="s">
        <v>124</v>
      </c>
      <c r="E225" s="205" t="s">
        <v>630</v>
      </c>
      <c r="F225" s="206" t="s">
        <v>631</v>
      </c>
      <c r="G225" s="207" t="s">
        <v>127</v>
      </c>
      <c r="H225" s="208">
        <v>5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632</v>
      </c>
    </row>
    <row r="226" s="2" customFormat="1" ht="23.4566" customHeight="1">
      <c r="A226" s="38"/>
      <c r="B226" s="39"/>
      <c r="C226" s="204" t="s">
        <v>633</v>
      </c>
      <c r="D226" s="204" t="s">
        <v>124</v>
      </c>
      <c r="E226" s="205" t="s">
        <v>312</v>
      </c>
      <c r="F226" s="206" t="s">
        <v>313</v>
      </c>
      <c r="G226" s="207" t="s">
        <v>314</v>
      </c>
      <c r="H226" s="208">
        <v>0.90700000000000003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140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140</v>
      </c>
      <c r="BM226" s="215" t="s">
        <v>634</v>
      </c>
    </row>
    <row r="227" s="12" customFormat="1" ht="22.8" customHeight="1">
      <c r="A227" s="12"/>
      <c r="B227" s="188"/>
      <c r="C227" s="189"/>
      <c r="D227" s="190" t="s">
        <v>68</v>
      </c>
      <c r="E227" s="202" t="s">
        <v>635</v>
      </c>
      <c r="F227" s="202" t="s">
        <v>636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SUM(P228:P242)</f>
        <v>0</v>
      </c>
      <c r="Q227" s="196"/>
      <c r="R227" s="197">
        <f>SUM(R228:R242)</f>
        <v>0.19108500000000001</v>
      </c>
      <c r="S227" s="196"/>
      <c r="T227" s="198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140</v>
      </c>
      <c r="AT227" s="200" t="s">
        <v>68</v>
      </c>
      <c r="AU227" s="200" t="s">
        <v>77</v>
      </c>
      <c r="AY227" s="199" t="s">
        <v>121</v>
      </c>
      <c r="BK227" s="201">
        <f>SUM(BK228:BK242)</f>
        <v>0</v>
      </c>
    </row>
    <row r="228" s="2" customFormat="1" ht="23.4566" customHeight="1">
      <c r="A228" s="38"/>
      <c r="B228" s="39"/>
      <c r="C228" s="204" t="s">
        <v>637</v>
      </c>
      <c r="D228" s="204" t="s">
        <v>124</v>
      </c>
      <c r="E228" s="205" t="s">
        <v>638</v>
      </c>
      <c r="F228" s="206" t="s">
        <v>639</v>
      </c>
      <c r="G228" s="207" t="s">
        <v>179</v>
      </c>
      <c r="H228" s="208">
        <v>750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640</v>
      </c>
    </row>
    <row r="229" s="2" customFormat="1" ht="16.30189" customHeight="1">
      <c r="A229" s="38"/>
      <c r="B229" s="39"/>
      <c r="C229" s="217" t="s">
        <v>641</v>
      </c>
      <c r="D229" s="217" t="s">
        <v>134</v>
      </c>
      <c r="E229" s="218" t="s">
        <v>642</v>
      </c>
      <c r="F229" s="219" t="s">
        <v>643</v>
      </c>
      <c r="G229" s="220" t="s">
        <v>179</v>
      </c>
      <c r="H229" s="221">
        <v>750</v>
      </c>
      <c r="I229" s="222"/>
      <c r="J229" s="223">
        <f>ROUND(I229*H229,2)</f>
        <v>0</v>
      </c>
      <c r="K229" s="219" t="s">
        <v>19</v>
      </c>
      <c r="L229" s="224"/>
      <c r="M229" s="225" t="s">
        <v>19</v>
      </c>
      <c r="N229" s="226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138</v>
      </c>
      <c r="AT229" s="215" t="s">
        <v>134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644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646</v>
      </c>
      <c r="F230" s="206" t="s">
        <v>647</v>
      </c>
      <c r="G230" s="207" t="s">
        <v>179</v>
      </c>
      <c r="H230" s="208">
        <v>750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128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128</v>
      </c>
      <c r="BM230" s="215" t="s">
        <v>648</v>
      </c>
    </row>
    <row r="231" s="2" customFormat="1" ht="16.30189" customHeight="1">
      <c r="A231" s="38"/>
      <c r="B231" s="39"/>
      <c r="C231" s="217" t="s">
        <v>649</v>
      </c>
      <c r="D231" s="217" t="s">
        <v>134</v>
      </c>
      <c r="E231" s="218" t="s">
        <v>459</v>
      </c>
      <c r="F231" s="219" t="s">
        <v>460</v>
      </c>
      <c r="G231" s="220" t="s">
        <v>179</v>
      </c>
      <c r="H231" s="221">
        <v>862.5</v>
      </c>
      <c r="I231" s="222"/>
      <c r="J231" s="223">
        <f>ROUND(I231*H231,2)</f>
        <v>0</v>
      </c>
      <c r="K231" s="219" t="s">
        <v>19</v>
      </c>
      <c r="L231" s="224"/>
      <c r="M231" s="225" t="s">
        <v>19</v>
      </c>
      <c r="N231" s="226" t="s">
        <v>40</v>
      </c>
      <c r="O231" s="84"/>
      <c r="P231" s="213">
        <f>O231*H231</f>
        <v>0</v>
      </c>
      <c r="Q231" s="213">
        <v>0.00017000000000000001</v>
      </c>
      <c r="R231" s="213">
        <f>Q231*H231</f>
        <v>0.14662500000000001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138</v>
      </c>
      <c r="AT231" s="215" t="s">
        <v>134</v>
      </c>
      <c r="AU231" s="215" t="s">
        <v>79</v>
      </c>
      <c r="AY231" s="17" t="s">
        <v>121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128</v>
      </c>
      <c r="BM231" s="215" t="s">
        <v>650</v>
      </c>
    </row>
    <row r="232" s="2" customFormat="1">
      <c r="A232" s="38"/>
      <c r="B232" s="39"/>
      <c r="C232" s="40"/>
      <c r="D232" s="227" t="s">
        <v>185</v>
      </c>
      <c r="E232" s="40"/>
      <c r="F232" s="228" t="s">
        <v>462</v>
      </c>
      <c r="G232" s="40"/>
      <c r="H232" s="40"/>
      <c r="I232" s="229"/>
      <c r="J232" s="40"/>
      <c r="K232" s="40"/>
      <c r="L232" s="44"/>
      <c r="M232" s="230"/>
      <c r="N232" s="23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185</v>
      </c>
      <c r="AU232" s="17" t="s">
        <v>79</v>
      </c>
    </row>
    <row r="233" s="13" customFormat="1">
      <c r="A233" s="13"/>
      <c r="B233" s="238"/>
      <c r="C233" s="239"/>
      <c r="D233" s="227" t="s">
        <v>302</v>
      </c>
      <c r="E233" s="240" t="s">
        <v>19</v>
      </c>
      <c r="F233" s="241" t="s">
        <v>651</v>
      </c>
      <c r="G233" s="239"/>
      <c r="H233" s="242">
        <v>862.5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302</v>
      </c>
      <c r="AU233" s="248" t="s">
        <v>79</v>
      </c>
      <c r="AV233" s="13" t="s">
        <v>79</v>
      </c>
      <c r="AW233" s="13" t="s">
        <v>31</v>
      </c>
      <c r="AX233" s="13" t="s">
        <v>77</v>
      </c>
      <c r="AY233" s="248" t="s">
        <v>121</v>
      </c>
    </row>
    <row r="234" s="2" customFormat="1" ht="16.30189" customHeight="1">
      <c r="A234" s="38"/>
      <c r="B234" s="39"/>
      <c r="C234" s="204" t="s">
        <v>652</v>
      </c>
      <c r="D234" s="204" t="s">
        <v>124</v>
      </c>
      <c r="E234" s="205" t="s">
        <v>653</v>
      </c>
      <c r="F234" s="206" t="s">
        <v>654</v>
      </c>
      <c r="G234" s="207" t="s">
        <v>179</v>
      </c>
      <c r="H234" s="208">
        <v>126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655</v>
      </c>
    </row>
    <row r="235" s="13" customFormat="1">
      <c r="A235" s="13"/>
      <c r="B235" s="238"/>
      <c r="C235" s="239"/>
      <c r="D235" s="227" t="s">
        <v>302</v>
      </c>
      <c r="E235" s="240" t="s">
        <v>19</v>
      </c>
      <c r="F235" s="241" t="s">
        <v>656</v>
      </c>
      <c r="G235" s="239"/>
      <c r="H235" s="242">
        <v>126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302</v>
      </c>
      <c r="AU235" s="248" t="s">
        <v>79</v>
      </c>
      <c r="AV235" s="13" t="s">
        <v>79</v>
      </c>
      <c r="AW235" s="13" t="s">
        <v>31</v>
      </c>
      <c r="AX235" s="13" t="s">
        <v>77</v>
      </c>
      <c r="AY235" s="248" t="s">
        <v>121</v>
      </c>
    </row>
    <row r="236" s="2" customFormat="1" ht="16.30189" customHeight="1">
      <c r="A236" s="38"/>
      <c r="B236" s="39"/>
      <c r="C236" s="217" t="s">
        <v>657</v>
      </c>
      <c r="D236" s="217" t="s">
        <v>134</v>
      </c>
      <c r="E236" s="218" t="s">
        <v>658</v>
      </c>
      <c r="F236" s="219" t="s">
        <v>659</v>
      </c>
      <c r="G236" s="220" t="s">
        <v>567</v>
      </c>
      <c r="H236" s="221">
        <v>18</v>
      </c>
      <c r="I236" s="222"/>
      <c r="J236" s="223">
        <f>ROUND(I236*H236,2)</f>
        <v>0</v>
      </c>
      <c r="K236" s="219" t="s">
        <v>19</v>
      </c>
      <c r="L236" s="224"/>
      <c r="M236" s="225" t="s">
        <v>19</v>
      </c>
      <c r="N236" s="226" t="s">
        <v>40</v>
      </c>
      <c r="O236" s="84"/>
      <c r="P236" s="213">
        <f>O236*H236</f>
        <v>0</v>
      </c>
      <c r="Q236" s="213">
        <v>0.001</v>
      </c>
      <c r="R236" s="213">
        <f>Q236*H236</f>
        <v>0.018000000000000002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138</v>
      </c>
      <c r="AT236" s="215" t="s">
        <v>134</v>
      </c>
      <c r="AU236" s="215" t="s">
        <v>79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128</v>
      </c>
      <c r="BM236" s="215" t="s">
        <v>660</v>
      </c>
    </row>
    <row r="237" s="2" customFormat="1" ht="16.30189" customHeight="1">
      <c r="A237" s="38"/>
      <c r="B237" s="39"/>
      <c r="C237" s="217" t="s">
        <v>661</v>
      </c>
      <c r="D237" s="217" t="s">
        <v>134</v>
      </c>
      <c r="E237" s="218" t="s">
        <v>662</v>
      </c>
      <c r="F237" s="219" t="s">
        <v>663</v>
      </c>
      <c r="G237" s="220" t="s">
        <v>127</v>
      </c>
      <c r="H237" s="221">
        <v>126</v>
      </c>
      <c r="I237" s="222"/>
      <c r="J237" s="223">
        <f>ROUND(I237*H237,2)</f>
        <v>0</v>
      </c>
      <c r="K237" s="219" t="s">
        <v>19</v>
      </c>
      <c r="L237" s="224"/>
      <c r="M237" s="225" t="s">
        <v>19</v>
      </c>
      <c r="N237" s="226" t="s">
        <v>40</v>
      </c>
      <c r="O237" s="84"/>
      <c r="P237" s="213">
        <f>O237*H237</f>
        <v>0</v>
      </c>
      <c r="Q237" s="213">
        <v>0.00021000000000000001</v>
      </c>
      <c r="R237" s="213">
        <f>Q237*H237</f>
        <v>0.026460000000000001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138</v>
      </c>
      <c r="AT237" s="215" t="s">
        <v>134</v>
      </c>
      <c r="AU237" s="215" t="s">
        <v>79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128</v>
      </c>
      <c r="BM237" s="215" t="s">
        <v>664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666</v>
      </c>
      <c r="F238" s="206" t="s">
        <v>667</v>
      </c>
      <c r="G238" s="207" t="s">
        <v>127</v>
      </c>
      <c r="H238" s="208">
        <v>100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668</v>
      </c>
    </row>
    <row r="239" s="2" customFormat="1" ht="16.30189" customHeight="1">
      <c r="A239" s="38"/>
      <c r="B239" s="39"/>
      <c r="C239" s="217" t="s">
        <v>669</v>
      </c>
      <c r="D239" s="217" t="s">
        <v>134</v>
      </c>
      <c r="E239" s="218" t="s">
        <v>670</v>
      </c>
      <c r="F239" s="219" t="s">
        <v>671</v>
      </c>
      <c r="G239" s="220" t="s">
        <v>127</v>
      </c>
      <c r="H239" s="221">
        <v>100</v>
      </c>
      <c r="I239" s="222"/>
      <c r="J239" s="223">
        <f>ROUND(I239*H239,2)</f>
        <v>0</v>
      </c>
      <c r="K239" s="219" t="s">
        <v>19</v>
      </c>
      <c r="L239" s="224"/>
      <c r="M239" s="225" t="s">
        <v>19</v>
      </c>
      <c r="N239" s="226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138</v>
      </c>
      <c r="AT239" s="215" t="s">
        <v>134</v>
      </c>
      <c r="AU239" s="215" t="s">
        <v>79</v>
      </c>
      <c r="AY239" s="17" t="s">
        <v>121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128</v>
      </c>
      <c r="BM239" s="215" t="s">
        <v>672</v>
      </c>
    </row>
    <row r="240" s="2" customFormat="1">
      <c r="A240" s="38"/>
      <c r="B240" s="39"/>
      <c r="C240" s="40"/>
      <c r="D240" s="227" t="s">
        <v>185</v>
      </c>
      <c r="E240" s="40"/>
      <c r="F240" s="228" t="s">
        <v>673</v>
      </c>
      <c r="G240" s="40"/>
      <c r="H240" s="40"/>
      <c r="I240" s="229"/>
      <c r="J240" s="40"/>
      <c r="K240" s="40"/>
      <c r="L240" s="44"/>
      <c r="M240" s="230"/>
      <c r="N240" s="23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185</v>
      </c>
      <c r="AU240" s="17" t="s">
        <v>79</v>
      </c>
    </row>
    <row r="241" s="2" customFormat="1" ht="16.30189" customHeight="1">
      <c r="A241" s="38"/>
      <c r="B241" s="39"/>
      <c r="C241" s="204" t="s">
        <v>674</v>
      </c>
      <c r="D241" s="204" t="s">
        <v>124</v>
      </c>
      <c r="E241" s="205" t="s">
        <v>675</v>
      </c>
      <c r="F241" s="206" t="s">
        <v>676</v>
      </c>
      <c r="G241" s="207" t="s">
        <v>127</v>
      </c>
      <c r="H241" s="208">
        <v>35</v>
      </c>
      <c r="I241" s="209"/>
      <c r="J241" s="210">
        <f>ROUND(I241*H241,2)</f>
        <v>0</v>
      </c>
      <c r="K241" s="206" t="s">
        <v>19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128</v>
      </c>
      <c r="AT241" s="215" t="s">
        <v>124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677</v>
      </c>
    </row>
    <row r="242" s="2" customFormat="1" ht="23.4566" customHeight="1">
      <c r="A242" s="38"/>
      <c r="B242" s="39"/>
      <c r="C242" s="204" t="s">
        <v>678</v>
      </c>
      <c r="D242" s="204" t="s">
        <v>124</v>
      </c>
      <c r="E242" s="205" t="s">
        <v>312</v>
      </c>
      <c r="F242" s="206" t="s">
        <v>313</v>
      </c>
      <c r="G242" s="207" t="s">
        <v>314</v>
      </c>
      <c r="H242" s="208">
        <v>0.191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679</v>
      </c>
    </row>
    <row r="243" s="12" customFormat="1" ht="22.8" customHeight="1">
      <c r="A243" s="12"/>
      <c r="B243" s="188"/>
      <c r="C243" s="189"/>
      <c r="D243" s="190" t="s">
        <v>68</v>
      </c>
      <c r="E243" s="202" t="s">
        <v>680</v>
      </c>
      <c r="F243" s="202" t="s">
        <v>681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0.079075000000000006</v>
      </c>
      <c r="S243" s="196"/>
      <c r="T243" s="198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79</v>
      </c>
      <c r="AT243" s="200" t="s">
        <v>68</v>
      </c>
      <c r="AU243" s="200" t="s">
        <v>77</v>
      </c>
      <c r="AY243" s="199" t="s">
        <v>121</v>
      </c>
      <c r="BK243" s="201">
        <f>SUM(BK244:BK261)</f>
        <v>0</v>
      </c>
    </row>
    <row r="244" s="2" customFormat="1" ht="23.4566" customHeight="1">
      <c r="A244" s="38"/>
      <c r="B244" s="39"/>
      <c r="C244" s="204" t="s">
        <v>682</v>
      </c>
      <c r="D244" s="204" t="s">
        <v>124</v>
      </c>
      <c r="E244" s="205" t="s">
        <v>683</v>
      </c>
      <c r="F244" s="206" t="s">
        <v>684</v>
      </c>
      <c r="G244" s="207" t="s">
        <v>179</v>
      </c>
      <c r="H244" s="208">
        <v>225</v>
      </c>
      <c r="I244" s="209"/>
      <c r="J244" s="210">
        <f>ROUND(I244*H244,2)</f>
        <v>0</v>
      </c>
      <c r="K244" s="206" t="s">
        <v>19</v>
      </c>
      <c r="L244" s="44"/>
      <c r="M244" s="211" t="s">
        <v>19</v>
      </c>
      <c r="N244" s="212" t="s">
        <v>40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128</v>
      </c>
      <c r="AT244" s="215" t="s">
        <v>124</v>
      </c>
      <c r="AU244" s="215" t="s">
        <v>79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128</v>
      </c>
      <c r="BM244" s="215" t="s">
        <v>685</v>
      </c>
    </row>
    <row r="245" s="2" customFormat="1" ht="23.4566" customHeight="1">
      <c r="A245" s="38"/>
      <c r="B245" s="39"/>
      <c r="C245" s="217" t="s">
        <v>686</v>
      </c>
      <c r="D245" s="217" t="s">
        <v>134</v>
      </c>
      <c r="E245" s="218" t="s">
        <v>687</v>
      </c>
      <c r="F245" s="219" t="s">
        <v>688</v>
      </c>
      <c r="G245" s="220" t="s">
        <v>179</v>
      </c>
      <c r="H245" s="221">
        <v>225</v>
      </c>
      <c r="I245" s="222"/>
      <c r="J245" s="223">
        <f>ROUND(I245*H245,2)</f>
        <v>0</v>
      </c>
      <c r="K245" s="219" t="s">
        <v>19</v>
      </c>
      <c r="L245" s="224"/>
      <c r="M245" s="225" t="s">
        <v>19</v>
      </c>
      <c r="N245" s="226" t="s">
        <v>40</v>
      </c>
      <c r="O245" s="84"/>
      <c r="P245" s="213">
        <f>O245*H245</f>
        <v>0</v>
      </c>
      <c r="Q245" s="213">
        <v>0.00016000000000000001</v>
      </c>
      <c r="R245" s="213">
        <f>Q245*H245</f>
        <v>0.036000000000000004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138</v>
      </c>
      <c r="AT245" s="215" t="s">
        <v>134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689</v>
      </c>
    </row>
    <row r="246" s="2" customFormat="1">
      <c r="A246" s="38"/>
      <c r="B246" s="39"/>
      <c r="C246" s="40"/>
      <c r="D246" s="227" t="s">
        <v>185</v>
      </c>
      <c r="E246" s="40"/>
      <c r="F246" s="228" t="s">
        <v>690</v>
      </c>
      <c r="G246" s="40"/>
      <c r="H246" s="40"/>
      <c r="I246" s="229"/>
      <c r="J246" s="40"/>
      <c r="K246" s="40"/>
      <c r="L246" s="44"/>
      <c r="M246" s="230"/>
      <c r="N246" s="23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185</v>
      </c>
      <c r="AU246" s="17" t="s">
        <v>79</v>
      </c>
    </row>
    <row r="247" s="2" customFormat="1" ht="16.30189" customHeight="1">
      <c r="A247" s="38"/>
      <c r="B247" s="39"/>
      <c r="C247" s="204" t="s">
        <v>691</v>
      </c>
      <c r="D247" s="204" t="s">
        <v>124</v>
      </c>
      <c r="E247" s="205" t="s">
        <v>692</v>
      </c>
      <c r="F247" s="206" t="s">
        <v>693</v>
      </c>
      <c r="G247" s="207" t="s">
        <v>127</v>
      </c>
      <c r="H247" s="208">
        <v>1</v>
      </c>
      <c r="I247" s="209"/>
      <c r="J247" s="210">
        <f>ROUND(I247*H247,2)</f>
        <v>0</v>
      </c>
      <c r="K247" s="206" t="s">
        <v>19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128</v>
      </c>
      <c r="AT247" s="215" t="s">
        <v>124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694</v>
      </c>
    </row>
    <row r="248" s="2" customFormat="1" ht="16.30189" customHeight="1">
      <c r="A248" s="38"/>
      <c r="B248" s="39"/>
      <c r="C248" s="217" t="s">
        <v>695</v>
      </c>
      <c r="D248" s="217" t="s">
        <v>134</v>
      </c>
      <c r="E248" s="218" t="s">
        <v>696</v>
      </c>
      <c r="F248" s="219" t="s">
        <v>697</v>
      </c>
      <c r="G248" s="220" t="s">
        <v>137</v>
      </c>
      <c r="H248" s="221">
        <v>1</v>
      </c>
      <c r="I248" s="222"/>
      <c r="J248" s="223">
        <f>ROUND(I248*H248,2)</f>
        <v>0</v>
      </c>
      <c r="K248" s="219" t="s">
        <v>19</v>
      </c>
      <c r="L248" s="224"/>
      <c r="M248" s="225" t="s">
        <v>19</v>
      </c>
      <c r="N248" s="226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138</v>
      </c>
      <c r="AT248" s="215" t="s">
        <v>134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698</v>
      </c>
    </row>
    <row r="249" s="2" customFormat="1">
      <c r="A249" s="38"/>
      <c r="B249" s="39"/>
      <c r="C249" s="40"/>
      <c r="D249" s="227" t="s">
        <v>185</v>
      </c>
      <c r="E249" s="40"/>
      <c r="F249" s="228" t="s">
        <v>699</v>
      </c>
      <c r="G249" s="40"/>
      <c r="H249" s="40"/>
      <c r="I249" s="229"/>
      <c r="J249" s="40"/>
      <c r="K249" s="40"/>
      <c r="L249" s="44"/>
      <c r="M249" s="230"/>
      <c r="N249" s="23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185</v>
      </c>
      <c r="AU249" s="17" t="s">
        <v>79</v>
      </c>
    </row>
    <row r="250" s="2" customFormat="1" ht="16.30189" customHeight="1">
      <c r="A250" s="38"/>
      <c r="B250" s="39"/>
      <c r="C250" s="204" t="s">
        <v>700</v>
      </c>
      <c r="D250" s="204" t="s">
        <v>124</v>
      </c>
      <c r="E250" s="205" t="s">
        <v>701</v>
      </c>
      <c r="F250" s="206" t="s">
        <v>702</v>
      </c>
      <c r="G250" s="207" t="s">
        <v>127</v>
      </c>
      <c r="H250" s="208">
        <v>2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128</v>
      </c>
      <c r="AT250" s="215" t="s">
        <v>124</v>
      </c>
      <c r="AU250" s="215" t="s">
        <v>79</v>
      </c>
      <c r="AY250" s="17" t="s">
        <v>121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128</v>
      </c>
      <c r="BM250" s="215" t="s">
        <v>703</v>
      </c>
    </row>
    <row r="251" s="2" customFormat="1" ht="16.30189" customHeight="1">
      <c r="A251" s="38"/>
      <c r="B251" s="39"/>
      <c r="C251" s="217" t="s">
        <v>704</v>
      </c>
      <c r="D251" s="217" t="s">
        <v>134</v>
      </c>
      <c r="E251" s="218" t="s">
        <v>705</v>
      </c>
      <c r="F251" s="219" t="s">
        <v>706</v>
      </c>
      <c r="G251" s="220" t="s">
        <v>127</v>
      </c>
      <c r="H251" s="221">
        <v>2</v>
      </c>
      <c r="I251" s="222"/>
      <c r="J251" s="223">
        <f>ROUND(I251*H251,2)</f>
        <v>0</v>
      </c>
      <c r="K251" s="219" t="s">
        <v>19</v>
      </c>
      <c r="L251" s="224"/>
      <c r="M251" s="225" t="s">
        <v>19</v>
      </c>
      <c r="N251" s="226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138</v>
      </c>
      <c r="AT251" s="215" t="s">
        <v>134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707</v>
      </c>
    </row>
    <row r="252" s="2" customFormat="1" ht="21.0566" customHeight="1">
      <c r="A252" s="38"/>
      <c r="B252" s="39"/>
      <c r="C252" s="204" t="s">
        <v>708</v>
      </c>
      <c r="D252" s="204" t="s">
        <v>124</v>
      </c>
      <c r="E252" s="205" t="s">
        <v>709</v>
      </c>
      <c r="F252" s="206" t="s">
        <v>710</v>
      </c>
      <c r="G252" s="207" t="s">
        <v>127</v>
      </c>
      <c r="H252" s="208">
        <v>1</v>
      </c>
      <c r="I252" s="209"/>
      <c r="J252" s="210">
        <f>ROUND(I252*H252,2)</f>
        <v>0</v>
      </c>
      <c r="K252" s="206" t="s">
        <v>19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128</v>
      </c>
      <c r="AT252" s="215" t="s">
        <v>124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711</v>
      </c>
    </row>
    <row r="253" s="2" customFormat="1" ht="16.30189" customHeight="1">
      <c r="A253" s="38"/>
      <c r="B253" s="39"/>
      <c r="C253" s="217" t="s">
        <v>712</v>
      </c>
      <c r="D253" s="217" t="s">
        <v>134</v>
      </c>
      <c r="E253" s="218" t="s">
        <v>713</v>
      </c>
      <c r="F253" s="219" t="s">
        <v>714</v>
      </c>
      <c r="G253" s="220" t="s">
        <v>127</v>
      </c>
      <c r="H253" s="221">
        <v>1</v>
      </c>
      <c r="I253" s="222"/>
      <c r="J253" s="223">
        <f>ROUND(I253*H253,2)</f>
        <v>0</v>
      </c>
      <c r="K253" s="219" t="s">
        <v>19</v>
      </c>
      <c r="L253" s="224"/>
      <c r="M253" s="225" t="s">
        <v>19</v>
      </c>
      <c r="N253" s="226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138</v>
      </c>
      <c r="AT253" s="215" t="s">
        <v>134</v>
      </c>
      <c r="AU253" s="215" t="s">
        <v>79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128</v>
      </c>
      <c r="BM253" s="215" t="s">
        <v>715</v>
      </c>
    </row>
    <row r="254" s="2" customFormat="1" ht="16.30189" customHeight="1">
      <c r="A254" s="38"/>
      <c r="B254" s="39"/>
      <c r="C254" s="204" t="s">
        <v>716</v>
      </c>
      <c r="D254" s="204" t="s">
        <v>124</v>
      </c>
      <c r="E254" s="205" t="s">
        <v>717</v>
      </c>
      <c r="F254" s="206" t="s">
        <v>718</v>
      </c>
      <c r="G254" s="207" t="s">
        <v>179</v>
      </c>
      <c r="H254" s="208">
        <v>150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719</v>
      </c>
    </row>
    <row r="255" s="2" customFormat="1" ht="16.30189" customHeight="1">
      <c r="A255" s="38"/>
      <c r="B255" s="39"/>
      <c r="C255" s="217" t="s">
        <v>720</v>
      </c>
      <c r="D255" s="217" t="s">
        <v>134</v>
      </c>
      <c r="E255" s="218" t="s">
        <v>721</v>
      </c>
      <c r="F255" s="219" t="s">
        <v>722</v>
      </c>
      <c r="G255" s="220" t="s">
        <v>179</v>
      </c>
      <c r="H255" s="221">
        <v>157.5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0.00021000000000000001</v>
      </c>
      <c r="R255" s="213">
        <f>Q255*H255</f>
        <v>0.033075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723</v>
      </c>
    </row>
    <row r="256" s="13" customFormat="1">
      <c r="A256" s="13"/>
      <c r="B256" s="238"/>
      <c r="C256" s="239"/>
      <c r="D256" s="227" t="s">
        <v>302</v>
      </c>
      <c r="E256" s="240" t="s">
        <v>19</v>
      </c>
      <c r="F256" s="241" t="s">
        <v>724</v>
      </c>
      <c r="G256" s="239"/>
      <c r="H256" s="242">
        <v>157.5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302</v>
      </c>
      <c r="AU256" s="248" t="s">
        <v>79</v>
      </c>
      <c r="AV256" s="13" t="s">
        <v>79</v>
      </c>
      <c r="AW256" s="13" t="s">
        <v>31</v>
      </c>
      <c r="AX256" s="13" t="s">
        <v>77</v>
      </c>
      <c r="AY256" s="248" t="s">
        <v>121</v>
      </c>
    </row>
    <row r="257" s="2" customFormat="1" ht="16.30189" customHeight="1">
      <c r="A257" s="38"/>
      <c r="B257" s="39"/>
      <c r="C257" s="204" t="s">
        <v>725</v>
      </c>
      <c r="D257" s="204" t="s">
        <v>124</v>
      </c>
      <c r="E257" s="205" t="s">
        <v>726</v>
      </c>
      <c r="F257" s="206" t="s">
        <v>727</v>
      </c>
      <c r="G257" s="207" t="s">
        <v>127</v>
      </c>
      <c r="H257" s="208">
        <v>500</v>
      </c>
      <c r="I257" s="209"/>
      <c r="J257" s="210">
        <f>ROUND(I257*H257,2)</f>
        <v>0</v>
      </c>
      <c r="K257" s="206" t="s">
        <v>19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728</v>
      </c>
    </row>
    <row r="258" s="2" customFormat="1" ht="16.30189" customHeight="1">
      <c r="A258" s="38"/>
      <c r="B258" s="39"/>
      <c r="C258" s="217" t="s">
        <v>729</v>
      </c>
      <c r="D258" s="217" t="s">
        <v>134</v>
      </c>
      <c r="E258" s="218" t="s">
        <v>730</v>
      </c>
      <c r="F258" s="219" t="s">
        <v>731</v>
      </c>
      <c r="G258" s="220" t="s">
        <v>127</v>
      </c>
      <c r="H258" s="221">
        <v>500</v>
      </c>
      <c r="I258" s="222"/>
      <c r="J258" s="223">
        <f>ROUND(I258*H258,2)</f>
        <v>0</v>
      </c>
      <c r="K258" s="219" t="s">
        <v>19</v>
      </c>
      <c r="L258" s="224"/>
      <c r="M258" s="225" t="s">
        <v>19</v>
      </c>
      <c r="N258" s="226" t="s">
        <v>40</v>
      </c>
      <c r="O258" s="84"/>
      <c r="P258" s="213">
        <f>O258*H258</f>
        <v>0</v>
      </c>
      <c r="Q258" s="213">
        <v>1.0000000000000001E-05</v>
      </c>
      <c r="R258" s="213">
        <f>Q258*H258</f>
        <v>0.0050000000000000001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138</v>
      </c>
      <c r="AT258" s="215" t="s">
        <v>134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732</v>
      </c>
    </row>
    <row r="259" s="2" customFormat="1" ht="23.4566" customHeight="1">
      <c r="A259" s="38"/>
      <c r="B259" s="39"/>
      <c r="C259" s="217" t="s">
        <v>733</v>
      </c>
      <c r="D259" s="217" t="s">
        <v>134</v>
      </c>
      <c r="E259" s="218" t="s">
        <v>734</v>
      </c>
      <c r="F259" s="219" t="s">
        <v>735</v>
      </c>
      <c r="G259" s="220" t="s">
        <v>736</v>
      </c>
      <c r="H259" s="221">
        <v>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0.001</v>
      </c>
      <c r="R259" s="213">
        <f>Q259*H259</f>
        <v>0.0050000000000000001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737</v>
      </c>
    </row>
    <row r="260" s="2" customFormat="1" ht="16.30189" customHeight="1">
      <c r="A260" s="38"/>
      <c r="B260" s="39"/>
      <c r="C260" s="204" t="s">
        <v>738</v>
      </c>
      <c r="D260" s="204" t="s">
        <v>124</v>
      </c>
      <c r="E260" s="205" t="s">
        <v>739</v>
      </c>
      <c r="F260" s="206" t="s">
        <v>740</v>
      </c>
      <c r="G260" s="207" t="s">
        <v>137</v>
      </c>
      <c r="H260" s="208">
        <v>1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128</v>
      </c>
      <c r="AT260" s="215" t="s">
        <v>124</v>
      </c>
      <c r="AU260" s="215" t="s">
        <v>79</v>
      </c>
      <c r="AY260" s="17" t="s">
        <v>121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128</v>
      </c>
      <c r="BM260" s="215" t="s">
        <v>741</v>
      </c>
    </row>
    <row r="261" s="2" customFormat="1" ht="16.30189" customHeight="1">
      <c r="A261" s="38"/>
      <c r="B261" s="39"/>
      <c r="C261" s="204" t="s">
        <v>742</v>
      </c>
      <c r="D261" s="204" t="s">
        <v>124</v>
      </c>
      <c r="E261" s="205" t="s">
        <v>743</v>
      </c>
      <c r="F261" s="206" t="s">
        <v>744</v>
      </c>
      <c r="G261" s="207" t="s">
        <v>137</v>
      </c>
      <c r="H261" s="208">
        <v>1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745</v>
      </c>
    </row>
    <row r="262" s="12" customFormat="1" ht="22.8" customHeight="1">
      <c r="A262" s="12"/>
      <c r="B262" s="188"/>
      <c r="C262" s="189"/>
      <c r="D262" s="190" t="s">
        <v>68</v>
      </c>
      <c r="E262" s="202" t="s">
        <v>746</v>
      </c>
      <c r="F262" s="202" t="s">
        <v>747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SUM(P263:P269)</f>
        <v>0</v>
      </c>
      <c r="Q262" s="196"/>
      <c r="R262" s="197">
        <f>SUM(R263:R269)</f>
        <v>0</v>
      </c>
      <c r="S262" s="196"/>
      <c r="T262" s="19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79</v>
      </c>
      <c r="AT262" s="200" t="s">
        <v>68</v>
      </c>
      <c r="AU262" s="200" t="s">
        <v>77</v>
      </c>
      <c r="AY262" s="199" t="s">
        <v>121</v>
      </c>
      <c r="BK262" s="201">
        <f>SUM(BK263:BK269)</f>
        <v>0</v>
      </c>
    </row>
    <row r="263" s="2" customFormat="1" ht="23.4566" customHeight="1">
      <c r="A263" s="38"/>
      <c r="B263" s="39"/>
      <c r="C263" s="204" t="s">
        <v>748</v>
      </c>
      <c r="D263" s="204" t="s">
        <v>124</v>
      </c>
      <c r="E263" s="205" t="s">
        <v>749</v>
      </c>
      <c r="F263" s="206" t="s">
        <v>750</v>
      </c>
      <c r="G263" s="207" t="s">
        <v>127</v>
      </c>
      <c r="H263" s="208">
        <v>1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128</v>
      </c>
      <c r="AT263" s="215" t="s">
        <v>124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751</v>
      </c>
    </row>
    <row r="264" s="2" customFormat="1" ht="16.30189" customHeight="1">
      <c r="A264" s="38"/>
      <c r="B264" s="39"/>
      <c r="C264" s="217" t="s">
        <v>752</v>
      </c>
      <c r="D264" s="217" t="s">
        <v>134</v>
      </c>
      <c r="E264" s="218" t="s">
        <v>753</v>
      </c>
      <c r="F264" s="219" t="s">
        <v>754</v>
      </c>
      <c r="G264" s="220" t="s">
        <v>137</v>
      </c>
      <c r="H264" s="221">
        <v>1</v>
      </c>
      <c r="I264" s="222"/>
      <c r="J264" s="223">
        <f>ROUND(I264*H264,2)</f>
        <v>0</v>
      </c>
      <c r="K264" s="219" t="s">
        <v>19</v>
      </c>
      <c r="L264" s="224"/>
      <c r="M264" s="225" t="s">
        <v>19</v>
      </c>
      <c r="N264" s="226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138</v>
      </c>
      <c r="AT264" s="215" t="s">
        <v>134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755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757</v>
      </c>
      <c r="F265" s="206" t="s">
        <v>758</v>
      </c>
      <c r="G265" s="207" t="s">
        <v>201</v>
      </c>
      <c r="H265" s="232"/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759</v>
      </c>
    </row>
    <row r="266" s="2" customFormat="1" ht="16.30189" customHeight="1">
      <c r="A266" s="38"/>
      <c r="B266" s="39"/>
      <c r="C266" s="204" t="s">
        <v>760</v>
      </c>
      <c r="D266" s="204" t="s">
        <v>124</v>
      </c>
      <c r="E266" s="205" t="s">
        <v>761</v>
      </c>
      <c r="F266" s="206" t="s">
        <v>762</v>
      </c>
      <c r="G266" s="207" t="s">
        <v>137</v>
      </c>
      <c r="H266" s="208">
        <v>1</v>
      </c>
      <c r="I266" s="209"/>
      <c r="J266" s="210">
        <f>ROUND(I266*H266,2)</f>
        <v>0</v>
      </c>
      <c r="K266" s="206" t="s">
        <v>19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128</v>
      </c>
      <c r="AT266" s="215" t="s">
        <v>124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763</v>
      </c>
    </row>
    <row r="267" s="2" customFormat="1" ht="23.4566" customHeight="1">
      <c r="A267" s="38"/>
      <c r="B267" s="39"/>
      <c r="C267" s="204" t="s">
        <v>764</v>
      </c>
      <c r="D267" s="204" t="s">
        <v>124</v>
      </c>
      <c r="E267" s="205" t="s">
        <v>765</v>
      </c>
      <c r="F267" s="206" t="s">
        <v>766</v>
      </c>
      <c r="G267" s="207" t="s">
        <v>137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767</v>
      </c>
    </row>
    <row r="268" s="2" customFormat="1" ht="31.92453" customHeight="1">
      <c r="A268" s="38"/>
      <c r="B268" s="39"/>
      <c r="C268" s="204" t="s">
        <v>768</v>
      </c>
      <c r="D268" s="204" t="s">
        <v>124</v>
      </c>
      <c r="E268" s="205" t="s">
        <v>769</v>
      </c>
      <c r="F268" s="206" t="s">
        <v>770</v>
      </c>
      <c r="G268" s="207" t="s">
        <v>137</v>
      </c>
      <c r="H268" s="208">
        <v>1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771</v>
      </c>
    </row>
    <row r="269" s="2" customFormat="1" ht="16.30189" customHeight="1">
      <c r="A269" s="38"/>
      <c r="B269" s="39"/>
      <c r="C269" s="204" t="s">
        <v>772</v>
      </c>
      <c r="D269" s="204" t="s">
        <v>124</v>
      </c>
      <c r="E269" s="205" t="s">
        <v>773</v>
      </c>
      <c r="F269" s="206" t="s">
        <v>774</v>
      </c>
      <c r="G269" s="207" t="s">
        <v>137</v>
      </c>
      <c r="H269" s="208">
        <v>1</v>
      </c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775</v>
      </c>
    </row>
    <row r="270" s="12" customFormat="1" ht="22.8" customHeight="1">
      <c r="A270" s="12"/>
      <c r="B270" s="188"/>
      <c r="C270" s="189"/>
      <c r="D270" s="190" t="s">
        <v>68</v>
      </c>
      <c r="E270" s="202" t="s">
        <v>776</v>
      </c>
      <c r="F270" s="202" t="s">
        <v>777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SUM(P271:P276)</f>
        <v>0</v>
      </c>
      <c r="Q270" s="196"/>
      <c r="R270" s="197">
        <f>SUM(R271:R276)</f>
        <v>0</v>
      </c>
      <c r="S270" s="196"/>
      <c r="T270" s="198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79</v>
      </c>
      <c r="AT270" s="200" t="s">
        <v>68</v>
      </c>
      <c r="AU270" s="200" t="s">
        <v>77</v>
      </c>
      <c r="AY270" s="199" t="s">
        <v>121</v>
      </c>
      <c r="BK270" s="201">
        <f>SUM(BK271:BK276)</f>
        <v>0</v>
      </c>
    </row>
    <row r="271" s="2" customFormat="1" ht="23.4566" customHeight="1">
      <c r="A271" s="38"/>
      <c r="B271" s="39"/>
      <c r="C271" s="204" t="s">
        <v>778</v>
      </c>
      <c r="D271" s="204" t="s">
        <v>124</v>
      </c>
      <c r="E271" s="205" t="s">
        <v>779</v>
      </c>
      <c r="F271" s="206" t="s">
        <v>780</v>
      </c>
      <c r="G271" s="207" t="s">
        <v>127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781</v>
      </c>
    </row>
    <row r="272" s="2" customFormat="1" ht="31.92453" customHeight="1">
      <c r="A272" s="38"/>
      <c r="B272" s="39"/>
      <c r="C272" s="204" t="s">
        <v>782</v>
      </c>
      <c r="D272" s="204" t="s">
        <v>124</v>
      </c>
      <c r="E272" s="205" t="s">
        <v>783</v>
      </c>
      <c r="F272" s="206" t="s">
        <v>784</v>
      </c>
      <c r="G272" s="207" t="s">
        <v>127</v>
      </c>
      <c r="H272" s="208">
        <v>8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785</v>
      </c>
    </row>
    <row r="273" s="2" customFormat="1" ht="21.0566" customHeight="1">
      <c r="A273" s="38"/>
      <c r="B273" s="39"/>
      <c r="C273" s="204" t="s">
        <v>786</v>
      </c>
      <c r="D273" s="204" t="s">
        <v>124</v>
      </c>
      <c r="E273" s="205" t="s">
        <v>787</v>
      </c>
      <c r="F273" s="206" t="s">
        <v>788</v>
      </c>
      <c r="G273" s="207" t="s">
        <v>127</v>
      </c>
      <c r="H273" s="208">
        <v>2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789</v>
      </c>
    </row>
    <row r="274" s="2" customFormat="1" ht="23.4566" customHeight="1">
      <c r="A274" s="38"/>
      <c r="B274" s="39"/>
      <c r="C274" s="204" t="s">
        <v>790</v>
      </c>
      <c r="D274" s="204" t="s">
        <v>124</v>
      </c>
      <c r="E274" s="205" t="s">
        <v>791</v>
      </c>
      <c r="F274" s="206" t="s">
        <v>792</v>
      </c>
      <c r="G274" s="207" t="s">
        <v>127</v>
      </c>
      <c r="H274" s="208">
        <v>1</v>
      </c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124</v>
      </c>
      <c r="AU274" s="215" t="s">
        <v>79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128</v>
      </c>
      <c r="BM274" s="215" t="s">
        <v>793</v>
      </c>
    </row>
    <row r="275" s="2" customFormat="1" ht="16.30189" customHeight="1">
      <c r="A275" s="38"/>
      <c r="B275" s="39"/>
      <c r="C275" s="204" t="s">
        <v>794</v>
      </c>
      <c r="D275" s="204" t="s">
        <v>124</v>
      </c>
      <c r="E275" s="205" t="s">
        <v>795</v>
      </c>
      <c r="F275" s="206" t="s">
        <v>796</v>
      </c>
      <c r="G275" s="207" t="s">
        <v>797</v>
      </c>
      <c r="H275" s="208">
        <v>86.019999999999996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798</v>
      </c>
    </row>
    <row r="276" s="13" customFormat="1">
      <c r="A276" s="13"/>
      <c r="B276" s="238"/>
      <c r="C276" s="239"/>
      <c r="D276" s="227" t="s">
        <v>302</v>
      </c>
      <c r="E276" s="240" t="s">
        <v>19</v>
      </c>
      <c r="F276" s="241" t="s">
        <v>799</v>
      </c>
      <c r="G276" s="239"/>
      <c r="H276" s="242">
        <v>86.019999999999996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302</v>
      </c>
      <c r="AU276" s="248" t="s">
        <v>79</v>
      </c>
      <c r="AV276" s="13" t="s">
        <v>79</v>
      </c>
      <c r="AW276" s="13" t="s">
        <v>31</v>
      </c>
      <c r="AX276" s="13" t="s">
        <v>77</v>
      </c>
      <c r="AY276" s="248" t="s">
        <v>121</v>
      </c>
    </row>
    <row r="277" s="12" customFormat="1" ht="25.92" customHeight="1">
      <c r="A277" s="12"/>
      <c r="B277" s="188"/>
      <c r="C277" s="189"/>
      <c r="D277" s="190" t="s">
        <v>68</v>
      </c>
      <c r="E277" s="191" t="s">
        <v>203</v>
      </c>
      <c r="F277" s="191" t="s">
        <v>204</v>
      </c>
      <c r="G277" s="189"/>
      <c r="H277" s="189"/>
      <c r="I277" s="192"/>
      <c r="J277" s="193">
        <f>BK277</f>
        <v>0</v>
      </c>
      <c r="K277" s="189"/>
      <c r="L277" s="194"/>
      <c r="M277" s="195"/>
      <c r="N277" s="196"/>
      <c r="O277" s="196"/>
      <c r="P277" s="197">
        <f>P278+P283+P288+P294+P298</f>
        <v>0</v>
      </c>
      <c r="Q277" s="196"/>
      <c r="R277" s="197">
        <f>R278+R283+R288+R294+R298</f>
        <v>0</v>
      </c>
      <c r="S277" s="196"/>
      <c r="T277" s="198">
        <f>T278+T283+T288+T294+T298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9" t="s">
        <v>144</v>
      </c>
      <c r="AT277" s="200" t="s">
        <v>68</v>
      </c>
      <c r="AU277" s="200" t="s">
        <v>69</v>
      </c>
      <c r="AY277" s="199" t="s">
        <v>121</v>
      </c>
      <c r="BK277" s="201">
        <f>BK278+BK283+BK288+BK294+BK298</f>
        <v>0</v>
      </c>
    </row>
    <row r="278" s="12" customFormat="1" ht="22.8" customHeight="1">
      <c r="A278" s="12"/>
      <c r="B278" s="188"/>
      <c r="C278" s="189"/>
      <c r="D278" s="190" t="s">
        <v>68</v>
      </c>
      <c r="E278" s="202" t="s">
        <v>205</v>
      </c>
      <c r="F278" s="202" t="s">
        <v>206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SUM(P279:P282)</f>
        <v>0</v>
      </c>
      <c r="Q278" s="196"/>
      <c r="R278" s="197">
        <f>SUM(R279:R282)</f>
        <v>0</v>
      </c>
      <c r="S278" s="196"/>
      <c r="T278" s="198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144</v>
      </c>
      <c r="AT278" s="200" t="s">
        <v>68</v>
      </c>
      <c r="AU278" s="200" t="s">
        <v>77</v>
      </c>
      <c r="AY278" s="199" t="s">
        <v>121</v>
      </c>
      <c r="BK278" s="201">
        <f>SUM(BK279:BK282)</f>
        <v>0</v>
      </c>
    </row>
    <row r="279" s="2" customFormat="1" ht="16.30189" customHeight="1">
      <c r="A279" s="38"/>
      <c r="B279" s="39"/>
      <c r="C279" s="204" t="s">
        <v>800</v>
      </c>
      <c r="D279" s="204" t="s">
        <v>124</v>
      </c>
      <c r="E279" s="205" t="s">
        <v>801</v>
      </c>
      <c r="F279" s="206" t="s">
        <v>802</v>
      </c>
      <c r="G279" s="207" t="s">
        <v>217</v>
      </c>
      <c r="H279" s="208">
        <v>40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210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210</v>
      </c>
      <c r="BM279" s="215" t="s">
        <v>803</v>
      </c>
    </row>
    <row r="280" s="2" customFormat="1">
      <c r="A280" s="38"/>
      <c r="B280" s="39"/>
      <c r="C280" s="40"/>
      <c r="D280" s="227" t="s">
        <v>185</v>
      </c>
      <c r="E280" s="40"/>
      <c r="F280" s="228" t="s">
        <v>804</v>
      </c>
      <c r="G280" s="40"/>
      <c r="H280" s="40"/>
      <c r="I280" s="229"/>
      <c r="J280" s="40"/>
      <c r="K280" s="40"/>
      <c r="L280" s="44"/>
      <c r="M280" s="230"/>
      <c r="N280" s="23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185</v>
      </c>
      <c r="AU280" s="17" t="s">
        <v>79</v>
      </c>
    </row>
    <row r="281" s="2" customFormat="1" ht="23.4566" customHeight="1">
      <c r="A281" s="38"/>
      <c r="B281" s="39"/>
      <c r="C281" s="204" t="s">
        <v>805</v>
      </c>
      <c r="D281" s="204" t="s">
        <v>124</v>
      </c>
      <c r="E281" s="205" t="s">
        <v>806</v>
      </c>
      <c r="F281" s="206" t="s">
        <v>807</v>
      </c>
      <c r="G281" s="207" t="s">
        <v>217</v>
      </c>
      <c r="H281" s="208">
        <v>133</v>
      </c>
      <c r="I281" s="209"/>
      <c r="J281" s="210">
        <f>ROUND(I281*H281,2)</f>
        <v>0</v>
      </c>
      <c r="K281" s="206" t="s">
        <v>19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210</v>
      </c>
      <c r="AT281" s="215" t="s">
        <v>124</v>
      </c>
      <c r="AU281" s="215" t="s">
        <v>79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210</v>
      </c>
      <c r="BM281" s="215" t="s">
        <v>808</v>
      </c>
    </row>
    <row r="282" s="2" customFormat="1">
      <c r="A282" s="38"/>
      <c r="B282" s="39"/>
      <c r="C282" s="40"/>
      <c r="D282" s="227" t="s">
        <v>185</v>
      </c>
      <c r="E282" s="40"/>
      <c r="F282" s="228" t="s">
        <v>809</v>
      </c>
      <c r="G282" s="40"/>
      <c r="H282" s="40"/>
      <c r="I282" s="229"/>
      <c r="J282" s="40"/>
      <c r="K282" s="40"/>
      <c r="L282" s="44"/>
      <c r="M282" s="230"/>
      <c r="N282" s="23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185</v>
      </c>
      <c r="AU282" s="17" t="s">
        <v>79</v>
      </c>
    </row>
    <row r="283" s="12" customFormat="1" ht="22.8" customHeight="1">
      <c r="A283" s="12"/>
      <c r="B283" s="188"/>
      <c r="C283" s="189"/>
      <c r="D283" s="190" t="s">
        <v>68</v>
      </c>
      <c r="E283" s="202" t="s">
        <v>810</v>
      </c>
      <c r="F283" s="202" t="s">
        <v>811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SUM(P284:P287)</f>
        <v>0</v>
      </c>
      <c r="Q283" s="196"/>
      <c r="R283" s="197">
        <f>SUM(R284:R287)</f>
        <v>0</v>
      </c>
      <c r="S283" s="196"/>
      <c r="T283" s="19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144</v>
      </c>
      <c r="AT283" s="200" t="s">
        <v>68</v>
      </c>
      <c r="AU283" s="200" t="s">
        <v>77</v>
      </c>
      <c r="AY283" s="199" t="s">
        <v>121</v>
      </c>
      <c r="BK283" s="201">
        <f>SUM(BK284:BK287)</f>
        <v>0</v>
      </c>
    </row>
    <row r="284" s="2" customFormat="1" ht="16.30189" customHeight="1">
      <c r="A284" s="38"/>
      <c r="B284" s="39"/>
      <c r="C284" s="204" t="s">
        <v>812</v>
      </c>
      <c r="D284" s="204" t="s">
        <v>124</v>
      </c>
      <c r="E284" s="205" t="s">
        <v>813</v>
      </c>
      <c r="F284" s="206" t="s">
        <v>814</v>
      </c>
      <c r="G284" s="207" t="s">
        <v>815</v>
      </c>
      <c r="H284" s="208">
        <v>2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210</v>
      </c>
      <c r="AT284" s="215" t="s">
        <v>124</v>
      </c>
      <c r="AU284" s="215" t="s">
        <v>79</v>
      </c>
      <c r="AY284" s="17" t="s">
        <v>121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210</v>
      </c>
      <c r="BM284" s="215" t="s">
        <v>816</v>
      </c>
    </row>
    <row r="285" s="2" customFormat="1" ht="16.30189" customHeight="1">
      <c r="A285" s="38"/>
      <c r="B285" s="39"/>
      <c r="C285" s="204" t="s">
        <v>817</v>
      </c>
      <c r="D285" s="204" t="s">
        <v>124</v>
      </c>
      <c r="E285" s="205" t="s">
        <v>818</v>
      </c>
      <c r="F285" s="206" t="s">
        <v>819</v>
      </c>
      <c r="G285" s="207" t="s">
        <v>408</v>
      </c>
      <c r="H285" s="208">
        <v>100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820</v>
      </c>
    </row>
    <row r="286" s="2" customFormat="1" ht="16.30189" customHeight="1">
      <c r="A286" s="38"/>
      <c r="B286" s="39"/>
      <c r="C286" s="204" t="s">
        <v>821</v>
      </c>
      <c r="D286" s="204" t="s">
        <v>124</v>
      </c>
      <c r="E286" s="205" t="s">
        <v>822</v>
      </c>
      <c r="F286" s="206" t="s">
        <v>823</v>
      </c>
      <c r="G286" s="207" t="s">
        <v>179</v>
      </c>
      <c r="H286" s="208">
        <v>150</v>
      </c>
      <c r="I286" s="209"/>
      <c r="J286" s="210">
        <f>ROUND(I286*H286,2)</f>
        <v>0</v>
      </c>
      <c r="K286" s="206" t="s">
        <v>19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210</v>
      </c>
      <c r="AT286" s="215" t="s">
        <v>124</v>
      </c>
      <c r="AU286" s="215" t="s">
        <v>79</v>
      </c>
      <c r="AY286" s="17" t="s">
        <v>121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210</v>
      </c>
      <c r="BM286" s="215" t="s">
        <v>824</v>
      </c>
    </row>
    <row r="287" s="2" customFormat="1" ht="16.30189" customHeight="1">
      <c r="A287" s="38"/>
      <c r="B287" s="39"/>
      <c r="C287" s="204" t="s">
        <v>825</v>
      </c>
      <c r="D287" s="204" t="s">
        <v>124</v>
      </c>
      <c r="E287" s="205" t="s">
        <v>826</v>
      </c>
      <c r="F287" s="206" t="s">
        <v>827</v>
      </c>
      <c r="G287" s="207" t="s">
        <v>815</v>
      </c>
      <c r="H287" s="208">
        <v>2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210</v>
      </c>
      <c r="AT287" s="215" t="s">
        <v>124</v>
      </c>
      <c r="AU287" s="215" t="s">
        <v>79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210</v>
      </c>
      <c r="BM287" s="215" t="s">
        <v>828</v>
      </c>
    </row>
    <row r="288" s="12" customFormat="1" ht="22.8" customHeight="1">
      <c r="A288" s="12"/>
      <c r="B288" s="188"/>
      <c r="C288" s="189"/>
      <c r="D288" s="190" t="s">
        <v>68</v>
      </c>
      <c r="E288" s="202" t="s">
        <v>212</v>
      </c>
      <c r="F288" s="202" t="s">
        <v>213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SUM(P289:P293)</f>
        <v>0</v>
      </c>
      <c r="Q288" s="196"/>
      <c r="R288" s="197">
        <f>SUM(R289:R293)</f>
        <v>0</v>
      </c>
      <c r="S288" s="196"/>
      <c r="T288" s="198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144</v>
      </c>
      <c r="AT288" s="200" t="s">
        <v>68</v>
      </c>
      <c r="AU288" s="200" t="s">
        <v>77</v>
      </c>
      <c r="AY288" s="199" t="s">
        <v>121</v>
      </c>
      <c r="BK288" s="201">
        <f>SUM(BK289:BK293)</f>
        <v>0</v>
      </c>
    </row>
    <row r="289" s="2" customFormat="1" ht="16.30189" customHeight="1">
      <c r="A289" s="38"/>
      <c r="B289" s="39"/>
      <c r="C289" s="204" t="s">
        <v>829</v>
      </c>
      <c r="D289" s="204" t="s">
        <v>124</v>
      </c>
      <c r="E289" s="205" t="s">
        <v>215</v>
      </c>
      <c r="F289" s="206" t="s">
        <v>216</v>
      </c>
      <c r="G289" s="207" t="s">
        <v>217</v>
      </c>
      <c r="H289" s="208">
        <v>50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830</v>
      </c>
    </row>
    <row r="290" s="2" customFormat="1" ht="16.30189" customHeight="1">
      <c r="A290" s="38"/>
      <c r="B290" s="39"/>
      <c r="C290" s="204" t="s">
        <v>831</v>
      </c>
      <c r="D290" s="204" t="s">
        <v>124</v>
      </c>
      <c r="E290" s="205" t="s">
        <v>219</v>
      </c>
      <c r="F290" s="206" t="s">
        <v>220</v>
      </c>
      <c r="G290" s="207" t="s">
        <v>217</v>
      </c>
      <c r="H290" s="208">
        <v>130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832</v>
      </c>
    </row>
    <row r="291" s="2" customFormat="1">
      <c r="A291" s="38"/>
      <c r="B291" s="39"/>
      <c r="C291" s="40"/>
      <c r="D291" s="227" t="s">
        <v>185</v>
      </c>
      <c r="E291" s="40"/>
      <c r="F291" s="228" t="s">
        <v>833</v>
      </c>
      <c r="G291" s="40"/>
      <c r="H291" s="40"/>
      <c r="I291" s="229"/>
      <c r="J291" s="40"/>
      <c r="K291" s="40"/>
      <c r="L291" s="44"/>
      <c r="M291" s="230"/>
      <c r="N291" s="23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185</v>
      </c>
      <c r="AU291" s="17" t="s">
        <v>79</v>
      </c>
    </row>
    <row r="292" s="2" customFormat="1" ht="16.30189" customHeight="1">
      <c r="A292" s="38"/>
      <c r="B292" s="39"/>
      <c r="C292" s="204" t="s">
        <v>834</v>
      </c>
      <c r="D292" s="204" t="s">
        <v>124</v>
      </c>
      <c r="E292" s="205" t="s">
        <v>224</v>
      </c>
      <c r="F292" s="206" t="s">
        <v>225</v>
      </c>
      <c r="G292" s="207" t="s">
        <v>217</v>
      </c>
      <c r="H292" s="208">
        <v>240</v>
      </c>
      <c r="I292" s="209"/>
      <c r="J292" s="210">
        <f>ROUND(I292*H292,2)</f>
        <v>0</v>
      </c>
      <c r="K292" s="206" t="s">
        <v>19</v>
      </c>
      <c r="L292" s="44"/>
      <c r="M292" s="211" t="s">
        <v>19</v>
      </c>
      <c r="N292" s="212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210</v>
      </c>
      <c r="AT292" s="215" t="s">
        <v>124</v>
      </c>
      <c r="AU292" s="215" t="s">
        <v>79</v>
      </c>
      <c r="AY292" s="17" t="s">
        <v>121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210</v>
      </c>
      <c r="BM292" s="215" t="s">
        <v>835</v>
      </c>
    </row>
    <row r="293" s="2" customFormat="1">
      <c r="A293" s="38"/>
      <c r="B293" s="39"/>
      <c r="C293" s="40"/>
      <c r="D293" s="227" t="s">
        <v>185</v>
      </c>
      <c r="E293" s="40"/>
      <c r="F293" s="228" t="s">
        <v>227</v>
      </c>
      <c r="G293" s="40"/>
      <c r="H293" s="40"/>
      <c r="I293" s="229"/>
      <c r="J293" s="40"/>
      <c r="K293" s="40"/>
      <c r="L293" s="44"/>
      <c r="M293" s="230"/>
      <c r="N293" s="23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185</v>
      </c>
      <c r="AU293" s="17" t="s">
        <v>79</v>
      </c>
    </row>
    <row r="294" s="12" customFormat="1" ht="22.8" customHeight="1">
      <c r="A294" s="12"/>
      <c r="B294" s="188"/>
      <c r="C294" s="189"/>
      <c r="D294" s="190" t="s">
        <v>68</v>
      </c>
      <c r="E294" s="202" t="s">
        <v>228</v>
      </c>
      <c r="F294" s="202" t="s">
        <v>229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SUM(P295:P297)</f>
        <v>0</v>
      </c>
      <c r="Q294" s="196"/>
      <c r="R294" s="197">
        <f>SUM(R295:R297)</f>
        <v>0</v>
      </c>
      <c r="S294" s="196"/>
      <c r="T294" s="198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9" t="s">
        <v>144</v>
      </c>
      <c r="AT294" s="200" t="s">
        <v>68</v>
      </c>
      <c r="AU294" s="200" t="s">
        <v>77</v>
      </c>
      <c r="AY294" s="199" t="s">
        <v>121</v>
      </c>
      <c r="BK294" s="201">
        <f>SUM(BK295:BK297)</f>
        <v>0</v>
      </c>
    </row>
    <row r="295" s="2" customFormat="1" ht="16.30189" customHeight="1">
      <c r="A295" s="38"/>
      <c r="B295" s="39"/>
      <c r="C295" s="204" t="s">
        <v>836</v>
      </c>
      <c r="D295" s="204" t="s">
        <v>124</v>
      </c>
      <c r="E295" s="205" t="s">
        <v>837</v>
      </c>
      <c r="F295" s="206" t="s">
        <v>838</v>
      </c>
      <c r="G295" s="207" t="s">
        <v>137</v>
      </c>
      <c r="H295" s="208">
        <v>1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210</v>
      </c>
      <c r="AT295" s="215" t="s">
        <v>124</v>
      </c>
      <c r="AU295" s="215" t="s">
        <v>79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210</v>
      </c>
      <c r="BM295" s="215" t="s">
        <v>839</v>
      </c>
    </row>
    <row r="296" s="2" customFormat="1">
      <c r="A296" s="38"/>
      <c r="B296" s="39"/>
      <c r="C296" s="40"/>
      <c r="D296" s="227" t="s">
        <v>185</v>
      </c>
      <c r="E296" s="40"/>
      <c r="F296" s="228" t="s">
        <v>840</v>
      </c>
      <c r="G296" s="40"/>
      <c r="H296" s="40"/>
      <c r="I296" s="229"/>
      <c r="J296" s="40"/>
      <c r="K296" s="40"/>
      <c r="L296" s="44"/>
      <c r="M296" s="230"/>
      <c r="N296" s="23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185</v>
      </c>
      <c r="AU296" s="17" t="s">
        <v>79</v>
      </c>
    </row>
    <row r="297" s="2" customFormat="1" ht="16.30189" customHeight="1">
      <c r="A297" s="38"/>
      <c r="B297" s="39"/>
      <c r="C297" s="204" t="s">
        <v>841</v>
      </c>
      <c r="D297" s="204" t="s">
        <v>124</v>
      </c>
      <c r="E297" s="205" t="s">
        <v>231</v>
      </c>
      <c r="F297" s="206" t="s">
        <v>232</v>
      </c>
      <c r="G297" s="207" t="s">
        <v>201</v>
      </c>
      <c r="H297" s="232"/>
      <c r="I297" s="209"/>
      <c r="J297" s="210">
        <f>ROUND(I297*H297,2)</f>
        <v>0</v>
      </c>
      <c r="K297" s="206" t="s">
        <v>19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210</v>
      </c>
      <c r="AT297" s="215" t="s">
        <v>124</v>
      </c>
      <c r="AU297" s="215" t="s">
        <v>79</v>
      </c>
      <c r="AY297" s="17" t="s">
        <v>121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210</v>
      </c>
      <c r="BM297" s="215" t="s">
        <v>842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843</v>
      </c>
      <c r="F298" s="202" t="s">
        <v>844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SUM(P299:P302)</f>
        <v>0</v>
      </c>
      <c r="Q298" s="196"/>
      <c r="R298" s="197">
        <f>SUM(R299:R302)</f>
        <v>0</v>
      </c>
      <c r="S298" s="196"/>
      <c r="T298" s="198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SUM(BK299:BK302)</f>
        <v>0</v>
      </c>
    </row>
    <row r="299" s="2" customFormat="1" ht="16.30189" customHeight="1">
      <c r="A299" s="38"/>
      <c r="B299" s="39"/>
      <c r="C299" s="204" t="s">
        <v>845</v>
      </c>
      <c r="D299" s="204" t="s">
        <v>124</v>
      </c>
      <c r="E299" s="205" t="s">
        <v>846</v>
      </c>
      <c r="F299" s="206" t="s">
        <v>847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848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849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850</v>
      </c>
      <c r="D301" s="204" t="s">
        <v>124</v>
      </c>
      <c r="E301" s="205" t="s">
        <v>851</v>
      </c>
      <c r="F301" s="206" t="s">
        <v>852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853</v>
      </c>
    </row>
    <row r="302" s="2" customFormat="1">
      <c r="A302" s="38"/>
      <c r="B302" s="39"/>
      <c r="C302" s="40"/>
      <c r="D302" s="227" t="s">
        <v>185</v>
      </c>
      <c r="E302" s="40"/>
      <c r="F302" s="228" t="s">
        <v>854</v>
      </c>
      <c r="G302" s="40"/>
      <c r="H302" s="40"/>
      <c r="I302" s="229"/>
      <c r="J302" s="40"/>
      <c r="K302" s="40"/>
      <c r="L302" s="44"/>
      <c r="M302" s="260"/>
      <c r="N302" s="261"/>
      <c r="O302" s="235"/>
      <c r="P302" s="235"/>
      <c r="Q302" s="235"/>
      <c r="R302" s="235"/>
      <c r="S302" s="235"/>
      <c r="T302" s="26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185</v>
      </c>
      <c r="AU302" s="17" t="s">
        <v>79</v>
      </c>
    </row>
    <row r="303" s="2" customFormat="1" ht="6.96" customHeight="1">
      <c r="A303" s="38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H3La+6nVzHLEZwqtqU5bdTnk/xYQ604XFax42ancsralEUJjy/98Waz2DFOVjk4mq6UztHfvnxR1mqFd42csEw==" hashValue="FUdKHHEv1H2+C7u0GofEP9SVNulybGfYidt1l6vzecwubLi2IvocgM5BWNYZhKYsvSo+cfrB/jEKgywVZxE09g==" algorithmName="SHA-512" password="F61F"/>
  <autoFilter ref="C99:K30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855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ROUND((SUM(BE100:BE306)),  2)</f>
        <v>0</v>
      </c>
      <c r="G33" s="38"/>
      <c r="H33" s="38"/>
      <c r="I33" s="148">
        <v>0.20999999999999999</v>
      </c>
      <c r="J33" s="147">
        <f>ROUND(((SUM(BE100:BE306))*I33),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ROUND((SUM(BF100:BF306)),  2)</f>
        <v>0</v>
      </c>
      <c r="G34" s="38"/>
      <c r="H34" s="38"/>
      <c r="I34" s="148">
        <v>0.14999999999999999</v>
      </c>
      <c r="J34" s="147">
        <f>ROUND(((SUM(BF100:BF306))*I34),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ROUND((SUM(BG100:BG306)),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ROUND((SUM(BH100:BH306)),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SO02 - Budova O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J159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J161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J164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J171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J231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J247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J266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J274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J281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J282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J287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J292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J298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J302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SO02 - Budova O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P101+P104+P281</f>
        <v>0</v>
      </c>
      <c r="Q100" s="96"/>
      <c r="R100" s="185">
        <f>R101+R104+R281</f>
        <v>6.47539</v>
      </c>
      <c r="S100" s="96"/>
      <c r="T100" s="186">
        <f>T101+T104+T281</f>
        <v>0.017000000000000001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BK101+BK104+BK281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0.00123</v>
      </c>
      <c r="S101" s="196"/>
      <c r="T101" s="198">
        <f>T102</f>
        <v>0.017000000000000001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0.00123</v>
      </c>
      <c r="S102" s="196"/>
      <c r="T102" s="198">
        <f>T103</f>
        <v>0.017000000000000001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1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0.00123</v>
      </c>
      <c r="S103" s="213">
        <v>0.017000000000000001</v>
      </c>
      <c r="T103" s="214">
        <f>S103*H103</f>
        <v>0.017000000000000001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856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P105+P128+P171+P231+P247+P266+P274</f>
        <v>0</v>
      </c>
      <c r="Q104" s="196"/>
      <c r="R104" s="197">
        <f>R105+R128+R171+R231+R247+R266+R274</f>
        <v>6.4741600000000004</v>
      </c>
      <c r="S104" s="196"/>
      <c r="T104" s="198">
        <f>T105+T128+T171+T231+T247+T266+T274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BK105+BK128+BK171+BK231+BK247+BK266+BK274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SUM(P106:P127)</f>
        <v>0</v>
      </c>
      <c r="Q105" s="196"/>
      <c r="R105" s="197">
        <f>SUM(R106:R127)</f>
        <v>3.7944240000000007</v>
      </c>
      <c r="S105" s="196"/>
      <c r="T105" s="198">
        <f>SUM(T106:T127)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SUM(BK106:BK127)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115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857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115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1.1500000000000001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858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115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859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115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2.3000000000000003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860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861</v>
      </c>
      <c r="F110" s="206" t="s">
        <v>862</v>
      </c>
      <c r="G110" s="207" t="s">
        <v>127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863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864</v>
      </c>
      <c r="F111" s="219" t="s">
        <v>865</v>
      </c>
      <c r="G111" s="220" t="s">
        <v>127</v>
      </c>
      <c r="H111" s="221">
        <v>1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0.042999999999999997</v>
      </c>
      <c r="R111" s="213">
        <f>Q111*H111</f>
        <v>0.042999999999999997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866</v>
      </c>
    </row>
    <row r="112" s="2" customFormat="1" ht="23.4566" customHeight="1">
      <c r="A112" s="38"/>
      <c r="B112" s="39"/>
      <c r="C112" s="204" t="s">
        <v>156</v>
      </c>
      <c r="D112" s="204" t="s">
        <v>124</v>
      </c>
      <c r="E112" s="205" t="s">
        <v>271</v>
      </c>
      <c r="F112" s="206" t="s">
        <v>272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867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274</v>
      </c>
      <c r="F113" s="219" t="s">
        <v>275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0.035999999999999997</v>
      </c>
      <c r="R113" s="213">
        <f>Q113*H113</f>
        <v>0.035999999999999997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868</v>
      </c>
    </row>
    <row r="114" s="2" customFormat="1" ht="23.4566" customHeight="1">
      <c r="A114" s="38"/>
      <c r="B114" s="39"/>
      <c r="C114" s="204" t="s">
        <v>164</v>
      </c>
      <c r="D114" s="204" t="s">
        <v>124</v>
      </c>
      <c r="E114" s="205" t="s">
        <v>286</v>
      </c>
      <c r="F114" s="206" t="s">
        <v>287</v>
      </c>
      <c r="G114" s="207" t="s">
        <v>127</v>
      </c>
      <c r="H114" s="208">
        <v>60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869</v>
      </c>
    </row>
    <row r="115" s="2" customFormat="1" ht="16.30189" customHeight="1">
      <c r="A115" s="38"/>
      <c r="B115" s="39"/>
      <c r="C115" s="217" t="s">
        <v>168</v>
      </c>
      <c r="D115" s="217" t="s">
        <v>134</v>
      </c>
      <c r="E115" s="218" t="s">
        <v>289</v>
      </c>
      <c r="F115" s="219" t="s">
        <v>290</v>
      </c>
      <c r="G115" s="220" t="s">
        <v>127</v>
      </c>
      <c r="H115" s="221">
        <v>6</v>
      </c>
      <c r="I115" s="222"/>
      <c r="J115" s="223">
        <f>ROUND(I115*H115,2)</f>
        <v>0</v>
      </c>
      <c r="K115" s="219" t="s">
        <v>19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0.001</v>
      </c>
      <c r="R115" s="213">
        <f>Q115*H115</f>
        <v>0.0060000000000000001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138</v>
      </c>
      <c r="AT115" s="215" t="s">
        <v>134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870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292</v>
      </c>
      <c r="F116" s="219" t="s">
        <v>293</v>
      </c>
      <c r="G116" s="220" t="s">
        <v>127</v>
      </c>
      <c r="H116" s="221">
        <v>54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0.053999999999999999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871</v>
      </c>
    </row>
    <row r="117" s="2" customFormat="1" ht="16.30189" customHeight="1">
      <c r="A117" s="38"/>
      <c r="B117" s="39"/>
      <c r="C117" s="204" t="s">
        <v>176</v>
      </c>
      <c r="D117" s="204" t="s">
        <v>124</v>
      </c>
      <c r="E117" s="205" t="s">
        <v>277</v>
      </c>
      <c r="F117" s="206" t="s">
        <v>278</v>
      </c>
      <c r="G117" s="207" t="s">
        <v>127</v>
      </c>
      <c r="H117" s="208">
        <v>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872</v>
      </c>
    </row>
    <row r="118" s="2" customFormat="1" ht="23.4566" customHeight="1">
      <c r="A118" s="38"/>
      <c r="B118" s="39"/>
      <c r="C118" s="217" t="s">
        <v>181</v>
      </c>
      <c r="D118" s="217" t="s">
        <v>134</v>
      </c>
      <c r="E118" s="218" t="s">
        <v>280</v>
      </c>
      <c r="F118" s="219" t="s">
        <v>281</v>
      </c>
      <c r="G118" s="220" t="s">
        <v>127</v>
      </c>
      <c r="H118" s="221">
        <v>1</v>
      </c>
      <c r="I118" s="222"/>
      <c r="J118" s="223">
        <f>ROUND(I118*H118,2)</f>
        <v>0</v>
      </c>
      <c r="K118" s="219" t="s">
        <v>19</v>
      </c>
      <c r="L118" s="224"/>
      <c r="M118" s="225" t="s">
        <v>19</v>
      </c>
      <c r="N118" s="226" t="s">
        <v>40</v>
      </c>
      <c r="O118" s="84"/>
      <c r="P118" s="213">
        <f>O118*H118</f>
        <v>0</v>
      </c>
      <c r="Q118" s="213">
        <v>0.00025000000000000001</v>
      </c>
      <c r="R118" s="213">
        <f>Q118*H118</f>
        <v>0.00025000000000000001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138</v>
      </c>
      <c r="AT118" s="215" t="s">
        <v>134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873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283</v>
      </c>
      <c r="F119" s="219" t="s">
        <v>284</v>
      </c>
      <c r="G119" s="220" t="s">
        <v>127</v>
      </c>
      <c r="H119" s="221">
        <v>1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0.00025000000000000001</v>
      </c>
      <c r="R119" s="213">
        <f>Q119*H119</f>
        <v>0.00025000000000000001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874</v>
      </c>
    </row>
    <row r="120" s="2" customFormat="1" ht="23.4566" customHeight="1">
      <c r="A120" s="38"/>
      <c r="B120" s="39"/>
      <c r="C120" s="204" t="s">
        <v>128</v>
      </c>
      <c r="D120" s="204" t="s">
        <v>124</v>
      </c>
      <c r="E120" s="205" t="s">
        <v>295</v>
      </c>
      <c r="F120" s="206" t="s">
        <v>296</v>
      </c>
      <c r="G120" s="207" t="s">
        <v>127</v>
      </c>
      <c r="H120" s="208">
        <v>12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124</v>
      </c>
      <c r="AU120" s="215" t="s">
        <v>79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128</v>
      </c>
      <c r="BM120" s="215" t="s">
        <v>875</v>
      </c>
    </row>
    <row r="121" s="2" customFormat="1" ht="16.30189" customHeight="1">
      <c r="A121" s="38"/>
      <c r="B121" s="39"/>
      <c r="C121" s="217" t="s">
        <v>194</v>
      </c>
      <c r="D121" s="217" t="s">
        <v>134</v>
      </c>
      <c r="E121" s="218" t="s">
        <v>298</v>
      </c>
      <c r="F121" s="219" t="s">
        <v>299</v>
      </c>
      <c r="G121" s="220" t="s">
        <v>127</v>
      </c>
      <c r="H121" s="221">
        <v>12.359999999999999</v>
      </c>
      <c r="I121" s="222"/>
      <c r="J121" s="223">
        <f>ROUND(I121*H121,2)</f>
        <v>0</v>
      </c>
      <c r="K121" s="219" t="s">
        <v>19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0.0058999999999999999</v>
      </c>
      <c r="R121" s="213">
        <f>Q121*H121</f>
        <v>0.072923999999999989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138</v>
      </c>
      <c r="AT121" s="215" t="s">
        <v>134</v>
      </c>
      <c r="AU121" s="215" t="s">
        <v>79</v>
      </c>
      <c r="AY121" s="17" t="s">
        <v>121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128</v>
      </c>
      <c r="BM121" s="215" t="s">
        <v>876</v>
      </c>
    </row>
    <row r="122" s="2" customFormat="1">
      <c r="A122" s="38"/>
      <c r="B122" s="39"/>
      <c r="C122" s="40"/>
      <c r="D122" s="227" t="s">
        <v>185</v>
      </c>
      <c r="E122" s="40"/>
      <c r="F122" s="228" t="s">
        <v>301</v>
      </c>
      <c r="G122" s="40"/>
      <c r="H122" s="40"/>
      <c r="I122" s="229"/>
      <c r="J122" s="40"/>
      <c r="K122" s="40"/>
      <c r="L122" s="44"/>
      <c r="M122" s="230"/>
      <c r="N122" s="23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185</v>
      </c>
      <c r="AU122" s="17" t="s">
        <v>79</v>
      </c>
    </row>
    <row r="123" s="13" customFormat="1">
      <c r="A123" s="13"/>
      <c r="B123" s="238"/>
      <c r="C123" s="239"/>
      <c r="D123" s="227" t="s">
        <v>302</v>
      </c>
      <c r="E123" s="240" t="s">
        <v>19</v>
      </c>
      <c r="F123" s="241" t="s">
        <v>877</v>
      </c>
      <c r="G123" s="239"/>
      <c r="H123" s="242">
        <v>12.359999999999999</v>
      </c>
      <c r="I123" s="243"/>
      <c r="J123" s="239"/>
      <c r="K123" s="239"/>
      <c r="L123" s="244"/>
      <c r="M123" s="245"/>
      <c r="N123" s="246"/>
      <c r="O123" s="246"/>
      <c r="P123" s="246"/>
      <c r="Q123" s="246"/>
      <c r="R123" s="246"/>
      <c r="S123" s="246"/>
      <c r="T123" s="24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8" t="s">
        <v>302</v>
      </c>
      <c r="AU123" s="248" t="s">
        <v>79</v>
      </c>
      <c r="AV123" s="13" t="s">
        <v>79</v>
      </c>
      <c r="AW123" s="13" t="s">
        <v>31</v>
      </c>
      <c r="AX123" s="13" t="s">
        <v>77</v>
      </c>
      <c r="AY123" s="248" t="s">
        <v>121</v>
      </c>
    </row>
    <row r="124" s="2" customFormat="1" ht="16.30189" customHeight="1">
      <c r="A124" s="38"/>
      <c r="B124" s="39"/>
      <c r="C124" s="204" t="s">
        <v>198</v>
      </c>
      <c r="D124" s="204" t="s">
        <v>124</v>
      </c>
      <c r="E124" s="205" t="s">
        <v>304</v>
      </c>
      <c r="F124" s="206" t="s">
        <v>305</v>
      </c>
      <c r="G124" s="207" t="s">
        <v>127</v>
      </c>
      <c r="H124" s="208">
        <v>40</v>
      </c>
      <c r="I124" s="209"/>
      <c r="J124" s="210">
        <f>ROUND(I124*H124,2)</f>
        <v>0</v>
      </c>
      <c r="K124" s="206" t="s">
        <v>19</v>
      </c>
      <c r="L124" s="44"/>
      <c r="M124" s="211" t="s">
        <v>19</v>
      </c>
      <c r="N124" s="212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128</v>
      </c>
      <c r="AT124" s="215" t="s">
        <v>124</v>
      </c>
      <c r="AU124" s="215" t="s">
        <v>79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128</v>
      </c>
      <c r="BM124" s="215" t="s">
        <v>878</v>
      </c>
    </row>
    <row r="125" s="2" customFormat="1" ht="16.30189" customHeight="1">
      <c r="A125" s="38"/>
      <c r="B125" s="39"/>
      <c r="C125" s="217" t="s">
        <v>207</v>
      </c>
      <c r="D125" s="217" t="s">
        <v>134</v>
      </c>
      <c r="E125" s="218" t="s">
        <v>307</v>
      </c>
      <c r="F125" s="219" t="s">
        <v>308</v>
      </c>
      <c r="G125" s="220" t="s">
        <v>309</v>
      </c>
      <c r="H125" s="221">
        <v>13.199999999999999</v>
      </c>
      <c r="I125" s="222"/>
      <c r="J125" s="223">
        <f>ROUND(I125*H125,2)</f>
        <v>0</v>
      </c>
      <c r="K125" s="219" t="s">
        <v>19</v>
      </c>
      <c r="L125" s="224"/>
      <c r="M125" s="225" t="s">
        <v>19</v>
      </c>
      <c r="N125" s="226" t="s">
        <v>40</v>
      </c>
      <c r="O125" s="84"/>
      <c r="P125" s="213">
        <f>O125*H125</f>
        <v>0</v>
      </c>
      <c r="Q125" s="213">
        <v>0.01</v>
      </c>
      <c r="R125" s="213">
        <f>Q125*H125</f>
        <v>0.13200000000000001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138</v>
      </c>
      <c r="AT125" s="215" t="s">
        <v>134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879</v>
      </c>
    </row>
    <row r="126" s="13" customFormat="1">
      <c r="A126" s="13"/>
      <c r="B126" s="238"/>
      <c r="C126" s="239"/>
      <c r="D126" s="227" t="s">
        <v>302</v>
      </c>
      <c r="E126" s="240" t="s">
        <v>19</v>
      </c>
      <c r="F126" s="241" t="s">
        <v>880</v>
      </c>
      <c r="G126" s="239"/>
      <c r="H126" s="242">
        <v>13.199999999999999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302</v>
      </c>
      <c r="AU126" s="248" t="s">
        <v>79</v>
      </c>
      <c r="AV126" s="13" t="s">
        <v>79</v>
      </c>
      <c r="AW126" s="13" t="s">
        <v>31</v>
      </c>
      <c r="AX126" s="13" t="s">
        <v>77</v>
      </c>
      <c r="AY126" s="248" t="s">
        <v>121</v>
      </c>
    </row>
    <row r="127" s="2" customFormat="1" ht="23.4566" customHeight="1">
      <c r="A127" s="38"/>
      <c r="B127" s="39"/>
      <c r="C127" s="204" t="s">
        <v>214</v>
      </c>
      <c r="D127" s="204" t="s">
        <v>124</v>
      </c>
      <c r="E127" s="205" t="s">
        <v>312</v>
      </c>
      <c r="F127" s="206" t="s">
        <v>313</v>
      </c>
      <c r="G127" s="207" t="s">
        <v>314</v>
      </c>
      <c r="H127" s="208">
        <v>3.4940000000000002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124</v>
      </c>
      <c r="AU127" s="215" t="s">
        <v>79</v>
      </c>
      <c r="AY127" s="17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128</v>
      </c>
      <c r="BM127" s="215" t="s">
        <v>881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316</v>
      </c>
      <c r="F128" s="202" t="s">
        <v>317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P129+P159+P161+P164+P169</f>
        <v>0</v>
      </c>
      <c r="Q128" s="196"/>
      <c r="R128" s="197">
        <f>R129+R159+R161+R164+R169</f>
        <v>1.8782919999999999</v>
      </c>
      <c r="S128" s="196"/>
      <c r="T128" s="198">
        <f>T129+T159+T161+T164+T169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79</v>
      </c>
      <c r="AT128" s="200" t="s">
        <v>68</v>
      </c>
      <c r="AU128" s="200" t="s">
        <v>77</v>
      </c>
      <c r="AY128" s="199" t="s">
        <v>121</v>
      </c>
      <c r="BK128" s="201">
        <f>BK129+BK159+BK161+BK164+BK169</f>
        <v>0</v>
      </c>
    </row>
    <row r="129" s="12" customFormat="1" ht="20.88" customHeight="1">
      <c r="A129" s="12"/>
      <c r="B129" s="188"/>
      <c r="C129" s="189"/>
      <c r="D129" s="190" t="s">
        <v>68</v>
      </c>
      <c r="E129" s="202" t="s">
        <v>122</v>
      </c>
      <c r="F129" s="202" t="s">
        <v>123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SUM(P130:P158)</f>
        <v>0</v>
      </c>
      <c r="Q129" s="196"/>
      <c r="R129" s="197">
        <f>SUM(R130:R158)</f>
        <v>0.32549199999999995</v>
      </c>
      <c r="S129" s="196"/>
      <c r="T129" s="198">
        <f>SUM(T130:T158)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9" t="s">
        <v>79</v>
      </c>
      <c r="AT129" s="200" t="s">
        <v>68</v>
      </c>
      <c r="AU129" s="200" t="s">
        <v>79</v>
      </c>
      <c r="AY129" s="199" t="s">
        <v>121</v>
      </c>
      <c r="BK129" s="201">
        <f>SUM(BK130:BK158)</f>
        <v>0</v>
      </c>
    </row>
    <row r="130" s="2" customFormat="1" ht="23.4566" customHeight="1">
      <c r="A130" s="38"/>
      <c r="B130" s="39"/>
      <c r="C130" s="204" t="s">
        <v>7</v>
      </c>
      <c r="D130" s="204" t="s">
        <v>124</v>
      </c>
      <c r="E130" s="205" t="s">
        <v>318</v>
      </c>
      <c r="F130" s="206" t="s">
        <v>319</v>
      </c>
      <c r="G130" s="207" t="s">
        <v>179</v>
      </c>
      <c r="H130" s="208">
        <v>80</v>
      </c>
      <c r="I130" s="209"/>
      <c r="J130" s="210">
        <f>ROUND(I130*H130,2)</f>
        <v>0</v>
      </c>
      <c r="K130" s="206" t="s">
        <v>19</v>
      </c>
      <c r="L130" s="44"/>
      <c r="M130" s="211" t="s">
        <v>19</v>
      </c>
      <c r="N130" s="212" t="s">
        <v>40</v>
      </c>
      <c r="O130" s="84"/>
      <c r="P130" s="213">
        <f>O130*H130</f>
        <v>0</v>
      </c>
      <c r="Q130" s="213">
        <v>0</v>
      </c>
      <c r="R130" s="213">
        <f>Q130*H130</f>
        <v>0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128</v>
      </c>
      <c r="AT130" s="215" t="s">
        <v>124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882</v>
      </c>
    </row>
    <row r="131" s="2" customFormat="1" ht="16.30189" customHeight="1">
      <c r="A131" s="38"/>
      <c r="B131" s="39"/>
      <c r="C131" s="217" t="s">
        <v>223</v>
      </c>
      <c r="D131" s="217" t="s">
        <v>134</v>
      </c>
      <c r="E131" s="218" t="s">
        <v>321</v>
      </c>
      <c r="F131" s="219" t="s">
        <v>322</v>
      </c>
      <c r="G131" s="220" t="s">
        <v>179</v>
      </c>
      <c r="H131" s="221">
        <v>80</v>
      </c>
      <c r="I131" s="222"/>
      <c r="J131" s="223">
        <f>ROUND(I131*H131,2)</f>
        <v>0</v>
      </c>
      <c r="K131" s="219" t="s">
        <v>19</v>
      </c>
      <c r="L131" s="224"/>
      <c r="M131" s="225" t="s">
        <v>19</v>
      </c>
      <c r="N131" s="226" t="s">
        <v>40</v>
      </c>
      <c r="O131" s="84"/>
      <c r="P131" s="213">
        <f>O131*H131</f>
        <v>0</v>
      </c>
      <c r="Q131" s="213">
        <v>0.00027999999999999998</v>
      </c>
      <c r="R131" s="213">
        <f>Q131*H131</f>
        <v>0.022399999999999996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138</v>
      </c>
      <c r="AT131" s="215" t="s">
        <v>134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883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324</v>
      </c>
      <c r="F132" s="219" t="s">
        <v>325</v>
      </c>
      <c r="G132" s="220" t="s">
        <v>127</v>
      </c>
      <c r="H132" s="221">
        <v>80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2.0000000000000002E-05</v>
      </c>
      <c r="R132" s="213">
        <f>Q132*H132</f>
        <v>0.0016000000000000001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884</v>
      </c>
    </row>
    <row r="133" s="2" customFormat="1" ht="16.30189" customHeight="1">
      <c r="A133" s="38"/>
      <c r="B133" s="39"/>
      <c r="C133" s="204" t="s">
        <v>336</v>
      </c>
      <c r="D133" s="204" t="s">
        <v>124</v>
      </c>
      <c r="E133" s="205" t="s">
        <v>327</v>
      </c>
      <c r="F133" s="206" t="s">
        <v>328</v>
      </c>
      <c r="G133" s="207" t="s">
        <v>179</v>
      </c>
      <c r="H133" s="208">
        <v>3000</v>
      </c>
      <c r="I133" s="209"/>
      <c r="J133" s="210">
        <f>ROUND(I133*H133,2)</f>
        <v>0</v>
      </c>
      <c r="K133" s="206" t="s">
        <v>19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124</v>
      </c>
      <c r="AU133" s="215" t="s">
        <v>133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128</v>
      </c>
      <c r="BM133" s="215" t="s">
        <v>885</v>
      </c>
    </row>
    <row r="134" s="2" customFormat="1" ht="16.30189" customHeight="1">
      <c r="A134" s="38"/>
      <c r="B134" s="39"/>
      <c r="C134" s="217" t="s">
        <v>340</v>
      </c>
      <c r="D134" s="217" t="s">
        <v>134</v>
      </c>
      <c r="E134" s="218" t="s">
        <v>330</v>
      </c>
      <c r="F134" s="219" t="s">
        <v>331</v>
      </c>
      <c r="G134" s="220" t="s">
        <v>179</v>
      </c>
      <c r="H134" s="221">
        <v>3000</v>
      </c>
      <c r="I134" s="222"/>
      <c r="J134" s="223">
        <f>ROUND(I134*H134,2)</f>
        <v>0</v>
      </c>
      <c r="K134" s="219" t="s">
        <v>19</v>
      </c>
      <c r="L134" s="224"/>
      <c r="M134" s="225" t="s">
        <v>19</v>
      </c>
      <c r="N134" s="226" t="s">
        <v>40</v>
      </c>
      <c r="O134" s="84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138</v>
      </c>
      <c r="AT134" s="215" t="s">
        <v>134</v>
      </c>
      <c r="AU134" s="215" t="s">
        <v>133</v>
      </c>
      <c r="AY134" s="17" t="s">
        <v>121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128</v>
      </c>
      <c r="BM134" s="215" t="s">
        <v>886</v>
      </c>
    </row>
    <row r="135" s="13" customFormat="1">
      <c r="A135" s="13"/>
      <c r="B135" s="238"/>
      <c r="C135" s="239"/>
      <c r="D135" s="227" t="s">
        <v>302</v>
      </c>
      <c r="E135" s="240" t="s">
        <v>19</v>
      </c>
      <c r="F135" s="241" t="s">
        <v>887</v>
      </c>
      <c r="G135" s="239"/>
      <c r="H135" s="242">
        <v>1500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302</v>
      </c>
      <c r="AU135" s="248" t="s">
        <v>133</v>
      </c>
      <c r="AV135" s="13" t="s">
        <v>79</v>
      </c>
      <c r="AW135" s="13" t="s">
        <v>31</v>
      </c>
      <c r="AX135" s="13" t="s">
        <v>69</v>
      </c>
      <c r="AY135" s="248" t="s">
        <v>121</v>
      </c>
    </row>
    <row r="136" s="13" customFormat="1">
      <c r="A136" s="13"/>
      <c r="B136" s="238"/>
      <c r="C136" s="239"/>
      <c r="D136" s="227" t="s">
        <v>302</v>
      </c>
      <c r="E136" s="240" t="s">
        <v>19</v>
      </c>
      <c r="F136" s="241" t="s">
        <v>888</v>
      </c>
      <c r="G136" s="239"/>
      <c r="H136" s="242">
        <v>1500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8" t="s">
        <v>302</v>
      </c>
      <c r="AU136" s="248" t="s">
        <v>133</v>
      </c>
      <c r="AV136" s="13" t="s">
        <v>79</v>
      </c>
      <c r="AW136" s="13" t="s">
        <v>31</v>
      </c>
      <c r="AX136" s="13" t="s">
        <v>69</v>
      </c>
      <c r="AY136" s="248" t="s">
        <v>121</v>
      </c>
    </row>
    <row r="137" s="14" customFormat="1">
      <c r="A137" s="14"/>
      <c r="B137" s="249"/>
      <c r="C137" s="250"/>
      <c r="D137" s="227" t="s">
        <v>302</v>
      </c>
      <c r="E137" s="251" t="s">
        <v>19</v>
      </c>
      <c r="F137" s="252" t="s">
        <v>335</v>
      </c>
      <c r="G137" s="250"/>
      <c r="H137" s="253">
        <v>3000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302</v>
      </c>
      <c r="AU137" s="259" t="s">
        <v>133</v>
      </c>
      <c r="AV137" s="14" t="s">
        <v>140</v>
      </c>
      <c r="AW137" s="14" t="s">
        <v>31</v>
      </c>
      <c r="AX137" s="14" t="s">
        <v>77</v>
      </c>
      <c r="AY137" s="259" t="s">
        <v>121</v>
      </c>
    </row>
    <row r="138" s="2" customFormat="1" ht="16.30189" customHeight="1">
      <c r="A138" s="38"/>
      <c r="B138" s="39"/>
      <c r="C138" s="204" t="s">
        <v>344</v>
      </c>
      <c r="D138" s="204" t="s">
        <v>124</v>
      </c>
      <c r="E138" s="205" t="s">
        <v>337</v>
      </c>
      <c r="F138" s="206" t="s">
        <v>338</v>
      </c>
      <c r="G138" s="207" t="s">
        <v>127</v>
      </c>
      <c r="H138" s="208">
        <v>80</v>
      </c>
      <c r="I138" s="209"/>
      <c r="J138" s="210">
        <f>ROUND(I138*H138,2)</f>
        <v>0</v>
      </c>
      <c r="K138" s="206" t="s">
        <v>19</v>
      </c>
      <c r="L138" s="44"/>
      <c r="M138" s="211" t="s">
        <v>19</v>
      </c>
      <c r="N138" s="212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128</v>
      </c>
      <c r="AT138" s="215" t="s">
        <v>124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889</v>
      </c>
    </row>
    <row r="139" s="2" customFormat="1" ht="16.30189" customHeight="1">
      <c r="A139" s="38"/>
      <c r="B139" s="39"/>
      <c r="C139" s="217" t="s">
        <v>348</v>
      </c>
      <c r="D139" s="217" t="s">
        <v>134</v>
      </c>
      <c r="E139" s="218" t="s">
        <v>341</v>
      </c>
      <c r="F139" s="219" t="s">
        <v>342</v>
      </c>
      <c r="G139" s="220" t="s">
        <v>127</v>
      </c>
      <c r="H139" s="221">
        <v>40</v>
      </c>
      <c r="I139" s="222"/>
      <c r="J139" s="223">
        <f>ROUND(I139*H139,2)</f>
        <v>0</v>
      </c>
      <c r="K139" s="219" t="s">
        <v>19</v>
      </c>
      <c r="L139" s="224"/>
      <c r="M139" s="225" t="s">
        <v>19</v>
      </c>
      <c r="N139" s="226" t="s">
        <v>40</v>
      </c>
      <c r="O139" s="84"/>
      <c r="P139" s="213">
        <f>O139*H139</f>
        <v>0</v>
      </c>
      <c r="Q139" s="213">
        <v>1.0000000000000001E-05</v>
      </c>
      <c r="R139" s="213">
        <f>Q139*H139</f>
        <v>0.00040000000000000002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138</v>
      </c>
      <c r="AT139" s="215" t="s">
        <v>134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890</v>
      </c>
    </row>
    <row r="140" s="2" customFormat="1" ht="21.0566" customHeight="1">
      <c r="A140" s="38"/>
      <c r="B140" s="39"/>
      <c r="C140" s="217" t="s">
        <v>352</v>
      </c>
      <c r="D140" s="217" t="s">
        <v>134</v>
      </c>
      <c r="E140" s="218" t="s">
        <v>345</v>
      </c>
      <c r="F140" s="219" t="s">
        <v>346</v>
      </c>
      <c r="G140" s="220" t="s">
        <v>127</v>
      </c>
      <c r="H140" s="221">
        <v>115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0.00010000000000000001</v>
      </c>
      <c r="R140" s="213">
        <f>Q140*H140</f>
        <v>0.0115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891</v>
      </c>
    </row>
    <row r="141" s="2" customFormat="1" ht="16.30189" customHeight="1">
      <c r="A141" s="38"/>
      <c r="B141" s="39"/>
      <c r="C141" s="204" t="s">
        <v>357</v>
      </c>
      <c r="D141" s="204" t="s">
        <v>124</v>
      </c>
      <c r="E141" s="205" t="s">
        <v>349</v>
      </c>
      <c r="F141" s="206" t="s">
        <v>350</v>
      </c>
      <c r="G141" s="207" t="s">
        <v>127</v>
      </c>
      <c r="H141" s="208">
        <v>5</v>
      </c>
      <c r="I141" s="209"/>
      <c r="J141" s="210">
        <f>ROUND(I141*H141,2)</f>
        <v>0</v>
      </c>
      <c r="K141" s="206" t="s">
        <v>19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124</v>
      </c>
      <c r="AU141" s="215" t="s">
        <v>133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128</v>
      </c>
      <c r="BM141" s="215" t="s">
        <v>892</v>
      </c>
    </row>
    <row r="142" s="2" customFormat="1" ht="16.30189" customHeight="1">
      <c r="A142" s="38"/>
      <c r="B142" s="39"/>
      <c r="C142" s="217" t="s">
        <v>362</v>
      </c>
      <c r="D142" s="217" t="s">
        <v>134</v>
      </c>
      <c r="E142" s="218" t="s">
        <v>353</v>
      </c>
      <c r="F142" s="219" t="s">
        <v>354</v>
      </c>
      <c r="G142" s="220" t="s">
        <v>127</v>
      </c>
      <c r="H142" s="221">
        <v>1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893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356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16.30189" customHeight="1">
      <c r="A144" s="38"/>
      <c r="B144" s="39"/>
      <c r="C144" s="217" t="s">
        <v>366</v>
      </c>
      <c r="D144" s="217" t="s">
        <v>134</v>
      </c>
      <c r="E144" s="218" t="s">
        <v>894</v>
      </c>
      <c r="F144" s="219" t="s">
        <v>354</v>
      </c>
      <c r="G144" s="220" t="s">
        <v>127</v>
      </c>
      <c r="H144" s="221">
        <v>3</v>
      </c>
      <c r="I144" s="222"/>
      <c r="J144" s="223">
        <f>ROUND(I144*H144,2)</f>
        <v>0</v>
      </c>
      <c r="K144" s="219" t="s">
        <v>19</v>
      </c>
      <c r="L144" s="224"/>
      <c r="M144" s="225" t="s">
        <v>19</v>
      </c>
      <c r="N144" s="226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138</v>
      </c>
      <c r="AT144" s="215" t="s">
        <v>134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895</v>
      </c>
    </row>
    <row r="145" s="2" customFormat="1">
      <c r="A145" s="38"/>
      <c r="B145" s="39"/>
      <c r="C145" s="40"/>
      <c r="D145" s="227" t="s">
        <v>185</v>
      </c>
      <c r="E145" s="40"/>
      <c r="F145" s="228" t="s">
        <v>896</v>
      </c>
      <c r="G145" s="40"/>
      <c r="H145" s="40"/>
      <c r="I145" s="229"/>
      <c r="J145" s="40"/>
      <c r="K145" s="40"/>
      <c r="L145" s="44"/>
      <c r="M145" s="230"/>
      <c r="N145" s="231"/>
      <c r="O145" s="84"/>
      <c r="P145" s="84"/>
      <c r="Q145" s="84"/>
      <c r="R145" s="84"/>
      <c r="S145" s="84"/>
      <c r="T145" s="85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185</v>
      </c>
      <c r="AU145" s="17" t="s">
        <v>133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358</v>
      </c>
      <c r="F146" s="219" t="s">
        <v>359</v>
      </c>
      <c r="G146" s="220" t="s">
        <v>127</v>
      </c>
      <c r="H146" s="221">
        <v>1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897</v>
      </c>
    </row>
    <row r="147" s="2" customFormat="1">
      <c r="A147" s="38"/>
      <c r="B147" s="39"/>
      <c r="C147" s="40"/>
      <c r="D147" s="227" t="s">
        <v>185</v>
      </c>
      <c r="E147" s="40"/>
      <c r="F147" s="228" t="s">
        <v>361</v>
      </c>
      <c r="G147" s="40"/>
      <c r="H147" s="40"/>
      <c r="I147" s="229"/>
      <c r="J147" s="40"/>
      <c r="K147" s="40"/>
      <c r="L147" s="44"/>
      <c r="M147" s="230"/>
      <c r="N147" s="23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185</v>
      </c>
      <c r="AU147" s="17" t="s">
        <v>133</v>
      </c>
    </row>
    <row r="148" s="2" customFormat="1" ht="21.0566" customHeight="1">
      <c r="A148" s="38"/>
      <c r="B148" s="39"/>
      <c r="C148" s="204" t="s">
        <v>373</v>
      </c>
      <c r="D148" s="204" t="s">
        <v>124</v>
      </c>
      <c r="E148" s="205" t="s">
        <v>363</v>
      </c>
      <c r="F148" s="206" t="s">
        <v>364</v>
      </c>
      <c r="G148" s="207" t="s">
        <v>179</v>
      </c>
      <c r="H148" s="208">
        <v>60</v>
      </c>
      <c r="I148" s="209"/>
      <c r="J148" s="210">
        <f>ROUND(I148*H148,2)</f>
        <v>0</v>
      </c>
      <c r="K148" s="206" t="s">
        <v>19</v>
      </c>
      <c r="L148" s="44"/>
      <c r="M148" s="211" t="s">
        <v>19</v>
      </c>
      <c r="N148" s="212" t="s">
        <v>40</v>
      </c>
      <c r="O148" s="84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128</v>
      </c>
      <c r="AT148" s="215" t="s">
        <v>124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898</v>
      </c>
    </row>
    <row r="149" s="2" customFormat="1" ht="16.30189" customHeight="1">
      <c r="A149" s="38"/>
      <c r="B149" s="39"/>
      <c r="C149" s="217" t="s">
        <v>377</v>
      </c>
      <c r="D149" s="217" t="s">
        <v>134</v>
      </c>
      <c r="E149" s="218" t="s">
        <v>367</v>
      </c>
      <c r="F149" s="219" t="s">
        <v>368</v>
      </c>
      <c r="G149" s="220" t="s">
        <v>179</v>
      </c>
      <c r="H149" s="221">
        <v>60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0.0035000000000000001</v>
      </c>
      <c r="R149" s="213">
        <f>Q149*H149</f>
        <v>0.20999999999999999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899</v>
      </c>
    </row>
    <row r="150" s="2" customFormat="1" ht="16.30189" customHeight="1">
      <c r="A150" s="38"/>
      <c r="B150" s="39"/>
      <c r="C150" s="217" t="s">
        <v>381</v>
      </c>
      <c r="D150" s="217" t="s">
        <v>134</v>
      </c>
      <c r="E150" s="218" t="s">
        <v>370</v>
      </c>
      <c r="F150" s="219" t="s">
        <v>371</v>
      </c>
      <c r="G150" s="220" t="s">
        <v>127</v>
      </c>
      <c r="H150" s="221">
        <v>90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4.0000000000000003E-05</v>
      </c>
      <c r="R150" s="213">
        <f>Q150*H150</f>
        <v>0.0036000000000000003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900</v>
      </c>
    </row>
    <row r="151" s="2" customFormat="1" ht="16.30189" customHeight="1">
      <c r="A151" s="38"/>
      <c r="B151" s="39"/>
      <c r="C151" s="217" t="s">
        <v>385</v>
      </c>
      <c r="D151" s="217" t="s">
        <v>134</v>
      </c>
      <c r="E151" s="218" t="s">
        <v>374</v>
      </c>
      <c r="F151" s="219" t="s">
        <v>375</v>
      </c>
      <c r="G151" s="220" t="s">
        <v>127</v>
      </c>
      <c r="H151" s="221">
        <v>60</v>
      </c>
      <c r="I151" s="222"/>
      <c r="J151" s="223">
        <f>ROUND(I151*H151,2)</f>
        <v>0</v>
      </c>
      <c r="K151" s="219" t="s">
        <v>19</v>
      </c>
      <c r="L151" s="224"/>
      <c r="M151" s="225" t="s">
        <v>19</v>
      </c>
      <c r="N151" s="226" t="s">
        <v>40</v>
      </c>
      <c r="O151" s="84"/>
      <c r="P151" s="213">
        <f>O151*H151</f>
        <v>0</v>
      </c>
      <c r="Q151" s="213">
        <v>0.00036999999999999999</v>
      </c>
      <c r="R151" s="213">
        <f>Q151*H151</f>
        <v>0.022200000000000001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138</v>
      </c>
      <c r="AT151" s="215" t="s">
        <v>134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901</v>
      </c>
    </row>
    <row r="152" s="2" customFormat="1" ht="16.30189" customHeight="1">
      <c r="A152" s="38"/>
      <c r="B152" s="39"/>
      <c r="C152" s="217" t="s">
        <v>389</v>
      </c>
      <c r="D152" s="217" t="s">
        <v>134</v>
      </c>
      <c r="E152" s="218" t="s">
        <v>378</v>
      </c>
      <c r="F152" s="219" t="s">
        <v>379</v>
      </c>
      <c r="G152" s="220" t="s">
        <v>127</v>
      </c>
      <c r="H152" s="221">
        <v>2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0.00092000000000000003</v>
      </c>
      <c r="R152" s="213">
        <f>Q152*H152</f>
        <v>0.0018400000000000001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902</v>
      </c>
    </row>
    <row r="153" s="2" customFormat="1" ht="16.30189" customHeight="1">
      <c r="A153" s="38"/>
      <c r="B153" s="39"/>
      <c r="C153" s="217" t="s">
        <v>393</v>
      </c>
      <c r="D153" s="217" t="s">
        <v>134</v>
      </c>
      <c r="E153" s="218" t="s">
        <v>382</v>
      </c>
      <c r="F153" s="219" t="s">
        <v>383</v>
      </c>
      <c r="G153" s="220" t="s">
        <v>127</v>
      </c>
      <c r="H153" s="221">
        <v>2</v>
      </c>
      <c r="I153" s="222"/>
      <c r="J153" s="223">
        <f>ROUND(I153*H153,2)</f>
        <v>0</v>
      </c>
      <c r="K153" s="219" t="s">
        <v>19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0.00062</v>
      </c>
      <c r="R153" s="213">
        <f>Q153*H153</f>
        <v>0.00124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138</v>
      </c>
      <c r="AT153" s="215" t="s">
        <v>134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903</v>
      </c>
    </row>
    <row r="154" s="2" customFormat="1" ht="16.30189" customHeight="1">
      <c r="A154" s="38"/>
      <c r="B154" s="39"/>
      <c r="C154" s="217" t="s">
        <v>397</v>
      </c>
      <c r="D154" s="217" t="s">
        <v>134</v>
      </c>
      <c r="E154" s="218" t="s">
        <v>386</v>
      </c>
      <c r="F154" s="219" t="s">
        <v>387</v>
      </c>
      <c r="G154" s="220" t="s">
        <v>127</v>
      </c>
      <c r="H154" s="221">
        <v>60</v>
      </c>
      <c r="I154" s="222"/>
      <c r="J154" s="223">
        <f>ROUND(I154*H154,2)</f>
        <v>0</v>
      </c>
      <c r="K154" s="219" t="s">
        <v>19</v>
      </c>
      <c r="L154" s="224"/>
      <c r="M154" s="225" t="s">
        <v>19</v>
      </c>
      <c r="N154" s="226" t="s">
        <v>40</v>
      </c>
      <c r="O154" s="84"/>
      <c r="P154" s="213">
        <f>O154*H154</f>
        <v>0</v>
      </c>
      <c r="Q154" s="213">
        <v>0.00012999999999999999</v>
      </c>
      <c r="R154" s="213">
        <f>Q154*H154</f>
        <v>0.0077999999999999996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138</v>
      </c>
      <c r="AT154" s="215" t="s">
        <v>134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904</v>
      </c>
    </row>
    <row r="155" s="2" customFormat="1" ht="16.30189" customHeight="1">
      <c r="A155" s="38"/>
      <c r="B155" s="39"/>
      <c r="C155" s="204" t="s">
        <v>401</v>
      </c>
      <c r="D155" s="204" t="s">
        <v>124</v>
      </c>
      <c r="E155" s="205" t="s">
        <v>390</v>
      </c>
      <c r="F155" s="206" t="s">
        <v>391</v>
      </c>
      <c r="G155" s="207" t="s">
        <v>179</v>
      </c>
      <c r="H155" s="208">
        <v>60</v>
      </c>
      <c r="I155" s="209"/>
      <c r="J155" s="210">
        <f>ROUND(I155*H155,2)</f>
        <v>0</v>
      </c>
      <c r="K155" s="206" t="s">
        <v>19</v>
      </c>
      <c r="L155" s="44"/>
      <c r="M155" s="211" t="s">
        <v>19</v>
      </c>
      <c r="N155" s="212" t="s">
        <v>40</v>
      </c>
      <c r="O155" s="84"/>
      <c r="P155" s="213">
        <f>O155*H155</f>
        <v>0</v>
      </c>
      <c r="Q155" s="213">
        <v>0</v>
      </c>
      <c r="R155" s="213">
        <f>Q155*H155</f>
        <v>0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128</v>
      </c>
      <c r="AT155" s="215" t="s">
        <v>124</v>
      </c>
      <c r="AU155" s="215" t="s">
        <v>133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128</v>
      </c>
      <c r="BM155" s="215" t="s">
        <v>905</v>
      </c>
    </row>
    <row r="156" s="2" customFormat="1" ht="16.30189" customHeight="1">
      <c r="A156" s="38"/>
      <c r="B156" s="39"/>
      <c r="C156" s="217" t="s">
        <v>405</v>
      </c>
      <c r="D156" s="217" t="s">
        <v>134</v>
      </c>
      <c r="E156" s="218" t="s">
        <v>394</v>
      </c>
      <c r="F156" s="219" t="s">
        <v>395</v>
      </c>
      <c r="G156" s="220" t="s">
        <v>179</v>
      </c>
      <c r="H156" s="221">
        <v>60</v>
      </c>
      <c r="I156" s="222"/>
      <c r="J156" s="223">
        <f>ROUND(I156*H156,2)</f>
        <v>0</v>
      </c>
      <c r="K156" s="219" t="s">
        <v>19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0.00064999999999999997</v>
      </c>
      <c r="R156" s="213">
        <f>Q156*H156</f>
        <v>0.039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138</v>
      </c>
      <c r="AT156" s="215" t="s">
        <v>134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906</v>
      </c>
    </row>
    <row r="157" s="2" customFormat="1" ht="23.4566" customHeight="1">
      <c r="A157" s="38"/>
      <c r="B157" s="39"/>
      <c r="C157" s="204" t="s">
        <v>412</v>
      </c>
      <c r="D157" s="204" t="s">
        <v>124</v>
      </c>
      <c r="E157" s="205" t="s">
        <v>398</v>
      </c>
      <c r="F157" s="206" t="s">
        <v>399</v>
      </c>
      <c r="G157" s="207" t="s">
        <v>127</v>
      </c>
      <c r="H157" s="208">
        <v>4</v>
      </c>
      <c r="I157" s="209"/>
      <c r="J157" s="210">
        <f>ROUND(I157*H157,2)</f>
        <v>0</v>
      </c>
      <c r="K157" s="206" t="s">
        <v>19</v>
      </c>
      <c r="L157" s="44"/>
      <c r="M157" s="211" t="s">
        <v>19</v>
      </c>
      <c r="N157" s="212" t="s">
        <v>40</v>
      </c>
      <c r="O157" s="84"/>
      <c r="P157" s="213">
        <f>O157*H157</f>
        <v>0</v>
      </c>
      <c r="Q157" s="213">
        <v>0.00097799999999999992</v>
      </c>
      <c r="R157" s="213">
        <f>Q157*H157</f>
        <v>0.0039119999999999997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128</v>
      </c>
      <c r="AT157" s="215" t="s">
        <v>124</v>
      </c>
      <c r="AU157" s="215" t="s">
        <v>133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128</v>
      </c>
      <c r="BM157" s="215" t="s">
        <v>907</v>
      </c>
    </row>
    <row r="158" s="2" customFormat="1" ht="23.4566" customHeight="1">
      <c r="A158" s="38"/>
      <c r="B158" s="39"/>
      <c r="C158" s="204" t="s">
        <v>416</v>
      </c>
      <c r="D158" s="204" t="s">
        <v>124</v>
      </c>
      <c r="E158" s="205" t="s">
        <v>312</v>
      </c>
      <c r="F158" s="206" t="s">
        <v>313</v>
      </c>
      <c r="G158" s="207" t="s">
        <v>314</v>
      </c>
      <c r="H158" s="208">
        <v>0.32200000000000001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908</v>
      </c>
    </row>
    <row r="159" s="12" customFormat="1" ht="20.88" customHeight="1">
      <c r="A159" s="12"/>
      <c r="B159" s="188"/>
      <c r="C159" s="189"/>
      <c r="D159" s="190" t="s">
        <v>68</v>
      </c>
      <c r="E159" s="202" t="s">
        <v>403</v>
      </c>
      <c r="F159" s="202" t="s">
        <v>404</v>
      </c>
      <c r="G159" s="189"/>
      <c r="H159" s="189"/>
      <c r="I159" s="192"/>
      <c r="J159" s="203">
        <f>BK159</f>
        <v>0</v>
      </c>
      <c r="K159" s="189"/>
      <c r="L159" s="194"/>
      <c r="M159" s="195"/>
      <c r="N159" s="196"/>
      <c r="O159" s="196"/>
      <c r="P159" s="197">
        <f>P160</f>
        <v>0</v>
      </c>
      <c r="Q159" s="196"/>
      <c r="R159" s="197">
        <f>R160</f>
        <v>1.5297499999999999</v>
      </c>
      <c r="S159" s="196"/>
      <c r="T159" s="198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99" t="s">
        <v>79</v>
      </c>
      <c r="AT159" s="200" t="s">
        <v>68</v>
      </c>
      <c r="AU159" s="200" t="s">
        <v>79</v>
      </c>
      <c r="AY159" s="199" t="s">
        <v>121</v>
      </c>
      <c r="BK159" s="201">
        <f>BK160</f>
        <v>0</v>
      </c>
    </row>
    <row r="160" s="2" customFormat="1" ht="42.79245" customHeight="1">
      <c r="A160" s="38"/>
      <c r="B160" s="39"/>
      <c r="C160" s="204" t="s">
        <v>422</v>
      </c>
      <c r="D160" s="204" t="s">
        <v>124</v>
      </c>
      <c r="E160" s="205" t="s">
        <v>406</v>
      </c>
      <c r="F160" s="206" t="s">
        <v>407</v>
      </c>
      <c r="G160" s="207" t="s">
        <v>408</v>
      </c>
      <c r="H160" s="208">
        <v>25</v>
      </c>
      <c r="I160" s="209"/>
      <c r="J160" s="210">
        <f>ROUND(I160*H160,2)</f>
        <v>0</v>
      </c>
      <c r="K160" s="206" t="s">
        <v>19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0.061190000000000001</v>
      </c>
      <c r="R160" s="213">
        <f>Q160*H160</f>
        <v>1.5297499999999999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128</v>
      </c>
      <c r="AT160" s="215" t="s">
        <v>124</v>
      </c>
      <c r="AU160" s="215" t="s">
        <v>133</v>
      </c>
      <c r="AY160" s="17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128</v>
      </c>
      <c r="BM160" s="215" t="s">
        <v>909</v>
      </c>
    </row>
    <row r="161" s="12" customFormat="1" ht="20.88" customHeight="1">
      <c r="A161" s="12"/>
      <c r="B161" s="188"/>
      <c r="C161" s="189"/>
      <c r="D161" s="190" t="s">
        <v>68</v>
      </c>
      <c r="E161" s="202" t="s">
        <v>410</v>
      </c>
      <c r="F161" s="202" t="s">
        <v>411</v>
      </c>
      <c r="G161" s="189"/>
      <c r="H161" s="189"/>
      <c r="I161" s="192"/>
      <c r="J161" s="203">
        <f>BK161</f>
        <v>0</v>
      </c>
      <c r="K161" s="189"/>
      <c r="L161" s="194"/>
      <c r="M161" s="195"/>
      <c r="N161" s="196"/>
      <c r="O161" s="196"/>
      <c r="P161" s="197">
        <f>SUM(P162:P163)</f>
        <v>0</v>
      </c>
      <c r="Q161" s="196"/>
      <c r="R161" s="197">
        <f>SUM(R162:R163)</f>
        <v>0.0012999999999999999</v>
      </c>
      <c r="S161" s="196"/>
      <c r="T161" s="198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99" t="s">
        <v>79</v>
      </c>
      <c r="AT161" s="200" t="s">
        <v>68</v>
      </c>
      <c r="AU161" s="200" t="s">
        <v>79</v>
      </c>
      <c r="AY161" s="199" t="s">
        <v>121</v>
      </c>
      <c r="BK161" s="201">
        <f>SUM(BK162:BK163)</f>
        <v>0</v>
      </c>
    </row>
    <row r="162" s="2" customFormat="1" ht="23.4566" customHeight="1">
      <c r="A162" s="38"/>
      <c r="B162" s="39"/>
      <c r="C162" s="204" t="s">
        <v>426</v>
      </c>
      <c r="D162" s="204" t="s">
        <v>124</v>
      </c>
      <c r="E162" s="205" t="s">
        <v>413</v>
      </c>
      <c r="F162" s="206" t="s">
        <v>414</v>
      </c>
      <c r="G162" s="207" t="s">
        <v>137</v>
      </c>
      <c r="H162" s="208">
        <v>1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910</v>
      </c>
    </row>
    <row r="163" s="2" customFormat="1" ht="16.30189" customHeight="1">
      <c r="A163" s="38"/>
      <c r="B163" s="39"/>
      <c r="C163" s="217" t="s">
        <v>430</v>
      </c>
      <c r="D163" s="217" t="s">
        <v>134</v>
      </c>
      <c r="E163" s="218" t="s">
        <v>417</v>
      </c>
      <c r="F163" s="219" t="s">
        <v>418</v>
      </c>
      <c r="G163" s="220" t="s">
        <v>137</v>
      </c>
      <c r="H163" s="221">
        <v>1</v>
      </c>
      <c r="I163" s="222"/>
      <c r="J163" s="223">
        <f>ROUND(I163*H163,2)</f>
        <v>0</v>
      </c>
      <c r="K163" s="219" t="s">
        <v>19</v>
      </c>
      <c r="L163" s="224"/>
      <c r="M163" s="225" t="s">
        <v>19</v>
      </c>
      <c r="N163" s="226" t="s">
        <v>40</v>
      </c>
      <c r="O163" s="84"/>
      <c r="P163" s="213">
        <f>O163*H163</f>
        <v>0</v>
      </c>
      <c r="Q163" s="213">
        <v>0.0012999999999999999</v>
      </c>
      <c r="R163" s="213">
        <f>Q163*H163</f>
        <v>0.0012999999999999999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138</v>
      </c>
      <c r="AT163" s="215" t="s">
        <v>134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911</v>
      </c>
    </row>
    <row r="164" s="12" customFormat="1" ht="20.88" customHeight="1">
      <c r="A164" s="12"/>
      <c r="B164" s="188"/>
      <c r="C164" s="189"/>
      <c r="D164" s="190" t="s">
        <v>68</v>
      </c>
      <c r="E164" s="202" t="s">
        <v>420</v>
      </c>
      <c r="F164" s="202" t="s">
        <v>421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SUM(P165:P168)</f>
        <v>0</v>
      </c>
      <c r="Q164" s="196"/>
      <c r="R164" s="197">
        <f>SUM(R165:R168)</f>
        <v>0.01525</v>
      </c>
      <c r="S164" s="196"/>
      <c r="T164" s="198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79</v>
      </c>
      <c r="AT164" s="200" t="s">
        <v>68</v>
      </c>
      <c r="AU164" s="200" t="s">
        <v>79</v>
      </c>
      <c r="AY164" s="199" t="s">
        <v>121</v>
      </c>
      <c r="BK164" s="201">
        <f>SUM(BK165:BK168)</f>
        <v>0</v>
      </c>
    </row>
    <row r="165" s="2" customFormat="1" ht="16.30189" customHeight="1">
      <c r="A165" s="38"/>
      <c r="B165" s="39"/>
      <c r="C165" s="204" t="s">
        <v>434</v>
      </c>
      <c r="D165" s="204" t="s">
        <v>124</v>
      </c>
      <c r="E165" s="205" t="s">
        <v>423</v>
      </c>
      <c r="F165" s="206" t="s">
        <v>424</v>
      </c>
      <c r="G165" s="207" t="s">
        <v>408</v>
      </c>
      <c r="H165" s="208">
        <v>25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128</v>
      </c>
      <c r="AT165" s="215" t="s">
        <v>124</v>
      </c>
      <c r="AU165" s="215" t="s">
        <v>133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128</v>
      </c>
      <c r="BM165" s="215" t="s">
        <v>912</v>
      </c>
    </row>
    <row r="166" s="2" customFormat="1" ht="16.30189" customHeight="1">
      <c r="A166" s="38"/>
      <c r="B166" s="39"/>
      <c r="C166" s="204" t="s">
        <v>440</v>
      </c>
      <c r="D166" s="204" t="s">
        <v>124</v>
      </c>
      <c r="E166" s="205" t="s">
        <v>427</v>
      </c>
      <c r="F166" s="206" t="s">
        <v>428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913</v>
      </c>
    </row>
    <row r="167" s="2" customFormat="1" ht="23.4566" customHeight="1">
      <c r="A167" s="38"/>
      <c r="B167" s="39"/>
      <c r="C167" s="204" t="s">
        <v>446</v>
      </c>
      <c r="D167" s="204" t="s">
        <v>124</v>
      </c>
      <c r="E167" s="205" t="s">
        <v>431</v>
      </c>
      <c r="F167" s="206" t="s">
        <v>432</v>
      </c>
      <c r="G167" s="207" t="s">
        <v>408</v>
      </c>
      <c r="H167" s="208">
        <v>25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0.00020000000000000001</v>
      </c>
      <c r="R167" s="213">
        <f>Q167*H167</f>
        <v>0.0050000000000000001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128</v>
      </c>
      <c r="AT167" s="215" t="s">
        <v>124</v>
      </c>
      <c r="AU167" s="215" t="s">
        <v>133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128</v>
      </c>
      <c r="BM167" s="215" t="s">
        <v>914</v>
      </c>
    </row>
    <row r="168" s="2" customFormat="1" ht="23.4566" customHeight="1">
      <c r="A168" s="38"/>
      <c r="B168" s="39"/>
      <c r="C168" s="204" t="s">
        <v>450</v>
      </c>
      <c r="D168" s="204" t="s">
        <v>124</v>
      </c>
      <c r="E168" s="205" t="s">
        <v>435</v>
      </c>
      <c r="F168" s="206" t="s">
        <v>436</v>
      </c>
      <c r="G168" s="207" t="s">
        <v>408</v>
      </c>
      <c r="H168" s="208">
        <v>25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0.00040999999999999999</v>
      </c>
      <c r="R168" s="213">
        <f>Q168*H168</f>
        <v>0.01025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133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915</v>
      </c>
    </row>
    <row r="169" s="12" customFormat="1" ht="20.88" customHeight="1">
      <c r="A169" s="12"/>
      <c r="B169" s="188"/>
      <c r="C169" s="189"/>
      <c r="D169" s="190" t="s">
        <v>68</v>
      </c>
      <c r="E169" s="202" t="s">
        <v>438</v>
      </c>
      <c r="F169" s="202" t="s">
        <v>439</v>
      </c>
      <c r="G169" s="189"/>
      <c r="H169" s="189"/>
      <c r="I169" s="192"/>
      <c r="J169" s="203">
        <f>BK169</f>
        <v>0</v>
      </c>
      <c r="K169" s="189"/>
      <c r="L169" s="194"/>
      <c r="M169" s="195"/>
      <c r="N169" s="196"/>
      <c r="O169" s="196"/>
      <c r="P169" s="197">
        <f>P170</f>
        <v>0</v>
      </c>
      <c r="Q169" s="196"/>
      <c r="R169" s="197">
        <f>R170</f>
        <v>0.0064999999999999997</v>
      </c>
      <c r="S169" s="196"/>
      <c r="T169" s="198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99" t="s">
        <v>79</v>
      </c>
      <c r="AT169" s="200" t="s">
        <v>68</v>
      </c>
      <c r="AU169" s="200" t="s">
        <v>79</v>
      </c>
      <c r="AY169" s="199" t="s">
        <v>121</v>
      </c>
      <c r="BK169" s="201">
        <f>BK170</f>
        <v>0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441</v>
      </c>
      <c r="F170" s="206" t="s">
        <v>442</v>
      </c>
      <c r="G170" s="207" t="s">
        <v>408</v>
      </c>
      <c r="H170" s="208">
        <v>25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0.00025999999999999998</v>
      </c>
      <c r="R170" s="213">
        <f>Q170*H170</f>
        <v>0.0064999999999999997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133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916</v>
      </c>
    </row>
    <row r="171" s="12" customFormat="1" ht="22.8" customHeight="1">
      <c r="A171" s="12"/>
      <c r="B171" s="188"/>
      <c r="C171" s="189"/>
      <c r="D171" s="190" t="s">
        <v>68</v>
      </c>
      <c r="E171" s="202" t="s">
        <v>444</v>
      </c>
      <c r="F171" s="202" t="s">
        <v>445</v>
      </c>
      <c r="G171" s="189"/>
      <c r="H171" s="189"/>
      <c r="I171" s="192"/>
      <c r="J171" s="203">
        <f>BK171</f>
        <v>0</v>
      </c>
      <c r="K171" s="189"/>
      <c r="L171" s="194"/>
      <c r="M171" s="195"/>
      <c r="N171" s="196"/>
      <c r="O171" s="196"/>
      <c r="P171" s="197">
        <f>SUM(P172:P230)</f>
        <v>0</v>
      </c>
      <c r="Q171" s="196"/>
      <c r="R171" s="197">
        <f>SUM(R172:R230)</f>
        <v>0.57392399999999999</v>
      </c>
      <c r="S171" s="196"/>
      <c r="T171" s="198">
        <f>SUM(T172:T230)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99" t="s">
        <v>79</v>
      </c>
      <c r="AT171" s="200" t="s">
        <v>68</v>
      </c>
      <c r="AU171" s="200" t="s">
        <v>77</v>
      </c>
      <c r="AY171" s="199" t="s">
        <v>121</v>
      </c>
      <c r="BK171" s="201">
        <f>SUM(BK172:BK230)</f>
        <v>0</v>
      </c>
    </row>
    <row r="172" s="2" customFormat="1" ht="31.92453" customHeight="1">
      <c r="A172" s="38"/>
      <c r="B172" s="39"/>
      <c r="C172" s="204" t="s">
        <v>458</v>
      </c>
      <c r="D172" s="204" t="s">
        <v>124</v>
      </c>
      <c r="E172" s="205" t="s">
        <v>447</v>
      </c>
      <c r="F172" s="206" t="s">
        <v>448</v>
      </c>
      <c r="G172" s="207" t="s">
        <v>127</v>
      </c>
      <c r="H172" s="208">
        <v>3</v>
      </c>
      <c r="I172" s="209"/>
      <c r="J172" s="210">
        <f>ROUND(I172*H172,2)</f>
        <v>0</v>
      </c>
      <c r="K172" s="206" t="s">
        <v>19</v>
      </c>
      <c r="L172" s="44"/>
      <c r="M172" s="211" t="s">
        <v>19</v>
      </c>
      <c r="N172" s="212" t="s">
        <v>40</v>
      </c>
      <c r="O172" s="84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128</v>
      </c>
      <c r="AT172" s="215" t="s">
        <v>124</v>
      </c>
      <c r="AU172" s="215" t="s">
        <v>79</v>
      </c>
      <c r="AY172" s="17" t="s">
        <v>121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128</v>
      </c>
      <c r="BM172" s="215" t="s">
        <v>917</v>
      </c>
    </row>
    <row r="173" s="2" customFormat="1" ht="16.30189" customHeight="1">
      <c r="A173" s="38"/>
      <c r="B173" s="39"/>
      <c r="C173" s="217" t="s">
        <v>464</v>
      </c>
      <c r="D173" s="217" t="s">
        <v>134</v>
      </c>
      <c r="E173" s="218" t="s">
        <v>451</v>
      </c>
      <c r="F173" s="219" t="s">
        <v>452</v>
      </c>
      <c r="G173" s="220" t="s">
        <v>127</v>
      </c>
      <c r="H173" s="221">
        <v>3</v>
      </c>
      <c r="I173" s="222"/>
      <c r="J173" s="223">
        <f>ROUND(I173*H173,2)</f>
        <v>0</v>
      </c>
      <c r="K173" s="219" t="s">
        <v>19</v>
      </c>
      <c r="L173" s="224"/>
      <c r="M173" s="225" t="s">
        <v>19</v>
      </c>
      <c r="N173" s="226" t="s">
        <v>40</v>
      </c>
      <c r="O173" s="84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15" t="s">
        <v>138</v>
      </c>
      <c r="AT173" s="215" t="s">
        <v>134</v>
      </c>
      <c r="AU173" s="215" t="s">
        <v>79</v>
      </c>
      <c r="AY173" s="17" t="s">
        <v>121</v>
      </c>
      <c r="BE173" s="216">
        <f>IF(N173="základní",J173,0)</f>
        <v>0</v>
      </c>
      <c r="BF173" s="216">
        <f>IF(N173="snížená",J173,0)</f>
        <v>0</v>
      </c>
      <c r="BG173" s="216">
        <f>IF(N173="zákl. přenesená",J173,0)</f>
        <v>0</v>
      </c>
      <c r="BH173" s="216">
        <f>IF(N173="sníž. přenesená",J173,0)</f>
        <v>0</v>
      </c>
      <c r="BI173" s="216">
        <f>IF(N173="nulová",J173,0)</f>
        <v>0</v>
      </c>
      <c r="BJ173" s="17" t="s">
        <v>77</v>
      </c>
      <c r="BK173" s="216">
        <f>ROUND(I173*H173,2)</f>
        <v>0</v>
      </c>
      <c r="BL173" s="17" t="s">
        <v>128</v>
      </c>
      <c r="BM173" s="215" t="s">
        <v>918</v>
      </c>
    </row>
    <row r="174" s="2" customFormat="1" ht="23.4566" customHeight="1">
      <c r="A174" s="38"/>
      <c r="B174" s="39"/>
      <c r="C174" s="204" t="s">
        <v>468</v>
      </c>
      <c r="D174" s="204" t="s">
        <v>124</v>
      </c>
      <c r="E174" s="205" t="s">
        <v>455</v>
      </c>
      <c r="F174" s="206" t="s">
        <v>456</v>
      </c>
      <c r="G174" s="207" t="s">
        <v>179</v>
      </c>
      <c r="H174" s="208">
        <v>300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919</v>
      </c>
    </row>
    <row r="175" s="2" customFormat="1" ht="16.30189" customHeight="1">
      <c r="A175" s="38"/>
      <c r="B175" s="39"/>
      <c r="C175" s="217" t="s">
        <v>474</v>
      </c>
      <c r="D175" s="217" t="s">
        <v>134</v>
      </c>
      <c r="E175" s="218" t="s">
        <v>459</v>
      </c>
      <c r="F175" s="219" t="s">
        <v>460</v>
      </c>
      <c r="G175" s="220" t="s">
        <v>179</v>
      </c>
      <c r="H175" s="221">
        <v>345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0.00017000000000000001</v>
      </c>
      <c r="R175" s="213">
        <f>Q175*H175</f>
        <v>0.058650000000000008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920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462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921</v>
      </c>
      <c r="G177" s="239"/>
      <c r="H177" s="242">
        <v>345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478</v>
      </c>
      <c r="D178" s="204" t="s">
        <v>124</v>
      </c>
      <c r="E178" s="205" t="s">
        <v>465</v>
      </c>
      <c r="F178" s="206" t="s">
        <v>466</v>
      </c>
      <c r="G178" s="207" t="s">
        <v>179</v>
      </c>
      <c r="H178" s="208">
        <v>75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922</v>
      </c>
    </row>
    <row r="179" s="2" customFormat="1" ht="16.30189" customHeight="1">
      <c r="A179" s="38"/>
      <c r="B179" s="39"/>
      <c r="C179" s="217" t="s">
        <v>484</v>
      </c>
      <c r="D179" s="217" t="s">
        <v>134</v>
      </c>
      <c r="E179" s="218" t="s">
        <v>469</v>
      </c>
      <c r="F179" s="219" t="s">
        <v>470</v>
      </c>
      <c r="G179" s="220" t="s">
        <v>179</v>
      </c>
      <c r="H179" s="221">
        <v>86.25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0.00034000000000000002</v>
      </c>
      <c r="R179" s="213">
        <f>Q179*H179</f>
        <v>0.029325000000000004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923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472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473</v>
      </c>
      <c r="G181" s="239"/>
      <c r="H181" s="242">
        <v>86.25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488</v>
      </c>
      <c r="D182" s="204" t="s">
        <v>124</v>
      </c>
      <c r="E182" s="205" t="s">
        <v>475</v>
      </c>
      <c r="F182" s="206" t="s">
        <v>476</v>
      </c>
      <c r="G182" s="207" t="s">
        <v>179</v>
      </c>
      <c r="H182" s="208">
        <v>18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924</v>
      </c>
    </row>
    <row r="183" s="2" customFormat="1" ht="16.30189" customHeight="1">
      <c r="A183" s="38"/>
      <c r="B183" s="39"/>
      <c r="C183" s="217" t="s">
        <v>493</v>
      </c>
      <c r="D183" s="217" t="s">
        <v>134</v>
      </c>
      <c r="E183" s="218" t="s">
        <v>479</v>
      </c>
      <c r="F183" s="219" t="s">
        <v>480</v>
      </c>
      <c r="G183" s="220" t="s">
        <v>179</v>
      </c>
      <c r="H183" s="221">
        <v>20.699999999999999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0.00017000000000000001</v>
      </c>
      <c r="R183" s="213">
        <f>Q183*H183</f>
        <v>0.003519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925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482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13" customFormat="1">
      <c r="A185" s="13"/>
      <c r="B185" s="238"/>
      <c r="C185" s="239"/>
      <c r="D185" s="227" t="s">
        <v>302</v>
      </c>
      <c r="E185" s="240" t="s">
        <v>19</v>
      </c>
      <c r="F185" s="241" t="s">
        <v>502</v>
      </c>
      <c r="G185" s="239"/>
      <c r="H185" s="242">
        <v>20.699999999999999</v>
      </c>
      <c r="I185" s="243"/>
      <c r="J185" s="239"/>
      <c r="K185" s="239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302</v>
      </c>
      <c r="AU185" s="248" t="s">
        <v>79</v>
      </c>
      <c r="AV185" s="13" t="s">
        <v>79</v>
      </c>
      <c r="AW185" s="13" t="s">
        <v>31</v>
      </c>
      <c r="AX185" s="13" t="s">
        <v>77</v>
      </c>
      <c r="AY185" s="248" t="s">
        <v>121</v>
      </c>
    </row>
    <row r="186" s="2" customFormat="1" ht="23.4566" customHeight="1">
      <c r="A186" s="38"/>
      <c r="B186" s="39"/>
      <c r="C186" s="204" t="s">
        <v>497</v>
      </c>
      <c r="D186" s="204" t="s">
        <v>124</v>
      </c>
      <c r="E186" s="205" t="s">
        <v>485</v>
      </c>
      <c r="F186" s="206" t="s">
        <v>486</v>
      </c>
      <c r="G186" s="207" t="s">
        <v>179</v>
      </c>
      <c r="H186" s="208">
        <v>120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128</v>
      </c>
      <c r="AT186" s="215" t="s">
        <v>124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926</v>
      </c>
    </row>
    <row r="187" s="2" customFormat="1" ht="23.4566" customHeight="1">
      <c r="A187" s="38"/>
      <c r="B187" s="39"/>
      <c r="C187" s="217" t="s">
        <v>503</v>
      </c>
      <c r="D187" s="217" t="s">
        <v>134</v>
      </c>
      <c r="E187" s="218" t="s">
        <v>927</v>
      </c>
      <c r="F187" s="219" t="s">
        <v>928</v>
      </c>
      <c r="G187" s="220" t="s">
        <v>179</v>
      </c>
      <c r="H187" s="221">
        <v>120</v>
      </c>
      <c r="I187" s="222"/>
      <c r="J187" s="223">
        <f>ROUND(I187*H187,2)</f>
        <v>0</v>
      </c>
      <c r="K187" s="219" t="s">
        <v>19</v>
      </c>
      <c r="L187" s="224"/>
      <c r="M187" s="225" t="s">
        <v>19</v>
      </c>
      <c r="N187" s="226" t="s">
        <v>40</v>
      </c>
      <c r="O187" s="84"/>
      <c r="P187" s="213">
        <f>O187*H187</f>
        <v>0</v>
      </c>
      <c r="Q187" s="213">
        <v>0.0034499999999999999</v>
      </c>
      <c r="R187" s="213">
        <f>Q187*H187</f>
        <v>0.41399999999999998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138</v>
      </c>
      <c r="AT187" s="215" t="s">
        <v>134</v>
      </c>
      <c r="AU187" s="215" t="s">
        <v>79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128</v>
      </c>
      <c r="BM187" s="215" t="s">
        <v>929</v>
      </c>
    </row>
    <row r="188" s="2" customFormat="1">
      <c r="A188" s="38"/>
      <c r="B188" s="39"/>
      <c r="C188" s="40"/>
      <c r="D188" s="227" t="s">
        <v>185</v>
      </c>
      <c r="E188" s="40"/>
      <c r="F188" s="228" t="s">
        <v>930</v>
      </c>
      <c r="G188" s="40"/>
      <c r="H188" s="40"/>
      <c r="I188" s="229"/>
      <c r="J188" s="40"/>
      <c r="K188" s="40"/>
      <c r="L188" s="44"/>
      <c r="M188" s="230"/>
      <c r="N188" s="23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185</v>
      </c>
      <c r="AU188" s="17" t="s">
        <v>79</v>
      </c>
    </row>
    <row r="189" s="2" customFormat="1" ht="23.4566" customHeight="1">
      <c r="A189" s="38"/>
      <c r="B189" s="39"/>
      <c r="C189" s="204" t="s">
        <v>507</v>
      </c>
      <c r="D189" s="204" t="s">
        <v>124</v>
      </c>
      <c r="E189" s="205" t="s">
        <v>494</v>
      </c>
      <c r="F189" s="206" t="s">
        <v>495</v>
      </c>
      <c r="G189" s="207" t="s">
        <v>179</v>
      </c>
      <c r="H189" s="208">
        <v>12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931</v>
      </c>
    </row>
    <row r="190" s="2" customFormat="1" ht="16.30189" customHeight="1">
      <c r="A190" s="38"/>
      <c r="B190" s="39"/>
      <c r="C190" s="217" t="s">
        <v>511</v>
      </c>
      <c r="D190" s="217" t="s">
        <v>134</v>
      </c>
      <c r="E190" s="218" t="s">
        <v>498</v>
      </c>
      <c r="F190" s="219" t="s">
        <v>499</v>
      </c>
      <c r="G190" s="220" t="s">
        <v>179</v>
      </c>
      <c r="H190" s="221">
        <v>13.800000000000001</v>
      </c>
      <c r="I190" s="222"/>
      <c r="J190" s="223">
        <f>ROUND(I190*H190,2)</f>
        <v>0</v>
      </c>
      <c r="K190" s="219" t="s">
        <v>19</v>
      </c>
      <c r="L190" s="224"/>
      <c r="M190" s="225" t="s">
        <v>19</v>
      </c>
      <c r="N190" s="226" t="s">
        <v>40</v>
      </c>
      <c r="O190" s="84"/>
      <c r="P190" s="213">
        <f>O190*H190</f>
        <v>0</v>
      </c>
      <c r="Q190" s="213">
        <v>0.0011000000000000001</v>
      </c>
      <c r="R190" s="213">
        <f>Q190*H190</f>
        <v>0.015180000000000003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138</v>
      </c>
      <c r="AT190" s="215" t="s">
        <v>134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932</v>
      </c>
    </row>
    <row r="191" s="2" customFormat="1">
      <c r="A191" s="38"/>
      <c r="B191" s="39"/>
      <c r="C191" s="40"/>
      <c r="D191" s="227" t="s">
        <v>185</v>
      </c>
      <c r="E191" s="40"/>
      <c r="F191" s="228" t="s">
        <v>501</v>
      </c>
      <c r="G191" s="40"/>
      <c r="H191" s="40"/>
      <c r="I191" s="229"/>
      <c r="J191" s="40"/>
      <c r="K191" s="40"/>
      <c r="L191" s="44"/>
      <c r="M191" s="230"/>
      <c r="N191" s="231"/>
      <c r="O191" s="84"/>
      <c r="P191" s="84"/>
      <c r="Q191" s="84"/>
      <c r="R191" s="84"/>
      <c r="S191" s="84"/>
      <c r="T191" s="85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185</v>
      </c>
      <c r="AU191" s="17" t="s">
        <v>79</v>
      </c>
    </row>
    <row r="192" s="13" customFormat="1">
      <c r="A192" s="13"/>
      <c r="B192" s="238"/>
      <c r="C192" s="239"/>
      <c r="D192" s="227" t="s">
        <v>302</v>
      </c>
      <c r="E192" s="240" t="s">
        <v>19</v>
      </c>
      <c r="F192" s="241" t="s">
        <v>483</v>
      </c>
      <c r="G192" s="239"/>
      <c r="H192" s="242">
        <v>13.800000000000001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302</v>
      </c>
      <c r="AU192" s="248" t="s">
        <v>79</v>
      </c>
      <c r="AV192" s="13" t="s">
        <v>79</v>
      </c>
      <c r="AW192" s="13" t="s">
        <v>31</v>
      </c>
      <c r="AX192" s="13" t="s">
        <v>77</v>
      </c>
      <c r="AY192" s="248" t="s">
        <v>121</v>
      </c>
    </row>
    <row r="193" s="2" customFormat="1" ht="21.0566" customHeight="1">
      <c r="A193" s="38"/>
      <c r="B193" s="39"/>
      <c r="C193" s="204" t="s">
        <v>515</v>
      </c>
      <c r="D193" s="204" t="s">
        <v>124</v>
      </c>
      <c r="E193" s="205" t="s">
        <v>504</v>
      </c>
      <c r="F193" s="206" t="s">
        <v>505</v>
      </c>
      <c r="G193" s="207" t="s">
        <v>127</v>
      </c>
      <c r="H193" s="208">
        <v>30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933</v>
      </c>
    </row>
    <row r="194" s="2" customFormat="1" ht="21.0566" customHeight="1">
      <c r="A194" s="38"/>
      <c r="B194" s="39"/>
      <c r="C194" s="204" t="s">
        <v>519</v>
      </c>
      <c r="D194" s="204" t="s">
        <v>124</v>
      </c>
      <c r="E194" s="205" t="s">
        <v>508</v>
      </c>
      <c r="F194" s="206" t="s">
        <v>509</v>
      </c>
      <c r="G194" s="207" t="s">
        <v>127</v>
      </c>
      <c r="H194" s="208">
        <v>30</v>
      </c>
      <c r="I194" s="209"/>
      <c r="J194" s="210">
        <f>ROUND(I194*H194,2)</f>
        <v>0</v>
      </c>
      <c r="K194" s="206" t="s">
        <v>19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128</v>
      </c>
      <c r="AT194" s="215" t="s">
        <v>124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934</v>
      </c>
    </row>
    <row r="195" s="2" customFormat="1" ht="21.0566" customHeight="1">
      <c r="A195" s="38"/>
      <c r="B195" s="39"/>
      <c r="C195" s="204" t="s">
        <v>523</v>
      </c>
      <c r="D195" s="204" t="s">
        <v>124</v>
      </c>
      <c r="E195" s="205" t="s">
        <v>512</v>
      </c>
      <c r="F195" s="206" t="s">
        <v>513</v>
      </c>
      <c r="G195" s="207" t="s">
        <v>127</v>
      </c>
      <c r="H195" s="208">
        <v>8</v>
      </c>
      <c r="I195" s="209"/>
      <c r="J195" s="210">
        <f>ROUND(I195*H195,2)</f>
        <v>0</v>
      </c>
      <c r="K195" s="206" t="s">
        <v>19</v>
      </c>
      <c r="L195" s="44"/>
      <c r="M195" s="211" t="s">
        <v>19</v>
      </c>
      <c r="N195" s="212" t="s">
        <v>40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128</v>
      </c>
      <c r="AT195" s="215" t="s">
        <v>124</v>
      </c>
      <c r="AU195" s="215" t="s">
        <v>79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128</v>
      </c>
      <c r="BM195" s="215" t="s">
        <v>935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516</v>
      </c>
      <c r="F196" s="206" t="s">
        <v>517</v>
      </c>
      <c r="G196" s="207" t="s">
        <v>127</v>
      </c>
      <c r="H196" s="208">
        <v>10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936</v>
      </c>
    </row>
    <row r="197" s="2" customFormat="1" ht="21.0566" customHeight="1">
      <c r="A197" s="38"/>
      <c r="B197" s="39"/>
      <c r="C197" s="204" t="s">
        <v>532</v>
      </c>
      <c r="D197" s="204" t="s">
        <v>124</v>
      </c>
      <c r="E197" s="205" t="s">
        <v>520</v>
      </c>
      <c r="F197" s="206" t="s">
        <v>521</v>
      </c>
      <c r="G197" s="207" t="s">
        <v>127</v>
      </c>
      <c r="H197" s="208">
        <v>1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128</v>
      </c>
      <c r="AT197" s="215" t="s">
        <v>124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937</v>
      </c>
    </row>
    <row r="198" s="2" customFormat="1" ht="24.13585" customHeight="1">
      <c r="A198" s="38"/>
      <c r="B198" s="39"/>
      <c r="C198" s="217" t="s">
        <v>536</v>
      </c>
      <c r="D198" s="217" t="s">
        <v>134</v>
      </c>
      <c r="E198" s="218" t="s">
        <v>938</v>
      </c>
      <c r="F198" s="219" t="s">
        <v>939</v>
      </c>
      <c r="G198" s="220" t="s">
        <v>127</v>
      </c>
      <c r="H198" s="221">
        <v>1</v>
      </c>
      <c r="I198" s="222"/>
      <c r="J198" s="223">
        <f>ROUND(I198*H198,2)</f>
        <v>0</v>
      </c>
      <c r="K198" s="219" t="s">
        <v>19</v>
      </c>
      <c r="L198" s="224"/>
      <c r="M198" s="225" t="s">
        <v>19</v>
      </c>
      <c r="N198" s="226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138</v>
      </c>
      <c r="AT198" s="215" t="s">
        <v>134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940</v>
      </c>
    </row>
    <row r="199" s="2" customFormat="1">
      <c r="A199" s="38"/>
      <c r="B199" s="39"/>
      <c r="C199" s="40"/>
      <c r="D199" s="227" t="s">
        <v>185</v>
      </c>
      <c r="E199" s="40"/>
      <c r="F199" s="228" t="s">
        <v>941</v>
      </c>
      <c r="G199" s="40"/>
      <c r="H199" s="40"/>
      <c r="I199" s="229"/>
      <c r="J199" s="40"/>
      <c r="K199" s="40"/>
      <c r="L199" s="44"/>
      <c r="M199" s="230"/>
      <c r="N199" s="231"/>
      <c r="O199" s="84"/>
      <c r="P199" s="84"/>
      <c r="Q199" s="84"/>
      <c r="R199" s="84"/>
      <c r="S199" s="84"/>
      <c r="T199" s="85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185</v>
      </c>
      <c r="AU199" s="17" t="s">
        <v>79</v>
      </c>
    </row>
    <row r="200" s="2" customFormat="1" ht="21.0566" customHeight="1">
      <c r="A200" s="38"/>
      <c r="B200" s="39"/>
      <c r="C200" s="204" t="s">
        <v>538</v>
      </c>
      <c r="D200" s="204" t="s">
        <v>124</v>
      </c>
      <c r="E200" s="205" t="s">
        <v>529</v>
      </c>
      <c r="F200" s="206" t="s">
        <v>530</v>
      </c>
      <c r="G200" s="207" t="s">
        <v>127</v>
      </c>
      <c r="H200" s="208">
        <v>1</v>
      </c>
      <c r="I200" s="209"/>
      <c r="J200" s="210">
        <f>ROUND(I200*H200,2)</f>
        <v>0</v>
      </c>
      <c r="K200" s="206" t="s">
        <v>19</v>
      </c>
      <c r="L200" s="44"/>
      <c r="M200" s="211" t="s">
        <v>19</v>
      </c>
      <c r="N200" s="212" t="s">
        <v>40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128</v>
      </c>
      <c r="AT200" s="215" t="s">
        <v>124</v>
      </c>
      <c r="AU200" s="215" t="s">
        <v>79</v>
      </c>
      <c r="AY200" s="17" t="s">
        <v>121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128</v>
      </c>
      <c r="BM200" s="215" t="s">
        <v>942</v>
      </c>
    </row>
    <row r="201" s="2" customFormat="1" ht="16.30189" customHeight="1">
      <c r="A201" s="38"/>
      <c r="B201" s="39"/>
      <c r="C201" s="217" t="s">
        <v>543</v>
      </c>
      <c r="D201" s="217" t="s">
        <v>134</v>
      </c>
      <c r="E201" s="218" t="s">
        <v>533</v>
      </c>
      <c r="F201" s="219" t="s">
        <v>534</v>
      </c>
      <c r="G201" s="220" t="s">
        <v>127</v>
      </c>
      <c r="H201" s="221">
        <v>1</v>
      </c>
      <c r="I201" s="222"/>
      <c r="J201" s="223">
        <f>ROUND(I201*H201,2)</f>
        <v>0</v>
      </c>
      <c r="K201" s="219" t="s">
        <v>19</v>
      </c>
      <c r="L201" s="224"/>
      <c r="M201" s="225" t="s">
        <v>19</v>
      </c>
      <c r="N201" s="226" t="s">
        <v>40</v>
      </c>
      <c r="O201" s="84"/>
      <c r="P201" s="213">
        <f>O201*H201</f>
        <v>0</v>
      </c>
      <c r="Q201" s="213">
        <v>0.00010000000000000001</v>
      </c>
      <c r="R201" s="213">
        <f>Q201*H201</f>
        <v>0.00010000000000000001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138</v>
      </c>
      <c r="AT201" s="215" t="s">
        <v>134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943</v>
      </c>
    </row>
    <row r="202" s="2" customFormat="1" ht="23.4566" customHeight="1">
      <c r="A202" s="38"/>
      <c r="B202" s="39"/>
      <c r="C202" s="204" t="s">
        <v>547</v>
      </c>
      <c r="D202" s="204" t="s">
        <v>124</v>
      </c>
      <c r="E202" s="205" t="s">
        <v>177</v>
      </c>
      <c r="F202" s="206" t="s">
        <v>178</v>
      </c>
      <c r="G202" s="207" t="s">
        <v>179</v>
      </c>
      <c r="H202" s="208">
        <v>300</v>
      </c>
      <c r="I202" s="209"/>
      <c r="J202" s="210">
        <f>ROUND(I202*H202,2)</f>
        <v>0</v>
      </c>
      <c r="K202" s="206" t="s">
        <v>19</v>
      </c>
      <c r="L202" s="44"/>
      <c r="M202" s="211" t="s">
        <v>19</v>
      </c>
      <c r="N202" s="212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128</v>
      </c>
      <c r="AT202" s="215" t="s">
        <v>124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944</v>
      </c>
    </row>
    <row r="203" s="2" customFormat="1" ht="16.30189" customHeight="1">
      <c r="A203" s="38"/>
      <c r="B203" s="39"/>
      <c r="C203" s="217" t="s">
        <v>552</v>
      </c>
      <c r="D203" s="217" t="s">
        <v>134</v>
      </c>
      <c r="E203" s="218" t="s">
        <v>539</v>
      </c>
      <c r="F203" s="219" t="s">
        <v>540</v>
      </c>
      <c r="G203" s="220" t="s">
        <v>179</v>
      </c>
      <c r="H203" s="221">
        <v>315</v>
      </c>
      <c r="I203" s="222"/>
      <c r="J203" s="223">
        <f>ROUND(I203*H203,2)</f>
        <v>0</v>
      </c>
      <c r="K203" s="219" t="s">
        <v>19</v>
      </c>
      <c r="L203" s="224"/>
      <c r="M203" s="225" t="s">
        <v>19</v>
      </c>
      <c r="N203" s="226" t="s">
        <v>40</v>
      </c>
      <c r="O203" s="84"/>
      <c r="P203" s="213">
        <f>O203*H203</f>
        <v>0</v>
      </c>
      <c r="Q203" s="213">
        <v>0.00010000000000000001</v>
      </c>
      <c r="R203" s="213">
        <f>Q203*H203</f>
        <v>0.0315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138</v>
      </c>
      <c r="AT203" s="215" t="s">
        <v>134</v>
      </c>
      <c r="AU203" s="215" t="s">
        <v>79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128</v>
      </c>
      <c r="BM203" s="215" t="s">
        <v>945</v>
      </c>
    </row>
    <row r="204" s="13" customFormat="1">
      <c r="A204" s="13"/>
      <c r="B204" s="238"/>
      <c r="C204" s="239"/>
      <c r="D204" s="227" t="s">
        <v>302</v>
      </c>
      <c r="E204" s="240" t="s">
        <v>19</v>
      </c>
      <c r="F204" s="241" t="s">
        <v>542</v>
      </c>
      <c r="G204" s="239"/>
      <c r="H204" s="242">
        <v>315</v>
      </c>
      <c r="I204" s="243"/>
      <c r="J204" s="239"/>
      <c r="K204" s="239"/>
      <c r="L204" s="244"/>
      <c r="M204" s="245"/>
      <c r="N204" s="246"/>
      <c r="O204" s="246"/>
      <c r="P204" s="246"/>
      <c r="Q204" s="246"/>
      <c r="R204" s="246"/>
      <c r="S204" s="246"/>
      <c r="T204" s="24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8" t="s">
        <v>302</v>
      </c>
      <c r="AU204" s="248" t="s">
        <v>79</v>
      </c>
      <c r="AV204" s="13" t="s">
        <v>79</v>
      </c>
      <c r="AW204" s="13" t="s">
        <v>31</v>
      </c>
      <c r="AX204" s="13" t="s">
        <v>77</v>
      </c>
      <c r="AY204" s="248" t="s">
        <v>121</v>
      </c>
    </row>
    <row r="205" s="2" customFormat="1" ht="21.0566" customHeight="1">
      <c r="A205" s="38"/>
      <c r="B205" s="39"/>
      <c r="C205" s="204" t="s">
        <v>557</v>
      </c>
      <c r="D205" s="204" t="s">
        <v>124</v>
      </c>
      <c r="E205" s="205" t="s">
        <v>544</v>
      </c>
      <c r="F205" s="206" t="s">
        <v>545</v>
      </c>
      <c r="G205" s="207" t="s">
        <v>179</v>
      </c>
      <c r="H205" s="208">
        <v>10</v>
      </c>
      <c r="I205" s="209"/>
      <c r="J205" s="210">
        <f>ROUND(I205*H205,2)</f>
        <v>0</v>
      </c>
      <c r="K205" s="206" t="s">
        <v>19</v>
      </c>
      <c r="L205" s="44"/>
      <c r="M205" s="211" t="s">
        <v>19</v>
      </c>
      <c r="N205" s="212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128</v>
      </c>
      <c r="AT205" s="215" t="s">
        <v>124</v>
      </c>
      <c r="AU205" s="215" t="s">
        <v>79</v>
      </c>
      <c r="AY205" s="17" t="s">
        <v>121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128</v>
      </c>
      <c r="BM205" s="215" t="s">
        <v>946</v>
      </c>
    </row>
    <row r="206" s="2" customFormat="1" ht="16.30189" customHeight="1">
      <c r="A206" s="38"/>
      <c r="B206" s="39"/>
      <c r="C206" s="217" t="s">
        <v>562</v>
      </c>
      <c r="D206" s="217" t="s">
        <v>134</v>
      </c>
      <c r="E206" s="218" t="s">
        <v>548</v>
      </c>
      <c r="F206" s="219" t="s">
        <v>549</v>
      </c>
      <c r="G206" s="220" t="s">
        <v>179</v>
      </c>
      <c r="H206" s="221">
        <v>10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947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551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564</v>
      </c>
      <c r="D208" s="217" t="s">
        <v>134</v>
      </c>
      <c r="E208" s="218" t="s">
        <v>553</v>
      </c>
      <c r="F208" s="219" t="s">
        <v>554</v>
      </c>
      <c r="G208" s="220" t="s">
        <v>127</v>
      </c>
      <c r="H208" s="221">
        <v>10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948</v>
      </c>
    </row>
    <row r="209" s="2" customFormat="1">
      <c r="A209" s="38"/>
      <c r="B209" s="39"/>
      <c r="C209" s="40"/>
      <c r="D209" s="227" t="s">
        <v>185</v>
      </c>
      <c r="E209" s="40"/>
      <c r="F209" s="228" t="s">
        <v>556</v>
      </c>
      <c r="G209" s="40"/>
      <c r="H209" s="40"/>
      <c r="I209" s="229"/>
      <c r="J209" s="40"/>
      <c r="K209" s="40"/>
      <c r="L209" s="44"/>
      <c r="M209" s="230"/>
      <c r="N209" s="23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185</v>
      </c>
      <c r="AU209" s="17" t="s">
        <v>79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558</v>
      </c>
      <c r="F210" s="219" t="s">
        <v>559</v>
      </c>
      <c r="G210" s="220" t="s">
        <v>127</v>
      </c>
      <c r="H210" s="221">
        <v>10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949</v>
      </c>
    </row>
    <row r="211" s="2" customFormat="1">
      <c r="A211" s="38"/>
      <c r="B211" s="39"/>
      <c r="C211" s="40"/>
      <c r="D211" s="227" t="s">
        <v>185</v>
      </c>
      <c r="E211" s="40"/>
      <c r="F211" s="228" t="s">
        <v>561</v>
      </c>
      <c r="G211" s="40"/>
      <c r="H211" s="40"/>
      <c r="I211" s="229"/>
      <c r="J211" s="40"/>
      <c r="K211" s="40"/>
      <c r="L211" s="44"/>
      <c r="M211" s="230"/>
      <c r="N211" s="231"/>
      <c r="O211" s="84"/>
      <c r="P211" s="84"/>
      <c r="Q211" s="84"/>
      <c r="R211" s="84"/>
      <c r="S211" s="84"/>
      <c r="T211" s="85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185</v>
      </c>
      <c r="AU211" s="17" t="s">
        <v>79</v>
      </c>
    </row>
    <row r="212" s="2" customFormat="1" ht="16.30189" customHeight="1">
      <c r="A212" s="38"/>
      <c r="B212" s="39"/>
      <c r="C212" s="217" t="s">
        <v>573</v>
      </c>
      <c r="D212" s="217" t="s">
        <v>134</v>
      </c>
      <c r="E212" s="218" t="s">
        <v>386</v>
      </c>
      <c r="F212" s="219" t="s">
        <v>387</v>
      </c>
      <c r="G212" s="220" t="s">
        <v>127</v>
      </c>
      <c r="H212" s="221">
        <v>10</v>
      </c>
      <c r="I212" s="222"/>
      <c r="J212" s="223">
        <f>ROUND(I212*H212,2)</f>
        <v>0</v>
      </c>
      <c r="K212" s="219" t="s">
        <v>19</v>
      </c>
      <c r="L212" s="224"/>
      <c r="M212" s="225" t="s">
        <v>19</v>
      </c>
      <c r="N212" s="226" t="s">
        <v>40</v>
      </c>
      <c r="O212" s="84"/>
      <c r="P212" s="213">
        <f>O212*H212</f>
        <v>0</v>
      </c>
      <c r="Q212" s="213">
        <v>0.00012999999999999999</v>
      </c>
      <c r="R212" s="213">
        <f>Q212*H212</f>
        <v>0.0012999999999999999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138</v>
      </c>
      <c r="AT212" s="215" t="s">
        <v>134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950</v>
      </c>
    </row>
    <row r="213" s="2" customFormat="1" ht="23.4566" customHeight="1">
      <c r="A213" s="38"/>
      <c r="B213" s="39"/>
      <c r="C213" s="204" t="s">
        <v>577</v>
      </c>
      <c r="D213" s="204" t="s">
        <v>124</v>
      </c>
      <c r="E213" s="205" t="s">
        <v>565</v>
      </c>
      <c r="F213" s="206" t="s">
        <v>566</v>
      </c>
      <c r="G213" s="207" t="s">
        <v>567</v>
      </c>
      <c r="H213" s="208">
        <v>0</v>
      </c>
      <c r="I213" s="209"/>
      <c r="J213" s="210">
        <f>ROUND(I213*H213,2)</f>
        <v>0</v>
      </c>
      <c r="K213" s="206" t="s">
        <v>19</v>
      </c>
      <c r="L213" s="44"/>
      <c r="M213" s="211" t="s">
        <v>19</v>
      </c>
      <c r="N213" s="212" t="s">
        <v>40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128</v>
      </c>
      <c r="AT213" s="215" t="s">
        <v>124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951</v>
      </c>
    </row>
    <row r="214" s="2" customFormat="1" ht="16.30189" customHeight="1">
      <c r="A214" s="38"/>
      <c r="B214" s="39"/>
      <c r="C214" s="217" t="s">
        <v>581</v>
      </c>
      <c r="D214" s="217" t="s">
        <v>134</v>
      </c>
      <c r="E214" s="218" t="s">
        <v>570</v>
      </c>
      <c r="F214" s="219" t="s">
        <v>571</v>
      </c>
      <c r="G214" s="220" t="s">
        <v>127</v>
      </c>
      <c r="H214" s="221">
        <v>0</v>
      </c>
      <c r="I214" s="222"/>
      <c r="J214" s="223">
        <f>ROUND(I214*H214,2)</f>
        <v>0</v>
      </c>
      <c r="K214" s="219" t="s">
        <v>19</v>
      </c>
      <c r="L214" s="224"/>
      <c r="M214" s="225" t="s">
        <v>19</v>
      </c>
      <c r="N214" s="226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138</v>
      </c>
      <c r="AT214" s="215" t="s">
        <v>134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952</v>
      </c>
    </row>
    <row r="215" s="2" customFormat="1" ht="16.30189" customHeight="1">
      <c r="A215" s="38"/>
      <c r="B215" s="39"/>
      <c r="C215" s="217" t="s">
        <v>585</v>
      </c>
      <c r="D215" s="217" t="s">
        <v>134</v>
      </c>
      <c r="E215" s="218" t="s">
        <v>574</v>
      </c>
      <c r="F215" s="219" t="s">
        <v>575</v>
      </c>
      <c r="G215" s="220" t="s">
        <v>309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953</v>
      </c>
    </row>
    <row r="216" s="2" customFormat="1" ht="16.30189" customHeight="1">
      <c r="A216" s="38"/>
      <c r="B216" s="39"/>
      <c r="C216" s="204" t="s">
        <v>589</v>
      </c>
      <c r="D216" s="204" t="s">
        <v>124</v>
      </c>
      <c r="E216" s="205" t="s">
        <v>578</v>
      </c>
      <c r="F216" s="206" t="s">
        <v>579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954</v>
      </c>
    </row>
    <row r="217" s="2" customFormat="1" ht="16.30189" customHeight="1">
      <c r="A217" s="38"/>
      <c r="B217" s="39"/>
      <c r="C217" s="217" t="s">
        <v>593</v>
      </c>
      <c r="D217" s="217" t="s">
        <v>134</v>
      </c>
      <c r="E217" s="218" t="s">
        <v>582</v>
      </c>
      <c r="F217" s="219" t="s">
        <v>583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0.013599999999999999</v>
      </c>
      <c r="R217" s="213">
        <f>Q217*H217</f>
        <v>0.013599999999999999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955</v>
      </c>
    </row>
    <row r="218" s="2" customFormat="1" ht="16.30189" customHeight="1">
      <c r="A218" s="38"/>
      <c r="B218" s="39"/>
      <c r="C218" s="204" t="s">
        <v>597</v>
      </c>
      <c r="D218" s="204" t="s">
        <v>124</v>
      </c>
      <c r="E218" s="205" t="s">
        <v>586</v>
      </c>
      <c r="F218" s="206" t="s">
        <v>587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956</v>
      </c>
    </row>
    <row r="219" s="2" customFormat="1" ht="16.30189" customHeight="1">
      <c r="A219" s="38"/>
      <c r="B219" s="39"/>
      <c r="C219" s="217" t="s">
        <v>601</v>
      </c>
      <c r="D219" s="217" t="s">
        <v>134</v>
      </c>
      <c r="E219" s="218" t="s">
        <v>590</v>
      </c>
      <c r="F219" s="219" t="s">
        <v>591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0.0025500000000000002</v>
      </c>
      <c r="R219" s="213">
        <f>Q219*H219</f>
        <v>0.0025500000000000002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957</v>
      </c>
    </row>
    <row r="220" s="2" customFormat="1" ht="16.30189" customHeight="1">
      <c r="A220" s="38"/>
      <c r="B220" s="39"/>
      <c r="C220" s="204" t="s">
        <v>605</v>
      </c>
      <c r="D220" s="204" t="s">
        <v>124</v>
      </c>
      <c r="E220" s="205" t="s">
        <v>594</v>
      </c>
      <c r="F220" s="206" t="s">
        <v>595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958</v>
      </c>
    </row>
    <row r="221" s="2" customFormat="1" ht="16.30189" customHeight="1">
      <c r="A221" s="38"/>
      <c r="B221" s="39"/>
      <c r="C221" s="217" t="s">
        <v>609</v>
      </c>
      <c r="D221" s="217" t="s">
        <v>134</v>
      </c>
      <c r="E221" s="218" t="s">
        <v>598</v>
      </c>
      <c r="F221" s="219" t="s">
        <v>599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0.002</v>
      </c>
      <c r="R221" s="213">
        <f>Q221*H221</f>
        <v>0.002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959</v>
      </c>
    </row>
    <row r="222" s="2" customFormat="1" ht="16.30189" customHeight="1">
      <c r="A222" s="38"/>
      <c r="B222" s="39"/>
      <c r="C222" s="204" t="s">
        <v>613</v>
      </c>
      <c r="D222" s="204" t="s">
        <v>124</v>
      </c>
      <c r="E222" s="205" t="s">
        <v>602</v>
      </c>
      <c r="F222" s="206" t="s">
        <v>603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960</v>
      </c>
    </row>
    <row r="223" s="2" customFormat="1" ht="16.30189" customHeight="1">
      <c r="A223" s="38"/>
      <c r="B223" s="39"/>
      <c r="C223" s="217" t="s">
        <v>617</v>
      </c>
      <c r="D223" s="217" t="s">
        <v>134</v>
      </c>
      <c r="E223" s="218" t="s">
        <v>606</v>
      </c>
      <c r="F223" s="219" t="s">
        <v>607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0.002</v>
      </c>
      <c r="R223" s="213">
        <f>Q223*H223</f>
        <v>0.002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961</v>
      </c>
    </row>
    <row r="224" s="2" customFormat="1" ht="21.0566" customHeight="1">
      <c r="A224" s="38"/>
      <c r="B224" s="39"/>
      <c r="C224" s="204" t="s">
        <v>621</v>
      </c>
      <c r="D224" s="204" t="s">
        <v>124</v>
      </c>
      <c r="E224" s="205" t="s">
        <v>610</v>
      </c>
      <c r="F224" s="206" t="s">
        <v>611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962</v>
      </c>
    </row>
    <row r="225" s="2" customFormat="1" ht="16.30189" customHeight="1">
      <c r="A225" s="38"/>
      <c r="B225" s="39"/>
      <c r="C225" s="217" t="s">
        <v>625</v>
      </c>
      <c r="D225" s="217" t="s">
        <v>134</v>
      </c>
      <c r="E225" s="218" t="s">
        <v>614</v>
      </c>
      <c r="F225" s="219" t="s">
        <v>615</v>
      </c>
      <c r="G225" s="220" t="s">
        <v>127</v>
      </c>
      <c r="H225" s="221">
        <v>1</v>
      </c>
      <c r="I225" s="222"/>
      <c r="J225" s="223">
        <f>ROUND(I225*H225,2)</f>
        <v>0</v>
      </c>
      <c r="K225" s="219" t="s">
        <v>19</v>
      </c>
      <c r="L225" s="224"/>
      <c r="M225" s="225" t="s">
        <v>19</v>
      </c>
      <c r="N225" s="226" t="s">
        <v>40</v>
      </c>
      <c r="O225" s="84"/>
      <c r="P225" s="213">
        <f>O225*H225</f>
        <v>0</v>
      </c>
      <c r="Q225" s="213">
        <v>0.00010000000000000001</v>
      </c>
      <c r="R225" s="213">
        <f>Q225*H225</f>
        <v>0.00010000000000000001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138</v>
      </c>
      <c r="AT225" s="215" t="s">
        <v>134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963</v>
      </c>
    </row>
    <row r="226" s="2" customFormat="1" ht="16.30189" customHeight="1">
      <c r="A226" s="38"/>
      <c r="B226" s="39"/>
      <c r="C226" s="204" t="s">
        <v>629</v>
      </c>
      <c r="D226" s="204" t="s">
        <v>124</v>
      </c>
      <c r="E226" s="205" t="s">
        <v>618</v>
      </c>
      <c r="F226" s="206" t="s">
        <v>619</v>
      </c>
      <c r="G226" s="207" t="s">
        <v>127</v>
      </c>
      <c r="H226" s="208">
        <v>1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128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128</v>
      </c>
      <c r="BM226" s="215" t="s">
        <v>964</v>
      </c>
    </row>
    <row r="227" s="2" customFormat="1" ht="16.30189" customHeight="1">
      <c r="A227" s="38"/>
      <c r="B227" s="39"/>
      <c r="C227" s="217" t="s">
        <v>633</v>
      </c>
      <c r="D227" s="217" t="s">
        <v>134</v>
      </c>
      <c r="E227" s="218" t="s">
        <v>622</v>
      </c>
      <c r="F227" s="219" t="s">
        <v>623</v>
      </c>
      <c r="G227" s="220" t="s">
        <v>127</v>
      </c>
      <c r="H227" s="221">
        <v>1</v>
      </c>
      <c r="I227" s="222"/>
      <c r="J227" s="223">
        <f>ROUND(I227*H227,2)</f>
        <v>0</v>
      </c>
      <c r="K227" s="219" t="s">
        <v>19</v>
      </c>
      <c r="L227" s="224"/>
      <c r="M227" s="225" t="s">
        <v>19</v>
      </c>
      <c r="N227" s="226" t="s">
        <v>40</v>
      </c>
      <c r="O227" s="84"/>
      <c r="P227" s="213">
        <f>O227*H227</f>
        <v>0</v>
      </c>
      <c r="Q227" s="213">
        <v>0.00010000000000000001</v>
      </c>
      <c r="R227" s="213">
        <f>Q227*H227</f>
        <v>0.00010000000000000001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138</v>
      </c>
      <c r="AT227" s="215" t="s">
        <v>134</v>
      </c>
      <c r="AU227" s="215" t="s">
        <v>79</v>
      </c>
      <c r="AY227" s="17" t="s">
        <v>121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128</v>
      </c>
      <c r="BM227" s="215" t="s">
        <v>965</v>
      </c>
    </row>
    <row r="228" s="2" customFormat="1" ht="16.30189" customHeight="1">
      <c r="A228" s="38"/>
      <c r="B228" s="39"/>
      <c r="C228" s="204" t="s">
        <v>637</v>
      </c>
      <c r="D228" s="204" t="s">
        <v>124</v>
      </c>
      <c r="E228" s="205" t="s">
        <v>626</v>
      </c>
      <c r="F228" s="206" t="s">
        <v>627</v>
      </c>
      <c r="G228" s="207" t="s">
        <v>127</v>
      </c>
      <c r="H228" s="208">
        <v>1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966</v>
      </c>
    </row>
    <row r="229" s="2" customFormat="1" ht="16.30189" customHeight="1">
      <c r="A229" s="38"/>
      <c r="B229" s="39"/>
      <c r="C229" s="204" t="s">
        <v>641</v>
      </c>
      <c r="D229" s="204" t="s">
        <v>124</v>
      </c>
      <c r="E229" s="205" t="s">
        <v>630</v>
      </c>
      <c r="F229" s="206" t="s">
        <v>631</v>
      </c>
      <c r="G229" s="207" t="s">
        <v>127</v>
      </c>
      <c r="H229" s="208">
        <v>5</v>
      </c>
      <c r="I229" s="209"/>
      <c r="J229" s="210">
        <f>ROUND(I229*H229,2)</f>
        <v>0</v>
      </c>
      <c r="K229" s="206" t="s">
        <v>19</v>
      </c>
      <c r="L229" s="44"/>
      <c r="M229" s="211" t="s">
        <v>19</v>
      </c>
      <c r="N229" s="212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128</v>
      </c>
      <c r="AT229" s="215" t="s">
        <v>124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967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312</v>
      </c>
      <c r="F230" s="206" t="s">
        <v>313</v>
      </c>
      <c r="G230" s="207" t="s">
        <v>314</v>
      </c>
      <c r="H230" s="208">
        <v>0.57399999999999995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140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140</v>
      </c>
      <c r="BM230" s="215" t="s">
        <v>968</v>
      </c>
    </row>
    <row r="231" s="12" customFormat="1" ht="22.8" customHeight="1">
      <c r="A231" s="12"/>
      <c r="B231" s="188"/>
      <c r="C231" s="189"/>
      <c r="D231" s="190" t="s">
        <v>68</v>
      </c>
      <c r="E231" s="202" t="s">
        <v>635</v>
      </c>
      <c r="F231" s="202" t="s">
        <v>636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SUM(P232:P246)</f>
        <v>0</v>
      </c>
      <c r="Q231" s="196"/>
      <c r="R231" s="197">
        <f>SUM(R232:R246)</f>
        <v>0.19108500000000003</v>
      </c>
      <c r="S231" s="196"/>
      <c r="T231" s="19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140</v>
      </c>
      <c r="AT231" s="200" t="s">
        <v>68</v>
      </c>
      <c r="AU231" s="200" t="s">
        <v>77</v>
      </c>
      <c r="AY231" s="199" t="s">
        <v>121</v>
      </c>
      <c r="BK231" s="201">
        <f>SUM(BK232:BK246)</f>
        <v>0</v>
      </c>
    </row>
    <row r="232" s="2" customFormat="1" ht="23.4566" customHeight="1">
      <c r="A232" s="38"/>
      <c r="B232" s="39"/>
      <c r="C232" s="204" t="s">
        <v>649</v>
      </c>
      <c r="D232" s="204" t="s">
        <v>124</v>
      </c>
      <c r="E232" s="205" t="s">
        <v>638</v>
      </c>
      <c r="F232" s="206" t="s">
        <v>639</v>
      </c>
      <c r="G232" s="207" t="s">
        <v>179</v>
      </c>
      <c r="H232" s="208">
        <v>750</v>
      </c>
      <c r="I232" s="209"/>
      <c r="J232" s="210">
        <f>ROUND(I232*H232,2)</f>
        <v>0</v>
      </c>
      <c r="K232" s="206" t="s">
        <v>19</v>
      </c>
      <c r="L232" s="44"/>
      <c r="M232" s="211" t="s">
        <v>19</v>
      </c>
      <c r="N232" s="212" t="s">
        <v>40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128</v>
      </c>
      <c r="AT232" s="215" t="s">
        <v>124</v>
      </c>
      <c r="AU232" s="215" t="s">
        <v>79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128</v>
      </c>
      <c r="BM232" s="215" t="s">
        <v>969</v>
      </c>
    </row>
    <row r="233" s="2" customFormat="1" ht="16.30189" customHeight="1">
      <c r="A233" s="38"/>
      <c r="B233" s="39"/>
      <c r="C233" s="217" t="s">
        <v>652</v>
      </c>
      <c r="D233" s="217" t="s">
        <v>134</v>
      </c>
      <c r="E233" s="218" t="s">
        <v>642</v>
      </c>
      <c r="F233" s="219" t="s">
        <v>643</v>
      </c>
      <c r="G233" s="220" t="s">
        <v>179</v>
      </c>
      <c r="H233" s="221">
        <v>750</v>
      </c>
      <c r="I233" s="222"/>
      <c r="J233" s="223">
        <f>ROUND(I233*H233,2)</f>
        <v>0</v>
      </c>
      <c r="K233" s="219" t="s">
        <v>19</v>
      </c>
      <c r="L233" s="224"/>
      <c r="M233" s="225" t="s">
        <v>19</v>
      </c>
      <c r="N233" s="226" t="s">
        <v>40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138</v>
      </c>
      <c r="AT233" s="215" t="s">
        <v>134</v>
      </c>
      <c r="AU233" s="215" t="s">
        <v>79</v>
      </c>
      <c r="AY233" s="17" t="s">
        <v>121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128</v>
      </c>
      <c r="BM233" s="215" t="s">
        <v>970</v>
      </c>
    </row>
    <row r="234" s="2" customFormat="1" ht="23.4566" customHeight="1">
      <c r="A234" s="38"/>
      <c r="B234" s="39"/>
      <c r="C234" s="204" t="s">
        <v>657</v>
      </c>
      <c r="D234" s="204" t="s">
        <v>124</v>
      </c>
      <c r="E234" s="205" t="s">
        <v>646</v>
      </c>
      <c r="F234" s="206" t="s">
        <v>647</v>
      </c>
      <c r="G234" s="207" t="s">
        <v>179</v>
      </c>
      <c r="H234" s="208">
        <v>750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971</v>
      </c>
    </row>
    <row r="235" s="2" customFormat="1" ht="16.30189" customHeight="1">
      <c r="A235" s="38"/>
      <c r="B235" s="39"/>
      <c r="C235" s="217" t="s">
        <v>661</v>
      </c>
      <c r="D235" s="217" t="s">
        <v>134</v>
      </c>
      <c r="E235" s="218" t="s">
        <v>459</v>
      </c>
      <c r="F235" s="219" t="s">
        <v>460</v>
      </c>
      <c r="G235" s="220" t="s">
        <v>179</v>
      </c>
      <c r="H235" s="221">
        <v>862.5</v>
      </c>
      <c r="I235" s="222"/>
      <c r="J235" s="223">
        <f>ROUND(I235*H235,2)</f>
        <v>0</v>
      </c>
      <c r="K235" s="219" t="s">
        <v>19</v>
      </c>
      <c r="L235" s="224"/>
      <c r="M235" s="225" t="s">
        <v>19</v>
      </c>
      <c r="N235" s="226" t="s">
        <v>40</v>
      </c>
      <c r="O235" s="84"/>
      <c r="P235" s="213">
        <f>O235*H235</f>
        <v>0</v>
      </c>
      <c r="Q235" s="213">
        <v>0.00017000000000000001</v>
      </c>
      <c r="R235" s="213">
        <f>Q235*H235</f>
        <v>0.14662500000000001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138</v>
      </c>
      <c r="AT235" s="215" t="s">
        <v>134</v>
      </c>
      <c r="AU235" s="215" t="s">
        <v>79</v>
      </c>
      <c r="AY235" s="17" t="s">
        <v>121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128</v>
      </c>
      <c r="BM235" s="215" t="s">
        <v>972</v>
      </c>
    </row>
    <row r="236" s="2" customFormat="1">
      <c r="A236" s="38"/>
      <c r="B236" s="39"/>
      <c r="C236" s="40"/>
      <c r="D236" s="227" t="s">
        <v>185</v>
      </c>
      <c r="E236" s="40"/>
      <c r="F236" s="228" t="s">
        <v>462</v>
      </c>
      <c r="G236" s="40"/>
      <c r="H236" s="40"/>
      <c r="I236" s="229"/>
      <c r="J236" s="40"/>
      <c r="K236" s="40"/>
      <c r="L236" s="44"/>
      <c r="M236" s="230"/>
      <c r="N236" s="23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185</v>
      </c>
      <c r="AU236" s="17" t="s">
        <v>79</v>
      </c>
    </row>
    <row r="237" s="13" customFormat="1">
      <c r="A237" s="13"/>
      <c r="B237" s="238"/>
      <c r="C237" s="239"/>
      <c r="D237" s="227" t="s">
        <v>302</v>
      </c>
      <c r="E237" s="240" t="s">
        <v>19</v>
      </c>
      <c r="F237" s="241" t="s">
        <v>651</v>
      </c>
      <c r="G237" s="239"/>
      <c r="H237" s="242">
        <v>862.5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302</v>
      </c>
      <c r="AU237" s="248" t="s">
        <v>79</v>
      </c>
      <c r="AV237" s="13" t="s">
        <v>79</v>
      </c>
      <c r="AW237" s="13" t="s">
        <v>31</v>
      </c>
      <c r="AX237" s="13" t="s">
        <v>77</v>
      </c>
      <c r="AY237" s="248" t="s">
        <v>121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653</v>
      </c>
      <c r="F238" s="206" t="s">
        <v>654</v>
      </c>
      <c r="G238" s="207" t="s">
        <v>179</v>
      </c>
      <c r="H238" s="208">
        <v>126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973</v>
      </c>
    </row>
    <row r="239" s="13" customFormat="1">
      <c r="A239" s="13"/>
      <c r="B239" s="238"/>
      <c r="C239" s="239"/>
      <c r="D239" s="227" t="s">
        <v>302</v>
      </c>
      <c r="E239" s="240" t="s">
        <v>19</v>
      </c>
      <c r="F239" s="241" t="s">
        <v>656</v>
      </c>
      <c r="G239" s="239"/>
      <c r="H239" s="242">
        <v>126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302</v>
      </c>
      <c r="AU239" s="248" t="s">
        <v>79</v>
      </c>
      <c r="AV239" s="13" t="s">
        <v>79</v>
      </c>
      <c r="AW239" s="13" t="s">
        <v>31</v>
      </c>
      <c r="AX239" s="13" t="s">
        <v>77</v>
      </c>
      <c r="AY239" s="248" t="s">
        <v>121</v>
      </c>
    </row>
    <row r="240" s="2" customFormat="1" ht="16.30189" customHeight="1">
      <c r="A240" s="38"/>
      <c r="B240" s="39"/>
      <c r="C240" s="217" t="s">
        <v>669</v>
      </c>
      <c r="D240" s="217" t="s">
        <v>134</v>
      </c>
      <c r="E240" s="218" t="s">
        <v>658</v>
      </c>
      <c r="F240" s="219" t="s">
        <v>659</v>
      </c>
      <c r="G240" s="220" t="s">
        <v>567</v>
      </c>
      <c r="H240" s="221">
        <v>18</v>
      </c>
      <c r="I240" s="222"/>
      <c r="J240" s="223">
        <f>ROUND(I240*H240,2)</f>
        <v>0</v>
      </c>
      <c r="K240" s="219" t="s">
        <v>19</v>
      </c>
      <c r="L240" s="224"/>
      <c r="M240" s="225" t="s">
        <v>19</v>
      </c>
      <c r="N240" s="226" t="s">
        <v>40</v>
      </c>
      <c r="O240" s="84"/>
      <c r="P240" s="213">
        <f>O240*H240</f>
        <v>0</v>
      </c>
      <c r="Q240" s="213">
        <v>0.001</v>
      </c>
      <c r="R240" s="213">
        <f>Q240*H240</f>
        <v>0.018000000000000002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138</v>
      </c>
      <c r="AT240" s="215" t="s">
        <v>134</v>
      </c>
      <c r="AU240" s="215" t="s">
        <v>79</v>
      </c>
      <c r="AY240" s="17" t="s">
        <v>121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77</v>
      </c>
      <c r="BK240" s="216">
        <f>ROUND(I240*H240,2)</f>
        <v>0</v>
      </c>
      <c r="BL240" s="17" t="s">
        <v>128</v>
      </c>
      <c r="BM240" s="215" t="s">
        <v>974</v>
      </c>
    </row>
    <row r="241" s="2" customFormat="1" ht="16.30189" customHeight="1">
      <c r="A241" s="38"/>
      <c r="B241" s="39"/>
      <c r="C241" s="217" t="s">
        <v>674</v>
      </c>
      <c r="D241" s="217" t="s">
        <v>134</v>
      </c>
      <c r="E241" s="218" t="s">
        <v>662</v>
      </c>
      <c r="F241" s="219" t="s">
        <v>663</v>
      </c>
      <c r="G241" s="220" t="s">
        <v>127</v>
      </c>
      <c r="H241" s="221">
        <v>126</v>
      </c>
      <c r="I241" s="222"/>
      <c r="J241" s="223">
        <f>ROUND(I241*H241,2)</f>
        <v>0</v>
      </c>
      <c r="K241" s="219" t="s">
        <v>19</v>
      </c>
      <c r="L241" s="224"/>
      <c r="M241" s="225" t="s">
        <v>19</v>
      </c>
      <c r="N241" s="226" t="s">
        <v>40</v>
      </c>
      <c r="O241" s="84"/>
      <c r="P241" s="213">
        <f>O241*H241</f>
        <v>0</v>
      </c>
      <c r="Q241" s="213">
        <v>0.00021000000000000001</v>
      </c>
      <c r="R241" s="213">
        <f>Q241*H241</f>
        <v>0.026460000000000001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138</v>
      </c>
      <c r="AT241" s="215" t="s">
        <v>134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975</v>
      </c>
    </row>
    <row r="242" s="2" customFormat="1" ht="16.30189" customHeight="1">
      <c r="A242" s="38"/>
      <c r="B242" s="39"/>
      <c r="C242" s="204" t="s">
        <v>678</v>
      </c>
      <c r="D242" s="204" t="s">
        <v>124</v>
      </c>
      <c r="E242" s="205" t="s">
        <v>666</v>
      </c>
      <c r="F242" s="206" t="s">
        <v>667</v>
      </c>
      <c r="G242" s="207" t="s">
        <v>127</v>
      </c>
      <c r="H242" s="208">
        <v>100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976</v>
      </c>
    </row>
    <row r="243" s="2" customFormat="1" ht="16.30189" customHeight="1">
      <c r="A243" s="38"/>
      <c r="B243" s="39"/>
      <c r="C243" s="217" t="s">
        <v>682</v>
      </c>
      <c r="D243" s="217" t="s">
        <v>134</v>
      </c>
      <c r="E243" s="218" t="s">
        <v>670</v>
      </c>
      <c r="F243" s="219" t="s">
        <v>671</v>
      </c>
      <c r="G243" s="220" t="s">
        <v>127</v>
      </c>
      <c r="H243" s="221">
        <v>100</v>
      </c>
      <c r="I243" s="222"/>
      <c r="J243" s="223">
        <f>ROUND(I243*H243,2)</f>
        <v>0</v>
      </c>
      <c r="K243" s="219" t="s">
        <v>19</v>
      </c>
      <c r="L243" s="224"/>
      <c r="M243" s="225" t="s">
        <v>19</v>
      </c>
      <c r="N243" s="226" t="s">
        <v>40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138</v>
      </c>
      <c r="AT243" s="215" t="s">
        <v>134</v>
      </c>
      <c r="AU243" s="215" t="s">
        <v>79</v>
      </c>
      <c r="AY243" s="17" t="s">
        <v>121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128</v>
      </c>
      <c r="BM243" s="215" t="s">
        <v>977</v>
      </c>
    </row>
    <row r="244" s="2" customFormat="1">
      <c r="A244" s="38"/>
      <c r="B244" s="39"/>
      <c r="C244" s="40"/>
      <c r="D244" s="227" t="s">
        <v>185</v>
      </c>
      <c r="E244" s="40"/>
      <c r="F244" s="228" t="s">
        <v>673</v>
      </c>
      <c r="G244" s="40"/>
      <c r="H244" s="40"/>
      <c r="I244" s="229"/>
      <c r="J244" s="40"/>
      <c r="K244" s="40"/>
      <c r="L244" s="44"/>
      <c r="M244" s="230"/>
      <c r="N244" s="23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185</v>
      </c>
      <c r="AU244" s="17" t="s">
        <v>79</v>
      </c>
    </row>
    <row r="245" s="2" customFormat="1" ht="16.30189" customHeight="1">
      <c r="A245" s="38"/>
      <c r="B245" s="39"/>
      <c r="C245" s="204" t="s">
        <v>686</v>
      </c>
      <c r="D245" s="204" t="s">
        <v>124</v>
      </c>
      <c r="E245" s="205" t="s">
        <v>675</v>
      </c>
      <c r="F245" s="206" t="s">
        <v>676</v>
      </c>
      <c r="G245" s="207" t="s">
        <v>127</v>
      </c>
      <c r="H245" s="208">
        <v>35</v>
      </c>
      <c r="I245" s="209"/>
      <c r="J245" s="210">
        <f>ROUND(I245*H245,2)</f>
        <v>0</v>
      </c>
      <c r="K245" s="206" t="s">
        <v>19</v>
      </c>
      <c r="L245" s="44"/>
      <c r="M245" s="211" t="s">
        <v>19</v>
      </c>
      <c r="N245" s="212" t="s">
        <v>40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128</v>
      </c>
      <c r="AT245" s="215" t="s">
        <v>124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978</v>
      </c>
    </row>
    <row r="246" s="2" customFormat="1" ht="23.4566" customHeight="1">
      <c r="A246" s="38"/>
      <c r="B246" s="39"/>
      <c r="C246" s="204" t="s">
        <v>691</v>
      </c>
      <c r="D246" s="204" t="s">
        <v>124</v>
      </c>
      <c r="E246" s="205" t="s">
        <v>312</v>
      </c>
      <c r="F246" s="206" t="s">
        <v>313</v>
      </c>
      <c r="G246" s="207" t="s">
        <v>314</v>
      </c>
      <c r="H246" s="208">
        <v>0.191</v>
      </c>
      <c r="I246" s="209"/>
      <c r="J246" s="210">
        <f>ROUND(I246*H246,2)</f>
        <v>0</v>
      </c>
      <c r="K246" s="206" t="s">
        <v>19</v>
      </c>
      <c r="L246" s="44"/>
      <c r="M246" s="211" t="s">
        <v>19</v>
      </c>
      <c r="N246" s="212" t="s">
        <v>40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128</v>
      </c>
      <c r="AT246" s="215" t="s">
        <v>124</v>
      </c>
      <c r="AU246" s="215" t="s">
        <v>79</v>
      </c>
      <c r="AY246" s="17" t="s">
        <v>121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77</v>
      </c>
      <c r="BK246" s="216">
        <f>ROUND(I246*H246,2)</f>
        <v>0</v>
      </c>
      <c r="BL246" s="17" t="s">
        <v>128</v>
      </c>
      <c r="BM246" s="215" t="s">
        <v>979</v>
      </c>
    </row>
    <row r="247" s="12" customFormat="1" ht="22.8" customHeight="1">
      <c r="A247" s="12"/>
      <c r="B247" s="188"/>
      <c r="C247" s="189"/>
      <c r="D247" s="190" t="s">
        <v>68</v>
      </c>
      <c r="E247" s="202" t="s">
        <v>680</v>
      </c>
      <c r="F247" s="202" t="s">
        <v>681</v>
      </c>
      <c r="G247" s="189"/>
      <c r="H247" s="189"/>
      <c r="I247" s="192"/>
      <c r="J247" s="203">
        <f>BK247</f>
        <v>0</v>
      </c>
      <c r="K247" s="189"/>
      <c r="L247" s="194"/>
      <c r="M247" s="195"/>
      <c r="N247" s="196"/>
      <c r="O247" s="196"/>
      <c r="P247" s="197">
        <f>SUM(P248:P265)</f>
        <v>0</v>
      </c>
      <c r="Q247" s="196"/>
      <c r="R247" s="197">
        <f>SUM(R248:R265)</f>
        <v>0.036435000000000009</v>
      </c>
      <c r="S247" s="196"/>
      <c r="T247" s="198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9" t="s">
        <v>79</v>
      </c>
      <c r="AT247" s="200" t="s">
        <v>68</v>
      </c>
      <c r="AU247" s="200" t="s">
        <v>77</v>
      </c>
      <c r="AY247" s="199" t="s">
        <v>121</v>
      </c>
      <c r="BK247" s="201">
        <f>SUM(BK248:BK265)</f>
        <v>0</v>
      </c>
    </row>
    <row r="248" s="2" customFormat="1" ht="23.4566" customHeight="1">
      <c r="A248" s="38"/>
      <c r="B248" s="39"/>
      <c r="C248" s="204" t="s">
        <v>695</v>
      </c>
      <c r="D248" s="204" t="s">
        <v>124</v>
      </c>
      <c r="E248" s="205" t="s">
        <v>683</v>
      </c>
      <c r="F248" s="206" t="s">
        <v>684</v>
      </c>
      <c r="G248" s="207" t="s">
        <v>179</v>
      </c>
      <c r="H248" s="208">
        <v>105</v>
      </c>
      <c r="I248" s="209"/>
      <c r="J248" s="210">
        <f>ROUND(I248*H248,2)</f>
        <v>0</v>
      </c>
      <c r="K248" s="206" t="s">
        <v>19</v>
      </c>
      <c r="L248" s="44"/>
      <c r="M248" s="211" t="s">
        <v>19</v>
      </c>
      <c r="N248" s="212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128</v>
      </c>
      <c r="AT248" s="215" t="s">
        <v>124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980</v>
      </c>
    </row>
    <row r="249" s="2" customFormat="1" ht="23.4566" customHeight="1">
      <c r="A249" s="38"/>
      <c r="B249" s="39"/>
      <c r="C249" s="217" t="s">
        <v>700</v>
      </c>
      <c r="D249" s="217" t="s">
        <v>134</v>
      </c>
      <c r="E249" s="218" t="s">
        <v>687</v>
      </c>
      <c r="F249" s="219" t="s">
        <v>688</v>
      </c>
      <c r="G249" s="220" t="s">
        <v>179</v>
      </c>
      <c r="H249" s="221">
        <v>105</v>
      </c>
      <c r="I249" s="222"/>
      <c r="J249" s="223">
        <f>ROUND(I249*H249,2)</f>
        <v>0</v>
      </c>
      <c r="K249" s="219" t="s">
        <v>19</v>
      </c>
      <c r="L249" s="224"/>
      <c r="M249" s="225" t="s">
        <v>19</v>
      </c>
      <c r="N249" s="226" t="s">
        <v>40</v>
      </c>
      <c r="O249" s="84"/>
      <c r="P249" s="213">
        <f>O249*H249</f>
        <v>0</v>
      </c>
      <c r="Q249" s="213">
        <v>0.00016000000000000001</v>
      </c>
      <c r="R249" s="213">
        <f>Q249*H249</f>
        <v>0.016800000000000002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138</v>
      </c>
      <c r="AT249" s="215" t="s">
        <v>134</v>
      </c>
      <c r="AU249" s="215" t="s">
        <v>79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128</v>
      </c>
      <c r="BM249" s="215" t="s">
        <v>981</v>
      </c>
    </row>
    <row r="250" s="2" customFormat="1">
      <c r="A250" s="38"/>
      <c r="B250" s="39"/>
      <c r="C250" s="40"/>
      <c r="D250" s="227" t="s">
        <v>185</v>
      </c>
      <c r="E250" s="40"/>
      <c r="F250" s="228" t="s">
        <v>690</v>
      </c>
      <c r="G250" s="40"/>
      <c r="H250" s="40"/>
      <c r="I250" s="229"/>
      <c r="J250" s="40"/>
      <c r="K250" s="40"/>
      <c r="L250" s="44"/>
      <c r="M250" s="230"/>
      <c r="N250" s="231"/>
      <c r="O250" s="84"/>
      <c r="P250" s="84"/>
      <c r="Q250" s="84"/>
      <c r="R250" s="84"/>
      <c r="S250" s="84"/>
      <c r="T250" s="85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185</v>
      </c>
      <c r="AU250" s="17" t="s">
        <v>79</v>
      </c>
    </row>
    <row r="251" s="2" customFormat="1" ht="16.30189" customHeight="1">
      <c r="A251" s="38"/>
      <c r="B251" s="39"/>
      <c r="C251" s="204" t="s">
        <v>704</v>
      </c>
      <c r="D251" s="204" t="s">
        <v>124</v>
      </c>
      <c r="E251" s="205" t="s">
        <v>692</v>
      </c>
      <c r="F251" s="206" t="s">
        <v>693</v>
      </c>
      <c r="G251" s="207" t="s">
        <v>127</v>
      </c>
      <c r="H251" s="208">
        <v>1</v>
      </c>
      <c r="I251" s="209"/>
      <c r="J251" s="210">
        <f>ROUND(I251*H251,2)</f>
        <v>0</v>
      </c>
      <c r="K251" s="206" t="s">
        <v>19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128</v>
      </c>
      <c r="AT251" s="215" t="s">
        <v>124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982</v>
      </c>
    </row>
    <row r="252" s="2" customFormat="1" ht="16.30189" customHeight="1">
      <c r="A252" s="38"/>
      <c r="B252" s="39"/>
      <c r="C252" s="217" t="s">
        <v>708</v>
      </c>
      <c r="D252" s="217" t="s">
        <v>134</v>
      </c>
      <c r="E252" s="218" t="s">
        <v>696</v>
      </c>
      <c r="F252" s="219" t="s">
        <v>697</v>
      </c>
      <c r="G252" s="220" t="s">
        <v>137</v>
      </c>
      <c r="H252" s="221">
        <v>1</v>
      </c>
      <c r="I252" s="222"/>
      <c r="J252" s="223">
        <f>ROUND(I252*H252,2)</f>
        <v>0</v>
      </c>
      <c r="K252" s="219" t="s">
        <v>19</v>
      </c>
      <c r="L252" s="224"/>
      <c r="M252" s="225" t="s">
        <v>19</v>
      </c>
      <c r="N252" s="226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138</v>
      </c>
      <c r="AT252" s="215" t="s">
        <v>134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983</v>
      </c>
    </row>
    <row r="253" s="2" customFormat="1">
      <c r="A253" s="38"/>
      <c r="B253" s="39"/>
      <c r="C253" s="40"/>
      <c r="D253" s="227" t="s">
        <v>185</v>
      </c>
      <c r="E253" s="40"/>
      <c r="F253" s="228" t="s">
        <v>984</v>
      </c>
      <c r="G253" s="40"/>
      <c r="H253" s="40"/>
      <c r="I253" s="229"/>
      <c r="J253" s="40"/>
      <c r="K253" s="40"/>
      <c r="L253" s="44"/>
      <c r="M253" s="230"/>
      <c r="N253" s="23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185</v>
      </c>
      <c r="AU253" s="17" t="s">
        <v>79</v>
      </c>
    </row>
    <row r="254" s="2" customFormat="1" ht="16.30189" customHeight="1">
      <c r="A254" s="38"/>
      <c r="B254" s="39"/>
      <c r="C254" s="204" t="s">
        <v>712</v>
      </c>
      <c r="D254" s="204" t="s">
        <v>124</v>
      </c>
      <c r="E254" s="205" t="s">
        <v>701</v>
      </c>
      <c r="F254" s="206" t="s">
        <v>702</v>
      </c>
      <c r="G254" s="207" t="s">
        <v>127</v>
      </c>
      <c r="H254" s="208">
        <v>2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985</v>
      </c>
    </row>
    <row r="255" s="2" customFormat="1" ht="16.30189" customHeight="1">
      <c r="A255" s="38"/>
      <c r="B255" s="39"/>
      <c r="C255" s="217" t="s">
        <v>716</v>
      </c>
      <c r="D255" s="217" t="s">
        <v>134</v>
      </c>
      <c r="E255" s="218" t="s">
        <v>705</v>
      </c>
      <c r="F255" s="219" t="s">
        <v>706</v>
      </c>
      <c r="G255" s="220" t="s">
        <v>127</v>
      </c>
      <c r="H255" s="221">
        <v>2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986</v>
      </c>
    </row>
    <row r="256" s="2" customFormat="1" ht="21.0566" customHeight="1">
      <c r="A256" s="38"/>
      <c r="B256" s="39"/>
      <c r="C256" s="204" t="s">
        <v>720</v>
      </c>
      <c r="D256" s="204" t="s">
        <v>124</v>
      </c>
      <c r="E256" s="205" t="s">
        <v>709</v>
      </c>
      <c r="F256" s="206" t="s">
        <v>710</v>
      </c>
      <c r="G256" s="207" t="s">
        <v>127</v>
      </c>
      <c r="H256" s="208">
        <v>1</v>
      </c>
      <c r="I256" s="209"/>
      <c r="J256" s="210">
        <f>ROUND(I256*H256,2)</f>
        <v>0</v>
      </c>
      <c r="K256" s="206" t="s">
        <v>19</v>
      </c>
      <c r="L256" s="44"/>
      <c r="M256" s="211" t="s">
        <v>19</v>
      </c>
      <c r="N256" s="212" t="s">
        <v>40</v>
      </c>
      <c r="O256" s="84"/>
      <c r="P256" s="213">
        <f>O256*H256</f>
        <v>0</v>
      </c>
      <c r="Q256" s="213">
        <v>0</v>
      </c>
      <c r="R256" s="213">
        <f>Q256*H256</f>
        <v>0</v>
      </c>
      <c r="S256" s="213">
        <v>0</v>
      </c>
      <c r="T256" s="214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15" t="s">
        <v>128</v>
      </c>
      <c r="AT256" s="215" t="s">
        <v>124</v>
      </c>
      <c r="AU256" s="215" t="s">
        <v>79</v>
      </c>
      <c r="AY256" s="17" t="s">
        <v>121</v>
      </c>
      <c r="BE256" s="216">
        <f>IF(N256="základní",J256,0)</f>
        <v>0</v>
      </c>
      <c r="BF256" s="216">
        <f>IF(N256="snížená",J256,0)</f>
        <v>0</v>
      </c>
      <c r="BG256" s="216">
        <f>IF(N256="zákl. přenesená",J256,0)</f>
        <v>0</v>
      </c>
      <c r="BH256" s="216">
        <f>IF(N256="sníž. přenesená",J256,0)</f>
        <v>0</v>
      </c>
      <c r="BI256" s="216">
        <f>IF(N256="nulová",J256,0)</f>
        <v>0</v>
      </c>
      <c r="BJ256" s="17" t="s">
        <v>77</v>
      </c>
      <c r="BK256" s="216">
        <f>ROUND(I256*H256,2)</f>
        <v>0</v>
      </c>
      <c r="BL256" s="17" t="s">
        <v>128</v>
      </c>
      <c r="BM256" s="215" t="s">
        <v>987</v>
      </c>
    </row>
    <row r="257" s="2" customFormat="1" ht="16.30189" customHeight="1">
      <c r="A257" s="38"/>
      <c r="B257" s="39"/>
      <c r="C257" s="217" t="s">
        <v>725</v>
      </c>
      <c r="D257" s="217" t="s">
        <v>134</v>
      </c>
      <c r="E257" s="218" t="s">
        <v>713</v>
      </c>
      <c r="F257" s="219" t="s">
        <v>714</v>
      </c>
      <c r="G257" s="220" t="s">
        <v>127</v>
      </c>
      <c r="H257" s="221">
        <v>1</v>
      </c>
      <c r="I257" s="222"/>
      <c r="J257" s="223">
        <f>ROUND(I257*H257,2)</f>
        <v>0</v>
      </c>
      <c r="K257" s="219" t="s">
        <v>19</v>
      </c>
      <c r="L257" s="224"/>
      <c r="M257" s="225" t="s">
        <v>19</v>
      </c>
      <c r="N257" s="226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138</v>
      </c>
      <c r="AT257" s="215" t="s">
        <v>134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988</v>
      </c>
    </row>
    <row r="258" s="2" customFormat="1" ht="16.30189" customHeight="1">
      <c r="A258" s="38"/>
      <c r="B258" s="39"/>
      <c r="C258" s="204" t="s">
        <v>729</v>
      </c>
      <c r="D258" s="204" t="s">
        <v>124</v>
      </c>
      <c r="E258" s="205" t="s">
        <v>717</v>
      </c>
      <c r="F258" s="206" t="s">
        <v>718</v>
      </c>
      <c r="G258" s="207" t="s">
        <v>179</v>
      </c>
      <c r="H258" s="208">
        <v>70</v>
      </c>
      <c r="I258" s="209"/>
      <c r="J258" s="210">
        <f>ROUND(I258*H258,2)</f>
        <v>0</v>
      </c>
      <c r="K258" s="206" t="s">
        <v>19</v>
      </c>
      <c r="L258" s="44"/>
      <c r="M258" s="211" t="s">
        <v>19</v>
      </c>
      <c r="N258" s="212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128</v>
      </c>
      <c r="AT258" s="215" t="s">
        <v>124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989</v>
      </c>
    </row>
    <row r="259" s="2" customFormat="1" ht="16.30189" customHeight="1">
      <c r="A259" s="38"/>
      <c r="B259" s="39"/>
      <c r="C259" s="217" t="s">
        <v>733</v>
      </c>
      <c r="D259" s="217" t="s">
        <v>134</v>
      </c>
      <c r="E259" s="218" t="s">
        <v>721</v>
      </c>
      <c r="F259" s="219" t="s">
        <v>722</v>
      </c>
      <c r="G259" s="220" t="s">
        <v>179</v>
      </c>
      <c r="H259" s="221">
        <v>73.5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0.00021000000000000001</v>
      </c>
      <c r="R259" s="213">
        <f>Q259*H259</f>
        <v>0.015435000000000001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990</v>
      </c>
    </row>
    <row r="260" s="13" customFormat="1">
      <c r="A260" s="13"/>
      <c r="B260" s="238"/>
      <c r="C260" s="239"/>
      <c r="D260" s="227" t="s">
        <v>302</v>
      </c>
      <c r="E260" s="240" t="s">
        <v>19</v>
      </c>
      <c r="F260" s="241" t="s">
        <v>991</v>
      </c>
      <c r="G260" s="239"/>
      <c r="H260" s="242">
        <v>73.5</v>
      </c>
      <c r="I260" s="243"/>
      <c r="J260" s="239"/>
      <c r="K260" s="239"/>
      <c r="L260" s="244"/>
      <c r="M260" s="245"/>
      <c r="N260" s="246"/>
      <c r="O260" s="246"/>
      <c r="P260" s="246"/>
      <c r="Q260" s="246"/>
      <c r="R260" s="246"/>
      <c r="S260" s="246"/>
      <c r="T260" s="24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8" t="s">
        <v>302</v>
      </c>
      <c r="AU260" s="248" t="s">
        <v>79</v>
      </c>
      <c r="AV260" s="13" t="s">
        <v>79</v>
      </c>
      <c r="AW260" s="13" t="s">
        <v>31</v>
      </c>
      <c r="AX260" s="13" t="s">
        <v>77</v>
      </c>
      <c r="AY260" s="248" t="s">
        <v>121</v>
      </c>
    </row>
    <row r="261" s="2" customFormat="1" ht="16.30189" customHeight="1">
      <c r="A261" s="38"/>
      <c r="B261" s="39"/>
      <c r="C261" s="204" t="s">
        <v>738</v>
      </c>
      <c r="D261" s="204" t="s">
        <v>124</v>
      </c>
      <c r="E261" s="205" t="s">
        <v>726</v>
      </c>
      <c r="F261" s="206" t="s">
        <v>727</v>
      </c>
      <c r="G261" s="207" t="s">
        <v>127</v>
      </c>
      <c r="H261" s="208">
        <v>210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992</v>
      </c>
    </row>
    <row r="262" s="2" customFormat="1" ht="16.30189" customHeight="1">
      <c r="A262" s="38"/>
      <c r="B262" s="39"/>
      <c r="C262" s="217" t="s">
        <v>742</v>
      </c>
      <c r="D262" s="217" t="s">
        <v>134</v>
      </c>
      <c r="E262" s="218" t="s">
        <v>730</v>
      </c>
      <c r="F262" s="219" t="s">
        <v>731</v>
      </c>
      <c r="G262" s="220" t="s">
        <v>127</v>
      </c>
      <c r="H262" s="221">
        <v>210</v>
      </c>
      <c r="I262" s="222"/>
      <c r="J262" s="223">
        <f>ROUND(I262*H262,2)</f>
        <v>0</v>
      </c>
      <c r="K262" s="219" t="s">
        <v>19</v>
      </c>
      <c r="L262" s="224"/>
      <c r="M262" s="225" t="s">
        <v>19</v>
      </c>
      <c r="N262" s="226" t="s">
        <v>40</v>
      </c>
      <c r="O262" s="84"/>
      <c r="P262" s="213">
        <f>O262*H262</f>
        <v>0</v>
      </c>
      <c r="Q262" s="213">
        <v>1.0000000000000001E-05</v>
      </c>
      <c r="R262" s="213">
        <f>Q262*H262</f>
        <v>0.0021000000000000003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138</v>
      </c>
      <c r="AT262" s="215" t="s">
        <v>134</v>
      </c>
      <c r="AU262" s="215" t="s">
        <v>79</v>
      </c>
      <c r="AY262" s="17" t="s">
        <v>121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128</v>
      </c>
      <c r="BM262" s="215" t="s">
        <v>993</v>
      </c>
    </row>
    <row r="263" s="2" customFormat="1" ht="23.4566" customHeight="1">
      <c r="A263" s="38"/>
      <c r="B263" s="39"/>
      <c r="C263" s="217" t="s">
        <v>748</v>
      </c>
      <c r="D263" s="217" t="s">
        <v>134</v>
      </c>
      <c r="E263" s="218" t="s">
        <v>734</v>
      </c>
      <c r="F263" s="219" t="s">
        <v>735</v>
      </c>
      <c r="G263" s="220" t="s">
        <v>736</v>
      </c>
      <c r="H263" s="221">
        <v>2.1000000000000001</v>
      </c>
      <c r="I263" s="222"/>
      <c r="J263" s="223">
        <f>ROUND(I263*H263,2)</f>
        <v>0</v>
      </c>
      <c r="K263" s="219" t="s">
        <v>19</v>
      </c>
      <c r="L263" s="224"/>
      <c r="M263" s="225" t="s">
        <v>19</v>
      </c>
      <c r="N263" s="226" t="s">
        <v>40</v>
      </c>
      <c r="O263" s="84"/>
      <c r="P263" s="213">
        <f>O263*H263</f>
        <v>0</v>
      </c>
      <c r="Q263" s="213">
        <v>0.001</v>
      </c>
      <c r="R263" s="213">
        <f>Q263*H263</f>
        <v>0.0021000000000000003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138</v>
      </c>
      <c r="AT263" s="215" t="s">
        <v>134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994</v>
      </c>
    </row>
    <row r="264" s="2" customFormat="1" ht="16.30189" customHeight="1">
      <c r="A264" s="38"/>
      <c r="B264" s="39"/>
      <c r="C264" s="204" t="s">
        <v>752</v>
      </c>
      <c r="D264" s="204" t="s">
        <v>124</v>
      </c>
      <c r="E264" s="205" t="s">
        <v>739</v>
      </c>
      <c r="F264" s="206" t="s">
        <v>740</v>
      </c>
      <c r="G264" s="207" t="s">
        <v>137</v>
      </c>
      <c r="H264" s="208">
        <v>1</v>
      </c>
      <c r="I264" s="209"/>
      <c r="J264" s="210">
        <f>ROUND(I264*H264,2)</f>
        <v>0</v>
      </c>
      <c r="K264" s="206" t="s">
        <v>19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128</v>
      </c>
      <c r="AT264" s="215" t="s">
        <v>124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995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743</v>
      </c>
      <c r="F265" s="206" t="s">
        <v>744</v>
      </c>
      <c r="G265" s="207" t="s">
        <v>137</v>
      </c>
      <c r="H265" s="208">
        <v>1</v>
      </c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996</v>
      </c>
    </row>
    <row r="266" s="12" customFormat="1" ht="22.8" customHeight="1">
      <c r="A266" s="12"/>
      <c r="B266" s="188"/>
      <c r="C266" s="189"/>
      <c r="D266" s="190" t="s">
        <v>68</v>
      </c>
      <c r="E266" s="202" t="s">
        <v>746</v>
      </c>
      <c r="F266" s="202" t="s">
        <v>747</v>
      </c>
      <c r="G266" s="189"/>
      <c r="H266" s="189"/>
      <c r="I266" s="192"/>
      <c r="J266" s="203">
        <f>BK266</f>
        <v>0</v>
      </c>
      <c r="K266" s="189"/>
      <c r="L266" s="194"/>
      <c r="M266" s="195"/>
      <c r="N266" s="196"/>
      <c r="O266" s="196"/>
      <c r="P266" s="197">
        <f>SUM(P267:P273)</f>
        <v>0</v>
      </c>
      <c r="Q266" s="196"/>
      <c r="R266" s="197">
        <f>SUM(R267:R273)</f>
        <v>0</v>
      </c>
      <c r="S266" s="196"/>
      <c r="T266" s="198">
        <f>SUM(T267:T273)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9" t="s">
        <v>79</v>
      </c>
      <c r="AT266" s="200" t="s">
        <v>68</v>
      </c>
      <c r="AU266" s="200" t="s">
        <v>77</v>
      </c>
      <c r="AY266" s="199" t="s">
        <v>121</v>
      </c>
      <c r="BK266" s="201">
        <f>SUM(BK267:BK273)</f>
        <v>0</v>
      </c>
    </row>
    <row r="267" s="2" customFormat="1" ht="23.4566" customHeight="1">
      <c r="A267" s="38"/>
      <c r="B267" s="39"/>
      <c r="C267" s="204" t="s">
        <v>760</v>
      </c>
      <c r="D267" s="204" t="s">
        <v>124</v>
      </c>
      <c r="E267" s="205" t="s">
        <v>749</v>
      </c>
      <c r="F267" s="206" t="s">
        <v>750</v>
      </c>
      <c r="G267" s="207" t="s">
        <v>127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997</v>
      </c>
    </row>
    <row r="268" s="2" customFormat="1" ht="16.30189" customHeight="1">
      <c r="A268" s="38"/>
      <c r="B268" s="39"/>
      <c r="C268" s="217" t="s">
        <v>764</v>
      </c>
      <c r="D268" s="217" t="s">
        <v>134</v>
      </c>
      <c r="E268" s="218" t="s">
        <v>753</v>
      </c>
      <c r="F268" s="219" t="s">
        <v>754</v>
      </c>
      <c r="G268" s="220" t="s">
        <v>137</v>
      </c>
      <c r="H268" s="221">
        <v>1</v>
      </c>
      <c r="I268" s="222"/>
      <c r="J268" s="223">
        <f>ROUND(I268*H268,2)</f>
        <v>0</v>
      </c>
      <c r="K268" s="219" t="s">
        <v>19</v>
      </c>
      <c r="L268" s="224"/>
      <c r="M268" s="225" t="s">
        <v>19</v>
      </c>
      <c r="N268" s="226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138</v>
      </c>
      <c r="AT268" s="215" t="s">
        <v>134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998</v>
      </c>
    </row>
    <row r="269" s="2" customFormat="1" ht="16.30189" customHeight="1">
      <c r="A269" s="38"/>
      <c r="B269" s="39"/>
      <c r="C269" s="204" t="s">
        <v>768</v>
      </c>
      <c r="D269" s="204" t="s">
        <v>124</v>
      </c>
      <c r="E269" s="205" t="s">
        <v>757</v>
      </c>
      <c r="F269" s="206" t="s">
        <v>758</v>
      </c>
      <c r="G269" s="207" t="s">
        <v>201</v>
      </c>
      <c r="H269" s="232"/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999</v>
      </c>
    </row>
    <row r="270" s="2" customFormat="1" ht="23.4566" customHeight="1">
      <c r="A270" s="38"/>
      <c r="B270" s="39"/>
      <c r="C270" s="204" t="s">
        <v>772</v>
      </c>
      <c r="D270" s="204" t="s">
        <v>124</v>
      </c>
      <c r="E270" s="205" t="s">
        <v>765</v>
      </c>
      <c r="F270" s="206" t="s">
        <v>766</v>
      </c>
      <c r="G270" s="207" t="s">
        <v>137</v>
      </c>
      <c r="H270" s="208">
        <v>1</v>
      </c>
      <c r="I270" s="209"/>
      <c r="J270" s="210">
        <f>ROUND(I270*H270,2)</f>
        <v>0</v>
      </c>
      <c r="K270" s="206" t="s">
        <v>19</v>
      </c>
      <c r="L270" s="44"/>
      <c r="M270" s="211" t="s">
        <v>19</v>
      </c>
      <c r="N270" s="212" t="s">
        <v>40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128</v>
      </c>
      <c r="AT270" s="215" t="s">
        <v>124</v>
      </c>
      <c r="AU270" s="215" t="s">
        <v>79</v>
      </c>
      <c r="AY270" s="17" t="s">
        <v>121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128</v>
      </c>
      <c r="BM270" s="215" t="s">
        <v>1000</v>
      </c>
    </row>
    <row r="271" s="2" customFormat="1" ht="31.92453" customHeight="1">
      <c r="A271" s="38"/>
      <c r="B271" s="39"/>
      <c r="C271" s="204" t="s">
        <v>778</v>
      </c>
      <c r="D271" s="204" t="s">
        <v>124</v>
      </c>
      <c r="E271" s="205" t="s">
        <v>769</v>
      </c>
      <c r="F271" s="206" t="s">
        <v>770</v>
      </c>
      <c r="G271" s="207" t="s">
        <v>137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1001</v>
      </c>
    </row>
    <row r="272" s="2" customFormat="1" ht="16.30189" customHeight="1">
      <c r="A272" s="38"/>
      <c r="B272" s="39"/>
      <c r="C272" s="204" t="s">
        <v>782</v>
      </c>
      <c r="D272" s="204" t="s">
        <v>124</v>
      </c>
      <c r="E272" s="205" t="s">
        <v>761</v>
      </c>
      <c r="F272" s="206" t="s">
        <v>762</v>
      </c>
      <c r="G272" s="207" t="s">
        <v>137</v>
      </c>
      <c r="H272" s="208">
        <v>1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1002</v>
      </c>
    </row>
    <row r="273" s="2" customFormat="1" ht="16.30189" customHeight="1">
      <c r="A273" s="38"/>
      <c r="B273" s="39"/>
      <c r="C273" s="204" t="s">
        <v>786</v>
      </c>
      <c r="D273" s="204" t="s">
        <v>124</v>
      </c>
      <c r="E273" s="205" t="s">
        <v>773</v>
      </c>
      <c r="F273" s="206" t="s">
        <v>774</v>
      </c>
      <c r="G273" s="207" t="s">
        <v>137</v>
      </c>
      <c r="H273" s="208">
        <v>1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1003</v>
      </c>
    </row>
    <row r="274" s="12" customFormat="1" ht="22.8" customHeight="1">
      <c r="A274" s="12"/>
      <c r="B274" s="188"/>
      <c r="C274" s="189"/>
      <c r="D274" s="190" t="s">
        <v>68</v>
      </c>
      <c r="E274" s="202" t="s">
        <v>776</v>
      </c>
      <c r="F274" s="202" t="s">
        <v>777</v>
      </c>
      <c r="G274" s="189"/>
      <c r="H274" s="189"/>
      <c r="I274" s="192"/>
      <c r="J274" s="203">
        <f>BK274</f>
        <v>0</v>
      </c>
      <c r="K274" s="189"/>
      <c r="L274" s="194"/>
      <c r="M274" s="195"/>
      <c r="N274" s="196"/>
      <c r="O274" s="196"/>
      <c r="P274" s="197">
        <f>SUM(P275:P280)</f>
        <v>0</v>
      </c>
      <c r="Q274" s="196"/>
      <c r="R274" s="197">
        <f>SUM(R275:R280)</f>
        <v>0</v>
      </c>
      <c r="S274" s="196"/>
      <c r="T274" s="198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79</v>
      </c>
      <c r="AT274" s="200" t="s">
        <v>68</v>
      </c>
      <c r="AU274" s="200" t="s">
        <v>77</v>
      </c>
      <c r="AY274" s="199" t="s">
        <v>121</v>
      </c>
      <c r="BK274" s="201">
        <f>SUM(BK275:BK280)</f>
        <v>0</v>
      </c>
    </row>
    <row r="275" s="2" customFormat="1" ht="23.4566" customHeight="1">
      <c r="A275" s="38"/>
      <c r="B275" s="39"/>
      <c r="C275" s="204" t="s">
        <v>790</v>
      </c>
      <c r="D275" s="204" t="s">
        <v>124</v>
      </c>
      <c r="E275" s="205" t="s">
        <v>779</v>
      </c>
      <c r="F275" s="206" t="s">
        <v>780</v>
      </c>
      <c r="G275" s="207" t="s">
        <v>127</v>
      </c>
      <c r="H275" s="208">
        <v>1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1004</v>
      </c>
    </row>
    <row r="276" s="2" customFormat="1" ht="31.92453" customHeight="1">
      <c r="A276" s="38"/>
      <c r="B276" s="39"/>
      <c r="C276" s="204" t="s">
        <v>794</v>
      </c>
      <c r="D276" s="204" t="s">
        <v>124</v>
      </c>
      <c r="E276" s="205" t="s">
        <v>783</v>
      </c>
      <c r="F276" s="206" t="s">
        <v>784</v>
      </c>
      <c r="G276" s="207" t="s">
        <v>127</v>
      </c>
      <c r="H276" s="208">
        <v>8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128</v>
      </c>
      <c r="AT276" s="215" t="s">
        <v>124</v>
      </c>
      <c r="AU276" s="215" t="s">
        <v>79</v>
      </c>
      <c r="AY276" s="17" t="s">
        <v>121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128</v>
      </c>
      <c r="BM276" s="215" t="s">
        <v>1005</v>
      </c>
    </row>
    <row r="277" s="2" customFormat="1" ht="21.0566" customHeight="1">
      <c r="A277" s="38"/>
      <c r="B277" s="39"/>
      <c r="C277" s="204" t="s">
        <v>800</v>
      </c>
      <c r="D277" s="204" t="s">
        <v>124</v>
      </c>
      <c r="E277" s="205" t="s">
        <v>787</v>
      </c>
      <c r="F277" s="206" t="s">
        <v>788</v>
      </c>
      <c r="G277" s="207" t="s">
        <v>127</v>
      </c>
      <c r="H277" s="208">
        <v>2</v>
      </c>
      <c r="I277" s="209"/>
      <c r="J277" s="210">
        <f>ROUND(I277*H277,2)</f>
        <v>0</v>
      </c>
      <c r="K277" s="206" t="s">
        <v>19</v>
      </c>
      <c r="L277" s="44"/>
      <c r="M277" s="211" t="s">
        <v>19</v>
      </c>
      <c r="N277" s="212" t="s">
        <v>40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128</v>
      </c>
      <c r="AT277" s="215" t="s">
        <v>124</v>
      </c>
      <c r="AU277" s="215" t="s">
        <v>79</v>
      </c>
      <c r="AY277" s="17" t="s">
        <v>121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77</v>
      </c>
      <c r="BK277" s="216">
        <f>ROUND(I277*H277,2)</f>
        <v>0</v>
      </c>
      <c r="BL277" s="17" t="s">
        <v>128</v>
      </c>
      <c r="BM277" s="215" t="s">
        <v>1006</v>
      </c>
    </row>
    <row r="278" s="2" customFormat="1" ht="23.4566" customHeight="1">
      <c r="A278" s="38"/>
      <c r="B278" s="39"/>
      <c r="C278" s="204" t="s">
        <v>805</v>
      </c>
      <c r="D278" s="204" t="s">
        <v>124</v>
      </c>
      <c r="E278" s="205" t="s">
        <v>791</v>
      </c>
      <c r="F278" s="206" t="s">
        <v>792</v>
      </c>
      <c r="G278" s="207" t="s">
        <v>127</v>
      </c>
      <c r="H278" s="208">
        <v>1</v>
      </c>
      <c r="I278" s="209"/>
      <c r="J278" s="210">
        <f>ROUND(I278*H278,2)</f>
        <v>0</v>
      </c>
      <c r="K278" s="206" t="s">
        <v>19</v>
      </c>
      <c r="L278" s="44"/>
      <c r="M278" s="211" t="s">
        <v>19</v>
      </c>
      <c r="N278" s="212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128</v>
      </c>
      <c r="AT278" s="215" t="s">
        <v>124</v>
      </c>
      <c r="AU278" s="215" t="s">
        <v>79</v>
      </c>
      <c r="AY278" s="17" t="s">
        <v>121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128</v>
      </c>
      <c r="BM278" s="215" t="s">
        <v>1007</v>
      </c>
    </row>
    <row r="279" s="2" customFormat="1" ht="16.30189" customHeight="1">
      <c r="A279" s="38"/>
      <c r="B279" s="39"/>
      <c r="C279" s="204" t="s">
        <v>1008</v>
      </c>
      <c r="D279" s="204" t="s">
        <v>124</v>
      </c>
      <c r="E279" s="205" t="s">
        <v>795</v>
      </c>
      <c r="F279" s="206" t="s">
        <v>796</v>
      </c>
      <c r="G279" s="207" t="s">
        <v>797</v>
      </c>
      <c r="H279" s="208">
        <v>48.299999999999997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128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128</v>
      </c>
      <c r="BM279" s="215" t="s">
        <v>1009</v>
      </c>
    </row>
    <row r="280" s="13" customFormat="1">
      <c r="A280" s="13"/>
      <c r="B280" s="238"/>
      <c r="C280" s="239"/>
      <c r="D280" s="227" t="s">
        <v>302</v>
      </c>
      <c r="E280" s="240" t="s">
        <v>19</v>
      </c>
      <c r="F280" s="241" t="s">
        <v>1010</v>
      </c>
      <c r="G280" s="239"/>
      <c r="H280" s="242">
        <v>48.299999999999997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302</v>
      </c>
      <c r="AU280" s="248" t="s">
        <v>79</v>
      </c>
      <c r="AV280" s="13" t="s">
        <v>79</v>
      </c>
      <c r="AW280" s="13" t="s">
        <v>31</v>
      </c>
      <c r="AX280" s="13" t="s">
        <v>77</v>
      </c>
      <c r="AY280" s="248" t="s">
        <v>121</v>
      </c>
    </row>
    <row r="281" s="12" customFormat="1" ht="25.92" customHeight="1">
      <c r="A281" s="12"/>
      <c r="B281" s="188"/>
      <c r="C281" s="189"/>
      <c r="D281" s="190" t="s">
        <v>68</v>
      </c>
      <c r="E281" s="191" t="s">
        <v>203</v>
      </c>
      <c r="F281" s="191" t="s">
        <v>204</v>
      </c>
      <c r="G281" s="189"/>
      <c r="H281" s="189"/>
      <c r="I281" s="192"/>
      <c r="J281" s="193">
        <f>BK281</f>
        <v>0</v>
      </c>
      <c r="K281" s="189"/>
      <c r="L281" s="194"/>
      <c r="M281" s="195"/>
      <c r="N281" s="196"/>
      <c r="O281" s="196"/>
      <c r="P281" s="197">
        <f>P282+P287+P292+P298+P302</f>
        <v>0</v>
      </c>
      <c r="Q281" s="196"/>
      <c r="R281" s="197">
        <f>R282+R287+R292+R298+R302</f>
        <v>0</v>
      </c>
      <c r="S281" s="196"/>
      <c r="T281" s="198">
        <f>T282+T287+T292+T298+T302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144</v>
      </c>
      <c r="AT281" s="200" t="s">
        <v>68</v>
      </c>
      <c r="AU281" s="200" t="s">
        <v>69</v>
      </c>
      <c r="AY281" s="199" t="s">
        <v>121</v>
      </c>
      <c r="BK281" s="201">
        <f>BK282+BK287+BK292+BK298+BK302</f>
        <v>0</v>
      </c>
    </row>
    <row r="282" s="12" customFormat="1" ht="22.8" customHeight="1">
      <c r="A282" s="12"/>
      <c r="B282" s="188"/>
      <c r="C282" s="189"/>
      <c r="D282" s="190" t="s">
        <v>68</v>
      </c>
      <c r="E282" s="202" t="s">
        <v>205</v>
      </c>
      <c r="F282" s="202" t="s">
        <v>206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SUM(P283:P286)</f>
        <v>0</v>
      </c>
      <c r="Q282" s="196"/>
      <c r="R282" s="197">
        <f>SUM(R283:R286)</f>
        <v>0</v>
      </c>
      <c r="S282" s="196"/>
      <c r="T282" s="198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144</v>
      </c>
      <c r="AT282" s="200" t="s">
        <v>68</v>
      </c>
      <c r="AU282" s="200" t="s">
        <v>77</v>
      </c>
      <c r="AY282" s="199" t="s">
        <v>121</v>
      </c>
      <c r="BK282" s="201">
        <f>SUM(BK283:BK286)</f>
        <v>0</v>
      </c>
    </row>
    <row r="283" s="2" customFormat="1" ht="16.30189" customHeight="1">
      <c r="A283" s="38"/>
      <c r="B283" s="39"/>
      <c r="C283" s="204" t="s">
        <v>831</v>
      </c>
      <c r="D283" s="204" t="s">
        <v>124</v>
      </c>
      <c r="E283" s="205" t="s">
        <v>801</v>
      </c>
      <c r="F283" s="206" t="s">
        <v>802</v>
      </c>
      <c r="G283" s="207" t="s">
        <v>217</v>
      </c>
      <c r="H283" s="208">
        <v>35</v>
      </c>
      <c r="I283" s="209"/>
      <c r="J283" s="210">
        <f>ROUND(I283*H283,2)</f>
        <v>0</v>
      </c>
      <c r="K283" s="206" t="s">
        <v>19</v>
      </c>
      <c r="L283" s="44"/>
      <c r="M283" s="211" t="s">
        <v>19</v>
      </c>
      <c r="N283" s="212" t="s">
        <v>40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210</v>
      </c>
      <c r="AT283" s="215" t="s">
        <v>124</v>
      </c>
      <c r="AU283" s="215" t="s">
        <v>79</v>
      </c>
      <c r="AY283" s="17" t="s">
        <v>121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77</v>
      </c>
      <c r="BK283" s="216">
        <f>ROUND(I283*H283,2)</f>
        <v>0</v>
      </c>
      <c r="BL283" s="17" t="s">
        <v>210</v>
      </c>
      <c r="BM283" s="215" t="s">
        <v>1011</v>
      </c>
    </row>
    <row r="284" s="2" customFormat="1">
      <c r="A284" s="38"/>
      <c r="B284" s="39"/>
      <c r="C284" s="40"/>
      <c r="D284" s="227" t="s">
        <v>185</v>
      </c>
      <c r="E284" s="40"/>
      <c r="F284" s="228" t="s">
        <v>804</v>
      </c>
      <c r="G284" s="40"/>
      <c r="H284" s="40"/>
      <c r="I284" s="229"/>
      <c r="J284" s="40"/>
      <c r="K284" s="40"/>
      <c r="L284" s="44"/>
      <c r="M284" s="230"/>
      <c r="N284" s="23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185</v>
      </c>
      <c r="AU284" s="17" t="s">
        <v>79</v>
      </c>
    </row>
    <row r="285" s="2" customFormat="1" ht="23.4566" customHeight="1">
      <c r="A285" s="38"/>
      <c r="B285" s="39"/>
      <c r="C285" s="204" t="s">
        <v>834</v>
      </c>
      <c r="D285" s="204" t="s">
        <v>124</v>
      </c>
      <c r="E285" s="205" t="s">
        <v>806</v>
      </c>
      <c r="F285" s="206" t="s">
        <v>807</v>
      </c>
      <c r="G285" s="207" t="s">
        <v>217</v>
      </c>
      <c r="H285" s="208">
        <v>133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1012</v>
      </c>
    </row>
    <row r="286" s="2" customFormat="1">
      <c r="A286" s="38"/>
      <c r="B286" s="39"/>
      <c r="C286" s="40"/>
      <c r="D286" s="227" t="s">
        <v>185</v>
      </c>
      <c r="E286" s="40"/>
      <c r="F286" s="228" t="s">
        <v>809</v>
      </c>
      <c r="G286" s="40"/>
      <c r="H286" s="40"/>
      <c r="I286" s="229"/>
      <c r="J286" s="40"/>
      <c r="K286" s="40"/>
      <c r="L286" s="44"/>
      <c r="M286" s="230"/>
      <c r="N286" s="23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185</v>
      </c>
      <c r="AU286" s="17" t="s">
        <v>79</v>
      </c>
    </row>
    <row r="287" s="12" customFormat="1" ht="22.8" customHeight="1">
      <c r="A287" s="12"/>
      <c r="B287" s="188"/>
      <c r="C287" s="189"/>
      <c r="D287" s="190" t="s">
        <v>68</v>
      </c>
      <c r="E287" s="202" t="s">
        <v>810</v>
      </c>
      <c r="F287" s="202" t="s">
        <v>811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SUM(P288:P291)</f>
        <v>0</v>
      </c>
      <c r="Q287" s="196"/>
      <c r="R287" s="197">
        <f>SUM(R288:R291)</f>
        <v>0</v>
      </c>
      <c r="S287" s="196"/>
      <c r="T287" s="198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9" t="s">
        <v>144</v>
      </c>
      <c r="AT287" s="200" t="s">
        <v>68</v>
      </c>
      <c r="AU287" s="200" t="s">
        <v>77</v>
      </c>
      <c r="AY287" s="199" t="s">
        <v>121</v>
      </c>
      <c r="BK287" s="201">
        <f>SUM(BK288:BK291)</f>
        <v>0</v>
      </c>
    </row>
    <row r="288" s="2" customFormat="1" ht="16.30189" customHeight="1">
      <c r="A288" s="38"/>
      <c r="B288" s="39"/>
      <c r="C288" s="204" t="s">
        <v>825</v>
      </c>
      <c r="D288" s="204" t="s">
        <v>124</v>
      </c>
      <c r="E288" s="205" t="s">
        <v>813</v>
      </c>
      <c r="F288" s="206" t="s">
        <v>814</v>
      </c>
      <c r="G288" s="207" t="s">
        <v>815</v>
      </c>
      <c r="H288" s="208">
        <v>2</v>
      </c>
      <c r="I288" s="209"/>
      <c r="J288" s="210">
        <f>ROUND(I288*H288,2)</f>
        <v>0</v>
      </c>
      <c r="K288" s="206" t="s">
        <v>19</v>
      </c>
      <c r="L288" s="44"/>
      <c r="M288" s="211" t="s">
        <v>19</v>
      </c>
      <c r="N288" s="212" t="s">
        <v>40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210</v>
      </c>
      <c r="AT288" s="215" t="s">
        <v>124</v>
      </c>
      <c r="AU288" s="215" t="s">
        <v>79</v>
      </c>
      <c r="AY288" s="17" t="s">
        <v>121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77</v>
      </c>
      <c r="BK288" s="216">
        <f>ROUND(I288*H288,2)</f>
        <v>0</v>
      </c>
      <c r="BL288" s="17" t="s">
        <v>210</v>
      </c>
      <c r="BM288" s="215" t="s">
        <v>1013</v>
      </c>
    </row>
    <row r="289" s="2" customFormat="1" ht="16.30189" customHeight="1">
      <c r="A289" s="38"/>
      <c r="B289" s="39"/>
      <c r="C289" s="204" t="s">
        <v>1014</v>
      </c>
      <c r="D289" s="204" t="s">
        <v>124</v>
      </c>
      <c r="E289" s="205" t="s">
        <v>818</v>
      </c>
      <c r="F289" s="206" t="s">
        <v>819</v>
      </c>
      <c r="G289" s="207" t="s">
        <v>408</v>
      </c>
      <c r="H289" s="208">
        <v>100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1015</v>
      </c>
    </row>
    <row r="290" s="2" customFormat="1" ht="16.30189" customHeight="1">
      <c r="A290" s="38"/>
      <c r="B290" s="39"/>
      <c r="C290" s="204" t="s">
        <v>1016</v>
      </c>
      <c r="D290" s="204" t="s">
        <v>124</v>
      </c>
      <c r="E290" s="205" t="s">
        <v>822</v>
      </c>
      <c r="F290" s="206" t="s">
        <v>823</v>
      </c>
      <c r="G290" s="207" t="s">
        <v>179</v>
      </c>
      <c r="H290" s="208">
        <v>150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1017</v>
      </c>
    </row>
    <row r="291" s="2" customFormat="1" ht="16.30189" customHeight="1">
      <c r="A291" s="38"/>
      <c r="B291" s="39"/>
      <c r="C291" s="204" t="s">
        <v>1018</v>
      </c>
      <c r="D291" s="204" t="s">
        <v>124</v>
      </c>
      <c r="E291" s="205" t="s">
        <v>826</v>
      </c>
      <c r="F291" s="206" t="s">
        <v>827</v>
      </c>
      <c r="G291" s="207" t="s">
        <v>815</v>
      </c>
      <c r="H291" s="208">
        <v>2</v>
      </c>
      <c r="I291" s="209"/>
      <c r="J291" s="210">
        <f>ROUND(I291*H291,2)</f>
        <v>0</v>
      </c>
      <c r="K291" s="206" t="s">
        <v>19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210</v>
      </c>
      <c r="AT291" s="215" t="s">
        <v>124</v>
      </c>
      <c r="AU291" s="215" t="s">
        <v>79</v>
      </c>
      <c r="AY291" s="17" t="s">
        <v>121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210</v>
      </c>
      <c r="BM291" s="215" t="s">
        <v>1019</v>
      </c>
    </row>
    <row r="292" s="12" customFormat="1" ht="22.8" customHeight="1">
      <c r="A292" s="12"/>
      <c r="B292" s="188"/>
      <c r="C292" s="189"/>
      <c r="D292" s="190" t="s">
        <v>68</v>
      </c>
      <c r="E292" s="202" t="s">
        <v>212</v>
      </c>
      <c r="F292" s="202" t="s">
        <v>213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SUM(P293:P297)</f>
        <v>0</v>
      </c>
      <c r="Q292" s="196"/>
      <c r="R292" s="197">
        <f>SUM(R293:R297)</f>
        <v>0</v>
      </c>
      <c r="S292" s="196"/>
      <c r="T292" s="19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144</v>
      </c>
      <c r="AT292" s="200" t="s">
        <v>68</v>
      </c>
      <c r="AU292" s="200" t="s">
        <v>77</v>
      </c>
      <c r="AY292" s="199" t="s">
        <v>121</v>
      </c>
      <c r="BK292" s="201">
        <f>SUM(BK293:BK297)</f>
        <v>0</v>
      </c>
    </row>
    <row r="293" s="2" customFormat="1" ht="16.30189" customHeight="1">
      <c r="A293" s="38"/>
      <c r="B293" s="39"/>
      <c r="C293" s="204" t="s">
        <v>1020</v>
      </c>
      <c r="D293" s="204" t="s">
        <v>124</v>
      </c>
      <c r="E293" s="205" t="s">
        <v>215</v>
      </c>
      <c r="F293" s="206" t="s">
        <v>216</v>
      </c>
      <c r="G293" s="207" t="s">
        <v>217</v>
      </c>
      <c r="H293" s="208">
        <v>50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210</v>
      </c>
      <c r="AT293" s="215" t="s">
        <v>124</v>
      </c>
      <c r="AU293" s="215" t="s">
        <v>79</v>
      </c>
      <c r="AY293" s="17" t="s">
        <v>121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210</v>
      </c>
      <c r="BM293" s="215" t="s">
        <v>1021</v>
      </c>
    </row>
    <row r="294" s="2" customFormat="1" ht="16.30189" customHeight="1">
      <c r="A294" s="38"/>
      <c r="B294" s="39"/>
      <c r="C294" s="204" t="s">
        <v>841</v>
      </c>
      <c r="D294" s="204" t="s">
        <v>124</v>
      </c>
      <c r="E294" s="205" t="s">
        <v>219</v>
      </c>
      <c r="F294" s="206" t="s">
        <v>220</v>
      </c>
      <c r="G294" s="207" t="s">
        <v>217</v>
      </c>
      <c r="H294" s="208">
        <v>80</v>
      </c>
      <c r="I294" s="209"/>
      <c r="J294" s="210">
        <f>ROUND(I294*H294,2)</f>
        <v>0</v>
      </c>
      <c r="K294" s="206" t="s">
        <v>19</v>
      </c>
      <c r="L294" s="44"/>
      <c r="M294" s="211" t="s">
        <v>19</v>
      </c>
      <c r="N294" s="212" t="s">
        <v>40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210</v>
      </c>
      <c r="AT294" s="215" t="s">
        <v>124</v>
      </c>
      <c r="AU294" s="215" t="s">
        <v>79</v>
      </c>
      <c r="AY294" s="17" t="s">
        <v>121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77</v>
      </c>
      <c r="BK294" s="216">
        <f>ROUND(I294*H294,2)</f>
        <v>0</v>
      </c>
      <c r="BL294" s="17" t="s">
        <v>210</v>
      </c>
      <c r="BM294" s="215" t="s">
        <v>1022</v>
      </c>
    </row>
    <row r="295" s="2" customFormat="1">
      <c r="A295" s="38"/>
      <c r="B295" s="39"/>
      <c r="C295" s="40"/>
      <c r="D295" s="227" t="s">
        <v>185</v>
      </c>
      <c r="E295" s="40"/>
      <c r="F295" s="228" t="s">
        <v>222</v>
      </c>
      <c r="G295" s="40"/>
      <c r="H295" s="40"/>
      <c r="I295" s="229"/>
      <c r="J295" s="40"/>
      <c r="K295" s="40"/>
      <c r="L295" s="44"/>
      <c r="M295" s="230"/>
      <c r="N295" s="23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185</v>
      </c>
      <c r="AU295" s="17" t="s">
        <v>79</v>
      </c>
    </row>
    <row r="296" s="2" customFormat="1" ht="16.30189" customHeight="1">
      <c r="A296" s="38"/>
      <c r="B296" s="39"/>
      <c r="C296" s="204" t="s">
        <v>1023</v>
      </c>
      <c r="D296" s="204" t="s">
        <v>124</v>
      </c>
      <c r="E296" s="205" t="s">
        <v>224</v>
      </c>
      <c r="F296" s="206" t="s">
        <v>225</v>
      </c>
      <c r="G296" s="207" t="s">
        <v>217</v>
      </c>
      <c r="H296" s="208">
        <v>180</v>
      </c>
      <c r="I296" s="209"/>
      <c r="J296" s="210">
        <f>ROUND(I296*H296,2)</f>
        <v>0</v>
      </c>
      <c r="K296" s="206" t="s">
        <v>19</v>
      </c>
      <c r="L296" s="44"/>
      <c r="M296" s="211" t="s">
        <v>19</v>
      </c>
      <c r="N296" s="212" t="s">
        <v>40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210</v>
      </c>
      <c r="AT296" s="215" t="s">
        <v>124</v>
      </c>
      <c r="AU296" s="215" t="s">
        <v>79</v>
      </c>
      <c r="AY296" s="17" t="s">
        <v>121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77</v>
      </c>
      <c r="BK296" s="216">
        <f>ROUND(I296*H296,2)</f>
        <v>0</v>
      </c>
      <c r="BL296" s="17" t="s">
        <v>210</v>
      </c>
      <c r="BM296" s="215" t="s">
        <v>1024</v>
      </c>
    </row>
    <row r="297" s="2" customFormat="1">
      <c r="A297" s="38"/>
      <c r="B297" s="39"/>
      <c r="C297" s="40"/>
      <c r="D297" s="227" t="s">
        <v>185</v>
      </c>
      <c r="E297" s="40"/>
      <c r="F297" s="228" t="s">
        <v>227</v>
      </c>
      <c r="G297" s="40"/>
      <c r="H297" s="40"/>
      <c r="I297" s="229"/>
      <c r="J297" s="40"/>
      <c r="K297" s="40"/>
      <c r="L297" s="44"/>
      <c r="M297" s="230"/>
      <c r="N297" s="23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185</v>
      </c>
      <c r="AU297" s="17" t="s">
        <v>79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228</v>
      </c>
      <c r="F298" s="202" t="s">
        <v>229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SUM(P299:P301)</f>
        <v>0</v>
      </c>
      <c r="Q298" s="196"/>
      <c r="R298" s="197">
        <f>SUM(R299:R301)</f>
        <v>0</v>
      </c>
      <c r="S298" s="196"/>
      <c r="T298" s="198">
        <f>SUM(T299:T301)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SUM(BK299:BK301)</f>
        <v>0</v>
      </c>
    </row>
    <row r="299" s="2" customFormat="1" ht="16.30189" customHeight="1">
      <c r="A299" s="38"/>
      <c r="B299" s="39"/>
      <c r="C299" s="204" t="s">
        <v>1025</v>
      </c>
      <c r="D299" s="204" t="s">
        <v>124</v>
      </c>
      <c r="E299" s="205" t="s">
        <v>837</v>
      </c>
      <c r="F299" s="206" t="s">
        <v>838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1026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840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845</v>
      </c>
      <c r="D301" s="204" t="s">
        <v>124</v>
      </c>
      <c r="E301" s="205" t="s">
        <v>231</v>
      </c>
      <c r="F301" s="206" t="s">
        <v>232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1027</v>
      </c>
    </row>
    <row r="302" s="12" customFormat="1" ht="22.8" customHeight="1">
      <c r="A302" s="12"/>
      <c r="B302" s="188"/>
      <c r="C302" s="189"/>
      <c r="D302" s="190" t="s">
        <v>68</v>
      </c>
      <c r="E302" s="202" t="s">
        <v>843</v>
      </c>
      <c r="F302" s="202" t="s">
        <v>844</v>
      </c>
      <c r="G302" s="189"/>
      <c r="H302" s="189"/>
      <c r="I302" s="192"/>
      <c r="J302" s="203">
        <f>BK302</f>
        <v>0</v>
      </c>
      <c r="K302" s="189"/>
      <c r="L302" s="194"/>
      <c r="M302" s="195"/>
      <c r="N302" s="196"/>
      <c r="O302" s="196"/>
      <c r="P302" s="197">
        <f>SUM(P303:P306)</f>
        <v>0</v>
      </c>
      <c r="Q302" s="196"/>
      <c r="R302" s="197">
        <f>SUM(R303:R306)</f>
        <v>0</v>
      </c>
      <c r="S302" s="196"/>
      <c r="T302" s="198">
        <f>SUM(T303:T306)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9" t="s">
        <v>144</v>
      </c>
      <c r="AT302" s="200" t="s">
        <v>68</v>
      </c>
      <c r="AU302" s="200" t="s">
        <v>77</v>
      </c>
      <c r="AY302" s="199" t="s">
        <v>121</v>
      </c>
      <c r="BK302" s="201">
        <f>SUM(BK303:BK306)</f>
        <v>0</v>
      </c>
    </row>
    <row r="303" s="2" customFormat="1" ht="16.30189" customHeight="1">
      <c r="A303" s="38"/>
      <c r="B303" s="39"/>
      <c r="C303" s="204" t="s">
        <v>817</v>
      </c>
      <c r="D303" s="204" t="s">
        <v>124</v>
      </c>
      <c r="E303" s="205" t="s">
        <v>846</v>
      </c>
      <c r="F303" s="206" t="s">
        <v>847</v>
      </c>
      <c r="G303" s="207" t="s">
        <v>137</v>
      </c>
      <c r="H303" s="208">
        <v>1</v>
      </c>
      <c r="I303" s="209"/>
      <c r="J303" s="210">
        <f>ROUND(I303*H303,2)</f>
        <v>0</v>
      </c>
      <c r="K303" s="206" t="s">
        <v>19</v>
      </c>
      <c r="L303" s="44"/>
      <c r="M303" s="211" t="s">
        <v>19</v>
      </c>
      <c r="N303" s="212" t="s">
        <v>40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210</v>
      </c>
      <c r="AT303" s="215" t="s">
        <v>124</v>
      </c>
      <c r="AU303" s="215" t="s">
        <v>79</v>
      </c>
      <c r="AY303" s="17" t="s">
        <v>121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77</v>
      </c>
      <c r="BK303" s="216">
        <f>ROUND(I303*H303,2)</f>
        <v>0</v>
      </c>
      <c r="BL303" s="17" t="s">
        <v>210</v>
      </c>
      <c r="BM303" s="215" t="s">
        <v>1028</v>
      </c>
    </row>
    <row r="304" s="2" customFormat="1">
      <c r="A304" s="38"/>
      <c r="B304" s="39"/>
      <c r="C304" s="40"/>
      <c r="D304" s="227" t="s">
        <v>185</v>
      </c>
      <c r="E304" s="40"/>
      <c r="F304" s="228" t="s">
        <v>849</v>
      </c>
      <c r="G304" s="40"/>
      <c r="H304" s="40"/>
      <c r="I304" s="229"/>
      <c r="J304" s="40"/>
      <c r="K304" s="40"/>
      <c r="L304" s="44"/>
      <c r="M304" s="230"/>
      <c r="N304" s="231"/>
      <c r="O304" s="84"/>
      <c r="P304" s="84"/>
      <c r="Q304" s="84"/>
      <c r="R304" s="84"/>
      <c r="S304" s="84"/>
      <c r="T304" s="85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185</v>
      </c>
      <c r="AU304" s="17" t="s">
        <v>79</v>
      </c>
    </row>
    <row r="305" s="2" customFormat="1" ht="16.30189" customHeight="1">
      <c r="A305" s="38"/>
      <c r="B305" s="39"/>
      <c r="C305" s="204" t="s">
        <v>821</v>
      </c>
      <c r="D305" s="204" t="s">
        <v>124</v>
      </c>
      <c r="E305" s="205" t="s">
        <v>851</v>
      </c>
      <c r="F305" s="206" t="s">
        <v>852</v>
      </c>
      <c r="G305" s="207" t="s">
        <v>201</v>
      </c>
      <c r="H305" s="232"/>
      <c r="I305" s="209"/>
      <c r="J305" s="210">
        <f>ROUND(I305*H305,2)</f>
        <v>0</v>
      </c>
      <c r="K305" s="206" t="s">
        <v>19</v>
      </c>
      <c r="L305" s="44"/>
      <c r="M305" s="211" t="s">
        <v>19</v>
      </c>
      <c r="N305" s="212" t="s">
        <v>40</v>
      </c>
      <c r="O305" s="84"/>
      <c r="P305" s="213">
        <f>O305*H305</f>
        <v>0</v>
      </c>
      <c r="Q305" s="213">
        <v>0</v>
      </c>
      <c r="R305" s="213">
        <f>Q305*H305</f>
        <v>0</v>
      </c>
      <c r="S305" s="213">
        <v>0</v>
      </c>
      <c r="T305" s="21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15" t="s">
        <v>210</v>
      </c>
      <c r="AT305" s="215" t="s">
        <v>124</v>
      </c>
      <c r="AU305" s="215" t="s">
        <v>79</v>
      </c>
      <c r="AY305" s="17" t="s">
        <v>121</v>
      </c>
      <c r="BE305" s="216">
        <f>IF(N305="základní",J305,0)</f>
        <v>0</v>
      </c>
      <c r="BF305" s="216">
        <f>IF(N305="snížená",J305,0)</f>
        <v>0</v>
      </c>
      <c r="BG305" s="216">
        <f>IF(N305="zákl. přenesená",J305,0)</f>
        <v>0</v>
      </c>
      <c r="BH305" s="216">
        <f>IF(N305="sníž. přenesená",J305,0)</f>
        <v>0</v>
      </c>
      <c r="BI305" s="216">
        <f>IF(N305="nulová",J305,0)</f>
        <v>0</v>
      </c>
      <c r="BJ305" s="17" t="s">
        <v>77</v>
      </c>
      <c r="BK305" s="216">
        <f>ROUND(I305*H305,2)</f>
        <v>0</v>
      </c>
      <c r="BL305" s="17" t="s">
        <v>210</v>
      </c>
      <c r="BM305" s="215" t="s">
        <v>1029</v>
      </c>
    </row>
    <row r="306" s="2" customFormat="1">
      <c r="A306" s="38"/>
      <c r="B306" s="39"/>
      <c r="C306" s="40"/>
      <c r="D306" s="227" t="s">
        <v>185</v>
      </c>
      <c r="E306" s="40"/>
      <c r="F306" s="228" t="s">
        <v>854</v>
      </c>
      <c r="G306" s="40"/>
      <c r="H306" s="40"/>
      <c r="I306" s="229"/>
      <c r="J306" s="40"/>
      <c r="K306" s="40"/>
      <c r="L306" s="44"/>
      <c r="M306" s="260"/>
      <c r="N306" s="261"/>
      <c r="O306" s="235"/>
      <c r="P306" s="235"/>
      <c r="Q306" s="235"/>
      <c r="R306" s="235"/>
      <c r="S306" s="235"/>
      <c r="T306" s="262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T306" s="17" t="s">
        <v>185</v>
      </c>
      <c r="AU306" s="17" t="s">
        <v>79</v>
      </c>
    </row>
    <row r="307" s="2" customFormat="1" ht="6.96" customHeight="1">
      <c r="A307" s="38"/>
      <c r="B307" s="59"/>
      <c r="C307" s="60"/>
      <c r="D307" s="60"/>
      <c r="E307" s="60"/>
      <c r="F307" s="60"/>
      <c r="G307" s="60"/>
      <c r="H307" s="60"/>
      <c r="I307" s="60"/>
      <c r="J307" s="60"/>
      <c r="K307" s="60"/>
      <c r="L307" s="44"/>
      <c r="M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</sheetData>
  <sheetProtection sheet="1" autoFilter="0" formatColumns="0" formatRows="0" objects="1" scenarios="1" spinCount="100000" saltValue="JY0eAbfVxUuDatvKsHoTRnKn8dhCTFbnWEKA/AbtJcErSrbwGA/hpxB5C8W//JFQo/wleZ8HrDc0Z3ifUnZRvg==" hashValue="rsyHsuC35TDL8QDYl95oEJCsaqExttQIYlIfXkCi+HfCkw0XuCP7jVpvyh5x3TYFhw9YMOKJURbrnbrM09dr0A==" algorithmName="SHA-512" password="F61F"/>
  <autoFilter ref="C99:K306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1030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ROUND(J100,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ROUND((SUM(BE100:BE302)),  2)</f>
        <v>0</v>
      </c>
      <c r="G33" s="38"/>
      <c r="H33" s="38"/>
      <c r="I33" s="148">
        <v>0.20999999999999999</v>
      </c>
      <c r="J33" s="147">
        <f>ROUND(((SUM(BE100:BE302))*I33),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ROUND((SUM(BF100:BF302)),  2)</f>
        <v>0</v>
      </c>
      <c r="G34" s="38"/>
      <c r="H34" s="38"/>
      <c r="I34" s="148">
        <v>0.14999999999999999</v>
      </c>
      <c r="J34" s="147">
        <f>ROUND(((SUM(BF100:BF302))*I34),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ROUND((SUM(BG100:BG302)),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ROUND((SUM(BH100:BH302)),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ROUND((SUM(BI100:BI302)),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SO03 - Budova L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J100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J101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J102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J126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J127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1"/>
      <c r="C66" s="172"/>
      <c r="D66" s="173" t="s">
        <v>240</v>
      </c>
      <c r="E66" s="174"/>
      <c r="F66" s="174"/>
      <c r="G66" s="174"/>
      <c r="H66" s="174"/>
      <c r="I66" s="174"/>
      <c r="J66" s="175">
        <f>J155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1"/>
      <c r="C67" s="172"/>
      <c r="D67" s="173" t="s">
        <v>241</v>
      </c>
      <c r="E67" s="174"/>
      <c r="F67" s="174"/>
      <c r="G67" s="174"/>
      <c r="H67" s="174"/>
      <c r="I67" s="174"/>
      <c r="J67" s="175">
        <f>J157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1"/>
      <c r="C68" s="172"/>
      <c r="D68" s="173" t="s">
        <v>242</v>
      </c>
      <c r="E68" s="174"/>
      <c r="F68" s="174"/>
      <c r="G68" s="174"/>
      <c r="H68" s="174"/>
      <c r="I68" s="174"/>
      <c r="J68" s="175">
        <f>J160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1"/>
      <c r="C69" s="172"/>
      <c r="D69" s="173" t="s">
        <v>243</v>
      </c>
      <c r="E69" s="174"/>
      <c r="F69" s="174"/>
      <c r="G69" s="174"/>
      <c r="H69" s="174"/>
      <c r="I69" s="174"/>
      <c r="J69" s="175">
        <f>J165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244</v>
      </c>
      <c r="E70" s="174"/>
      <c r="F70" s="174"/>
      <c r="G70" s="174"/>
      <c r="H70" s="174"/>
      <c r="I70" s="174"/>
      <c r="J70" s="175">
        <f>J167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1"/>
      <c r="C71" s="172"/>
      <c r="D71" s="173" t="s">
        <v>245</v>
      </c>
      <c r="E71" s="174"/>
      <c r="F71" s="174"/>
      <c r="G71" s="174"/>
      <c r="H71" s="174"/>
      <c r="I71" s="174"/>
      <c r="J71" s="175">
        <f>J227</f>
        <v>0</v>
      </c>
      <c r="K71" s="172"/>
      <c r="L71" s="17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1"/>
      <c r="C72" s="172"/>
      <c r="D72" s="173" t="s">
        <v>246</v>
      </c>
      <c r="E72" s="174"/>
      <c r="F72" s="174"/>
      <c r="G72" s="174"/>
      <c r="H72" s="174"/>
      <c r="I72" s="174"/>
      <c r="J72" s="175">
        <f>J243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247</v>
      </c>
      <c r="E73" s="174"/>
      <c r="F73" s="174"/>
      <c r="G73" s="174"/>
      <c r="H73" s="174"/>
      <c r="I73" s="174"/>
      <c r="J73" s="175">
        <f>J262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248</v>
      </c>
      <c r="E74" s="174"/>
      <c r="F74" s="174"/>
      <c r="G74" s="174"/>
      <c r="H74" s="174"/>
      <c r="I74" s="174"/>
      <c r="J74" s="175">
        <f>J270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65"/>
      <c r="C75" s="166"/>
      <c r="D75" s="167" t="s">
        <v>102</v>
      </c>
      <c r="E75" s="168"/>
      <c r="F75" s="168"/>
      <c r="G75" s="168"/>
      <c r="H75" s="168"/>
      <c r="I75" s="168"/>
      <c r="J75" s="169">
        <f>J277</f>
        <v>0</v>
      </c>
      <c r="K75" s="166"/>
      <c r="L75" s="170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71"/>
      <c r="C76" s="172"/>
      <c r="D76" s="173" t="s">
        <v>103</v>
      </c>
      <c r="E76" s="174"/>
      <c r="F76" s="174"/>
      <c r="G76" s="174"/>
      <c r="H76" s="174"/>
      <c r="I76" s="174"/>
      <c r="J76" s="175">
        <f>J278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1"/>
      <c r="C77" s="172"/>
      <c r="D77" s="173" t="s">
        <v>249</v>
      </c>
      <c r="E77" s="174"/>
      <c r="F77" s="174"/>
      <c r="G77" s="174"/>
      <c r="H77" s="174"/>
      <c r="I77" s="174"/>
      <c r="J77" s="175">
        <f>J283</f>
        <v>0</v>
      </c>
      <c r="K77" s="172"/>
      <c r="L77" s="17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1"/>
      <c r="C78" s="172"/>
      <c r="D78" s="173" t="s">
        <v>104</v>
      </c>
      <c r="E78" s="174"/>
      <c r="F78" s="174"/>
      <c r="G78" s="174"/>
      <c r="H78" s="174"/>
      <c r="I78" s="174"/>
      <c r="J78" s="175">
        <f>J288</f>
        <v>0</v>
      </c>
      <c r="K78" s="172"/>
      <c r="L78" s="17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1"/>
      <c r="C79" s="172"/>
      <c r="D79" s="173" t="s">
        <v>105</v>
      </c>
      <c r="E79" s="174"/>
      <c r="F79" s="174"/>
      <c r="G79" s="174"/>
      <c r="H79" s="174"/>
      <c r="I79" s="174"/>
      <c r="J79" s="175">
        <f>J294</f>
        <v>0</v>
      </c>
      <c r="K79" s="172"/>
      <c r="L79" s="17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1"/>
      <c r="C80" s="172"/>
      <c r="D80" s="173" t="s">
        <v>250</v>
      </c>
      <c r="E80" s="174"/>
      <c r="F80" s="174"/>
      <c r="G80" s="174"/>
      <c r="H80" s="174"/>
      <c r="I80" s="174"/>
      <c r="J80" s="175">
        <f>J298</f>
        <v>0</v>
      </c>
      <c r="K80" s="172"/>
      <c r="L80" s="17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59"/>
      <c r="C82" s="60"/>
      <c r="D82" s="60"/>
      <c r="E82" s="60"/>
      <c r="F82" s="60"/>
      <c r="G82" s="60"/>
      <c r="H82" s="60"/>
      <c r="I82" s="60"/>
      <c r="J82" s="60"/>
      <c r="K82" s="6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6" s="2" customFormat="1" ht="6.96" customHeight="1">
      <c r="A86" s="38"/>
      <c r="B86" s="61"/>
      <c r="C86" s="62"/>
      <c r="D86" s="62"/>
      <c r="E86" s="62"/>
      <c r="F86" s="62"/>
      <c r="G86" s="62"/>
      <c r="H86" s="62"/>
      <c r="I86" s="62"/>
      <c r="J86" s="62"/>
      <c r="K86" s="62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24.96" customHeight="1">
      <c r="A87" s="38"/>
      <c r="B87" s="39"/>
      <c r="C87" s="23" t="s">
        <v>106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16</v>
      </c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30189" customHeight="1">
      <c r="A90" s="38"/>
      <c r="B90" s="39"/>
      <c r="C90" s="40"/>
      <c r="D90" s="40"/>
      <c r="E90" s="160" t="str">
        <f>E7</f>
        <v>FVE Nemocnice České Budějovice</v>
      </c>
      <c r="F90" s="32"/>
      <c r="G90" s="32"/>
      <c r="H90" s="32"/>
      <c r="I90" s="40"/>
      <c r="J90" s="40"/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93</v>
      </c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6.30189" customHeight="1">
      <c r="A92" s="38"/>
      <c r="B92" s="39"/>
      <c r="C92" s="40"/>
      <c r="D92" s="40"/>
      <c r="E92" s="69" t="str">
        <f>E9</f>
        <v>SO03 - Budova L</v>
      </c>
      <c r="F92" s="40"/>
      <c r="G92" s="40"/>
      <c r="H92" s="40"/>
      <c r="I92" s="40"/>
      <c r="J92" s="40"/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2" customHeight="1">
      <c r="A94" s="38"/>
      <c r="B94" s="39"/>
      <c r="C94" s="32" t="s">
        <v>21</v>
      </c>
      <c r="D94" s="40"/>
      <c r="E94" s="40"/>
      <c r="F94" s="27" t="str">
        <f>F12</f>
        <v xml:space="preserve"> </v>
      </c>
      <c r="G94" s="40"/>
      <c r="H94" s="40"/>
      <c r="I94" s="32" t="s">
        <v>23</v>
      </c>
      <c r="J94" s="72" t="str">
        <f>IF(J12="","",J12)</f>
        <v>4. 4. 2023</v>
      </c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6.96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134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30566" customHeight="1">
      <c r="A96" s="38"/>
      <c r="B96" s="39"/>
      <c r="C96" s="32" t="s">
        <v>25</v>
      </c>
      <c r="D96" s="40"/>
      <c r="E96" s="40"/>
      <c r="F96" s="27" t="str">
        <f>E15</f>
        <v xml:space="preserve"> </v>
      </c>
      <c r="G96" s="40"/>
      <c r="H96" s="40"/>
      <c r="I96" s="32" t="s">
        <v>30</v>
      </c>
      <c r="J96" s="36" t="str">
        <f>E21</f>
        <v xml:space="preserve"> </v>
      </c>
      <c r="K96" s="40"/>
      <c r="L96" s="134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5.30566" customHeight="1">
      <c r="A97" s="38"/>
      <c r="B97" s="39"/>
      <c r="C97" s="32" t="s">
        <v>28</v>
      </c>
      <c r="D97" s="40"/>
      <c r="E97" s="40"/>
      <c r="F97" s="27" t="str">
        <f>IF(E18="","",E18)</f>
        <v>Vyplň údaj</v>
      </c>
      <c r="G97" s="40"/>
      <c r="H97" s="40"/>
      <c r="I97" s="32" t="s">
        <v>32</v>
      </c>
      <c r="J97" s="36" t="str">
        <f>E24</f>
        <v xml:space="preserve"> </v>
      </c>
      <c r="K97" s="40"/>
      <c r="L97" s="134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134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11" customFormat="1" ht="29.28" customHeight="1">
      <c r="A99" s="177"/>
      <c r="B99" s="178"/>
      <c r="C99" s="179" t="s">
        <v>107</v>
      </c>
      <c r="D99" s="180" t="s">
        <v>54</v>
      </c>
      <c r="E99" s="180" t="s">
        <v>50</v>
      </c>
      <c r="F99" s="180" t="s">
        <v>51</v>
      </c>
      <c r="G99" s="180" t="s">
        <v>108</v>
      </c>
      <c r="H99" s="180" t="s">
        <v>109</v>
      </c>
      <c r="I99" s="180" t="s">
        <v>110</v>
      </c>
      <c r="J99" s="180" t="s">
        <v>98</v>
      </c>
      <c r="K99" s="181" t="s">
        <v>111</v>
      </c>
      <c r="L99" s="182"/>
      <c r="M99" s="92" t="s">
        <v>19</v>
      </c>
      <c r="N99" s="93" t="s">
        <v>39</v>
      </c>
      <c r="O99" s="93" t="s">
        <v>112</v>
      </c>
      <c r="P99" s="93" t="s">
        <v>113</v>
      </c>
      <c r="Q99" s="93" t="s">
        <v>114</v>
      </c>
      <c r="R99" s="93" t="s">
        <v>115</v>
      </c>
      <c r="S99" s="93" t="s">
        <v>116</v>
      </c>
      <c r="T99" s="94" t="s">
        <v>117</v>
      </c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</row>
    <row r="100" s="2" customFormat="1" ht="22.8" customHeight="1">
      <c r="A100" s="38"/>
      <c r="B100" s="39"/>
      <c r="C100" s="99" t="s">
        <v>118</v>
      </c>
      <c r="D100" s="40"/>
      <c r="E100" s="40"/>
      <c r="F100" s="40"/>
      <c r="G100" s="40"/>
      <c r="H100" s="40"/>
      <c r="I100" s="40"/>
      <c r="J100" s="183">
        <f>BK100</f>
        <v>0</v>
      </c>
      <c r="K100" s="40"/>
      <c r="L100" s="44"/>
      <c r="M100" s="95"/>
      <c r="N100" s="184"/>
      <c r="O100" s="96"/>
      <c r="P100" s="185">
        <f>P101+P104+P277</f>
        <v>0</v>
      </c>
      <c r="Q100" s="96"/>
      <c r="R100" s="185">
        <f>R101+R104+R277</f>
        <v>10.431704000000002</v>
      </c>
      <c r="S100" s="96"/>
      <c r="T100" s="186">
        <f>T101+T104+T277</f>
        <v>0.085000000000000006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68</v>
      </c>
      <c r="AU100" s="17" t="s">
        <v>99</v>
      </c>
      <c r="BK100" s="187">
        <f>BK101+BK104+BK277</f>
        <v>0</v>
      </c>
    </row>
    <row r="101" s="12" customFormat="1" ht="25.92" customHeight="1">
      <c r="A101" s="12"/>
      <c r="B101" s="188"/>
      <c r="C101" s="189"/>
      <c r="D101" s="190" t="s">
        <v>68</v>
      </c>
      <c r="E101" s="191" t="s">
        <v>251</v>
      </c>
      <c r="F101" s="191" t="s">
        <v>252</v>
      </c>
      <c r="G101" s="189"/>
      <c r="H101" s="189"/>
      <c r="I101" s="192"/>
      <c r="J101" s="193">
        <f>BK101</f>
        <v>0</v>
      </c>
      <c r="K101" s="189"/>
      <c r="L101" s="194"/>
      <c r="M101" s="195"/>
      <c r="N101" s="196"/>
      <c r="O101" s="196"/>
      <c r="P101" s="197">
        <f>P102</f>
        <v>0</v>
      </c>
      <c r="Q101" s="196"/>
      <c r="R101" s="197">
        <f>R102</f>
        <v>0.0061500000000000001</v>
      </c>
      <c r="S101" s="196"/>
      <c r="T101" s="198">
        <f>T102</f>
        <v>0.085000000000000006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69</v>
      </c>
      <c r="AY101" s="199" t="s">
        <v>121</v>
      </c>
      <c r="BK101" s="201">
        <f>BK102</f>
        <v>0</v>
      </c>
    </row>
    <row r="102" s="12" customFormat="1" ht="22.8" customHeight="1">
      <c r="A102" s="12"/>
      <c r="B102" s="188"/>
      <c r="C102" s="189"/>
      <c r="D102" s="190" t="s">
        <v>68</v>
      </c>
      <c r="E102" s="202" t="s">
        <v>160</v>
      </c>
      <c r="F102" s="202" t="s">
        <v>253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P103</f>
        <v>0</v>
      </c>
      <c r="Q102" s="196"/>
      <c r="R102" s="197">
        <f>R103</f>
        <v>0.0061500000000000001</v>
      </c>
      <c r="S102" s="196"/>
      <c r="T102" s="198">
        <f>T103</f>
        <v>0.085000000000000006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77</v>
      </c>
      <c r="AT102" s="200" t="s">
        <v>68</v>
      </c>
      <c r="AU102" s="200" t="s">
        <v>77</v>
      </c>
      <c r="AY102" s="199" t="s">
        <v>121</v>
      </c>
      <c r="BK102" s="201">
        <f>BK103</f>
        <v>0</v>
      </c>
    </row>
    <row r="103" s="2" customFormat="1" ht="23.4566" customHeight="1">
      <c r="A103" s="38"/>
      <c r="B103" s="39"/>
      <c r="C103" s="204" t="s">
        <v>77</v>
      </c>
      <c r="D103" s="204" t="s">
        <v>124</v>
      </c>
      <c r="E103" s="205" t="s">
        <v>254</v>
      </c>
      <c r="F103" s="206" t="s">
        <v>255</v>
      </c>
      <c r="G103" s="207" t="s">
        <v>179</v>
      </c>
      <c r="H103" s="208">
        <v>5</v>
      </c>
      <c r="I103" s="209"/>
      <c r="J103" s="210">
        <f>ROUND(I103*H103,2)</f>
        <v>0</v>
      </c>
      <c r="K103" s="206" t="s">
        <v>19</v>
      </c>
      <c r="L103" s="44"/>
      <c r="M103" s="211" t="s">
        <v>19</v>
      </c>
      <c r="N103" s="212" t="s">
        <v>40</v>
      </c>
      <c r="O103" s="84"/>
      <c r="P103" s="213">
        <f>O103*H103</f>
        <v>0</v>
      </c>
      <c r="Q103" s="213">
        <v>0.00123</v>
      </c>
      <c r="R103" s="213">
        <f>Q103*H103</f>
        <v>0.0061500000000000001</v>
      </c>
      <c r="S103" s="213">
        <v>0.017000000000000001</v>
      </c>
      <c r="T103" s="214">
        <f>S103*H103</f>
        <v>0.085000000000000006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140</v>
      </c>
      <c r="AT103" s="215" t="s">
        <v>124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140</v>
      </c>
      <c r="BM103" s="215" t="s">
        <v>1031</v>
      </c>
    </row>
    <row r="104" s="12" customFormat="1" ht="25.92" customHeight="1">
      <c r="A104" s="12"/>
      <c r="B104" s="188"/>
      <c r="C104" s="189"/>
      <c r="D104" s="190" t="s">
        <v>68</v>
      </c>
      <c r="E104" s="191" t="s">
        <v>119</v>
      </c>
      <c r="F104" s="191" t="s">
        <v>120</v>
      </c>
      <c r="G104" s="189"/>
      <c r="H104" s="189"/>
      <c r="I104" s="192"/>
      <c r="J104" s="193">
        <f>BK104</f>
        <v>0</v>
      </c>
      <c r="K104" s="189"/>
      <c r="L104" s="194"/>
      <c r="M104" s="195"/>
      <c r="N104" s="196"/>
      <c r="O104" s="196"/>
      <c r="P104" s="197">
        <f>P105+P126+P167+P227+P243+P262+P270</f>
        <v>0</v>
      </c>
      <c r="Q104" s="196"/>
      <c r="R104" s="197">
        <f>R105+R126+R167+R227+R243+R262+R270</f>
        <v>10.425554000000002</v>
      </c>
      <c r="S104" s="196"/>
      <c r="T104" s="198">
        <f>T105+T126+T167+T227+T243+T262+T270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79</v>
      </c>
      <c r="AT104" s="200" t="s">
        <v>68</v>
      </c>
      <c r="AU104" s="200" t="s">
        <v>69</v>
      </c>
      <c r="AY104" s="199" t="s">
        <v>121</v>
      </c>
      <c r="BK104" s="201">
        <f>BK105+BK126+BK167+BK227+BK243+BK262+BK270</f>
        <v>0</v>
      </c>
    </row>
    <row r="105" s="12" customFormat="1" ht="22.8" customHeight="1">
      <c r="A105" s="12"/>
      <c r="B105" s="188"/>
      <c r="C105" s="189"/>
      <c r="D105" s="190" t="s">
        <v>68</v>
      </c>
      <c r="E105" s="202" t="s">
        <v>257</v>
      </c>
      <c r="F105" s="202" t="s">
        <v>258</v>
      </c>
      <c r="G105" s="189"/>
      <c r="H105" s="189"/>
      <c r="I105" s="192"/>
      <c r="J105" s="203">
        <f>BK105</f>
        <v>0</v>
      </c>
      <c r="K105" s="189"/>
      <c r="L105" s="194"/>
      <c r="M105" s="195"/>
      <c r="N105" s="196"/>
      <c r="O105" s="196"/>
      <c r="P105" s="197">
        <f>SUM(P106:P125)</f>
        <v>0</v>
      </c>
      <c r="Q105" s="196"/>
      <c r="R105" s="197">
        <f>SUM(R106:R125)</f>
        <v>7.179348000000001</v>
      </c>
      <c r="S105" s="196"/>
      <c r="T105" s="198">
        <f>SUM(T106:T125)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99" t="s">
        <v>79</v>
      </c>
      <c r="AT105" s="200" t="s">
        <v>68</v>
      </c>
      <c r="AU105" s="200" t="s">
        <v>77</v>
      </c>
      <c r="AY105" s="199" t="s">
        <v>121</v>
      </c>
      <c r="BK105" s="201">
        <f>SUM(BK106:BK125)</f>
        <v>0</v>
      </c>
    </row>
    <row r="106" s="2" customFormat="1" ht="23.4566" customHeight="1">
      <c r="A106" s="38"/>
      <c r="B106" s="39"/>
      <c r="C106" s="204" t="s">
        <v>79</v>
      </c>
      <c r="D106" s="204" t="s">
        <v>124</v>
      </c>
      <c r="E106" s="205" t="s">
        <v>259</v>
      </c>
      <c r="F106" s="206" t="s">
        <v>260</v>
      </c>
      <c r="G106" s="207" t="s">
        <v>127</v>
      </c>
      <c r="H106" s="208">
        <v>218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1032</v>
      </c>
    </row>
    <row r="107" s="2" customFormat="1" ht="23.4566" customHeight="1">
      <c r="A107" s="38"/>
      <c r="B107" s="39"/>
      <c r="C107" s="217" t="s">
        <v>133</v>
      </c>
      <c r="D107" s="217" t="s">
        <v>134</v>
      </c>
      <c r="E107" s="218" t="s">
        <v>262</v>
      </c>
      <c r="F107" s="219" t="s">
        <v>263</v>
      </c>
      <c r="G107" s="220" t="s">
        <v>127</v>
      </c>
      <c r="H107" s="221">
        <v>218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0.01</v>
      </c>
      <c r="R107" s="213">
        <f>Q107*H107</f>
        <v>2.1800000000000002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1033</v>
      </c>
    </row>
    <row r="108" s="2" customFormat="1" ht="16.30189" customHeight="1">
      <c r="A108" s="38"/>
      <c r="B108" s="39"/>
      <c r="C108" s="204" t="s">
        <v>140</v>
      </c>
      <c r="D108" s="204" t="s">
        <v>124</v>
      </c>
      <c r="E108" s="205" t="s">
        <v>265</v>
      </c>
      <c r="F108" s="206" t="s">
        <v>266</v>
      </c>
      <c r="G108" s="207" t="s">
        <v>127</v>
      </c>
      <c r="H108" s="208">
        <v>218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1034</v>
      </c>
    </row>
    <row r="109" s="2" customFormat="1" ht="16.30189" customHeight="1">
      <c r="A109" s="38"/>
      <c r="B109" s="39"/>
      <c r="C109" s="217" t="s">
        <v>144</v>
      </c>
      <c r="D109" s="217" t="s">
        <v>134</v>
      </c>
      <c r="E109" s="218" t="s">
        <v>268</v>
      </c>
      <c r="F109" s="219" t="s">
        <v>269</v>
      </c>
      <c r="G109" s="220" t="s">
        <v>127</v>
      </c>
      <c r="H109" s="221">
        <v>218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0.02</v>
      </c>
      <c r="R109" s="213">
        <f>Q109*H109</f>
        <v>4.3600000000000003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1035</v>
      </c>
    </row>
    <row r="110" s="2" customFormat="1" ht="23.4566" customHeight="1">
      <c r="A110" s="38"/>
      <c r="B110" s="39"/>
      <c r="C110" s="204" t="s">
        <v>148</v>
      </c>
      <c r="D110" s="204" t="s">
        <v>124</v>
      </c>
      <c r="E110" s="205" t="s">
        <v>271</v>
      </c>
      <c r="F110" s="206" t="s">
        <v>272</v>
      </c>
      <c r="G110" s="207" t="s">
        <v>127</v>
      </c>
      <c r="H110" s="208">
        <v>3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1036</v>
      </c>
    </row>
    <row r="111" s="2" customFormat="1" ht="23.4566" customHeight="1">
      <c r="A111" s="38"/>
      <c r="B111" s="39"/>
      <c r="C111" s="217" t="s">
        <v>152</v>
      </c>
      <c r="D111" s="217" t="s">
        <v>134</v>
      </c>
      <c r="E111" s="218" t="s">
        <v>274</v>
      </c>
      <c r="F111" s="219" t="s">
        <v>275</v>
      </c>
      <c r="G111" s="220" t="s">
        <v>127</v>
      </c>
      <c r="H111" s="221">
        <v>3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0.035999999999999997</v>
      </c>
      <c r="R111" s="213">
        <f>Q111*H111</f>
        <v>0.10799999999999999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1037</v>
      </c>
    </row>
    <row r="112" s="2" customFormat="1" ht="16.30189" customHeight="1">
      <c r="A112" s="38"/>
      <c r="B112" s="39"/>
      <c r="C112" s="204" t="s">
        <v>156</v>
      </c>
      <c r="D112" s="204" t="s">
        <v>124</v>
      </c>
      <c r="E112" s="205" t="s">
        <v>277</v>
      </c>
      <c r="F112" s="206" t="s">
        <v>278</v>
      </c>
      <c r="G112" s="207" t="s">
        <v>127</v>
      </c>
      <c r="H112" s="208">
        <v>1</v>
      </c>
      <c r="I112" s="209"/>
      <c r="J112" s="210">
        <f>ROUND(I112*H112,2)</f>
        <v>0</v>
      </c>
      <c r="K112" s="206" t="s">
        <v>19</v>
      </c>
      <c r="L112" s="44"/>
      <c r="M112" s="211" t="s">
        <v>19</v>
      </c>
      <c r="N112" s="212" t="s">
        <v>40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128</v>
      </c>
      <c r="AT112" s="215" t="s">
        <v>124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1038</v>
      </c>
    </row>
    <row r="113" s="2" customFormat="1" ht="23.4566" customHeight="1">
      <c r="A113" s="38"/>
      <c r="B113" s="39"/>
      <c r="C113" s="217" t="s">
        <v>160</v>
      </c>
      <c r="D113" s="217" t="s">
        <v>134</v>
      </c>
      <c r="E113" s="218" t="s">
        <v>280</v>
      </c>
      <c r="F113" s="219" t="s">
        <v>281</v>
      </c>
      <c r="G113" s="220" t="s">
        <v>127</v>
      </c>
      <c r="H113" s="221">
        <v>1</v>
      </c>
      <c r="I113" s="222"/>
      <c r="J113" s="223">
        <f>ROUND(I113*H113,2)</f>
        <v>0</v>
      </c>
      <c r="K113" s="219" t="s">
        <v>19</v>
      </c>
      <c r="L113" s="224"/>
      <c r="M113" s="225" t="s">
        <v>19</v>
      </c>
      <c r="N113" s="226" t="s">
        <v>40</v>
      </c>
      <c r="O113" s="84"/>
      <c r="P113" s="213">
        <f>O113*H113</f>
        <v>0</v>
      </c>
      <c r="Q113" s="213">
        <v>0.00025000000000000001</v>
      </c>
      <c r="R113" s="213">
        <f>Q113*H113</f>
        <v>0.00025000000000000001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138</v>
      </c>
      <c r="AT113" s="215" t="s">
        <v>134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1039</v>
      </c>
    </row>
    <row r="114" s="2" customFormat="1" ht="16.30189" customHeight="1">
      <c r="A114" s="38"/>
      <c r="B114" s="39"/>
      <c r="C114" s="217" t="s">
        <v>164</v>
      </c>
      <c r="D114" s="217" t="s">
        <v>134</v>
      </c>
      <c r="E114" s="218" t="s">
        <v>283</v>
      </c>
      <c r="F114" s="219" t="s">
        <v>284</v>
      </c>
      <c r="G114" s="220" t="s">
        <v>127</v>
      </c>
      <c r="H114" s="221">
        <v>1</v>
      </c>
      <c r="I114" s="222"/>
      <c r="J114" s="223">
        <f>ROUND(I114*H114,2)</f>
        <v>0</v>
      </c>
      <c r="K114" s="219" t="s">
        <v>19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0.00025000000000000001</v>
      </c>
      <c r="R114" s="213">
        <f>Q114*H114</f>
        <v>0.00025000000000000001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1040</v>
      </c>
    </row>
    <row r="115" s="2" customFormat="1" ht="23.4566" customHeight="1">
      <c r="A115" s="38"/>
      <c r="B115" s="39"/>
      <c r="C115" s="204" t="s">
        <v>168</v>
      </c>
      <c r="D115" s="204" t="s">
        <v>124</v>
      </c>
      <c r="E115" s="205" t="s">
        <v>286</v>
      </c>
      <c r="F115" s="206" t="s">
        <v>287</v>
      </c>
      <c r="G115" s="207" t="s">
        <v>127</v>
      </c>
      <c r="H115" s="208">
        <v>126</v>
      </c>
      <c r="I115" s="209"/>
      <c r="J115" s="210">
        <f>ROUND(I115*H115,2)</f>
        <v>0</v>
      </c>
      <c r="K115" s="206" t="s">
        <v>19</v>
      </c>
      <c r="L115" s="44"/>
      <c r="M115" s="211" t="s">
        <v>19</v>
      </c>
      <c r="N115" s="212" t="s">
        <v>40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128</v>
      </c>
      <c r="AT115" s="215" t="s">
        <v>124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1041</v>
      </c>
    </row>
    <row r="116" s="2" customFormat="1" ht="16.30189" customHeight="1">
      <c r="A116" s="38"/>
      <c r="B116" s="39"/>
      <c r="C116" s="217" t="s">
        <v>172</v>
      </c>
      <c r="D116" s="217" t="s">
        <v>134</v>
      </c>
      <c r="E116" s="218" t="s">
        <v>289</v>
      </c>
      <c r="F116" s="219" t="s">
        <v>290</v>
      </c>
      <c r="G116" s="220" t="s">
        <v>127</v>
      </c>
      <c r="H116" s="221">
        <v>12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0.001</v>
      </c>
      <c r="R116" s="213">
        <f>Q116*H116</f>
        <v>0.012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1042</v>
      </c>
    </row>
    <row r="117" s="2" customFormat="1" ht="16.30189" customHeight="1">
      <c r="A117" s="38"/>
      <c r="B117" s="39"/>
      <c r="C117" s="217" t="s">
        <v>176</v>
      </c>
      <c r="D117" s="217" t="s">
        <v>134</v>
      </c>
      <c r="E117" s="218" t="s">
        <v>292</v>
      </c>
      <c r="F117" s="219" t="s">
        <v>293</v>
      </c>
      <c r="G117" s="220" t="s">
        <v>127</v>
      </c>
      <c r="H117" s="221">
        <v>109</v>
      </c>
      <c r="I117" s="222"/>
      <c r="J117" s="223">
        <f>ROUND(I117*H117,2)</f>
        <v>0</v>
      </c>
      <c r="K117" s="219" t="s">
        <v>19</v>
      </c>
      <c r="L117" s="224"/>
      <c r="M117" s="225" t="s">
        <v>19</v>
      </c>
      <c r="N117" s="226" t="s">
        <v>40</v>
      </c>
      <c r="O117" s="84"/>
      <c r="P117" s="213">
        <f>O117*H117</f>
        <v>0</v>
      </c>
      <c r="Q117" s="213">
        <v>0.001</v>
      </c>
      <c r="R117" s="213">
        <f>Q117*H117</f>
        <v>0.109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138</v>
      </c>
      <c r="AT117" s="215" t="s">
        <v>134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1043</v>
      </c>
    </row>
    <row r="118" s="2" customFormat="1" ht="23.4566" customHeight="1">
      <c r="A118" s="38"/>
      <c r="B118" s="39"/>
      <c r="C118" s="204" t="s">
        <v>181</v>
      </c>
      <c r="D118" s="204" t="s">
        <v>124</v>
      </c>
      <c r="E118" s="205" t="s">
        <v>295</v>
      </c>
      <c r="F118" s="206" t="s">
        <v>296</v>
      </c>
      <c r="G118" s="207" t="s">
        <v>127</v>
      </c>
      <c r="H118" s="208">
        <v>24</v>
      </c>
      <c r="I118" s="209"/>
      <c r="J118" s="210">
        <f>ROUND(I118*H118,2)</f>
        <v>0</v>
      </c>
      <c r="K118" s="206" t="s">
        <v>19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124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1044</v>
      </c>
    </row>
    <row r="119" s="2" customFormat="1" ht="16.30189" customHeight="1">
      <c r="A119" s="38"/>
      <c r="B119" s="39"/>
      <c r="C119" s="217" t="s">
        <v>8</v>
      </c>
      <c r="D119" s="217" t="s">
        <v>134</v>
      </c>
      <c r="E119" s="218" t="s">
        <v>298</v>
      </c>
      <c r="F119" s="219" t="s">
        <v>299</v>
      </c>
      <c r="G119" s="220" t="s">
        <v>127</v>
      </c>
      <c r="H119" s="221">
        <v>24.719999999999999</v>
      </c>
      <c r="I119" s="222"/>
      <c r="J119" s="223">
        <f>ROUND(I119*H119,2)</f>
        <v>0</v>
      </c>
      <c r="K119" s="219" t="s">
        <v>19</v>
      </c>
      <c r="L119" s="224"/>
      <c r="M119" s="225" t="s">
        <v>19</v>
      </c>
      <c r="N119" s="226" t="s">
        <v>40</v>
      </c>
      <c r="O119" s="84"/>
      <c r="P119" s="213">
        <f>O119*H119</f>
        <v>0</v>
      </c>
      <c r="Q119" s="213">
        <v>0.0058999999999999999</v>
      </c>
      <c r="R119" s="213">
        <f>Q119*H119</f>
        <v>0.14584799999999998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138</v>
      </c>
      <c r="AT119" s="215" t="s">
        <v>134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1045</v>
      </c>
    </row>
    <row r="120" s="2" customFormat="1">
      <c r="A120" s="38"/>
      <c r="B120" s="39"/>
      <c r="C120" s="40"/>
      <c r="D120" s="227" t="s">
        <v>185</v>
      </c>
      <c r="E120" s="40"/>
      <c r="F120" s="228" t="s">
        <v>301</v>
      </c>
      <c r="G120" s="40"/>
      <c r="H120" s="40"/>
      <c r="I120" s="229"/>
      <c r="J120" s="40"/>
      <c r="K120" s="40"/>
      <c r="L120" s="44"/>
      <c r="M120" s="230"/>
      <c r="N120" s="23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185</v>
      </c>
      <c r="AU120" s="17" t="s">
        <v>79</v>
      </c>
    </row>
    <row r="121" s="13" customFormat="1">
      <c r="A121" s="13"/>
      <c r="B121" s="238"/>
      <c r="C121" s="239"/>
      <c r="D121" s="227" t="s">
        <v>302</v>
      </c>
      <c r="E121" s="240" t="s">
        <v>19</v>
      </c>
      <c r="F121" s="241" t="s">
        <v>303</v>
      </c>
      <c r="G121" s="239"/>
      <c r="H121" s="242">
        <v>24.719999999999999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8" t="s">
        <v>302</v>
      </c>
      <c r="AU121" s="248" t="s">
        <v>79</v>
      </c>
      <c r="AV121" s="13" t="s">
        <v>79</v>
      </c>
      <c r="AW121" s="13" t="s">
        <v>31</v>
      </c>
      <c r="AX121" s="13" t="s">
        <v>77</v>
      </c>
      <c r="AY121" s="248" t="s">
        <v>121</v>
      </c>
    </row>
    <row r="122" s="2" customFormat="1" ht="16.30189" customHeight="1">
      <c r="A122" s="38"/>
      <c r="B122" s="39"/>
      <c r="C122" s="204" t="s">
        <v>128</v>
      </c>
      <c r="D122" s="204" t="s">
        <v>124</v>
      </c>
      <c r="E122" s="205" t="s">
        <v>304</v>
      </c>
      <c r="F122" s="206" t="s">
        <v>305</v>
      </c>
      <c r="G122" s="207" t="s">
        <v>127</v>
      </c>
      <c r="H122" s="208">
        <v>80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124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1046</v>
      </c>
    </row>
    <row r="123" s="2" customFormat="1" ht="16.30189" customHeight="1">
      <c r="A123" s="38"/>
      <c r="B123" s="39"/>
      <c r="C123" s="217" t="s">
        <v>194</v>
      </c>
      <c r="D123" s="217" t="s">
        <v>134</v>
      </c>
      <c r="E123" s="218" t="s">
        <v>307</v>
      </c>
      <c r="F123" s="219" t="s">
        <v>308</v>
      </c>
      <c r="G123" s="220" t="s">
        <v>309</v>
      </c>
      <c r="H123" s="221">
        <v>26.399999999999999</v>
      </c>
      <c r="I123" s="222"/>
      <c r="J123" s="223">
        <f>ROUND(I123*H123,2)</f>
        <v>0</v>
      </c>
      <c r="K123" s="219" t="s">
        <v>19</v>
      </c>
      <c r="L123" s="224"/>
      <c r="M123" s="225" t="s">
        <v>19</v>
      </c>
      <c r="N123" s="226" t="s">
        <v>40</v>
      </c>
      <c r="O123" s="84"/>
      <c r="P123" s="213">
        <f>O123*H123</f>
        <v>0</v>
      </c>
      <c r="Q123" s="213">
        <v>0.01</v>
      </c>
      <c r="R123" s="213">
        <f>Q123*H123</f>
        <v>0.26400000000000001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138</v>
      </c>
      <c r="AT123" s="215" t="s">
        <v>134</v>
      </c>
      <c r="AU123" s="215" t="s">
        <v>79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1047</v>
      </c>
    </row>
    <row r="124" s="13" customFormat="1">
      <c r="A124" s="13"/>
      <c r="B124" s="238"/>
      <c r="C124" s="239"/>
      <c r="D124" s="227" t="s">
        <v>302</v>
      </c>
      <c r="E124" s="240" t="s">
        <v>19</v>
      </c>
      <c r="F124" s="241" t="s">
        <v>1048</v>
      </c>
      <c r="G124" s="239"/>
      <c r="H124" s="242">
        <v>26.399999999999999</v>
      </c>
      <c r="I124" s="243"/>
      <c r="J124" s="239"/>
      <c r="K124" s="239"/>
      <c r="L124" s="244"/>
      <c r="M124" s="245"/>
      <c r="N124" s="246"/>
      <c r="O124" s="246"/>
      <c r="P124" s="246"/>
      <c r="Q124" s="246"/>
      <c r="R124" s="246"/>
      <c r="S124" s="246"/>
      <c r="T124" s="24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8" t="s">
        <v>302</v>
      </c>
      <c r="AU124" s="248" t="s">
        <v>79</v>
      </c>
      <c r="AV124" s="13" t="s">
        <v>79</v>
      </c>
      <c r="AW124" s="13" t="s">
        <v>31</v>
      </c>
      <c r="AX124" s="13" t="s">
        <v>77</v>
      </c>
      <c r="AY124" s="248" t="s">
        <v>121</v>
      </c>
    </row>
    <row r="125" s="2" customFormat="1" ht="23.4566" customHeight="1">
      <c r="A125" s="38"/>
      <c r="B125" s="39"/>
      <c r="C125" s="204" t="s">
        <v>198</v>
      </c>
      <c r="D125" s="204" t="s">
        <v>124</v>
      </c>
      <c r="E125" s="205" t="s">
        <v>312</v>
      </c>
      <c r="F125" s="206" t="s">
        <v>313</v>
      </c>
      <c r="G125" s="207" t="s">
        <v>314</v>
      </c>
      <c r="H125" s="208">
        <v>7.484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124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1049</v>
      </c>
    </row>
    <row r="126" s="12" customFormat="1" ht="22.8" customHeight="1">
      <c r="A126" s="12"/>
      <c r="B126" s="188"/>
      <c r="C126" s="189"/>
      <c r="D126" s="190" t="s">
        <v>68</v>
      </c>
      <c r="E126" s="202" t="s">
        <v>316</v>
      </c>
      <c r="F126" s="202" t="s">
        <v>317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P127+P155+P157+P160+P165</f>
        <v>0</v>
      </c>
      <c r="Q126" s="196"/>
      <c r="R126" s="197">
        <f>R127+R155+R157+R160+R165</f>
        <v>2.0801419999999999</v>
      </c>
      <c r="S126" s="196"/>
      <c r="T126" s="198">
        <f>T127+T155+T157+T160+T165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79</v>
      </c>
      <c r="AT126" s="200" t="s">
        <v>68</v>
      </c>
      <c r="AU126" s="200" t="s">
        <v>77</v>
      </c>
      <c r="AY126" s="199" t="s">
        <v>121</v>
      </c>
      <c r="BK126" s="201">
        <f>BK127+BK155+BK157+BK160+BK165</f>
        <v>0</v>
      </c>
    </row>
    <row r="127" s="12" customFormat="1" ht="20.88" customHeight="1">
      <c r="A127" s="12"/>
      <c r="B127" s="188"/>
      <c r="C127" s="189"/>
      <c r="D127" s="190" t="s">
        <v>68</v>
      </c>
      <c r="E127" s="202" t="s">
        <v>122</v>
      </c>
      <c r="F127" s="202" t="s">
        <v>123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SUM(P128:P154)</f>
        <v>0</v>
      </c>
      <c r="Q127" s="196"/>
      <c r="R127" s="197">
        <f>SUM(R128:R154)</f>
        <v>0.52734200000000009</v>
      </c>
      <c r="S127" s="196"/>
      <c r="T127" s="198">
        <f>SUM(T128:T154)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79</v>
      </c>
      <c r="AT127" s="200" t="s">
        <v>68</v>
      </c>
      <c r="AU127" s="200" t="s">
        <v>79</v>
      </c>
      <c r="AY127" s="199" t="s">
        <v>121</v>
      </c>
      <c r="BK127" s="201">
        <f>SUM(BK128:BK154)</f>
        <v>0</v>
      </c>
    </row>
    <row r="128" s="2" customFormat="1" ht="23.4566" customHeight="1">
      <c r="A128" s="38"/>
      <c r="B128" s="39"/>
      <c r="C128" s="204" t="s">
        <v>207</v>
      </c>
      <c r="D128" s="204" t="s">
        <v>124</v>
      </c>
      <c r="E128" s="205" t="s">
        <v>318</v>
      </c>
      <c r="F128" s="206" t="s">
        <v>319</v>
      </c>
      <c r="G128" s="207" t="s">
        <v>179</v>
      </c>
      <c r="H128" s="208">
        <v>100</v>
      </c>
      <c r="I128" s="209"/>
      <c r="J128" s="210">
        <f>ROUND(I128*H128,2)</f>
        <v>0</v>
      </c>
      <c r="K128" s="206" t="s">
        <v>19</v>
      </c>
      <c r="L128" s="44"/>
      <c r="M128" s="211" t="s">
        <v>19</v>
      </c>
      <c r="N128" s="212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128</v>
      </c>
      <c r="AT128" s="215" t="s">
        <v>124</v>
      </c>
      <c r="AU128" s="215" t="s">
        <v>133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128</v>
      </c>
      <c r="BM128" s="215" t="s">
        <v>1050</v>
      </c>
    </row>
    <row r="129" s="2" customFormat="1" ht="16.30189" customHeight="1">
      <c r="A129" s="38"/>
      <c r="B129" s="39"/>
      <c r="C129" s="217" t="s">
        <v>214</v>
      </c>
      <c r="D129" s="217" t="s">
        <v>134</v>
      </c>
      <c r="E129" s="218" t="s">
        <v>321</v>
      </c>
      <c r="F129" s="219" t="s">
        <v>322</v>
      </c>
      <c r="G129" s="220" t="s">
        <v>179</v>
      </c>
      <c r="H129" s="221">
        <v>100</v>
      </c>
      <c r="I129" s="222"/>
      <c r="J129" s="223">
        <f>ROUND(I129*H129,2)</f>
        <v>0</v>
      </c>
      <c r="K129" s="219" t="s">
        <v>19</v>
      </c>
      <c r="L129" s="224"/>
      <c r="M129" s="225" t="s">
        <v>19</v>
      </c>
      <c r="N129" s="226" t="s">
        <v>40</v>
      </c>
      <c r="O129" s="84"/>
      <c r="P129" s="213">
        <f>O129*H129</f>
        <v>0</v>
      </c>
      <c r="Q129" s="213">
        <v>0.00027999999999999998</v>
      </c>
      <c r="R129" s="213">
        <f>Q129*H129</f>
        <v>0.027999999999999997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138</v>
      </c>
      <c r="AT129" s="215" t="s">
        <v>134</v>
      </c>
      <c r="AU129" s="215" t="s">
        <v>133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1051</v>
      </c>
    </row>
    <row r="130" s="2" customFormat="1" ht="16.30189" customHeight="1">
      <c r="A130" s="38"/>
      <c r="B130" s="39"/>
      <c r="C130" s="217" t="s">
        <v>7</v>
      </c>
      <c r="D130" s="217" t="s">
        <v>134</v>
      </c>
      <c r="E130" s="218" t="s">
        <v>324</v>
      </c>
      <c r="F130" s="219" t="s">
        <v>325</v>
      </c>
      <c r="G130" s="220" t="s">
        <v>127</v>
      </c>
      <c r="H130" s="221">
        <v>100</v>
      </c>
      <c r="I130" s="222"/>
      <c r="J130" s="223">
        <f>ROUND(I130*H130,2)</f>
        <v>0</v>
      </c>
      <c r="K130" s="219" t="s">
        <v>19</v>
      </c>
      <c r="L130" s="224"/>
      <c r="M130" s="225" t="s">
        <v>19</v>
      </c>
      <c r="N130" s="226" t="s">
        <v>40</v>
      </c>
      <c r="O130" s="84"/>
      <c r="P130" s="213">
        <f>O130*H130</f>
        <v>0</v>
      </c>
      <c r="Q130" s="213">
        <v>2.0000000000000002E-05</v>
      </c>
      <c r="R130" s="213">
        <f>Q130*H130</f>
        <v>0.002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138</v>
      </c>
      <c r="AT130" s="215" t="s">
        <v>134</v>
      </c>
      <c r="AU130" s="215" t="s">
        <v>133</v>
      </c>
      <c r="AY130" s="17" t="s">
        <v>121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77</v>
      </c>
      <c r="BK130" s="216">
        <f>ROUND(I130*H130,2)</f>
        <v>0</v>
      </c>
      <c r="BL130" s="17" t="s">
        <v>128</v>
      </c>
      <c r="BM130" s="215" t="s">
        <v>1052</v>
      </c>
    </row>
    <row r="131" s="2" customFormat="1" ht="16.30189" customHeight="1">
      <c r="A131" s="38"/>
      <c r="B131" s="39"/>
      <c r="C131" s="204" t="s">
        <v>223</v>
      </c>
      <c r="D131" s="204" t="s">
        <v>124</v>
      </c>
      <c r="E131" s="205" t="s">
        <v>327</v>
      </c>
      <c r="F131" s="206" t="s">
        <v>328</v>
      </c>
      <c r="G131" s="207" t="s">
        <v>179</v>
      </c>
      <c r="H131" s="208">
        <v>4800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124</v>
      </c>
      <c r="AU131" s="215" t="s">
        <v>133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1053</v>
      </c>
    </row>
    <row r="132" s="2" customFormat="1" ht="16.30189" customHeight="1">
      <c r="A132" s="38"/>
      <c r="B132" s="39"/>
      <c r="C132" s="217" t="s">
        <v>230</v>
      </c>
      <c r="D132" s="217" t="s">
        <v>134</v>
      </c>
      <c r="E132" s="218" t="s">
        <v>330</v>
      </c>
      <c r="F132" s="219" t="s">
        <v>331</v>
      </c>
      <c r="G132" s="220" t="s">
        <v>179</v>
      </c>
      <c r="H132" s="221">
        <v>4800</v>
      </c>
      <c r="I132" s="222"/>
      <c r="J132" s="223">
        <f>ROUND(I132*H132,2)</f>
        <v>0</v>
      </c>
      <c r="K132" s="219" t="s">
        <v>19</v>
      </c>
      <c r="L132" s="224"/>
      <c r="M132" s="225" t="s">
        <v>19</v>
      </c>
      <c r="N132" s="226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138</v>
      </c>
      <c r="AT132" s="215" t="s">
        <v>134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1054</v>
      </c>
    </row>
    <row r="133" s="13" customFormat="1">
      <c r="A133" s="13"/>
      <c r="B133" s="238"/>
      <c r="C133" s="239"/>
      <c r="D133" s="227" t="s">
        <v>302</v>
      </c>
      <c r="E133" s="240" t="s">
        <v>19</v>
      </c>
      <c r="F133" s="241" t="s">
        <v>1055</v>
      </c>
      <c r="G133" s="239"/>
      <c r="H133" s="242">
        <v>2400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302</v>
      </c>
      <c r="AU133" s="248" t="s">
        <v>133</v>
      </c>
      <c r="AV133" s="13" t="s">
        <v>79</v>
      </c>
      <c r="AW133" s="13" t="s">
        <v>31</v>
      </c>
      <c r="AX133" s="13" t="s">
        <v>69</v>
      </c>
      <c r="AY133" s="248" t="s">
        <v>121</v>
      </c>
    </row>
    <row r="134" s="13" customFormat="1">
      <c r="A134" s="13"/>
      <c r="B134" s="238"/>
      <c r="C134" s="239"/>
      <c r="D134" s="227" t="s">
        <v>302</v>
      </c>
      <c r="E134" s="240" t="s">
        <v>19</v>
      </c>
      <c r="F134" s="241" t="s">
        <v>1056</v>
      </c>
      <c r="G134" s="239"/>
      <c r="H134" s="242">
        <v>2400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8" t="s">
        <v>302</v>
      </c>
      <c r="AU134" s="248" t="s">
        <v>133</v>
      </c>
      <c r="AV134" s="13" t="s">
        <v>79</v>
      </c>
      <c r="AW134" s="13" t="s">
        <v>31</v>
      </c>
      <c r="AX134" s="13" t="s">
        <v>69</v>
      </c>
      <c r="AY134" s="248" t="s">
        <v>121</v>
      </c>
    </row>
    <row r="135" s="14" customFormat="1">
      <c r="A135" s="14"/>
      <c r="B135" s="249"/>
      <c r="C135" s="250"/>
      <c r="D135" s="227" t="s">
        <v>302</v>
      </c>
      <c r="E135" s="251" t="s">
        <v>19</v>
      </c>
      <c r="F135" s="252" t="s">
        <v>335</v>
      </c>
      <c r="G135" s="250"/>
      <c r="H135" s="253">
        <v>4800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9" t="s">
        <v>302</v>
      </c>
      <c r="AU135" s="259" t="s">
        <v>133</v>
      </c>
      <c r="AV135" s="14" t="s">
        <v>140</v>
      </c>
      <c r="AW135" s="14" t="s">
        <v>31</v>
      </c>
      <c r="AX135" s="14" t="s">
        <v>77</v>
      </c>
      <c r="AY135" s="259" t="s">
        <v>121</v>
      </c>
    </row>
    <row r="136" s="2" customFormat="1" ht="16.30189" customHeight="1">
      <c r="A136" s="38"/>
      <c r="B136" s="39"/>
      <c r="C136" s="204" t="s">
        <v>336</v>
      </c>
      <c r="D136" s="204" t="s">
        <v>124</v>
      </c>
      <c r="E136" s="205" t="s">
        <v>337</v>
      </c>
      <c r="F136" s="206" t="s">
        <v>338</v>
      </c>
      <c r="G136" s="207" t="s">
        <v>127</v>
      </c>
      <c r="H136" s="208">
        <v>130</v>
      </c>
      <c r="I136" s="209"/>
      <c r="J136" s="210">
        <f>ROUND(I136*H136,2)</f>
        <v>0</v>
      </c>
      <c r="K136" s="206" t="s">
        <v>19</v>
      </c>
      <c r="L136" s="44"/>
      <c r="M136" s="211" t="s">
        <v>19</v>
      </c>
      <c r="N136" s="212" t="s">
        <v>40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128</v>
      </c>
      <c r="AT136" s="215" t="s">
        <v>124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1057</v>
      </c>
    </row>
    <row r="137" s="2" customFormat="1" ht="16.30189" customHeight="1">
      <c r="A137" s="38"/>
      <c r="B137" s="39"/>
      <c r="C137" s="217" t="s">
        <v>340</v>
      </c>
      <c r="D137" s="217" t="s">
        <v>134</v>
      </c>
      <c r="E137" s="218" t="s">
        <v>341</v>
      </c>
      <c r="F137" s="219" t="s">
        <v>342</v>
      </c>
      <c r="G137" s="220" t="s">
        <v>127</v>
      </c>
      <c r="H137" s="221">
        <v>65</v>
      </c>
      <c r="I137" s="222"/>
      <c r="J137" s="223">
        <f>ROUND(I137*H137,2)</f>
        <v>0</v>
      </c>
      <c r="K137" s="219" t="s">
        <v>19</v>
      </c>
      <c r="L137" s="224"/>
      <c r="M137" s="225" t="s">
        <v>19</v>
      </c>
      <c r="N137" s="226" t="s">
        <v>40</v>
      </c>
      <c r="O137" s="84"/>
      <c r="P137" s="213">
        <f>O137*H137</f>
        <v>0</v>
      </c>
      <c r="Q137" s="213">
        <v>1.0000000000000001E-05</v>
      </c>
      <c r="R137" s="213">
        <f>Q137*H137</f>
        <v>0.00065000000000000008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138</v>
      </c>
      <c r="AT137" s="215" t="s">
        <v>134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1058</v>
      </c>
    </row>
    <row r="138" s="2" customFormat="1" ht="21.0566" customHeight="1">
      <c r="A138" s="38"/>
      <c r="B138" s="39"/>
      <c r="C138" s="217" t="s">
        <v>344</v>
      </c>
      <c r="D138" s="217" t="s">
        <v>134</v>
      </c>
      <c r="E138" s="218" t="s">
        <v>345</v>
      </c>
      <c r="F138" s="219" t="s">
        <v>346</v>
      </c>
      <c r="G138" s="220" t="s">
        <v>127</v>
      </c>
      <c r="H138" s="221">
        <v>187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40</v>
      </c>
      <c r="O138" s="84"/>
      <c r="P138" s="213">
        <f>O138*H138</f>
        <v>0</v>
      </c>
      <c r="Q138" s="213">
        <v>0.00010000000000000001</v>
      </c>
      <c r="R138" s="213">
        <f>Q138*H138</f>
        <v>0.018700000000000001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1059</v>
      </c>
    </row>
    <row r="139" s="2" customFormat="1" ht="16.30189" customHeight="1">
      <c r="A139" s="38"/>
      <c r="B139" s="39"/>
      <c r="C139" s="204" t="s">
        <v>348</v>
      </c>
      <c r="D139" s="204" t="s">
        <v>124</v>
      </c>
      <c r="E139" s="205" t="s">
        <v>349</v>
      </c>
      <c r="F139" s="206" t="s">
        <v>350</v>
      </c>
      <c r="G139" s="207" t="s">
        <v>127</v>
      </c>
      <c r="H139" s="208">
        <v>9</v>
      </c>
      <c r="I139" s="209"/>
      <c r="J139" s="210">
        <f>ROUND(I139*H139,2)</f>
        <v>0</v>
      </c>
      <c r="K139" s="206" t="s">
        <v>19</v>
      </c>
      <c r="L139" s="44"/>
      <c r="M139" s="211" t="s">
        <v>19</v>
      </c>
      <c r="N139" s="212" t="s">
        <v>40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</v>
      </c>
      <c r="T139" s="214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128</v>
      </c>
      <c r="AT139" s="215" t="s">
        <v>124</v>
      </c>
      <c r="AU139" s="215" t="s">
        <v>133</v>
      </c>
      <c r="AY139" s="17" t="s">
        <v>121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77</v>
      </c>
      <c r="BK139" s="216">
        <f>ROUND(I139*H139,2)</f>
        <v>0</v>
      </c>
      <c r="BL139" s="17" t="s">
        <v>128</v>
      </c>
      <c r="BM139" s="215" t="s">
        <v>1060</v>
      </c>
    </row>
    <row r="140" s="2" customFormat="1" ht="16.30189" customHeight="1">
      <c r="A140" s="38"/>
      <c r="B140" s="39"/>
      <c r="C140" s="217" t="s">
        <v>352</v>
      </c>
      <c r="D140" s="217" t="s">
        <v>134</v>
      </c>
      <c r="E140" s="218" t="s">
        <v>353</v>
      </c>
      <c r="F140" s="219" t="s">
        <v>354</v>
      </c>
      <c r="G140" s="220" t="s">
        <v>127</v>
      </c>
      <c r="H140" s="221">
        <v>6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1061</v>
      </c>
    </row>
    <row r="141" s="2" customFormat="1">
      <c r="A141" s="38"/>
      <c r="B141" s="39"/>
      <c r="C141" s="40"/>
      <c r="D141" s="227" t="s">
        <v>185</v>
      </c>
      <c r="E141" s="40"/>
      <c r="F141" s="228" t="s">
        <v>356</v>
      </c>
      <c r="G141" s="40"/>
      <c r="H141" s="40"/>
      <c r="I141" s="229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185</v>
      </c>
      <c r="AU141" s="17" t="s">
        <v>133</v>
      </c>
    </row>
    <row r="142" s="2" customFormat="1" ht="16.30189" customHeight="1">
      <c r="A142" s="38"/>
      <c r="B142" s="39"/>
      <c r="C142" s="217" t="s">
        <v>357</v>
      </c>
      <c r="D142" s="217" t="s">
        <v>134</v>
      </c>
      <c r="E142" s="218" t="s">
        <v>358</v>
      </c>
      <c r="F142" s="219" t="s">
        <v>359</v>
      </c>
      <c r="G142" s="220" t="s">
        <v>127</v>
      </c>
      <c r="H142" s="221">
        <v>3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1062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361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21.0566" customHeight="1">
      <c r="A144" s="38"/>
      <c r="B144" s="39"/>
      <c r="C144" s="204" t="s">
        <v>362</v>
      </c>
      <c r="D144" s="204" t="s">
        <v>124</v>
      </c>
      <c r="E144" s="205" t="s">
        <v>363</v>
      </c>
      <c r="F144" s="206" t="s">
        <v>364</v>
      </c>
      <c r="G144" s="207" t="s">
        <v>179</v>
      </c>
      <c r="H144" s="208">
        <v>100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1063</v>
      </c>
    </row>
    <row r="145" s="2" customFormat="1" ht="16.30189" customHeight="1">
      <c r="A145" s="38"/>
      <c r="B145" s="39"/>
      <c r="C145" s="217" t="s">
        <v>366</v>
      </c>
      <c r="D145" s="217" t="s">
        <v>134</v>
      </c>
      <c r="E145" s="218" t="s">
        <v>367</v>
      </c>
      <c r="F145" s="219" t="s">
        <v>368</v>
      </c>
      <c r="G145" s="220" t="s">
        <v>179</v>
      </c>
      <c r="H145" s="221">
        <v>100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0.0035000000000000001</v>
      </c>
      <c r="R145" s="213">
        <f>Q145*H145</f>
        <v>0.35000000000000003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138</v>
      </c>
      <c r="AT145" s="215" t="s">
        <v>134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1064</v>
      </c>
    </row>
    <row r="146" s="2" customFormat="1" ht="16.30189" customHeight="1">
      <c r="A146" s="38"/>
      <c r="B146" s="39"/>
      <c r="C146" s="217" t="s">
        <v>138</v>
      </c>
      <c r="D146" s="217" t="s">
        <v>134</v>
      </c>
      <c r="E146" s="218" t="s">
        <v>370</v>
      </c>
      <c r="F146" s="219" t="s">
        <v>371</v>
      </c>
      <c r="G146" s="220" t="s">
        <v>127</v>
      </c>
      <c r="H146" s="221">
        <v>150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4.0000000000000003E-05</v>
      </c>
      <c r="R146" s="213">
        <f>Q146*H146</f>
        <v>0.0060000000000000001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1065</v>
      </c>
    </row>
    <row r="147" s="2" customFormat="1" ht="16.30189" customHeight="1">
      <c r="A147" s="38"/>
      <c r="B147" s="39"/>
      <c r="C147" s="217" t="s">
        <v>373</v>
      </c>
      <c r="D147" s="217" t="s">
        <v>134</v>
      </c>
      <c r="E147" s="218" t="s">
        <v>374</v>
      </c>
      <c r="F147" s="219" t="s">
        <v>375</v>
      </c>
      <c r="G147" s="220" t="s">
        <v>127</v>
      </c>
      <c r="H147" s="221">
        <v>100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0.00036999999999999999</v>
      </c>
      <c r="R147" s="213">
        <f>Q147*H147</f>
        <v>0.036999999999999998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1066</v>
      </c>
    </row>
    <row r="148" s="2" customFormat="1" ht="16.30189" customHeight="1">
      <c r="A148" s="38"/>
      <c r="B148" s="39"/>
      <c r="C148" s="217" t="s">
        <v>377</v>
      </c>
      <c r="D148" s="217" t="s">
        <v>134</v>
      </c>
      <c r="E148" s="218" t="s">
        <v>378</v>
      </c>
      <c r="F148" s="219" t="s">
        <v>379</v>
      </c>
      <c r="G148" s="220" t="s">
        <v>127</v>
      </c>
      <c r="H148" s="221">
        <v>2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0.00092000000000000003</v>
      </c>
      <c r="R148" s="213">
        <f>Q148*H148</f>
        <v>0.0018400000000000001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1067</v>
      </c>
    </row>
    <row r="149" s="2" customFormat="1" ht="16.30189" customHeight="1">
      <c r="A149" s="38"/>
      <c r="B149" s="39"/>
      <c r="C149" s="217" t="s">
        <v>381</v>
      </c>
      <c r="D149" s="217" t="s">
        <v>134</v>
      </c>
      <c r="E149" s="218" t="s">
        <v>382</v>
      </c>
      <c r="F149" s="219" t="s">
        <v>383</v>
      </c>
      <c r="G149" s="220" t="s">
        <v>127</v>
      </c>
      <c r="H149" s="221">
        <v>2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0.00062</v>
      </c>
      <c r="R149" s="213">
        <f>Q149*H149</f>
        <v>0.00124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1068</v>
      </c>
    </row>
    <row r="150" s="2" customFormat="1" ht="16.30189" customHeight="1">
      <c r="A150" s="38"/>
      <c r="B150" s="39"/>
      <c r="C150" s="217" t="s">
        <v>385</v>
      </c>
      <c r="D150" s="217" t="s">
        <v>134</v>
      </c>
      <c r="E150" s="218" t="s">
        <v>386</v>
      </c>
      <c r="F150" s="219" t="s">
        <v>387</v>
      </c>
      <c r="G150" s="220" t="s">
        <v>127</v>
      </c>
      <c r="H150" s="221">
        <v>100</v>
      </c>
      <c r="I150" s="222"/>
      <c r="J150" s="223">
        <f>ROUND(I150*H150,2)</f>
        <v>0</v>
      </c>
      <c r="K150" s="219" t="s">
        <v>19</v>
      </c>
      <c r="L150" s="224"/>
      <c r="M150" s="225" t="s">
        <v>19</v>
      </c>
      <c r="N150" s="226" t="s">
        <v>40</v>
      </c>
      <c r="O150" s="84"/>
      <c r="P150" s="213">
        <f>O150*H150</f>
        <v>0</v>
      </c>
      <c r="Q150" s="213">
        <v>0.00012999999999999999</v>
      </c>
      <c r="R150" s="213">
        <f>Q150*H150</f>
        <v>0.012999999999999999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138</v>
      </c>
      <c r="AT150" s="215" t="s">
        <v>134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1069</v>
      </c>
    </row>
    <row r="151" s="2" customFormat="1" ht="16.30189" customHeight="1">
      <c r="A151" s="38"/>
      <c r="B151" s="39"/>
      <c r="C151" s="204" t="s">
        <v>389</v>
      </c>
      <c r="D151" s="204" t="s">
        <v>124</v>
      </c>
      <c r="E151" s="205" t="s">
        <v>390</v>
      </c>
      <c r="F151" s="206" t="s">
        <v>391</v>
      </c>
      <c r="G151" s="207" t="s">
        <v>179</v>
      </c>
      <c r="H151" s="208">
        <v>100</v>
      </c>
      <c r="I151" s="209"/>
      <c r="J151" s="210">
        <f>ROUND(I151*H151,2)</f>
        <v>0</v>
      </c>
      <c r="K151" s="206" t="s">
        <v>19</v>
      </c>
      <c r="L151" s="44"/>
      <c r="M151" s="211" t="s">
        <v>19</v>
      </c>
      <c r="N151" s="212" t="s">
        <v>40</v>
      </c>
      <c r="O151" s="84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128</v>
      </c>
      <c r="AT151" s="215" t="s">
        <v>124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1070</v>
      </c>
    </row>
    <row r="152" s="2" customFormat="1" ht="16.30189" customHeight="1">
      <c r="A152" s="38"/>
      <c r="B152" s="39"/>
      <c r="C152" s="217" t="s">
        <v>393</v>
      </c>
      <c r="D152" s="217" t="s">
        <v>134</v>
      </c>
      <c r="E152" s="218" t="s">
        <v>394</v>
      </c>
      <c r="F152" s="219" t="s">
        <v>395</v>
      </c>
      <c r="G152" s="220" t="s">
        <v>179</v>
      </c>
      <c r="H152" s="221">
        <v>100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0.00064999999999999997</v>
      </c>
      <c r="R152" s="213">
        <f>Q152*H152</f>
        <v>0.065000000000000002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1071</v>
      </c>
    </row>
    <row r="153" s="2" customFormat="1" ht="23.4566" customHeight="1">
      <c r="A153" s="38"/>
      <c r="B153" s="39"/>
      <c r="C153" s="204" t="s">
        <v>397</v>
      </c>
      <c r="D153" s="204" t="s">
        <v>124</v>
      </c>
      <c r="E153" s="205" t="s">
        <v>398</v>
      </c>
      <c r="F153" s="206" t="s">
        <v>399</v>
      </c>
      <c r="G153" s="207" t="s">
        <v>127</v>
      </c>
      <c r="H153" s="208">
        <v>4</v>
      </c>
      <c r="I153" s="209"/>
      <c r="J153" s="210">
        <f>ROUND(I153*H153,2)</f>
        <v>0</v>
      </c>
      <c r="K153" s="206" t="s">
        <v>19</v>
      </c>
      <c r="L153" s="44"/>
      <c r="M153" s="211" t="s">
        <v>19</v>
      </c>
      <c r="N153" s="212" t="s">
        <v>40</v>
      </c>
      <c r="O153" s="84"/>
      <c r="P153" s="213">
        <f>O153*H153</f>
        <v>0</v>
      </c>
      <c r="Q153" s="213">
        <v>0.00097799999999999992</v>
      </c>
      <c r="R153" s="213">
        <f>Q153*H153</f>
        <v>0.0039119999999999997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128</v>
      </c>
      <c r="AT153" s="215" t="s">
        <v>124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1072</v>
      </c>
    </row>
    <row r="154" s="2" customFormat="1" ht="23.4566" customHeight="1">
      <c r="A154" s="38"/>
      <c r="B154" s="39"/>
      <c r="C154" s="204" t="s">
        <v>401</v>
      </c>
      <c r="D154" s="204" t="s">
        <v>124</v>
      </c>
      <c r="E154" s="205" t="s">
        <v>312</v>
      </c>
      <c r="F154" s="206" t="s">
        <v>313</v>
      </c>
      <c r="G154" s="207" t="s">
        <v>314</v>
      </c>
      <c r="H154" s="208">
        <v>0.52500000000000002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1073</v>
      </c>
    </row>
    <row r="155" s="12" customFormat="1" ht="20.88" customHeight="1">
      <c r="A155" s="12"/>
      <c r="B155" s="188"/>
      <c r="C155" s="189"/>
      <c r="D155" s="190" t="s">
        <v>68</v>
      </c>
      <c r="E155" s="202" t="s">
        <v>403</v>
      </c>
      <c r="F155" s="202" t="s">
        <v>404</v>
      </c>
      <c r="G155" s="189"/>
      <c r="H155" s="189"/>
      <c r="I155" s="192"/>
      <c r="J155" s="203">
        <f>BK155</f>
        <v>0</v>
      </c>
      <c r="K155" s="189"/>
      <c r="L155" s="194"/>
      <c r="M155" s="195"/>
      <c r="N155" s="196"/>
      <c r="O155" s="196"/>
      <c r="P155" s="197">
        <f>P156</f>
        <v>0</v>
      </c>
      <c r="Q155" s="196"/>
      <c r="R155" s="197">
        <f>R156</f>
        <v>1.5297499999999999</v>
      </c>
      <c r="S155" s="196"/>
      <c r="T155" s="198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9" t="s">
        <v>79</v>
      </c>
      <c r="AT155" s="200" t="s">
        <v>68</v>
      </c>
      <c r="AU155" s="200" t="s">
        <v>79</v>
      </c>
      <c r="AY155" s="199" t="s">
        <v>121</v>
      </c>
      <c r="BK155" s="201">
        <f>BK156</f>
        <v>0</v>
      </c>
    </row>
    <row r="156" s="2" customFormat="1" ht="42.79245" customHeight="1">
      <c r="A156" s="38"/>
      <c r="B156" s="39"/>
      <c r="C156" s="204" t="s">
        <v>405</v>
      </c>
      <c r="D156" s="204" t="s">
        <v>124</v>
      </c>
      <c r="E156" s="205" t="s">
        <v>406</v>
      </c>
      <c r="F156" s="206" t="s">
        <v>407</v>
      </c>
      <c r="G156" s="207" t="s">
        <v>408</v>
      </c>
      <c r="H156" s="208">
        <v>25</v>
      </c>
      <c r="I156" s="209"/>
      <c r="J156" s="210">
        <f>ROUND(I156*H156,2)</f>
        <v>0</v>
      </c>
      <c r="K156" s="206" t="s">
        <v>19</v>
      </c>
      <c r="L156" s="44"/>
      <c r="M156" s="211" t="s">
        <v>19</v>
      </c>
      <c r="N156" s="212" t="s">
        <v>40</v>
      </c>
      <c r="O156" s="84"/>
      <c r="P156" s="213">
        <f>O156*H156</f>
        <v>0</v>
      </c>
      <c r="Q156" s="213">
        <v>0.061190000000000001</v>
      </c>
      <c r="R156" s="213">
        <f>Q156*H156</f>
        <v>1.5297499999999999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128</v>
      </c>
      <c r="AT156" s="215" t="s">
        <v>124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1074</v>
      </c>
    </row>
    <row r="157" s="12" customFormat="1" ht="20.88" customHeight="1">
      <c r="A157" s="12"/>
      <c r="B157" s="188"/>
      <c r="C157" s="189"/>
      <c r="D157" s="190" t="s">
        <v>68</v>
      </c>
      <c r="E157" s="202" t="s">
        <v>410</v>
      </c>
      <c r="F157" s="202" t="s">
        <v>411</v>
      </c>
      <c r="G157" s="189"/>
      <c r="H157" s="189"/>
      <c r="I157" s="192"/>
      <c r="J157" s="203">
        <f>BK157</f>
        <v>0</v>
      </c>
      <c r="K157" s="189"/>
      <c r="L157" s="194"/>
      <c r="M157" s="195"/>
      <c r="N157" s="196"/>
      <c r="O157" s="196"/>
      <c r="P157" s="197">
        <f>SUM(P158:P159)</f>
        <v>0</v>
      </c>
      <c r="Q157" s="196"/>
      <c r="R157" s="197">
        <f>SUM(R158:R159)</f>
        <v>0.0012999999999999999</v>
      </c>
      <c r="S157" s="196"/>
      <c r="T157" s="198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99" t="s">
        <v>79</v>
      </c>
      <c r="AT157" s="200" t="s">
        <v>68</v>
      </c>
      <c r="AU157" s="200" t="s">
        <v>79</v>
      </c>
      <c r="AY157" s="199" t="s">
        <v>121</v>
      </c>
      <c r="BK157" s="201">
        <f>SUM(BK158:BK159)</f>
        <v>0</v>
      </c>
    </row>
    <row r="158" s="2" customFormat="1" ht="23.4566" customHeight="1">
      <c r="A158" s="38"/>
      <c r="B158" s="39"/>
      <c r="C158" s="204" t="s">
        <v>412</v>
      </c>
      <c r="D158" s="204" t="s">
        <v>124</v>
      </c>
      <c r="E158" s="205" t="s">
        <v>413</v>
      </c>
      <c r="F158" s="206" t="s">
        <v>414</v>
      </c>
      <c r="G158" s="207" t="s">
        <v>137</v>
      </c>
      <c r="H158" s="208">
        <v>1</v>
      </c>
      <c r="I158" s="209"/>
      <c r="J158" s="210">
        <f>ROUND(I158*H158,2)</f>
        <v>0</v>
      </c>
      <c r="K158" s="206" t="s">
        <v>19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</v>
      </c>
      <c r="R158" s="213">
        <f>Q158*H158</f>
        <v>0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1075</v>
      </c>
    </row>
    <row r="159" s="2" customFormat="1" ht="16.30189" customHeight="1">
      <c r="A159" s="38"/>
      <c r="B159" s="39"/>
      <c r="C159" s="217" t="s">
        <v>416</v>
      </c>
      <c r="D159" s="217" t="s">
        <v>134</v>
      </c>
      <c r="E159" s="218" t="s">
        <v>417</v>
      </c>
      <c r="F159" s="219" t="s">
        <v>418</v>
      </c>
      <c r="G159" s="220" t="s">
        <v>137</v>
      </c>
      <c r="H159" s="221">
        <v>1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0.0012999999999999999</v>
      </c>
      <c r="R159" s="213">
        <f>Q159*H159</f>
        <v>0.0012999999999999999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1076</v>
      </c>
    </row>
    <row r="160" s="12" customFormat="1" ht="20.88" customHeight="1">
      <c r="A160" s="12"/>
      <c r="B160" s="188"/>
      <c r="C160" s="189"/>
      <c r="D160" s="190" t="s">
        <v>68</v>
      </c>
      <c r="E160" s="202" t="s">
        <v>420</v>
      </c>
      <c r="F160" s="202" t="s">
        <v>421</v>
      </c>
      <c r="G160" s="189"/>
      <c r="H160" s="189"/>
      <c r="I160" s="192"/>
      <c r="J160" s="203">
        <f>BK160</f>
        <v>0</v>
      </c>
      <c r="K160" s="189"/>
      <c r="L160" s="194"/>
      <c r="M160" s="195"/>
      <c r="N160" s="196"/>
      <c r="O160" s="196"/>
      <c r="P160" s="197">
        <f>SUM(P161:P164)</f>
        <v>0</v>
      </c>
      <c r="Q160" s="196"/>
      <c r="R160" s="197">
        <f>SUM(R161:R164)</f>
        <v>0.01525</v>
      </c>
      <c r="S160" s="196"/>
      <c r="T160" s="198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199" t="s">
        <v>79</v>
      </c>
      <c r="AT160" s="200" t="s">
        <v>68</v>
      </c>
      <c r="AU160" s="200" t="s">
        <v>79</v>
      </c>
      <c r="AY160" s="199" t="s">
        <v>121</v>
      </c>
      <c r="BK160" s="201">
        <f>SUM(BK161:BK164)</f>
        <v>0</v>
      </c>
    </row>
    <row r="161" s="2" customFormat="1" ht="16.30189" customHeight="1">
      <c r="A161" s="38"/>
      <c r="B161" s="39"/>
      <c r="C161" s="204" t="s">
        <v>422</v>
      </c>
      <c r="D161" s="204" t="s">
        <v>124</v>
      </c>
      <c r="E161" s="205" t="s">
        <v>423</v>
      </c>
      <c r="F161" s="206" t="s">
        <v>424</v>
      </c>
      <c r="G161" s="207" t="s">
        <v>408</v>
      </c>
      <c r="H161" s="208">
        <v>25</v>
      </c>
      <c r="I161" s="209"/>
      <c r="J161" s="210">
        <f>ROUND(I161*H161,2)</f>
        <v>0</v>
      </c>
      <c r="K161" s="206" t="s">
        <v>19</v>
      </c>
      <c r="L161" s="44"/>
      <c r="M161" s="211" t="s">
        <v>19</v>
      </c>
      <c r="N161" s="212" t="s">
        <v>40</v>
      </c>
      <c r="O161" s="84"/>
      <c r="P161" s="213">
        <f>O161*H161</f>
        <v>0</v>
      </c>
      <c r="Q161" s="213">
        <v>0</v>
      </c>
      <c r="R161" s="213">
        <f>Q161*H161</f>
        <v>0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128</v>
      </c>
      <c r="AT161" s="215" t="s">
        <v>124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1077</v>
      </c>
    </row>
    <row r="162" s="2" customFormat="1" ht="16.30189" customHeight="1">
      <c r="A162" s="38"/>
      <c r="B162" s="39"/>
      <c r="C162" s="204" t="s">
        <v>426</v>
      </c>
      <c r="D162" s="204" t="s">
        <v>124</v>
      </c>
      <c r="E162" s="205" t="s">
        <v>427</v>
      </c>
      <c r="F162" s="206" t="s">
        <v>428</v>
      </c>
      <c r="G162" s="207" t="s">
        <v>408</v>
      </c>
      <c r="H162" s="208">
        <v>25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</v>
      </c>
      <c r="R162" s="213">
        <f>Q162*H162</f>
        <v>0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1078</v>
      </c>
    </row>
    <row r="163" s="2" customFormat="1" ht="23.4566" customHeight="1">
      <c r="A163" s="38"/>
      <c r="B163" s="39"/>
      <c r="C163" s="204" t="s">
        <v>430</v>
      </c>
      <c r="D163" s="204" t="s">
        <v>124</v>
      </c>
      <c r="E163" s="205" t="s">
        <v>431</v>
      </c>
      <c r="F163" s="206" t="s">
        <v>432</v>
      </c>
      <c r="G163" s="207" t="s">
        <v>408</v>
      </c>
      <c r="H163" s="208">
        <v>25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0.00020000000000000001</v>
      </c>
      <c r="R163" s="213">
        <f>Q163*H163</f>
        <v>0.0050000000000000001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1079</v>
      </c>
    </row>
    <row r="164" s="2" customFormat="1" ht="23.4566" customHeight="1">
      <c r="A164" s="38"/>
      <c r="B164" s="39"/>
      <c r="C164" s="204" t="s">
        <v>434</v>
      </c>
      <c r="D164" s="204" t="s">
        <v>124</v>
      </c>
      <c r="E164" s="205" t="s">
        <v>435</v>
      </c>
      <c r="F164" s="206" t="s">
        <v>436</v>
      </c>
      <c r="G164" s="207" t="s">
        <v>408</v>
      </c>
      <c r="H164" s="208">
        <v>25</v>
      </c>
      <c r="I164" s="209"/>
      <c r="J164" s="210">
        <f>ROUND(I164*H164,2)</f>
        <v>0</v>
      </c>
      <c r="K164" s="206" t="s">
        <v>19</v>
      </c>
      <c r="L164" s="44"/>
      <c r="M164" s="211" t="s">
        <v>19</v>
      </c>
      <c r="N164" s="212" t="s">
        <v>40</v>
      </c>
      <c r="O164" s="84"/>
      <c r="P164" s="213">
        <f>O164*H164</f>
        <v>0</v>
      </c>
      <c r="Q164" s="213">
        <v>0.00040999999999999999</v>
      </c>
      <c r="R164" s="213">
        <f>Q164*H164</f>
        <v>0.01025</v>
      </c>
      <c r="S164" s="213">
        <v>0</v>
      </c>
      <c r="T164" s="21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15" t="s">
        <v>128</v>
      </c>
      <c r="AT164" s="215" t="s">
        <v>124</v>
      </c>
      <c r="AU164" s="215" t="s">
        <v>133</v>
      </c>
      <c r="AY164" s="17" t="s">
        <v>121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17" t="s">
        <v>77</v>
      </c>
      <c r="BK164" s="216">
        <f>ROUND(I164*H164,2)</f>
        <v>0</v>
      </c>
      <c r="BL164" s="17" t="s">
        <v>128</v>
      </c>
      <c r="BM164" s="215" t="s">
        <v>1080</v>
      </c>
    </row>
    <row r="165" s="12" customFormat="1" ht="20.88" customHeight="1">
      <c r="A165" s="12"/>
      <c r="B165" s="188"/>
      <c r="C165" s="189"/>
      <c r="D165" s="190" t="s">
        <v>68</v>
      </c>
      <c r="E165" s="202" t="s">
        <v>438</v>
      </c>
      <c r="F165" s="202" t="s">
        <v>439</v>
      </c>
      <c r="G165" s="189"/>
      <c r="H165" s="189"/>
      <c r="I165" s="192"/>
      <c r="J165" s="203">
        <f>BK165</f>
        <v>0</v>
      </c>
      <c r="K165" s="189"/>
      <c r="L165" s="194"/>
      <c r="M165" s="195"/>
      <c r="N165" s="196"/>
      <c r="O165" s="196"/>
      <c r="P165" s="197">
        <f>P166</f>
        <v>0</v>
      </c>
      <c r="Q165" s="196"/>
      <c r="R165" s="197">
        <f>R166</f>
        <v>0.0064999999999999997</v>
      </c>
      <c r="S165" s="196"/>
      <c r="T165" s="198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99" t="s">
        <v>79</v>
      </c>
      <c r="AT165" s="200" t="s">
        <v>68</v>
      </c>
      <c r="AU165" s="200" t="s">
        <v>79</v>
      </c>
      <c r="AY165" s="199" t="s">
        <v>121</v>
      </c>
      <c r="BK165" s="201">
        <f>BK166</f>
        <v>0</v>
      </c>
    </row>
    <row r="166" s="2" customFormat="1" ht="23.4566" customHeight="1">
      <c r="A166" s="38"/>
      <c r="B166" s="39"/>
      <c r="C166" s="204" t="s">
        <v>440</v>
      </c>
      <c r="D166" s="204" t="s">
        <v>124</v>
      </c>
      <c r="E166" s="205" t="s">
        <v>441</v>
      </c>
      <c r="F166" s="206" t="s">
        <v>442</v>
      </c>
      <c r="G166" s="207" t="s">
        <v>408</v>
      </c>
      <c r="H166" s="208">
        <v>25</v>
      </c>
      <c r="I166" s="209"/>
      <c r="J166" s="210">
        <f>ROUND(I166*H166,2)</f>
        <v>0</v>
      </c>
      <c r="K166" s="206" t="s">
        <v>19</v>
      </c>
      <c r="L166" s="44"/>
      <c r="M166" s="211" t="s">
        <v>19</v>
      </c>
      <c r="N166" s="212" t="s">
        <v>40</v>
      </c>
      <c r="O166" s="84"/>
      <c r="P166" s="213">
        <f>O166*H166</f>
        <v>0</v>
      </c>
      <c r="Q166" s="213">
        <v>0.00025999999999999998</v>
      </c>
      <c r="R166" s="213">
        <f>Q166*H166</f>
        <v>0.0064999999999999997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128</v>
      </c>
      <c r="AT166" s="215" t="s">
        <v>124</v>
      </c>
      <c r="AU166" s="215" t="s">
        <v>133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1081</v>
      </c>
    </row>
    <row r="167" s="12" customFormat="1" ht="22.8" customHeight="1">
      <c r="A167" s="12"/>
      <c r="B167" s="188"/>
      <c r="C167" s="189"/>
      <c r="D167" s="190" t="s">
        <v>68</v>
      </c>
      <c r="E167" s="202" t="s">
        <v>444</v>
      </c>
      <c r="F167" s="202" t="s">
        <v>445</v>
      </c>
      <c r="G167" s="189"/>
      <c r="H167" s="189"/>
      <c r="I167" s="192"/>
      <c r="J167" s="203">
        <f>BK167</f>
        <v>0</v>
      </c>
      <c r="K167" s="189"/>
      <c r="L167" s="194"/>
      <c r="M167" s="195"/>
      <c r="N167" s="196"/>
      <c r="O167" s="196"/>
      <c r="P167" s="197">
        <f>SUM(P168:P226)</f>
        <v>0</v>
      </c>
      <c r="Q167" s="196"/>
      <c r="R167" s="197">
        <f>SUM(R168:R226)</f>
        <v>0.90790399999999993</v>
      </c>
      <c r="S167" s="196"/>
      <c r="T167" s="198">
        <f>SUM(T168:T226)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99" t="s">
        <v>79</v>
      </c>
      <c r="AT167" s="200" t="s">
        <v>68</v>
      </c>
      <c r="AU167" s="200" t="s">
        <v>77</v>
      </c>
      <c r="AY167" s="199" t="s">
        <v>121</v>
      </c>
      <c r="BK167" s="201">
        <f>SUM(BK168:BK226)</f>
        <v>0</v>
      </c>
    </row>
    <row r="168" s="2" customFormat="1" ht="31.92453" customHeight="1">
      <c r="A168" s="38"/>
      <c r="B168" s="39"/>
      <c r="C168" s="204" t="s">
        <v>446</v>
      </c>
      <c r="D168" s="204" t="s">
        <v>124</v>
      </c>
      <c r="E168" s="205" t="s">
        <v>447</v>
      </c>
      <c r="F168" s="206" t="s">
        <v>448</v>
      </c>
      <c r="G168" s="207" t="s">
        <v>127</v>
      </c>
      <c r="H168" s="208">
        <v>4</v>
      </c>
      <c r="I168" s="209"/>
      <c r="J168" s="210">
        <f>ROUND(I168*H168,2)</f>
        <v>0</v>
      </c>
      <c r="K168" s="206" t="s">
        <v>19</v>
      </c>
      <c r="L168" s="44"/>
      <c r="M168" s="211" t="s">
        <v>19</v>
      </c>
      <c r="N168" s="212" t="s">
        <v>40</v>
      </c>
      <c r="O168" s="84"/>
      <c r="P168" s="213">
        <f>O168*H168</f>
        <v>0</v>
      </c>
      <c r="Q168" s="213">
        <v>0</v>
      </c>
      <c r="R168" s="213">
        <f>Q168*H168</f>
        <v>0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128</v>
      </c>
      <c r="AT168" s="215" t="s">
        <v>124</v>
      </c>
      <c r="AU168" s="215" t="s">
        <v>79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1082</v>
      </c>
    </row>
    <row r="169" s="2" customFormat="1" ht="16.30189" customHeight="1">
      <c r="A169" s="38"/>
      <c r="B169" s="39"/>
      <c r="C169" s="217" t="s">
        <v>450</v>
      </c>
      <c r="D169" s="217" t="s">
        <v>134</v>
      </c>
      <c r="E169" s="218" t="s">
        <v>451</v>
      </c>
      <c r="F169" s="219" t="s">
        <v>452</v>
      </c>
      <c r="G169" s="220" t="s">
        <v>127</v>
      </c>
      <c r="H169" s="221">
        <v>4</v>
      </c>
      <c r="I169" s="222"/>
      <c r="J169" s="223">
        <f>ROUND(I169*H169,2)</f>
        <v>0</v>
      </c>
      <c r="K169" s="219" t="s">
        <v>19</v>
      </c>
      <c r="L169" s="224"/>
      <c r="M169" s="225" t="s">
        <v>19</v>
      </c>
      <c r="N169" s="226" t="s">
        <v>40</v>
      </c>
      <c r="O169" s="84"/>
      <c r="P169" s="213">
        <f>O169*H169</f>
        <v>0</v>
      </c>
      <c r="Q169" s="213">
        <v>0</v>
      </c>
      <c r="R169" s="213">
        <f>Q169*H169</f>
        <v>0</v>
      </c>
      <c r="S169" s="213">
        <v>0</v>
      </c>
      <c r="T169" s="21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15" t="s">
        <v>138</v>
      </c>
      <c r="AT169" s="215" t="s">
        <v>134</v>
      </c>
      <c r="AU169" s="215" t="s">
        <v>79</v>
      </c>
      <c r="AY169" s="17" t="s">
        <v>121</v>
      </c>
      <c r="BE169" s="216">
        <f>IF(N169="základní",J169,0)</f>
        <v>0</v>
      </c>
      <c r="BF169" s="216">
        <f>IF(N169="snížená",J169,0)</f>
        <v>0</v>
      </c>
      <c r="BG169" s="216">
        <f>IF(N169="zákl. přenesená",J169,0)</f>
        <v>0</v>
      </c>
      <c r="BH169" s="216">
        <f>IF(N169="sníž. přenesená",J169,0)</f>
        <v>0</v>
      </c>
      <c r="BI169" s="216">
        <f>IF(N169="nulová",J169,0)</f>
        <v>0</v>
      </c>
      <c r="BJ169" s="17" t="s">
        <v>77</v>
      </c>
      <c r="BK169" s="216">
        <f>ROUND(I169*H169,2)</f>
        <v>0</v>
      </c>
      <c r="BL169" s="17" t="s">
        <v>128</v>
      </c>
      <c r="BM169" s="215" t="s">
        <v>1083</v>
      </c>
    </row>
    <row r="170" s="2" customFormat="1" ht="23.4566" customHeight="1">
      <c r="A170" s="38"/>
      <c r="B170" s="39"/>
      <c r="C170" s="204" t="s">
        <v>454</v>
      </c>
      <c r="D170" s="204" t="s">
        <v>124</v>
      </c>
      <c r="E170" s="205" t="s">
        <v>455</v>
      </c>
      <c r="F170" s="206" t="s">
        <v>456</v>
      </c>
      <c r="G170" s="207" t="s">
        <v>179</v>
      </c>
      <c r="H170" s="208">
        <v>360</v>
      </c>
      <c r="I170" s="209"/>
      <c r="J170" s="210">
        <f>ROUND(I170*H170,2)</f>
        <v>0</v>
      </c>
      <c r="K170" s="206" t="s">
        <v>19</v>
      </c>
      <c r="L170" s="44"/>
      <c r="M170" s="211" t="s">
        <v>19</v>
      </c>
      <c r="N170" s="212" t="s">
        <v>40</v>
      </c>
      <c r="O170" s="84"/>
      <c r="P170" s="213">
        <f>O170*H170</f>
        <v>0</v>
      </c>
      <c r="Q170" s="213">
        <v>0</v>
      </c>
      <c r="R170" s="213">
        <f>Q170*H170</f>
        <v>0</v>
      </c>
      <c r="S170" s="213">
        <v>0</v>
      </c>
      <c r="T170" s="21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15" t="s">
        <v>128</v>
      </c>
      <c r="AT170" s="215" t="s">
        <v>124</v>
      </c>
      <c r="AU170" s="215" t="s">
        <v>79</v>
      </c>
      <c r="AY170" s="17" t="s">
        <v>121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17" t="s">
        <v>77</v>
      </c>
      <c r="BK170" s="216">
        <f>ROUND(I170*H170,2)</f>
        <v>0</v>
      </c>
      <c r="BL170" s="17" t="s">
        <v>128</v>
      </c>
      <c r="BM170" s="215" t="s">
        <v>1084</v>
      </c>
    </row>
    <row r="171" s="2" customFormat="1" ht="16.30189" customHeight="1">
      <c r="A171" s="38"/>
      <c r="B171" s="39"/>
      <c r="C171" s="217" t="s">
        <v>458</v>
      </c>
      <c r="D171" s="217" t="s">
        <v>134</v>
      </c>
      <c r="E171" s="218" t="s">
        <v>459</v>
      </c>
      <c r="F171" s="219" t="s">
        <v>460</v>
      </c>
      <c r="G171" s="220" t="s">
        <v>179</v>
      </c>
      <c r="H171" s="221">
        <v>414</v>
      </c>
      <c r="I171" s="222"/>
      <c r="J171" s="223">
        <f>ROUND(I171*H171,2)</f>
        <v>0</v>
      </c>
      <c r="K171" s="219" t="s">
        <v>19</v>
      </c>
      <c r="L171" s="224"/>
      <c r="M171" s="225" t="s">
        <v>19</v>
      </c>
      <c r="N171" s="226" t="s">
        <v>40</v>
      </c>
      <c r="O171" s="84"/>
      <c r="P171" s="213">
        <f>O171*H171</f>
        <v>0</v>
      </c>
      <c r="Q171" s="213">
        <v>0.00017000000000000001</v>
      </c>
      <c r="R171" s="213">
        <f>Q171*H171</f>
        <v>0.070379999999999998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138</v>
      </c>
      <c r="AT171" s="215" t="s">
        <v>134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1085</v>
      </c>
    </row>
    <row r="172" s="2" customFormat="1">
      <c r="A172" s="38"/>
      <c r="B172" s="39"/>
      <c r="C172" s="40"/>
      <c r="D172" s="227" t="s">
        <v>185</v>
      </c>
      <c r="E172" s="40"/>
      <c r="F172" s="228" t="s">
        <v>462</v>
      </c>
      <c r="G172" s="40"/>
      <c r="H172" s="40"/>
      <c r="I172" s="229"/>
      <c r="J172" s="40"/>
      <c r="K172" s="40"/>
      <c r="L172" s="44"/>
      <c r="M172" s="230"/>
      <c r="N172" s="23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185</v>
      </c>
      <c r="AU172" s="17" t="s">
        <v>79</v>
      </c>
    </row>
    <row r="173" s="13" customFormat="1">
      <c r="A173" s="13"/>
      <c r="B173" s="238"/>
      <c r="C173" s="239"/>
      <c r="D173" s="227" t="s">
        <v>302</v>
      </c>
      <c r="E173" s="240" t="s">
        <v>19</v>
      </c>
      <c r="F173" s="241" t="s">
        <v>463</v>
      </c>
      <c r="G173" s="239"/>
      <c r="H173" s="242">
        <v>414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302</v>
      </c>
      <c r="AU173" s="248" t="s">
        <v>79</v>
      </c>
      <c r="AV173" s="13" t="s">
        <v>79</v>
      </c>
      <c r="AW173" s="13" t="s">
        <v>31</v>
      </c>
      <c r="AX173" s="13" t="s">
        <v>77</v>
      </c>
      <c r="AY173" s="248" t="s">
        <v>121</v>
      </c>
    </row>
    <row r="174" s="2" customFormat="1" ht="23.4566" customHeight="1">
      <c r="A174" s="38"/>
      <c r="B174" s="39"/>
      <c r="C174" s="204" t="s">
        <v>464</v>
      </c>
      <c r="D174" s="204" t="s">
        <v>124</v>
      </c>
      <c r="E174" s="205" t="s">
        <v>465</v>
      </c>
      <c r="F174" s="206" t="s">
        <v>466</v>
      </c>
      <c r="G174" s="207" t="s">
        <v>179</v>
      </c>
      <c r="H174" s="208">
        <v>75</v>
      </c>
      <c r="I174" s="209"/>
      <c r="J174" s="210">
        <f>ROUND(I174*H174,2)</f>
        <v>0</v>
      </c>
      <c r="K174" s="206" t="s">
        <v>19</v>
      </c>
      <c r="L174" s="44"/>
      <c r="M174" s="211" t="s">
        <v>19</v>
      </c>
      <c r="N174" s="212" t="s">
        <v>40</v>
      </c>
      <c r="O174" s="84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15" t="s">
        <v>128</v>
      </c>
      <c r="AT174" s="215" t="s">
        <v>124</v>
      </c>
      <c r="AU174" s="215" t="s">
        <v>79</v>
      </c>
      <c r="AY174" s="17" t="s">
        <v>121</v>
      </c>
      <c r="BE174" s="216">
        <f>IF(N174="základní",J174,0)</f>
        <v>0</v>
      </c>
      <c r="BF174" s="216">
        <f>IF(N174="snížená",J174,0)</f>
        <v>0</v>
      </c>
      <c r="BG174" s="216">
        <f>IF(N174="zákl. přenesená",J174,0)</f>
        <v>0</v>
      </c>
      <c r="BH174" s="216">
        <f>IF(N174="sníž. přenesená",J174,0)</f>
        <v>0</v>
      </c>
      <c r="BI174" s="216">
        <f>IF(N174="nulová",J174,0)</f>
        <v>0</v>
      </c>
      <c r="BJ174" s="17" t="s">
        <v>77</v>
      </c>
      <c r="BK174" s="216">
        <f>ROUND(I174*H174,2)</f>
        <v>0</v>
      </c>
      <c r="BL174" s="17" t="s">
        <v>128</v>
      </c>
      <c r="BM174" s="215" t="s">
        <v>1086</v>
      </c>
    </row>
    <row r="175" s="2" customFormat="1" ht="16.30189" customHeight="1">
      <c r="A175" s="38"/>
      <c r="B175" s="39"/>
      <c r="C175" s="217" t="s">
        <v>468</v>
      </c>
      <c r="D175" s="217" t="s">
        <v>134</v>
      </c>
      <c r="E175" s="218" t="s">
        <v>469</v>
      </c>
      <c r="F175" s="219" t="s">
        <v>470</v>
      </c>
      <c r="G175" s="220" t="s">
        <v>179</v>
      </c>
      <c r="H175" s="221">
        <v>86.25</v>
      </c>
      <c r="I175" s="222"/>
      <c r="J175" s="223">
        <f>ROUND(I175*H175,2)</f>
        <v>0</v>
      </c>
      <c r="K175" s="219" t="s">
        <v>19</v>
      </c>
      <c r="L175" s="224"/>
      <c r="M175" s="225" t="s">
        <v>19</v>
      </c>
      <c r="N175" s="226" t="s">
        <v>40</v>
      </c>
      <c r="O175" s="84"/>
      <c r="P175" s="213">
        <f>O175*H175</f>
        <v>0</v>
      </c>
      <c r="Q175" s="213">
        <v>0.00034000000000000002</v>
      </c>
      <c r="R175" s="213">
        <f>Q175*H175</f>
        <v>0.029325000000000004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138</v>
      </c>
      <c r="AT175" s="215" t="s">
        <v>134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1087</v>
      </c>
    </row>
    <row r="176" s="2" customFormat="1">
      <c r="A176" s="38"/>
      <c r="B176" s="39"/>
      <c r="C176" s="40"/>
      <c r="D176" s="227" t="s">
        <v>185</v>
      </c>
      <c r="E176" s="40"/>
      <c r="F176" s="228" t="s">
        <v>472</v>
      </c>
      <c r="G176" s="40"/>
      <c r="H176" s="40"/>
      <c r="I176" s="229"/>
      <c r="J176" s="40"/>
      <c r="K176" s="40"/>
      <c r="L176" s="44"/>
      <c r="M176" s="230"/>
      <c r="N176" s="231"/>
      <c r="O176" s="84"/>
      <c r="P176" s="84"/>
      <c r="Q176" s="84"/>
      <c r="R176" s="84"/>
      <c r="S176" s="84"/>
      <c r="T176" s="85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185</v>
      </c>
      <c r="AU176" s="17" t="s">
        <v>79</v>
      </c>
    </row>
    <row r="177" s="13" customFormat="1">
      <c r="A177" s="13"/>
      <c r="B177" s="238"/>
      <c r="C177" s="239"/>
      <c r="D177" s="227" t="s">
        <v>302</v>
      </c>
      <c r="E177" s="240" t="s">
        <v>19</v>
      </c>
      <c r="F177" s="241" t="s">
        <v>473</v>
      </c>
      <c r="G177" s="239"/>
      <c r="H177" s="242">
        <v>86.25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8" t="s">
        <v>302</v>
      </c>
      <c r="AU177" s="248" t="s">
        <v>79</v>
      </c>
      <c r="AV177" s="13" t="s">
        <v>79</v>
      </c>
      <c r="AW177" s="13" t="s">
        <v>31</v>
      </c>
      <c r="AX177" s="13" t="s">
        <v>77</v>
      </c>
      <c r="AY177" s="248" t="s">
        <v>121</v>
      </c>
    </row>
    <row r="178" s="2" customFormat="1" ht="23.4566" customHeight="1">
      <c r="A178" s="38"/>
      <c r="B178" s="39"/>
      <c r="C178" s="204" t="s">
        <v>474</v>
      </c>
      <c r="D178" s="204" t="s">
        <v>124</v>
      </c>
      <c r="E178" s="205" t="s">
        <v>475</v>
      </c>
      <c r="F178" s="206" t="s">
        <v>476</v>
      </c>
      <c r="G178" s="207" t="s">
        <v>179</v>
      </c>
      <c r="H178" s="208">
        <v>18</v>
      </c>
      <c r="I178" s="209"/>
      <c r="J178" s="210">
        <f>ROUND(I178*H178,2)</f>
        <v>0</v>
      </c>
      <c r="K178" s="206" t="s">
        <v>19</v>
      </c>
      <c r="L178" s="44"/>
      <c r="M178" s="211" t="s">
        <v>19</v>
      </c>
      <c r="N178" s="212" t="s">
        <v>40</v>
      </c>
      <c r="O178" s="84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15" t="s">
        <v>128</v>
      </c>
      <c r="AT178" s="215" t="s">
        <v>124</v>
      </c>
      <c r="AU178" s="215" t="s">
        <v>79</v>
      </c>
      <c r="AY178" s="17" t="s">
        <v>121</v>
      </c>
      <c r="BE178" s="216">
        <f>IF(N178="základní",J178,0)</f>
        <v>0</v>
      </c>
      <c r="BF178" s="216">
        <f>IF(N178="snížená",J178,0)</f>
        <v>0</v>
      </c>
      <c r="BG178" s="216">
        <f>IF(N178="zákl. přenesená",J178,0)</f>
        <v>0</v>
      </c>
      <c r="BH178" s="216">
        <f>IF(N178="sníž. přenesená",J178,0)</f>
        <v>0</v>
      </c>
      <c r="BI178" s="216">
        <f>IF(N178="nulová",J178,0)</f>
        <v>0</v>
      </c>
      <c r="BJ178" s="17" t="s">
        <v>77</v>
      </c>
      <c r="BK178" s="216">
        <f>ROUND(I178*H178,2)</f>
        <v>0</v>
      </c>
      <c r="BL178" s="17" t="s">
        <v>128</v>
      </c>
      <c r="BM178" s="215" t="s">
        <v>1088</v>
      </c>
    </row>
    <row r="179" s="2" customFormat="1" ht="16.30189" customHeight="1">
      <c r="A179" s="38"/>
      <c r="B179" s="39"/>
      <c r="C179" s="217" t="s">
        <v>478</v>
      </c>
      <c r="D179" s="217" t="s">
        <v>134</v>
      </c>
      <c r="E179" s="218" t="s">
        <v>479</v>
      </c>
      <c r="F179" s="219" t="s">
        <v>480</v>
      </c>
      <c r="G179" s="220" t="s">
        <v>179</v>
      </c>
      <c r="H179" s="221">
        <v>20.699999999999999</v>
      </c>
      <c r="I179" s="222"/>
      <c r="J179" s="223">
        <f>ROUND(I179*H179,2)</f>
        <v>0</v>
      </c>
      <c r="K179" s="219" t="s">
        <v>19</v>
      </c>
      <c r="L179" s="224"/>
      <c r="M179" s="225" t="s">
        <v>19</v>
      </c>
      <c r="N179" s="226" t="s">
        <v>40</v>
      </c>
      <c r="O179" s="84"/>
      <c r="P179" s="213">
        <f>O179*H179</f>
        <v>0</v>
      </c>
      <c r="Q179" s="213">
        <v>0.00017000000000000001</v>
      </c>
      <c r="R179" s="213">
        <f>Q179*H179</f>
        <v>0.003519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138</v>
      </c>
      <c r="AT179" s="215" t="s">
        <v>134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1089</v>
      </c>
    </row>
    <row r="180" s="2" customFormat="1">
      <c r="A180" s="38"/>
      <c r="B180" s="39"/>
      <c r="C180" s="40"/>
      <c r="D180" s="227" t="s">
        <v>185</v>
      </c>
      <c r="E180" s="40"/>
      <c r="F180" s="228" t="s">
        <v>482</v>
      </c>
      <c r="G180" s="40"/>
      <c r="H180" s="40"/>
      <c r="I180" s="229"/>
      <c r="J180" s="40"/>
      <c r="K180" s="40"/>
      <c r="L180" s="44"/>
      <c r="M180" s="230"/>
      <c r="N180" s="231"/>
      <c r="O180" s="84"/>
      <c r="P180" s="84"/>
      <c r="Q180" s="84"/>
      <c r="R180" s="84"/>
      <c r="S180" s="84"/>
      <c r="T180" s="85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185</v>
      </c>
      <c r="AU180" s="17" t="s">
        <v>79</v>
      </c>
    </row>
    <row r="181" s="13" customFormat="1">
      <c r="A181" s="13"/>
      <c r="B181" s="238"/>
      <c r="C181" s="239"/>
      <c r="D181" s="227" t="s">
        <v>302</v>
      </c>
      <c r="E181" s="240" t="s">
        <v>19</v>
      </c>
      <c r="F181" s="241" t="s">
        <v>502</v>
      </c>
      <c r="G181" s="239"/>
      <c r="H181" s="242">
        <v>20.699999999999999</v>
      </c>
      <c r="I181" s="243"/>
      <c r="J181" s="239"/>
      <c r="K181" s="239"/>
      <c r="L181" s="244"/>
      <c r="M181" s="245"/>
      <c r="N181" s="246"/>
      <c r="O181" s="246"/>
      <c r="P181" s="246"/>
      <c r="Q181" s="246"/>
      <c r="R181" s="246"/>
      <c r="S181" s="246"/>
      <c r="T181" s="24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8" t="s">
        <v>302</v>
      </c>
      <c r="AU181" s="248" t="s">
        <v>79</v>
      </c>
      <c r="AV181" s="13" t="s">
        <v>79</v>
      </c>
      <c r="AW181" s="13" t="s">
        <v>31</v>
      </c>
      <c r="AX181" s="13" t="s">
        <v>77</v>
      </c>
      <c r="AY181" s="248" t="s">
        <v>121</v>
      </c>
    </row>
    <row r="182" s="2" customFormat="1" ht="23.4566" customHeight="1">
      <c r="A182" s="38"/>
      <c r="B182" s="39"/>
      <c r="C182" s="204" t="s">
        <v>484</v>
      </c>
      <c r="D182" s="204" t="s">
        <v>124</v>
      </c>
      <c r="E182" s="205" t="s">
        <v>485</v>
      </c>
      <c r="F182" s="206" t="s">
        <v>486</v>
      </c>
      <c r="G182" s="207" t="s">
        <v>179</v>
      </c>
      <c r="H182" s="208">
        <v>120</v>
      </c>
      <c r="I182" s="209"/>
      <c r="J182" s="210">
        <f>ROUND(I182*H182,2)</f>
        <v>0</v>
      </c>
      <c r="K182" s="206" t="s">
        <v>19</v>
      </c>
      <c r="L182" s="44"/>
      <c r="M182" s="211" t="s">
        <v>19</v>
      </c>
      <c r="N182" s="212" t="s">
        <v>40</v>
      </c>
      <c r="O182" s="84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15" t="s">
        <v>128</v>
      </c>
      <c r="AT182" s="215" t="s">
        <v>124</v>
      </c>
      <c r="AU182" s="215" t="s">
        <v>79</v>
      </c>
      <c r="AY182" s="17" t="s">
        <v>121</v>
      </c>
      <c r="BE182" s="216">
        <f>IF(N182="základní",J182,0)</f>
        <v>0</v>
      </c>
      <c r="BF182" s="216">
        <f>IF(N182="snížená",J182,0)</f>
        <v>0</v>
      </c>
      <c r="BG182" s="216">
        <f>IF(N182="zákl. přenesená",J182,0)</f>
        <v>0</v>
      </c>
      <c r="BH182" s="216">
        <f>IF(N182="sníž. přenesená",J182,0)</f>
        <v>0</v>
      </c>
      <c r="BI182" s="216">
        <f>IF(N182="nulová",J182,0)</f>
        <v>0</v>
      </c>
      <c r="BJ182" s="17" t="s">
        <v>77</v>
      </c>
      <c r="BK182" s="216">
        <f>ROUND(I182*H182,2)</f>
        <v>0</v>
      </c>
      <c r="BL182" s="17" t="s">
        <v>128</v>
      </c>
      <c r="BM182" s="215" t="s">
        <v>1090</v>
      </c>
    </row>
    <row r="183" s="2" customFormat="1" ht="23.4566" customHeight="1">
      <c r="A183" s="38"/>
      <c r="B183" s="39"/>
      <c r="C183" s="217" t="s">
        <v>488</v>
      </c>
      <c r="D183" s="217" t="s">
        <v>134</v>
      </c>
      <c r="E183" s="218" t="s">
        <v>489</v>
      </c>
      <c r="F183" s="219" t="s">
        <v>490</v>
      </c>
      <c r="G183" s="220" t="s">
        <v>179</v>
      </c>
      <c r="H183" s="221">
        <v>120</v>
      </c>
      <c r="I183" s="222"/>
      <c r="J183" s="223">
        <f>ROUND(I183*H183,2)</f>
        <v>0</v>
      </c>
      <c r="K183" s="219" t="s">
        <v>19</v>
      </c>
      <c r="L183" s="224"/>
      <c r="M183" s="225" t="s">
        <v>19</v>
      </c>
      <c r="N183" s="226" t="s">
        <v>40</v>
      </c>
      <c r="O183" s="84"/>
      <c r="P183" s="213">
        <f>O183*H183</f>
        <v>0</v>
      </c>
      <c r="Q183" s="213">
        <v>0.0060699999999999999</v>
      </c>
      <c r="R183" s="213">
        <f>Q183*H183</f>
        <v>0.72839999999999994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138</v>
      </c>
      <c r="AT183" s="215" t="s">
        <v>134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1091</v>
      </c>
    </row>
    <row r="184" s="2" customFormat="1">
      <c r="A184" s="38"/>
      <c r="B184" s="39"/>
      <c r="C184" s="40"/>
      <c r="D184" s="227" t="s">
        <v>185</v>
      </c>
      <c r="E184" s="40"/>
      <c r="F184" s="228" t="s">
        <v>492</v>
      </c>
      <c r="G184" s="40"/>
      <c r="H184" s="40"/>
      <c r="I184" s="229"/>
      <c r="J184" s="40"/>
      <c r="K184" s="40"/>
      <c r="L184" s="44"/>
      <c r="M184" s="230"/>
      <c r="N184" s="23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185</v>
      </c>
      <c r="AU184" s="17" t="s">
        <v>79</v>
      </c>
    </row>
    <row r="185" s="2" customFormat="1" ht="23.4566" customHeight="1">
      <c r="A185" s="38"/>
      <c r="B185" s="39"/>
      <c r="C185" s="204" t="s">
        <v>493</v>
      </c>
      <c r="D185" s="204" t="s">
        <v>124</v>
      </c>
      <c r="E185" s="205" t="s">
        <v>494</v>
      </c>
      <c r="F185" s="206" t="s">
        <v>495</v>
      </c>
      <c r="G185" s="207" t="s">
        <v>179</v>
      </c>
      <c r="H185" s="208">
        <v>18</v>
      </c>
      <c r="I185" s="209"/>
      <c r="J185" s="210">
        <f>ROUND(I185*H185,2)</f>
        <v>0</v>
      </c>
      <c r="K185" s="206" t="s">
        <v>19</v>
      </c>
      <c r="L185" s="44"/>
      <c r="M185" s="211" t="s">
        <v>19</v>
      </c>
      <c r="N185" s="212" t="s">
        <v>40</v>
      </c>
      <c r="O185" s="84"/>
      <c r="P185" s="213">
        <f>O185*H185</f>
        <v>0</v>
      </c>
      <c r="Q185" s="213">
        <v>0</v>
      </c>
      <c r="R185" s="213">
        <f>Q185*H185</f>
        <v>0</v>
      </c>
      <c r="S185" s="213">
        <v>0</v>
      </c>
      <c r="T185" s="21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15" t="s">
        <v>128</v>
      </c>
      <c r="AT185" s="215" t="s">
        <v>124</v>
      </c>
      <c r="AU185" s="215" t="s">
        <v>79</v>
      </c>
      <c r="AY185" s="17" t="s">
        <v>121</v>
      </c>
      <c r="BE185" s="216">
        <f>IF(N185="základní",J185,0)</f>
        <v>0</v>
      </c>
      <c r="BF185" s="216">
        <f>IF(N185="snížená",J185,0)</f>
        <v>0</v>
      </c>
      <c r="BG185" s="216">
        <f>IF(N185="zákl. přenesená",J185,0)</f>
        <v>0</v>
      </c>
      <c r="BH185" s="216">
        <f>IF(N185="sníž. přenesená",J185,0)</f>
        <v>0</v>
      </c>
      <c r="BI185" s="216">
        <f>IF(N185="nulová",J185,0)</f>
        <v>0</v>
      </c>
      <c r="BJ185" s="17" t="s">
        <v>77</v>
      </c>
      <c r="BK185" s="216">
        <f>ROUND(I185*H185,2)</f>
        <v>0</v>
      </c>
      <c r="BL185" s="17" t="s">
        <v>128</v>
      </c>
      <c r="BM185" s="215" t="s">
        <v>1092</v>
      </c>
    </row>
    <row r="186" s="2" customFormat="1" ht="16.30189" customHeight="1">
      <c r="A186" s="38"/>
      <c r="B186" s="39"/>
      <c r="C186" s="217" t="s">
        <v>497</v>
      </c>
      <c r="D186" s="217" t="s">
        <v>134</v>
      </c>
      <c r="E186" s="218" t="s">
        <v>498</v>
      </c>
      <c r="F186" s="219" t="s">
        <v>499</v>
      </c>
      <c r="G186" s="220" t="s">
        <v>179</v>
      </c>
      <c r="H186" s="221">
        <v>20.699999999999999</v>
      </c>
      <c r="I186" s="222"/>
      <c r="J186" s="223">
        <f>ROUND(I186*H186,2)</f>
        <v>0</v>
      </c>
      <c r="K186" s="219" t="s">
        <v>19</v>
      </c>
      <c r="L186" s="224"/>
      <c r="M186" s="225" t="s">
        <v>19</v>
      </c>
      <c r="N186" s="226" t="s">
        <v>40</v>
      </c>
      <c r="O186" s="84"/>
      <c r="P186" s="213">
        <f>O186*H186</f>
        <v>0</v>
      </c>
      <c r="Q186" s="213">
        <v>0.0011000000000000001</v>
      </c>
      <c r="R186" s="213">
        <f>Q186*H186</f>
        <v>0.022770000000000002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138</v>
      </c>
      <c r="AT186" s="215" t="s">
        <v>134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1093</v>
      </c>
    </row>
    <row r="187" s="2" customFormat="1">
      <c r="A187" s="38"/>
      <c r="B187" s="39"/>
      <c r="C187" s="40"/>
      <c r="D187" s="227" t="s">
        <v>185</v>
      </c>
      <c r="E187" s="40"/>
      <c r="F187" s="228" t="s">
        <v>501</v>
      </c>
      <c r="G187" s="40"/>
      <c r="H187" s="40"/>
      <c r="I187" s="229"/>
      <c r="J187" s="40"/>
      <c r="K187" s="40"/>
      <c r="L187" s="44"/>
      <c r="M187" s="230"/>
      <c r="N187" s="231"/>
      <c r="O187" s="84"/>
      <c r="P187" s="84"/>
      <c r="Q187" s="84"/>
      <c r="R187" s="84"/>
      <c r="S187" s="84"/>
      <c r="T187" s="85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185</v>
      </c>
      <c r="AU187" s="17" t="s">
        <v>79</v>
      </c>
    </row>
    <row r="188" s="13" customFormat="1">
      <c r="A188" s="13"/>
      <c r="B188" s="238"/>
      <c r="C188" s="239"/>
      <c r="D188" s="227" t="s">
        <v>302</v>
      </c>
      <c r="E188" s="240" t="s">
        <v>19</v>
      </c>
      <c r="F188" s="241" t="s">
        <v>502</v>
      </c>
      <c r="G188" s="239"/>
      <c r="H188" s="242">
        <v>20.699999999999999</v>
      </c>
      <c r="I188" s="243"/>
      <c r="J188" s="239"/>
      <c r="K188" s="239"/>
      <c r="L188" s="244"/>
      <c r="M188" s="245"/>
      <c r="N188" s="246"/>
      <c r="O188" s="246"/>
      <c r="P188" s="246"/>
      <c r="Q188" s="246"/>
      <c r="R188" s="246"/>
      <c r="S188" s="246"/>
      <c r="T188" s="24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8" t="s">
        <v>302</v>
      </c>
      <c r="AU188" s="248" t="s">
        <v>79</v>
      </c>
      <c r="AV188" s="13" t="s">
        <v>79</v>
      </c>
      <c r="AW188" s="13" t="s">
        <v>31</v>
      </c>
      <c r="AX188" s="13" t="s">
        <v>77</v>
      </c>
      <c r="AY188" s="248" t="s">
        <v>121</v>
      </c>
    </row>
    <row r="189" s="2" customFormat="1" ht="21.0566" customHeight="1">
      <c r="A189" s="38"/>
      <c r="B189" s="39"/>
      <c r="C189" s="204" t="s">
        <v>503</v>
      </c>
      <c r="D189" s="204" t="s">
        <v>124</v>
      </c>
      <c r="E189" s="205" t="s">
        <v>504</v>
      </c>
      <c r="F189" s="206" t="s">
        <v>505</v>
      </c>
      <c r="G189" s="207" t="s">
        <v>127</v>
      </c>
      <c r="H189" s="208">
        <v>30</v>
      </c>
      <c r="I189" s="209"/>
      <c r="J189" s="210">
        <f>ROUND(I189*H189,2)</f>
        <v>0</v>
      </c>
      <c r="K189" s="206" t="s">
        <v>19</v>
      </c>
      <c r="L189" s="44"/>
      <c r="M189" s="211" t="s">
        <v>19</v>
      </c>
      <c r="N189" s="212" t="s">
        <v>40</v>
      </c>
      <c r="O189" s="84"/>
      <c r="P189" s="213">
        <f>O189*H189</f>
        <v>0</v>
      </c>
      <c r="Q189" s="213">
        <v>0</v>
      </c>
      <c r="R189" s="213">
        <f>Q189*H189</f>
        <v>0</v>
      </c>
      <c r="S189" s="213">
        <v>0</v>
      </c>
      <c r="T189" s="21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15" t="s">
        <v>128</v>
      </c>
      <c r="AT189" s="215" t="s">
        <v>124</v>
      </c>
      <c r="AU189" s="215" t="s">
        <v>79</v>
      </c>
      <c r="AY189" s="17" t="s">
        <v>121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17" t="s">
        <v>77</v>
      </c>
      <c r="BK189" s="216">
        <f>ROUND(I189*H189,2)</f>
        <v>0</v>
      </c>
      <c r="BL189" s="17" t="s">
        <v>128</v>
      </c>
      <c r="BM189" s="215" t="s">
        <v>1094</v>
      </c>
    </row>
    <row r="190" s="2" customFormat="1" ht="21.0566" customHeight="1">
      <c r="A190" s="38"/>
      <c r="B190" s="39"/>
      <c r="C190" s="204" t="s">
        <v>507</v>
      </c>
      <c r="D190" s="204" t="s">
        <v>124</v>
      </c>
      <c r="E190" s="205" t="s">
        <v>508</v>
      </c>
      <c r="F190" s="206" t="s">
        <v>509</v>
      </c>
      <c r="G190" s="207" t="s">
        <v>127</v>
      </c>
      <c r="H190" s="208">
        <v>30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1095</v>
      </c>
    </row>
    <row r="191" s="2" customFormat="1" ht="21.0566" customHeight="1">
      <c r="A191" s="38"/>
      <c r="B191" s="39"/>
      <c r="C191" s="204" t="s">
        <v>511</v>
      </c>
      <c r="D191" s="204" t="s">
        <v>124</v>
      </c>
      <c r="E191" s="205" t="s">
        <v>512</v>
      </c>
      <c r="F191" s="206" t="s">
        <v>513</v>
      </c>
      <c r="G191" s="207" t="s">
        <v>127</v>
      </c>
      <c r="H191" s="208">
        <v>8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1096</v>
      </c>
    </row>
    <row r="192" s="2" customFormat="1" ht="21.0566" customHeight="1">
      <c r="A192" s="38"/>
      <c r="B192" s="39"/>
      <c r="C192" s="204" t="s">
        <v>515</v>
      </c>
      <c r="D192" s="204" t="s">
        <v>124</v>
      </c>
      <c r="E192" s="205" t="s">
        <v>516</v>
      </c>
      <c r="F192" s="206" t="s">
        <v>517</v>
      </c>
      <c r="G192" s="207" t="s">
        <v>127</v>
      </c>
      <c r="H192" s="208">
        <v>10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124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1097</v>
      </c>
    </row>
    <row r="193" s="2" customFormat="1" ht="21.0566" customHeight="1">
      <c r="A193" s="38"/>
      <c r="B193" s="39"/>
      <c r="C193" s="204" t="s">
        <v>519</v>
      </c>
      <c r="D193" s="204" t="s">
        <v>124</v>
      </c>
      <c r="E193" s="205" t="s">
        <v>520</v>
      </c>
      <c r="F193" s="206" t="s">
        <v>521</v>
      </c>
      <c r="G193" s="207" t="s">
        <v>127</v>
      </c>
      <c r="H193" s="208">
        <v>1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1098</v>
      </c>
    </row>
    <row r="194" s="2" customFormat="1" ht="16.30189" customHeight="1">
      <c r="A194" s="38"/>
      <c r="B194" s="39"/>
      <c r="C194" s="217" t="s">
        <v>523</v>
      </c>
      <c r="D194" s="217" t="s">
        <v>134</v>
      </c>
      <c r="E194" s="218" t="s">
        <v>524</v>
      </c>
      <c r="F194" s="219" t="s">
        <v>525</v>
      </c>
      <c r="G194" s="220" t="s">
        <v>127</v>
      </c>
      <c r="H194" s="221">
        <v>1</v>
      </c>
      <c r="I194" s="222"/>
      <c r="J194" s="223">
        <f>ROUND(I194*H194,2)</f>
        <v>0</v>
      </c>
      <c r="K194" s="219" t="s">
        <v>19</v>
      </c>
      <c r="L194" s="224"/>
      <c r="M194" s="225" t="s">
        <v>19</v>
      </c>
      <c r="N194" s="226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138</v>
      </c>
      <c r="AT194" s="215" t="s">
        <v>134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1099</v>
      </c>
    </row>
    <row r="195" s="2" customFormat="1">
      <c r="A195" s="38"/>
      <c r="B195" s="39"/>
      <c r="C195" s="40"/>
      <c r="D195" s="227" t="s">
        <v>185</v>
      </c>
      <c r="E195" s="40"/>
      <c r="F195" s="228" t="s">
        <v>1100</v>
      </c>
      <c r="G195" s="40"/>
      <c r="H195" s="40"/>
      <c r="I195" s="229"/>
      <c r="J195" s="40"/>
      <c r="K195" s="40"/>
      <c r="L195" s="44"/>
      <c r="M195" s="230"/>
      <c r="N195" s="231"/>
      <c r="O195" s="84"/>
      <c r="P195" s="84"/>
      <c r="Q195" s="84"/>
      <c r="R195" s="84"/>
      <c r="S195" s="84"/>
      <c r="T195" s="85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185</v>
      </c>
      <c r="AU195" s="17" t="s">
        <v>79</v>
      </c>
    </row>
    <row r="196" s="2" customFormat="1" ht="21.0566" customHeight="1">
      <c r="A196" s="38"/>
      <c r="B196" s="39"/>
      <c r="C196" s="204" t="s">
        <v>528</v>
      </c>
      <c r="D196" s="204" t="s">
        <v>124</v>
      </c>
      <c r="E196" s="205" t="s">
        <v>529</v>
      </c>
      <c r="F196" s="206" t="s">
        <v>530</v>
      </c>
      <c r="G196" s="207" t="s">
        <v>127</v>
      </c>
      <c r="H196" s="208">
        <v>1</v>
      </c>
      <c r="I196" s="209"/>
      <c r="J196" s="210">
        <f>ROUND(I196*H196,2)</f>
        <v>0</v>
      </c>
      <c r="K196" s="206" t="s">
        <v>19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124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1101</v>
      </c>
    </row>
    <row r="197" s="2" customFormat="1" ht="16.30189" customHeight="1">
      <c r="A197" s="38"/>
      <c r="B197" s="39"/>
      <c r="C197" s="217" t="s">
        <v>532</v>
      </c>
      <c r="D197" s="217" t="s">
        <v>134</v>
      </c>
      <c r="E197" s="218" t="s">
        <v>533</v>
      </c>
      <c r="F197" s="219" t="s">
        <v>534</v>
      </c>
      <c r="G197" s="220" t="s">
        <v>127</v>
      </c>
      <c r="H197" s="221">
        <v>1</v>
      </c>
      <c r="I197" s="222"/>
      <c r="J197" s="223">
        <f>ROUND(I197*H197,2)</f>
        <v>0</v>
      </c>
      <c r="K197" s="219" t="s">
        <v>19</v>
      </c>
      <c r="L197" s="224"/>
      <c r="M197" s="225" t="s">
        <v>19</v>
      </c>
      <c r="N197" s="226" t="s">
        <v>40</v>
      </c>
      <c r="O197" s="84"/>
      <c r="P197" s="213">
        <f>O197*H197</f>
        <v>0</v>
      </c>
      <c r="Q197" s="213">
        <v>0.00010000000000000001</v>
      </c>
      <c r="R197" s="213">
        <f>Q197*H197</f>
        <v>0.00010000000000000001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138</v>
      </c>
      <c r="AT197" s="215" t="s">
        <v>134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1102</v>
      </c>
    </row>
    <row r="198" s="2" customFormat="1" ht="23.4566" customHeight="1">
      <c r="A198" s="38"/>
      <c r="B198" s="39"/>
      <c r="C198" s="204" t="s">
        <v>536</v>
      </c>
      <c r="D198" s="204" t="s">
        <v>124</v>
      </c>
      <c r="E198" s="205" t="s">
        <v>177</v>
      </c>
      <c r="F198" s="206" t="s">
        <v>178</v>
      </c>
      <c r="G198" s="207" t="s">
        <v>179</v>
      </c>
      <c r="H198" s="208">
        <v>300</v>
      </c>
      <c r="I198" s="209"/>
      <c r="J198" s="210">
        <f>ROUND(I198*H198,2)</f>
        <v>0</v>
      </c>
      <c r="K198" s="206" t="s">
        <v>19</v>
      </c>
      <c r="L198" s="44"/>
      <c r="M198" s="211" t="s">
        <v>19</v>
      </c>
      <c r="N198" s="212" t="s">
        <v>40</v>
      </c>
      <c r="O198" s="84"/>
      <c r="P198" s="213">
        <f>O198*H198</f>
        <v>0</v>
      </c>
      <c r="Q198" s="213">
        <v>0</v>
      </c>
      <c r="R198" s="213">
        <f>Q198*H198</f>
        <v>0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128</v>
      </c>
      <c r="AT198" s="215" t="s">
        <v>124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1103</v>
      </c>
    </row>
    <row r="199" s="2" customFormat="1" ht="16.30189" customHeight="1">
      <c r="A199" s="38"/>
      <c r="B199" s="39"/>
      <c r="C199" s="217" t="s">
        <v>538</v>
      </c>
      <c r="D199" s="217" t="s">
        <v>134</v>
      </c>
      <c r="E199" s="218" t="s">
        <v>539</v>
      </c>
      <c r="F199" s="219" t="s">
        <v>540</v>
      </c>
      <c r="G199" s="220" t="s">
        <v>179</v>
      </c>
      <c r="H199" s="221">
        <v>315</v>
      </c>
      <c r="I199" s="222"/>
      <c r="J199" s="223">
        <f>ROUND(I199*H199,2)</f>
        <v>0</v>
      </c>
      <c r="K199" s="219" t="s">
        <v>19</v>
      </c>
      <c r="L199" s="224"/>
      <c r="M199" s="225" t="s">
        <v>19</v>
      </c>
      <c r="N199" s="226" t="s">
        <v>40</v>
      </c>
      <c r="O199" s="84"/>
      <c r="P199" s="213">
        <f>O199*H199</f>
        <v>0</v>
      </c>
      <c r="Q199" s="213">
        <v>0.00010000000000000001</v>
      </c>
      <c r="R199" s="213">
        <f>Q199*H199</f>
        <v>0.0315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138</v>
      </c>
      <c r="AT199" s="215" t="s">
        <v>134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1104</v>
      </c>
    </row>
    <row r="200" s="13" customFormat="1">
      <c r="A200" s="13"/>
      <c r="B200" s="238"/>
      <c r="C200" s="239"/>
      <c r="D200" s="227" t="s">
        <v>302</v>
      </c>
      <c r="E200" s="240" t="s">
        <v>19</v>
      </c>
      <c r="F200" s="241" t="s">
        <v>542</v>
      </c>
      <c r="G200" s="239"/>
      <c r="H200" s="242">
        <v>315</v>
      </c>
      <c r="I200" s="243"/>
      <c r="J200" s="239"/>
      <c r="K200" s="239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302</v>
      </c>
      <c r="AU200" s="248" t="s">
        <v>79</v>
      </c>
      <c r="AV200" s="13" t="s">
        <v>79</v>
      </c>
      <c r="AW200" s="13" t="s">
        <v>31</v>
      </c>
      <c r="AX200" s="13" t="s">
        <v>77</v>
      </c>
      <c r="AY200" s="248" t="s">
        <v>121</v>
      </c>
    </row>
    <row r="201" s="2" customFormat="1" ht="21.0566" customHeight="1">
      <c r="A201" s="38"/>
      <c r="B201" s="39"/>
      <c r="C201" s="204" t="s">
        <v>543</v>
      </c>
      <c r="D201" s="204" t="s">
        <v>124</v>
      </c>
      <c r="E201" s="205" t="s">
        <v>544</v>
      </c>
      <c r="F201" s="206" t="s">
        <v>545</v>
      </c>
      <c r="G201" s="207" t="s">
        <v>179</v>
      </c>
      <c r="H201" s="208">
        <v>12</v>
      </c>
      <c r="I201" s="209"/>
      <c r="J201" s="210">
        <f>ROUND(I201*H201,2)</f>
        <v>0</v>
      </c>
      <c r="K201" s="206" t="s">
        <v>19</v>
      </c>
      <c r="L201" s="44"/>
      <c r="M201" s="211" t="s">
        <v>19</v>
      </c>
      <c r="N201" s="212" t="s">
        <v>40</v>
      </c>
      <c r="O201" s="84"/>
      <c r="P201" s="213">
        <f>O201*H201</f>
        <v>0</v>
      </c>
      <c r="Q201" s="213">
        <v>0</v>
      </c>
      <c r="R201" s="213">
        <f>Q201*H201</f>
        <v>0</v>
      </c>
      <c r="S201" s="213">
        <v>0</v>
      </c>
      <c r="T201" s="21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15" t="s">
        <v>128</v>
      </c>
      <c r="AT201" s="215" t="s">
        <v>124</v>
      </c>
      <c r="AU201" s="215" t="s">
        <v>79</v>
      </c>
      <c r="AY201" s="17" t="s">
        <v>121</v>
      </c>
      <c r="BE201" s="216">
        <f>IF(N201="základní",J201,0)</f>
        <v>0</v>
      </c>
      <c r="BF201" s="216">
        <f>IF(N201="snížená",J201,0)</f>
        <v>0</v>
      </c>
      <c r="BG201" s="216">
        <f>IF(N201="zákl. přenesená",J201,0)</f>
        <v>0</v>
      </c>
      <c r="BH201" s="216">
        <f>IF(N201="sníž. přenesená",J201,0)</f>
        <v>0</v>
      </c>
      <c r="BI201" s="216">
        <f>IF(N201="nulová",J201,0)</f>
        <v>0</v>
      </c>
      <c r="BJ201" s="17" t="s">
        <v>77</v>
      </c>
      <c r="BK201" s="216">
        <f>ROUND(I201*H201,2)</f>
        <v>0</v>
      </c>
      <c r="BL201" s="17" t="s">
        <v>128</v>
      </c>
      <c r="BM201" s="215" t="s">
        <v>1105</v>
      </c>
    </row>
    <row r="202" s="2" customFormat="1" ht="16.30189" customHeight="1">
      <c r="A202" s="38"/>
      <c r="B202" s="39"/>
      <c r="C202" s="217" t="s">
        <v>547</v>
      </c>
      <c r="D202" s="217" t="s">
        <v>134</v>
      </c>
      <c r="E202" s="218" t="s">
        <v>548</v>
      </c>
      <c r="F202" s="219" t="s">
        <v>549</v>
      </c>
      <c r="G202" s="220" t="s">
        <v>179</v>
      </c>
      <c r="H202" s="221">
        <v>12</v>
      </c>
      <c r="I202" s="222"/>
      <c r="J202" s="223">
        <f>ROUND(I202*H202,2)</f>
        <v>0</v>
      </c>
      <c r="K202" s="219" t="s">
        <v>19</v>
      </c>
      <c r="L202" s="224"/>
      <c r="M202" s="225" t="s">
        <v>19</v>
      </c>
      <c r="N202" s="226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138</v>
      </c>
      <c r="AT202" s="215" t="s">
        <v>134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1106</v>
      </c>
    </row>
    <row r="203" s="2" customFormat="1">
      <c r="A203" s="38"/>
      <c r="B203" s="39"/>
      <c r="C203" s="40"/>
      <c r="D203" s="227" t="s">
        <v>185</v>
      </c>
      <c r="E203" s="40"/>
      <c r="F203" s="228" t="s">
        <v>551</v>
      </c>
      <c r="G203" s="40"/>
      <c r="H203" s="40"/>
      <c r="I203" s="229"/>
      <c r="J203" s="40"/>
      <c r="K203" s="40"/>
      <c r="L203" s="44"/>
      <c r="M203" s="230"/>
      <c r="N203" s="231"/>
      <c r="O203" s="84"/>
      <c r="P203" s="84"/>
      <c r="Q203" s="84"/>
      <c r="R203" s="84"/>
      <c r="S203" s="84"/>
      <c r="T203" s="85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185</v>
      </c>
      <c r="AU203" s="17" t="s">
        <v>79</v>
      </c>
    </row>
    <row r="204" s="2" customFormat="1" ht="16.30189" customHeight="1">
      <c r="A204" s="38"/>
      <c r="B204" s="39"/>
      <c r="C204" s="217" t="s">
        <v>552</v>
      </c>
      <c r="D204" s="217" t="s">
        <v>134</v>
      </c>
      <c r="E204" s="218" t="s">
        <v>553</v>
      </c>
      <c r="F204" s="219" t="s">
        <v>554</v>
      </c>
      <c r="G204" s="220" t="s">
        <v>127</v>
      </c>
      <c r="H204" s="221">
        <v>12</v>
      </c>
      <c r="I204" s="222"/>
      <c r="J204" s="223">
        <f>ROUND(I204*H204,2)</f>
        <v>0</v>
      </c>
      <c r="K204" s="219" t="s">
        <v>19</v>
      </c>
      <c r="L204" s="224"/>
      <c r="M204" s="225" t="s">
        <v>19</v>
      </c>
      <c r="N204" s="226" t="s">
        <v>40</v>
      </c>
      <c r="O204" s="84"/>
      <c r="P204" s="213">
        <f>O204*H204</f>
        <v>0</v>
      </c>
      <c r="Q204" s="213">
        <v>0</v>
      </c>
      <c r="R204" s="213">
        <f>Q204*H204</f>
        <v>0</v>
      </c>
      <c r="S204" s="213">
        <v>0</v>
      </c>
      <c r="T204" s="21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15" t="s">
        <v>138</v>
      </c>
      <c r="AT204" s="215" t="s">
        <v>134</v>
      </c>
      <c r="AU204" s="215" t="s">
        <v>79</v>
      </c>
      <c r="AY204" s="17" t="s">
        <v>121</v>
      </c>
      <c r="BE204" s="216">
        <f>IF(N204="základní",J204,0)</f>
        <v>0</v>
      </c>
      <c r="BF204" s="216">
        <f>IF(N204="snížená",J204,0)</f>
        <v>0</v>
      </c>
      <c r="BG204" s="216">
        <f>IF(N204="zákl. přenesená",J204,0)</f>
        <v>0</v>
      </c>
      <c r="BH204" s="216">
        <f>IF(N204="sníž. přenesená",J204,0)</f>
        <v>0</v>
      </c>
      <c r="BI204" s="216">
        <f>IF(N204="nulová",J204,0)</f>
        <v>0</v>
      </c>
      <c r="BJ204" s="17" t="s">
        <v>77</v>
      </c>
      <c r="BK204" s="216">
        <f>ROUND(I204*H204,2)</f>
        <v>0</v>
      </c>
      <c r="BL204" s="17" t="s">
        <v>128</v>
      </c>
      <c r="BM204" s="215" t="s">
        <v>1107</v>
      </c>
    </row>
    <row r="205" s="2" customFormat="1">
      <c r="A205" s="38"/>
      <c r="B205" s="39"/>
      <c r="C205" s="40"/>
      <c r="D205" s="227" t="s">
        <v>185</v>
      </c>
      <c r="E205" s="40"/>
      <c r="F205" s="228" t="s">
        <v>556</v>
      </c>
      <c r="G205" s="40"/>
      <c r="H205" s="40"/>
      <c r="I205" s="229"/>
      <c r="J205" s="40"/>
      <c r="K205" s="40"/>
      <c r="L205" s="44"/>
      <c r="M205" s="230"/>
      <c r="N205" s="231"/>
      <c r="O205" s="84"/>
      <c r="P205" s="84"/>
      <c r="Q205" s="84"/>
      <c r="R205" s="84"/>
      <c r="S205" s="84"/>
      <c r="T205" s="85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185</v>
      </c>
      <c r="AU205" s="17" t="s">
        <v>79</v>
      </c>
    </row>
    <row r="206" s="2" customFormat="1" ht="16.30189" customHeight="1">
      <c r="A206" s="38"/>
      <c r="B206" s="39"/>
      <c r="C206" s="217" t="s">
        <v>557</v>
      </c>
      <c r="D206" s="217" t="s">
        <v>134</v>
      </c>
      <c r="E206" s="218" t="s">
        <v>558</v>
      </c>
      <c r="F206" s="219" t="s">
        <v>559</v>
      </c>
      <c r="G206" s="220" t="s">
        <v>127</v>
      </c>
      <c r="H206" s="221">
        <v>12</v>
      </c>
      <c r="I206" s="222"/>
      <c r="J206" s="223">
        <f>ROUND(I206*H206,2)</f>
        <v>0</v>
      </c>
      <c r="K206" s="219" t="s">
        <v>19</v>
      </c>
      <c r="L206" s="224"/>
      <c r="M206" s="225" t="s">
        <v>19</v>
      </c>
      <c r="N206" s="226" t="s">
        <v>40</v>
      </c>
      <c r="O206" s="84"/>
      <c r="P206" s="213">
        <f>O206*H206</f>
        <v>0</v>
      </c>
      <c r="Q206" s="213">
        <v>0</v>
      </c>
      <c r="R206" s="213">
        <f>Q206*H206</f>
        <v>0</v>
      </c>
      <c r="S206" s="213">
        <v>0</v>
      </c>
      <c r="T206" s="21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15" t="s">
        <v>138</v>
      </c>
      <c r="AT206" s="215" t="s">
        <v>134</v>
      </c>
      <c r="AU206" s="215" t="s">
        <v>79</v>
      </c>
      <c r="AY206" s="17" t="s">
        <v>121</v>
      </c>
      <c r="BE206" s="216">
        <f>IF(N206="základní",J206,0)</f>
        <v>0</v>
      </c>
      <c r="BF206" s="216">
        <f>IF(N206="snížená",J206,0)</f>
        <v>0</v>
      </c>
      <c r="BG206" s="216">
        <f>IF(N206="zákl. přenesená",J206,0)</f>
        <v>0</v>
      </c>
      <c r="BH206" s="216">
        <f>IF(N206="sníž. přenesená",J206,0)</f>
        <v>0</v>
      </c>
      <c r="BI206" s="216">
        <f>IF(N206="nulová",J206,0)</f>
        <v>0</v>
      </c>
      <c r="BJ206" s="17" t="s">
        <v>77</v>
      </c>
      <c r="BK206" s="216">
        <f>ROUND(I206*H206,2)</f>
        <v>0</v>
      </c>
      <c r="BL206" s="17" t="s">
        <v>128</v>
      </c>
      <c r="BM206" s="215" t="s">
        <v>1108</v>
      </c>
    </row>
    <row r="207" s="2" customFormat="1">
      <c r="A207" s="38"/>
      <c r="B207" s="39"/>
      <c r="C207" s="40"/>
      <c r="D207" s="227" t="s">
        <v>185</v>
      </c>
      <c r="E207" s="40"/>
      <c r="F207" s="228" t="s">
        <v>561</v>
      </c>
      <c r="G207" s="40"/>
      <c r="H207" s="40"/>
      <c r="I207" s="229"/>
      <c r="J207" s="40"/>
      <c r="K207" s="40"/>
      <c r="L207" s="44"/>
      <c r="M207" s="230"/>
      <c r="N207" s="23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185</v>
      </c>
      <c r="AU207" s="17" t="s">
        <v>79</v>
      </c>
    </row>
    <row r="208" s="2" customFormat="1" ht="16.30189" customHeight="1">
      <c r="A208" s="38"/>
      <c r="B208" s="39"/>
      <c r="C208" s="217" t="s">
        <v>562</v>
      </c>
      <c r="D208" s="217" t="s">
        <v>134</v>
      </c>
      <c r="E208" s="218" t="s">
        <v>386</v>
      </c>
      <c r="F208" s="219" t="s">
        <v>387</v>
      </c>
      <c r="G208" s="220" t="s">
        <v>127</v>
      </c>
      <c r="H208" s="221">
        <v>12</v>
      </c>
      <c r="I208" s="222"/>
      <c r="J208" s="223">
        <f>ROUND(I208*H208,2)</f>
        <v>0</v>
      </c>
      <c r="K208" s="219" t="s">
        <v>19</v>
      </c>
      <c r="L208" s="224"/>
      <c r="M208" s="225" t="s">
        <v>19</v>
      </c>
      <c r="N208" s="226" t="s">
        <v>40</v>
      </c>
      <c r="O208" s="84"/>
      <c r="P208" s="213">
        <f>O208*H208</f>
        <v>0</v>
      </c>
      <c r="Q208" s="213">
        <v>0.00012999999999999999</v>
      </c>
      <c r="R208" s="213">
        <f>Q208*H208</f>
        <v>0.0015599999999999998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138</v>
      </c>
      <c r="AT208" s="215" t="s">
        <v>134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1109</v>
      </c>
    </row>
    <row r="209" s="2" customFormat="1" ht="23.4566" customHeight="1">
      <c r="A209" s="38"/>
      <c r="B209" s="39"/>
      <c r="C209" s="204" t="s">
        <v>564</v>
      </c>
      <c r="D209" s="204" t="s">
        <v>124</v>
      </c>
      <c r="E209" s="205" t="s">
        <v>565</v>
      </c>
      <c r="F209" s="206" t="s">
        <v>566</v>
      </c>
      <c r="G209" s="207" t="s">
        <v>567</v>
      </c>
      <c r="H209" s="208">
        <v>250</v>
      </c>
      <c r="I209" s="209"/>
      <c r="J209" s="210">
        <f>ROUND(I209*H209,2)</f>
        <v>0</v>
      </c>
      <c r="K209" s="206" t="s">
        <v>19</v>
      </c>
      <c r="L209" s="44"/>
      <c r="M209" s="211" t="s">
        <v>19</v>
      </c>
      <c r="N209" s="212" t="s">
        <v>40</v>
      </c>
      <c r="O209" s="84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128</v>
      </c>
      <c r="AT209" s="215" t="s">
        <v>124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1110</v>
      </c>
    </row>
    <row r="210" s="2" customFormat="1" ht="16.30189" customHeight="1">
      <c r="A210" s="38"/>
      <c r="B210" s="39"/>
      <c r="C210" s="217" t="s">
        <v>569</v>
      </c>
      <c r="D210" s="217" t="s">
        <v>134</v>
      </c>
      <c r="E210" s="218" t="s">
        <v>570</v>
      </c>
      <c r="F210" s="219" t="s">
        <v>571</v>
      </c>
      <c r="G210" s="220" t="s">
        <v>127</v>
      </c>
      <c r="H210" s="221">
        <v>1</v>
      </c>
      <c r="I210" s="222"/>
      <c r="J210" s="223">
        <f>ROUND(I210*H210,2)</f>
        <v>0</v>
      </c>
      <c r="K210" s="219" t="s">
        <v>19</v>
      </c>
      <c r="L210" s="224"/>
      <c r="M210" s="225" t="s">
        <v>19</v>
      </c>
      <c r="N210" s="226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138</v>
      </c>
      <c r="AT210" s="215" t="s">
        <v>134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1111</v>
      </c>
    </row>
    <row r="211" s="2" customFormat="1" ht="16.30189" customHeight="1">
      <c r="A211" s="38"/>
      <c r="B211" s="39"/>
      <c r="C211" s="217" t="s">
        <v>573</v>
      </c>
      <c r="D211" s="217" t="s">
        <v>134</v>
      </c>
      <c r="E211" s="218" t="s">
        <v>574</v>
      </c>
      <c r="F211" s="219" t="s">
        <v>575</v>
      </c>
      <c r="G211" s="220" t="s">
        <v>309</v>
      </c>
      <c r="H211" s="221">
        <v>1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1112</v>
      </c>
    </row>
    <row r="212" s="2" customFormat="1" ht="16.30189" customHeight="1">
      <c r="A212" s="38"/>
      <c r="B212" s="39"/>
      <c r="C212" s="204" t="s">
        <v>577</v>
      </c>
      <c r="D212" s="204" t="s">
        <v>124</v>
      </c>
      <c r="E212" s="205" t="s">
        <v>578</v>
      </c>
      <c r="F212" s="206" t="s">
        <v>579</v>
      </c>
      <c r="G212" s="207" t="s">
        <v>127</v>
      </c>
      <c r="H212" s="208">
        <v>1</v>
      </c>
      <c r="I212" s="209"/>
      <c r="J212" s="210">
        <f>ROUND(I212*H212,2)</f>
        <v>0</v>
      </c>
      <c r="K212" s="206" t="s">
        <v>19</v>
      </c>
      <c r="L212" s="44"/>
      <c r="M212" s="211" t="s">
        <v>19</v>
      </c>
      <c r="N212" s="212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128</v>
      </c>
      <c r="AT212" s="215" t="s">
        <v>124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1113</v>
      </c>
    </row>
    <row r="213" s="2" customFormat="1" ht="16.30189" customHeight="1">
      <c r="A213" s="38"/>
      <c r="B213" s="39"/>
      <c r="C213" s="217" t="s">
        <v>581</v>
      </c>
      <c r="D213" s="217" t="s">
        <v>134</v>
      </c>
      <c r="E213" s="218" t="s">
        <v>582</v>
      </c>
      <c r="F213" s="219" t="s">
        <v>583</v>
      </c>
      <c r="G213" s="220" t="s">
        <v>127</v>
      </c>
      <c r="H213" s="221">
        <v>1</v>
      </c>
      <c r="I213" s="222"/>
      <c r="J213" s="223">
        <f>ROUND(I213*H213,2)</f>
        <v>0</v>
      </c>
      <c r="K213" s="219" t="s">
        <v>19</v>
      </c>
      <c r="L213" s="224"/>
      <c r="M213" s="225" t="s">
        <v>19</v>
      </c>
      <c r="N213" s="226" t="s">
        <v>40</v>
      </c>
      <c r="O213" s="84"/>
      <c r="P213" s="213">
        <f>O213*H213</f>
        <v>0</v>
      </c>
      <c r="Q213" s="213">
        <v>0.013599999999999999</v>
      </c>
      <c r="R213" s="213">
        <f>Q213*H213</f>
        <v>0.013599999999999999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138</v>
      </c>
      <c r="AT213" s="215" t="s">
        <v>134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1114</v>
      </c>
    </row>
    <row r="214" s="2" customFormat="1" ht="16.30189" customHeight="1">
      <c r="A214" s="38"/>
      <c r="B214" s="39"/>
      <c r="C214" s="204" t="s">
        <v>585</v>
      </c>
      <c r="D214" s="204" t="s">
        <v>124</v>
      </c>
      <c r="E214" s="205" t="s">
        <v>586</v>
      </c>
      <c r="F214" s="206" t="s">
        <v>587</v>
      </c>
      <c r="G214" s="207" t="s">
        <v>127</v>
      </c>
      <c r="H214" s="208">
        <v>1</v>
      </c>
      <c r="I214" s="209"/>
      <c r="J214" s="210">
        <f>ROUND(I214*H214,2)</f>
        <v>0</v>
      </c>
      <c r="K214" s="206" t="s">
        <v>19</v>
      </c>
      <c r="L214" s="44"/>
      <c r="M214" s="211" t="s">
        <v>19</v>
      </c>
      <c r="N214" s="212" t="s">
        <v>40</v>
      </c>
      <c r="O214" s="84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128</v>
      </c>
      <c r="AT214" s="215" t="s">
        <v>124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1115</v>
      </c>
    </row>
    <row r="215" s="2" customFormat="1" ht="16.30189" customHeight="1">
      <c r="A215" s="38"/>
      <c r="B215" s="39"/>
      <c r="C215" s="217" t="s">
        <v>589</v>
      </c>
      <c r="D215" s="217" t="s">
        <v>134</v>
      </c>
      <c r="E215" s="218" t="s">
        <v>590</v>
      </c>
      <c r="F215" s="219" t="s">
        <v>591</v>
      </c>
      <c r="G215" s="220" t="s">
        <v>127</v>
      </c>
      <c r="H215" s="221">
        <v>1</v>
      </c>
      <c r="I215" s="222"/>
      <c r="J215" s="223">
        <f>ROUND(I215*H215,2)</f>
        <v>0</v>
      </c>
      <c r="K215" s="219" t="s">
        <v>19</v>
      </c>
      <c r="L215" s="224"/>
      <c r="M215" s="225" t="s">
        <v>19</v>
      </c>
      <c r="N215" s="226" t="s">
        <v>40</v>
      </c>
      <c r="O215" s="84"/>
      <c r="P215" s="213">
        <f>O215*H215</f>
        <v>0</v>
      </c>
      <c r="Q215" s="213">
        <v>0.0025500000000000002</v>
      </c>
      <c r="R215" s="213">
        <f>Q215*H215</f>
        <v>0.0025500000000000002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138</v>
      </c>
      <c r="AT215" s="215" t="s">
        <v>134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1116</v>
      </c>
    </row>
    <row r="216" s="2" customFormat="1" ht="16.30189" customHeight="1">
      <c r="A216" s="38"/>
      <c r="B216" s="39"/>
      <c r="C216" s="204" t="s">
        <v>593</v>
      </c>
      <c r="D216" s="204" t="s">
        <v>124</v>
      </c>
      <c r="E216" s="205" t="s">
        <v>594</v>
      </c>
      <c r="F216" s="206" t="s">
        <v>595</v>
      </c>
      <c r="G216" s="207" t="s">
        <v>127</v>
      </c>
      <c r="H216" s="208">
        <v>1</v>
      </c>
      <c r="I216" s="209"/>
      <c r="J216" s="210">
        <f>ROUND(I216*H216,2)</f>
        <v>0</v>
      </c>
      <c r="K216" s="206" t="s">
        <v>19</v>
      </c>
      <c r="L216" s="44"/>
      <c r="M216" s="211" t="s">
        <v>19</v>
      </c>
      <c r="N216" s="212" t="s">
        <v>40</v>
      </c>
      <c r="O216" s="84"/>
      <c r="P216" s="213">
        <f>O216*H216</f>
        <v>0</v>
      </c>
      <c r="Q216" s="213">
        <v>0</v>
      </c>
      <c r="R216" s="213">
        <f>Q216*H216</f>
        <v>0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128</v>
      </c>
      <c r="AT216" s="215" t="s">
        <v>124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1117</v>
      </c>
    </row>
    <row r="217" s="2" customFormat="1" ht="16.30189" customHeight="1">
      <c r="A217" s="38"/>
      <c r="B217" s="39"/>
      <c r="C217" s="217" t="s">
        <v>597</v>
      </c>
      <c r="D217" s="217" t="s">
        <v>134</v>
      </c>
      <c r="E217" s="218" t="s">
        <v>598</v>
      </c>
      <c r="F217" s="219" t="s">
        <v>599</v>
      </c>
      <c r="G217" s="220" t="s">
        <v>127</v>
      </c>
      <c r="H217" s="221">
        <v>1</v>
      </c>
      <c r="I217" s="222"/>
      <c r="J217" s="223">
        <f>ROUND(I217*H217,2)</f>
        <v>0</v>
      </c>
      <c r="K217" s="219" t="s">
        <v>19</v>
      </c>
      <c r="L217" s="224"/>
      <c r="M217" s="225" t="s">
        <v>19</v>
      </c>
      <c r="N217" s="226" t="s">
        <v>40</v>
      </c>
      <c r="O217" s="84"/>
      <c r="P217" s="213">
        <f>O217*H217</f>
        <v>0</v>
      </c>
      <c r="Q217" s="213">
        <v>0.002</v>
      </c>
      <c r="R217" s="213">
        <f>Q217*H217</f>
        <v>0.002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138</v>
      </c>
      <c r="AT217" s="215" t="s">
        <v>134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1118</v>
      </c>
    </row>
    <row r="218" s="2" customFormat="1" ht="16.30189" customHeight="1">
      <c r="A218" s="38"/>
      <c r="B218" s="39"/>
      <c r="C218" s="204" t="s">
        <v>601</v>
      </c>
      <c r="D218" s="204" t="s">
        <v>124</v>
      </c>
      <c r="E218" s="205" t="s">
        <v>602</v>
      </c>
      <c r="F218" s="206" t="s">
        <v>603</v>
      </c>
      <c r="G218" s="207" t="s">
        <v>127</v>
      </c>
      <c r="H218" s="208">
        <v>1</v>
      </c>
      <c r="I218" s="209"/>
      <c r="J218" s="210">
        <f>ROUND(I218*H218,2)</f>
        <v>0</v>
      </c>
      <c r="K218" s="206" t="s">
        <v>19</v>
      </c>
      <c r="L218" s="44"/>
      <c r="M218" s="211" t="s">
        <v>19</v>
      </c>
      <c r="N218" s="212" t="s">
        <v>40</v>
      </c>
      <c r="O218" s="84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128</v>
      </c>
      <c r="AT218" s="215" t="s">
        <v>124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1119</v>
      </c>
    </row>
    <row r="219" s="2" customFormat="1" ht="16.30189" customHeight="1">
      <c r="A219" s="38"/>
      <c r="B219" s="39"/>
      <c r="C219" s="217" t="s">
        <v>605</v>
      </c>
      <c r="D219" s="217" t="s">
        <v>134</v>
      </c>
      <c r="E219" s="218" t="s">
        <v>606</v>
      </c>
      <c r="F219" s="219" t="s">
        <v>607</v>
      </c>
      <c r="G219" s="220" t="s">
        <v>127</v>
      </c>
      <c r="H219" s="221">
        <v>1</v>
      </c>
      <c r="I219" s="222"/>
      <c r="J219" s="223">
        <f>ROUND(I219*H219,2)</f>
        <v>0</v>
      </c>
      <c r="K219" s="219" t="s">
        <v>19</v>
      </c>
      <c r="L219" s="224"/>
      <c r="M219" s="225" t="s">
        <v>19</v>
      </c>
      <c r="N219" s="226" t="s">
        <v>40</v>
      </c>
      <c r="O219" s="84"/>
      <c r="P219" s="213">
        <f>O219*H219</f>
        <v>0</v>
      </c>
      <c r="Q219" s="213">
        <v>0.002</v>
      </c>
      <c r="R219" s="213">
        <f>Q219*H219</f>
        <v>0.002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138</v>
      </c>
      <c r="AT219" s="215" t="s">
        <v>134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1120</v>
      </c>
    </row>
    <row r="220" s="2" customFormat="1" ht="21.0566" customHeight="1">
      <c r="A220" s="38"/>
      <c r="B220" s="39"/>
      <c r="C220" s="204" t="s">
        <v>609</v>
      </c>
      <c r="D220" s="204" t="s">
        <v>124</v>
      </c>
      <c r="E220" s="205" t="s">
        <v>610</v>
      </c>
      <c r="F220" s="206" t="s">
        <v>611</v>
      </c>
      <c r="G220" s="207" t="s">
        <v>127</v>
      </c>
      <c r="H220" s="208">
        <v>1</v>
      </c>
      <c r="I220" s="209"/>
      <c r="J220" s="210">
        <f>ROUND(I220*H220,2)</f>
        <v>0</v>
      </c>
      <c r="K220" s="206" t="s">
        <v>19</v>
      </c>
      <c r="L220" s="44"/>
      <c r="M220" s="211" t="s">
        <v>19</v>
      </c>
      <c r="N220" s="212" t="s">
        <v>40</v>
      </c>
      <c r="O220" s="84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128</v>
      </c>
      <c r="AT220" s="215" t="s">
        <v>124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1121</v>
      </c>
    </row>
    <row r="221" s="2" customFormat="1" ht="16.30189" customHeight="1">
      <c r="A221" s="38"/>
      <c r="B221" s="39"/>
      <c r="C221" s="217" t="s">
        <v>613</v>
      </c>
      <c r="D221" s="217" t="s">
        <v>134</v>
      </c>
      <c r="E221" s="218" t="s">
        <v>614</v>
      </c>
      <c r="F221" s="219" t="s">
        <v>615</v>
      </c>
      <c r="G221" s="220" t="s">
        <v>127</v>
      </c>
      <c r="H221" s="221">
        <v>1</v>
      </c>
      <c r="I221" s="222"/>
      <c r="J221" s="223">
        <f>ROUND(I221*H221,2)</f>
        <v>0</v>
      </c>
      <c r="K221" s="219" t="s">
        <v>19</v>
      </c>
      <c r="L221" s="224"/>
      <c r="M221" s="225" t="s">
        <v>19</v>
      </c>
      <c r="N221" s="226" t="s">
        <v>40</v>
      </c>
      <c r="O221" s="84"/>
      <c r="P221" s="213">
        <f>O221*H221</f>
        <v>0</v>
      </c>
      <c r="Q221" s="213">
        <v>0.00010000000000000001</v>
      </c>
      <c r="R221" s="213">
        <f>Q221*H221</f>
        <v>0.00010000000000000001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138</v>
      </c>
      <c r="AT221" s="215" t="s">
        <v>134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1122</v>
      </c>
    </row>
    <row r="222" s="2" customFormat="1" ht="16.30189" customHeight="1">
      <c r="A222" s="38"/>
      <c r="B222" s="39"/>
      <c r="C222" s="204" t="s">
        <v>617</v>
      </c>
      <c r="D222" s="204" t="s">
        <v>124</v>
      </c>
      <c r="E222" s="205" t="s">
        <v>618</v>
      </c>
      <c r="F222" s="206" t="s">
        <v>619</v>
      </c>
      <c r="G222" s="207" t="s">
        <v>127</v>
      </c>
      <c r="H222" s="208">
        <v>1</v>
      </c>
      <c r="I222" s="209"/>
      <c r="J222" s="210">
        <f>ROUND(I222*H222,2)</f>
        <v>0</v>
      </c>
      <c r="K222" s="206" t="s">
        <v>19</v>
      </c>
      <c r="L222" s="44"/>
      <c r="M222" s="211" t="s">
        <v>19</v>
      </c>
      <c r="N222" s="212" t="s">
        <v>40</v>
      </c>
      <c r="O222" s="84"/>
      <c r="P222" s="213">
        <f>O222*H222</f>
        <v>0</v>
      </c>
      <c r="Q222" s="213">
        <v>0</v>
      </c>
      <c r="R222" s="213">
        <f>Q222*H222</f>
        <v>0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128</v>
      </c>
      <c r="AT222" s="215" t="s">
        <v>124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1123</v>
      </c>
    </row>
    <row r="223" s="2" customFormat="1" ht="16.30189" customHeight="1">
      <c r="A223" s="38"/>
      <c r="B223" s="39"/>
      <c r="C223" s="217" t="s">
        <v>621</v>
      </c>
      <c r="D223" s="217" t="s">
        <v>134</v>
      </c>
      <c r="E223" s="218" t="s">
        <v>622</v>
      </c>
      <c r="F223" s="219" t="s">
        <v>623</v>
      </c>
      <c r="G223" s="220" t="s">
        <v>127</v>
      </c>
      <c r="H223" s="221">
        <v>1</v>
      </c>
      <c r="I223" s="222"/>
      <c r="J223" s="223">
        <f>ROUND(I223*H223,2)</f>
        <v>0</v>
      </c>
      <c r="K223" s="219" t="s">
        <v>19</v>
      </c>
      <c r="L223" s="224"/>
      <c r="M223" s="225" t="s">
        <v>19</v>
      </c>
      <c r="N223" s="226" t="s">
        <v>40</v>
      </c>
      <c r="O223" s="84"/>
      <c r="P223" s="213">
        <f>O223*H223</f>
        <v>0</v>
      </c>
      <c r="Q223" s="213">
        <v>0.00010000000000000001</v>
      </c>
      <c r="R223" s="213">
        <f>Q223*H223</f>
        <v>0.00010000000000000001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138</v>
      </c>
      <c r="AT223" s="215" t="s">
        <v>134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1124</v>
      </c>
    </row>
    <row r="224" s="2" customFormat="1" ht="16.30189" customHeight="1">
      <c r="A224" s="38"/>
      <c r="B224" s="39"/>
      <c r="C224" s="204" t="s">
        <v>625</v>
      </c>
      <c r="D224" s="204" t="s">
        <v>124</v>
      </c>
      <c r="E224" s="205" t="s">
        <v>626</v>
      </c>
      <c r="F224" s="206" t="s">
        <v>627</v>
      </c>
      <c r="G224" s="207" t="s">
        <v>127</v>
      </c>
      <c r="H224" s="208">
        <v>1</v>
      </c>
      <c r="I224" s="209"/>
      <c r="J224" s="210">
        <f>ROUND(I224*H224,2)</f>
        <v>0</v>
      </c>
      <c r="K224" s="206" t="s">
        <v>19</v>
      </c>
      <c r="L224" s="44"/>
      <c r="M224" s="211" t="s">
        <v>19</v>
      </c>
      <c r="N224" s="212" t="s">
        <v>40</v>
      </c>
      <c r="O224" s="84"/>
      <c r="P224" s="213">
        <f>O224*H224</f>
        <v>0</v>
      </c>
      <c r="Q224" s="213">
        <v>0</v>
      </c>
      <c r="R224" s="213">
        <f>Q224*H224</f>
        <v>0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128</v>
      </c>
      <c r="AT224" s="215" t="s">
        <v>124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1125</v>
      </c>
    </row>
    <row r="225" s="2" customFormat="1" ht="16.30189" customHeight="1">
      <c r="A225" s="38"/>
      <c r="B225" s="39"/>
      <c r="C225" s="204" t="s">
        <v>629</v>
      </c>
      <c r="D225" s="204" t="s">
        <v>124</v>
      </c>
      <c r="E225" s="205" t="s">
        <v>630</v>
      </c>
      <c r="F225" s="206" t="s">
        <v>631</v>
      </c>
      <c r="G225" s="207" t="s">
        <v>127</v>
      </c>
      <c r="H225" s="208">
        <v>5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1126</v>
      </c>
    </row>
    <row r="226" s="2" customFormat="1" ht="23.4566" customHeight="1">
      <c r="A226" s="38"/>
      <c r="B226" s="39"/>
      <c r="C226" s="204" t="s">
        <v>633</v>
      </c>
      <c r="D226" s="204" t="s">
        <v>124</v>
      </c>
      <c r="E226" s="205" t="s">
        <v>312</v>
      </c>
      <c r="F226" s="206" t="s">
        <v>313</v>
      </c>
      <c r="G226" s="207" t="s">
        <v>314</v>
      </c>
      <c r="H226" s="208">
        <v>0.90800000000000003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140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140</v>
      </c>
      <c r="BM226" s="215" t="s">
        <v>1127</v>
      </c>
    </row>
    <row r="227" s="12" customFormat="1" ht="22.8" customHeight="1">
      <c r="A227" s="12"/>
      <c r="B227" s="188"/>
      <c r="C227" s="189"/>
      <c r="D227" s="190" t="s">
        <v>68</v>
      </c>
      <c r="E227" s="202" t="s">
        <v>635</v>
      </c>
      <c r="F227" s="202" t="s">
        <v>636</v>
      </c>
      <c r="G227" s="189"/>
      <c r="H227" s="189"/>
      <c r="I227" s="192"/>
      <c r="J227" s="203">
        <f>BK227</f>
        <v>0</v>
      </c>
      <c r="K227" s="189"/>
      <c r="L227" s="194"/>
      <c r="M227" s="195"/>
      <c r="N227" s="196"/>
      <c r="O227" s="196"/>
      <c r="P227" s="197">
        <f>SUM(P228:P242)</f>
        <v>0</v>
      </c>
      <c r="Q227" s="196"/>
      <c r="R227" s="197">
        <f>SUM(R228:R242)</f>
        <v>0.19108500000000001</v>
      </c>
      <c r="S227" s="196"/>
      <c r="T227" s="198">
        <f>SUM(T228:T242)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199" t="s">
        <v>140</v>
      </c>
      <c r="AT227" s="200" t="s">
        <v>68</v>
      </c>
      <c r="AU227" s="200" t="s">
        <v>77</v>
      </c>
      <c r="AY227" s="199" t="s">
        <v>121</v>
      </c>
      <c r="BK227" s="201">
        <f>SUM(BK228:BK242)</f>
        <v>0</v>
      </c>
    </row>
    <row r="228" s="2" customFormat="1" ht="23.4566" customHeight="1">
      <c r="A228" s="38"/>
      <c r="B228" s="39"/>
      <c r="C228" s="204" t="s">
        <v>637</v>
      </c>
      <c r="D228" s="204" t="s">
        <v>124</v>
      </c>
      <c r="E228" s="205" t="s">
        <v>638</v>
      </c>
      <c r="F228" s="206" t="s">
        <v>639</v>
      </c>
      <c r="G228" s="207" t="s">
        <v>179</v>
      </c>
      <c r="H228" s="208">
        <v>750</v>
      </c>
      <c r="I228" s="209"/>
      <c r="J228" s="210">
        <f>ROUND(I228*H228,2)</f>
        <v>0</v>
      </c>
      <c r="K228" s="206" t="s">
        <v>19</v>
      </c>
      <c r="L228" s="44"/>
      <c r="M228" s="211" t="s">
        <v>19</v>
      </c>
      <c r="N228" s="212" t="s">
        <v>40</v>
      </c>
      <c r="O228" s="84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128</v>
      </c>
      <c r="AT228" s="215" t="s">
        <v>124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128</v>
      </c>
      <c r="BM228" s="215" t="s">
        <v>1128</v>
      </c>
    </row>
    <row r="229" s="2" customFormat="1" ht="16.30189" customHeight="1">
      <c r="A229" s="38"/>
      <c r="B229" s="39"/>
      <c r="C229" s="217" t="s">
        <v>641</v>
      </c>
      <c r="D229" s="217" t="s">
        <v>134</v>
      </c>
      <c r="E229" s="218" t="s">
        <v>642</v>
      </c>
      <c r="F229" s="219" t="s">
        <v>643</v>
      </c>
      <c r="G229" s="220" t="s">
        <v>179</v>
      </c>
      <c r="H229" s="221">
        <v>750</v>
      </c>
      <c r="I229" s="222"/>
      <c r="J229" s="223">
        <f>ROUND(I229*H229,2)</f>
        <v>0</v>
      </c>
      <c r="K229" s="219" t="s">
        <v>19</v>
      </c>
      <c r="L229" s="224"/>
      <c r="M229" s="225" t="s">
        <v>19</v>
      </c>
      <c r="N229" s="226" t="s">
        <v>40</v>
      </c>
      <c r="O229" s="84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15" t="s">
        <v>138</v>
      </c>
      <c r="AT229" s="215" t="s">
        <v>134</v>
      </c>
      <c r="AU229" s="215" t="s">
        <v>79</v>
      </c>
      <c r="AY229" s="17" t="s">
        <v>121</v>
      </c>
      <c r="BE229" s="216">
        <f>IF(N229="základní",J229,0)</f>
        <v>0</v>
      </c>
      <c r="BF229" s="216">
        <f>IF(N229="snížená",J229,0)</f>
        <v>0</v>
      </c>
      <c r="BG229" s="216">
        <f>IF(N229="zákl. přenesená",J229,0)</f>
        <v>0</v>
      </c>
      <c r="BH229" s="216">
        <f>IF(N229="sníž. přenesená",J229,0)</f>
        <v>0</v>
      </c>
      <c r="BI229" s="216">
        <f>IF(N229="nulová",J229,0)</f>
        <v>0</v>
      </c>
      <c r="BJ229" s="17" t="s">
        <v>77</v>
      </c>
      <c r="BK229" s="216">
        <f>ROUND(I229*H229,2)</f>
        <v>0</v>
      </c>
      <c r="BL229" s="17" t="s">
        <v>128</v>
      </c>
      <c r="BM229" s="215" t="s">
        <v>1129</v>
      </c>
    </row>
    <row r="230" s="2" customFormat="1" ht="23.4566" customHeight="1">
      <c r="A230" s="38"/>
      <c r="B230" s="39"/>
      <c r="C230" s="204" t="s">
        <v>645</v>
      </c>
      <c r="D230" s="204" t="s">
        <v>124</v>
      </c>
      <c r="E230" s="205" t="s">
        <v>646</v>
      </c>
      <c r="F230" s="206" t="s">
        <v>647</v>
      </c>
      <c r="G230" s="207" t="s">
        <v>179</v>
      </c>
      <c r="H230" s="208">
        <v>750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128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128</v>
      </c>
      <c r="BM230" s="215" t="s">
        <v>1130</v>
      </c>
    </row>
    <row r="231" s="2" customFormat="1" ht="16.30189" customHeight="1">
      <c r="A231" s="38"/>
      <c r="B231" s="39"/>
      <c r="C231" s="217" t="s">
        <v>649</v>
      </c>
      <c r="D231" s="217" t="s">
        <v>134</v>
      </c>
      <c r="E231" s="218" t="s">
        <v>459</v>
      </c>
      <c r="F231" s="219" t="s">
        <v>460</v>
      </c>
      <c r="G231" s="220" t="s">
        <v>179</v>
      </c>
      <c r="H231" s="221">
        <v>862.5</v>
      </c>
      <c r="I231" s="222"/>
      <c r="J231" s="223">
        <f>ROUND(I231*H231,2)</f>
        <v>0</v>
      </c>
      <c r="K231" s="219" t="s">
        <v>19</v>
      </c>
      <c r="L231" s="224"/>
      <c r="M231" s="225" t="s">
        <v>19</v>
      </c>
      <c r="N231" s="226" t="s">
        <v>40</v>
      </c>
      <c r="O231" s="84"/>
      <c r="P231" s="213">
        <f>O231*H231</f>
        <v>0</v>
      </c>
      <c r="Q231" s="213">
        <v>0.00017000000000000001</v>
      </c>
      <c r="R231" s="213">
        <f>Q231*H231</f>
        <v>0.14662500000000001</v>
      </c>
      <c r="S231" s="213">
        <v>0</v>
      </c>
      <c r="T231" s="21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15" t="s">
        <v>138</v>
      </c>
      <c r="AT231" s="215" t="s">
        <v>134</v>
      </c>
      <c r="AU231" s="215" t="s">
        <v>79</v>
      </c>
      <c r="AY231" s="17" t="s">
        <v>121</v>
      </c>
      <c r="BE231" s="216">
        <f>IF(N231="základní",J231,0)</f>
        <v>0</v>
      </c>
      <c r="BF231" s="216">
        <f>IF(N231="snížená",J231,0)</f>
        <v>0</v>
      </c>
      <c r="BG231" s="216">
        <f>IF(N231="zákl. přenesená",J231,0)</f>
        <v>0</v>
      </c>
      <c r="BH231" s="216">
        <f>IF(N231="sníž. přenesená",J231,0)</f>
        <v>0</v>
      </c>
      <c r="BI231" s="216">
        <f>IF(N231="nulová",J231,0)</f>
        <v>0</v>
      </c>
      <c r="BJ231" s="17" t="s">
        <v>77</v>
      </c>
      <c r="BK231" s="216">
        <f>ROUND(I231*H231,2)</f>
        <v>0</v>
      </c>
      <c r="BL231" s="17" t="s">
        <v>128</v>
      </c>
      <c r="BM231" s="215" t="s">
        <v>1131</v>
      </c>
    </row>
    <row r="232" s="2" customFormat="1">
      <c r="A232" s="38"/>
      <c r="B232" s="39"/>
      <c r="C232" s="40"/>
      <c r="D232" s="227" t="s">
        <v>185</v>
      </c>
      <c r="E232" s="40"/>
      <c r="F232" s="228" t="s">
        <v>462</v>
      </c>
      <c r="G232" s="40"/>
      <c r="H232" s="40"/>
      <c r="I232" s="229"/>
      <c r="J232" s="40"/>
      <c r="K232" s="40"/>
      <c r="L232" s="44"/>
      <c r="M232" s="230"/>
      <c r="N232" s="231"/>
      <c r="O232" s="84"/>
      <c r="P232" s="84"/>
      <c r="Q232" s="84"/>
      <c r="R232" s="84"/>
      <c r="S232" s="84"/>
      <c r="T232" s="85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185</v>
      </c>
      <c r="AU232" s="17" t="s">
        <v>79</v>
      </c>
    </row>
    <row r="233" s="13" customFormat="1">
      <c r="A233" s="13"/>
      <c r="B233" s="238"/>
      <c r="C233" s="239"/>
      <c r="D233" s="227" t="s">
        <v>302</v>
      </c>
      <c r="E233" s="240" t="s">
        <v>19</v>
      </c>
      <c r="F233" s="241" t="s">
        <v>651</v>
      </c>
      <c r="G233" s="239"/>
      <c r="H233" s="242">
        <v>862.5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8" t="s">
        <v>302</v>
      </c>
      <c r="AU233" s="248" t="s">
        <v>79</v>
      </c>
      <c r="AV233" s="13" t="s">
        <v>79</v>
      </c>
      <c r="AW233" s="13" t="s">
        <v>31</v>
      </c>
      <c r="AX233" s="13" t="s">
        <v>77</v>
      </c>
      <c r="AY233" s="248" t="s">
        <v>121</v>
      </c>
    </row>
    <row r="234" s="2" customFormat="1" ht="16.30189" customHeight="1">
      <c r="A234" s="38"/>
      <c r="B234" s="39"/>
      <c r="C234" s="204" t="s">
        <v>652</v>
      </c>
      <c r="D234" s="204" t="s">
        <v>124</v>
      </c>
      <c r="E234" s="205" t="s">
        <v>653</v>
      </c>
      <c r="F234" s="206" t="s">
        <v>654</v>
      </c>
      <c r="G234" s="207" t="s">
        <v>179</v>
      </c>
      <c r="H234" s="208">
        <v>126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1132</v>
      </c>
    </row>
    <row r="235" s="13" customFormat="1">
      <c r="A235" s="13"/>
      <c r="B235" s="238"/>
      <c r="C235" s="239"/>
      <c r="D235" s="227" t="s">
        <v>302</v>
      </c>
      <c r="E235" s="240" t="s">
        <v>19</v>
      </c>
      <c r="F235" s="241" t="s">
        <v>656</v>
      </c>
      <c r="G235" s="239"/>
      <c r="H235" s="242">
        <v>126</v>
      </c>
      <c r="I235" s="243"/>
      <c r="J235" s="239"/>
      <c r="K235" s="239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302</v>
      </c>
      <c r="AU235" s="248" t="s">
        <v>79</v>
      </c>
      <c r="AV235" s="13" t="s">
        <v>79</v>
      </c>
      <c r="AW235" s="13" t="s">
        <v>31</v>
      </c>
      <c r="AX235" s="13" t="s">
        <v>77</v>
      </c>
      <c r="AY235" s="248" t="s">
        <v>121</v>
      </c>
    </row>
    <row r="236" s="2" customFormat="1" ht="16.30189" customHeight="1">
      <c r="A236" s="38"/>
      <c r="B236" s="39"/>
      <c r="C236" s="217" t="s">
        <v>657</v>
      </c>
      <c r="D236" s="217" t="s">
        <v>134</v>
      </c>
      <c r="E236" s="218" t="s">
        <v>658</v>
      </c>
      <c r="F236" s="219" t="s">
        <v>659</v>
      </c>
      <c r="G236" s="220" t="s">
        <v>567</v>
      </c>
      <c r="H236" s="221">
        <v>18</v>
      </c>
      <c r="I236" s="222"/>
      <c r="J236" s="223">
        <f>ROUND(I236*H236,2)</f>
        <v>0</v>
      </c>
      <c r="K236" s="219" t="s">
        <v>19</v>
      </c>
      <c r="L236" s="224"/>
      <c r="M236" s="225" t="s">
        <v>19</v>
      </c>
      <c r="N236" s="226" t="s">
        <v>40</v>
      </c>
      <c r="O236" s="84"/>
      <c r="P236" s="213">
        <f>O236*H236</f>
        <v>0</v>
      </c>
      <c r="Q236" s="213">
        <v>0.001</v>
      </c>
      <c r="R236" s="213">
        <f>Q236*H236</f>
        <v>0.018000000000000002</v>
      </c>
      <c r="S236" s="213">
        <v>0</v>
      </c>
      <c r="T236" s="21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15" t="s">
        <v>138</v>
      </c>
      <c r="AT236" s="215" t="s">
        <v>134</v>
      </c>
      <c r="AU236" s="215" t="s">
        <v>79</v>
      </c>
      <c r="AY236" s="17" t="s">
        <v>121</v>
      </c>
      <c r="BE236" s="216">
        <f>IF(N236="základní",J236,0)</f>
        <v>0</v>
      </c>
      <c r="BF236" s="216">
        <f>IF(N236="snížená",J236,0)</f>
        <v>0</v>
      </c>
      <c r="BG236" s="216">
        <f>IF(N236="zákl. přenesená",J236,0)</f>
        <v>0</v>
      </c>
      <c r="BH236" s="216">
        <f>IF(N236="sníž. přenesená",J236,0)</f>
        <v>0</v>
      </c>
      <c r="BI236" s="216">
        <f>IF(N236="nulová",J236,0)</f>
        <v>0</v>
      </c>
      <c r="BJ236" s="17" t="s">
        <v>77</v>
      </c>
      <c r="BK236" s="216">
        <f>ROUND(I236*H236,2)</f>
        <v>0</v>
      </c>
      <c r="BL236" s="17" t="s">
        <v>128</v>
      </c>
      <c r="BM236" s="215" t="s">
        <v>1133</v>
      </c>
    </row>
    <row r="237" s="2" customFormat="1" ht="16.30189" customHeight="1">
      <c r="A237" s="38"/>
      <c r="B237" s="39"/>
      <c r="C237" s="217" t="s">
        <v>661</v>
      </c>
      <c r="D237" s="217" t="s">
        <v>134</v>
      </c>
      <c r="E237" s="218" t="s">
        <v>662</v>
      </c>
      <c r="F237" s="219" t="s">
        <v>663</v>
      </c>
      <c r="G237" s="220" t="s">
        <v>127</v>
      </c>
      <c r="H237" s="221">
        <v>126</v>
      </c>
      <c r="I237" s="222"/>
      <c r="J237" s="223">
        <f>ROUND(I237*H237,2)</f>
        <v>0</v>
      </c>
      <c r="K237" s="219" t="s">
        <v>19</v>
      </c>
      <c r="L237" s="224"/>
      <c r="M237" s="225" t="s">
        <v>19</v>
      </c>
      <c r="N237" s="226" t="s">
        <v>40</v>
      </c>
      <c r="O237" s="84"/>
      <c r="P237" s="213">
        <f>O237*H237</f>
        <v>0</v>
      </c>
      <c r="Q237" s="213">
        <v>0.00021000000000000001</v>
      </c>
      <c r="R237" s="213">
        <f>Q237*H237</f>
        <v>0.026460000000000001</v>
      </c>
      <c r="S237" s="213">
        <v>0</v>
      </c>
      <c r="T237" s="214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15" t="s">
        <v>138</v>
      </c>
      <c r="AT237" s="215" t="s">
        <v>134</v>
      </c>
      <c r="AU237" s="215" t="s">
        <v>79</v>
      </c>
      <c r="AY237" s="17" t="s">
        <v>121</v>
      </c>
      <c r="BE237" s="216">
        <f>IF(N237="základní",J237,0)</f>
        <v>0</v>
      </c>
      <c r="BF237" s="216">
        <f>IF(N237="snížená",J237,0)</f>
        <v>0</v>
      </c>
      <c r="BG237" s="216">
        <f>IF(N237="zákl. přenesená",J237,0)</f>
        <v>0</v>
      </c>
      <c r="BH237" s="216">
        <f>IF(N237="sníž. přenesená",J237,0)</f>
        <v>0</v>
      </c>
      <c r="BI237" s="216">
        <f>IF(N237="nulová",J237,0)</f>
        <v>0</v>
      </c>
      <c r="BJ237" s="17" t="s">
        <v>77</v>
      </c>
      <c r="BK237" s="216">
        <f>ROUND(I237*H237,2)</f>
        <v>0</v>
      </c>
      <c r="BL237" s="17" t="s">
        <v>128</v>
      </c>
      <c r="BM237" s="215" t="s">
        <v>1134</v>
      </c>
    </row>
    <row r="238" s="2" customFormat="1" ht="16.30189" customHeight="1">
      <c r="A238" s="38"/>
      <c r="B238" s="39"/>
      <c r="C238" s="204" t="s">
        <v>665</v>
      </c>
      <c r="D238" s="204" t="s">
        <v>124</v>
      </c>
      <c r="E238" s="205" t="s">
        <v>666</v>
      </c>
      <c r="F238" s="206" t="s">
        <v>667</v>
      </c>
      <c r="G238" s="207" t="s">
        <v>127</v>
      </c>
      <c r="H238" s="208">
        <v>100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1135</v>
      </c>
    </row>
    <row r="239" s="2" customFormat="1" ht="16.30189" customHeight="1">
      <c r="A239" s="38"/>
      <c r="B239" s="39"/>
      <c r="C239" s="217" t="s">
        <v>669</v>
      </c>
      <c r="D239" s="217" t="s">
        <v>134</v>
      </c>
      <c r="E239" s="218" t="s">
        <v>670</v>
      </c>
      <c r="F239" s="219" t="s">
        <v>671</v>
      </c>
      <c r="G239" s="220" t="s">
        <v>127</v>
      </c>
      <c r="H239" s="221">
        <v>100</v>
      </c>
      <c r="I239" s="222"/>
      <c r="J239" s="223">
        <f>ROUND(I239*H239,2)</f>
        <v>0</v>
      </c>
      <c r="K239" s="219" t="s">
        <v>19</v>
      </c>
      <c r="L239" s="224"/>
      <c r="M239" s="225" t="s">
        <v>19</v>
      </c>
      <c r="N239" s="226" t="s">
        <v>40</v>
      </c>
      <c r="O239" s="84"/>
      <c r="P239" s="213">
        <f>O239*H239</f>
        <v>0</v>
      </c>
      <c r="Q239" s="213">
        <v>0</v>
      </c>
      <c r="R239" s="213">
        <f>Q239*H239</f>
        <v>0</v>
      </c>
      <c r="S239" s="213">
        <v>0</v>
      </c>
      <c r="T239" s="214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15" t="s">
        <v>138</v>
      </c>
      <c r="AT239" s="215" t="s">
        <v>134</v>
      </c>
      <c r="AU239" s="215" t="s">
        <v>79</v>
      </c>
      <c r="AY239" s="17" t="s">
        <v>121</v>
      </c>
      <c r="BE239" s="216">
        <f>IF(N239="základní",J239,0)</f>
        <v>0</v>
      </c>
      <c r="BF239" s="216">
        <f>IF(N239="snížená",J239,0)</f>
        <v>0</v>
      </c>
      <c r="BG239" s="216">
        <f>IF(N239="zákl. přenesená",J239,0)</f>
        <v>0</v>
      </c>
      <c r="BH239" s="216">
        <f>IF(N239="sníž. přenesená",J239,0)</f>
        <v>0</v>
      </c>
      <c r="BI239" s="216">
        <f>IF(N239="nulová",J239,0)</f>
        <v>0</v>
      </c>
      <c r="BJ239" s="17" t="s">
        <v>77</v>
      </c>
      <c r="BK239" s="216">
        <f>ROUND(I239*H239,2)</f>
        <v>0</v>
      </c>
      <c r="BL239" s="17" t="s">
        <v>128</v>
      </c>
      <c r="BM239" s="215" t="s">
        <v>1136</v>
      </c>
    </row>
    <row r="240" s="2" customFormat="1">
      <c r="A240" s="38"/>
      <c r="B240" s="39"/>
      <c r="C240" s="40"/>
      <c r="D240" s="227" t="s">
        <v>185</v>
      </c>
      <c r="E240" s="40"/>
      <c r="F240" s="228" t="s">
        <v>673</v>
      </c>
      <c r="G240" s="40"/>
      <c r="H240" s="40"/>
      <c r="I240" s="229"/>
      <c r="J240" s="40"/>
      <c r="K240" s="40"/>
      <c r="L240" s="44"/>
      <c r="M240" s="230"/>
      <c r="N240" s="231"/>
      <c r="O240" s="84"/>
      <c r="P240" s="84"/>
      <c r="Q240" s="84"/>
      <c r="R240" s="84"/>
      <c r="S240" s="84"/>
      <c r="T240" s="85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185</v>
      </c>
      <c r="AU240" s="17" t="s">
        <v>79</v>
      </c>
    </row>
    <row r="241" s="2" customFormat="1" ht="16.30189" customHeight="1">
      <c r="A241" s="38"/>
      <c r="B241" s="39"/>
      <c r="C241" s="204" t="s">
        <v>674</v>
      </c>
      <c r="D241" s="204" t="s">
        <v>124</v>
      </c>
      <c r="E241" s="205" t="s">
        <v>675</v>
      </c>
      <c r="F241" s="206" t="s">
        <v>676</v>
      </c>
      <c r="G241" s="207" t="s">
        <v>127</v>
      </c>
      <c r="H241" s="208">
        <v>35</v>
      </c>
      <c r="I241" s="209"/>
      <c r="J241" s="210">
        <f>ROUND(I241*H241,2)</f>
        <v>0</v>
      </c>
      <c r="K241" s="206" t="s">
        <v>19</v>
      </c>
      <c r="L241" s="44"/>
      <c r="M241" s="211" t="s">
        <v>19</v>
      </c>
      <c r="N241" s="212" t="s">
        <v>40</v>
      </c>
      <c r="O241" s="84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128</v>
      </c>
      <c r="AT241" s="215" t="s">
        <v>124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1137</v>
      </c>
    </row>
    <row r="242" s="2" customFormat="1" ht="23.4566" customHeight="1">
      <c r="A242" s="38"/>
      <c r="B242" s="39"/>
      <c r="C242" s="204" t="s">
        <v>678</v>
      </c>
      <c r="D242" s="204" t="s">
        <v>124</v>
      </c>
      <c r="E242" s="205" t="s">
        <v>312</v>
      </c>
      <c r="F242" s="206" t="s">
        <v>313</v>
      </c>
      <c r="G242" s="207" t="s">
        <v>314</v>
      </c>
      <c r="H242" s="208">
        <v>0.191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1138</v>
      </c>
    </row>
    <row r="243" s="12" customFormat="1" ht="22.8" customHeight="1">
      <c r="A243" s="12"/>
      <c r="B243" s="188"/>
      <c r="C243" s="189"/>
      <c r="D243" s="190" t="s">
        <v>68</v>
      </c>
      <c r="E243" s="202" t="s">
        <v>680</v>
      </c>
      <c r="F243" s="202" t="s">
        <v>681</v>
      </c>
      <c r="G243" s="189"/>
      <c r="H243" s="189"/>
      <c r="I243" s="192"/>
      <c r="J243" s="203">
        <f>BK243</f>
        <v>0</v>
      </c>
      <c r="K243" s="189"/>
      <c r="L243" s="194"/>
      <c r="M243" s="195"/>
      <c r="N243" s="196"/>
      <c r="O243" s="196"/>
      <c r="P243" s="197">
        <f>SUM(P244:P261)</f>
        <v>0</v>
      </c>
      <c r="Q243" s="196"/>
      <c r="R243" s="197">
        <f>SUM(R244:R261)</f>
        <v>0.067074999999999996</v>
      </c>
      <c r="S243" s="196"/>
      <c r="T243" s="198">
        <f>SUM(T244:T261)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99" t="s">
        <v>79</v>
      </c>
      <c r="AT243" s="200" t="s">
        <v>68</v>
      </c>
      <c r="AU243" s="200" t="s">
        <v>77</v>
      </c>
      <c r="AY243" s="199" t="s">
        <v>121</v>
      </c>
      <c r="BK243" s="201">
        <f>SUM(BK244:BK261)</f>
        <v>0</v>
      </c>
    </row>
    <row r="244" s="2" customFormat="1" ht="23.4566" customHeight="1">
      <c r="A244" s="38"/>
      <c r="B244" s="39"/>
      <c r="C244" s="204" t="s">
        <v>682</v>
      </c>
      <c r="D244" s="204" t="s">
        <v>124</v>
      </c>
      <c r="E244" s="205" t="s">
        <v>683</v>
      </c>
      <c r="F244" s="206" t="s">
        <v>684</v>
      </c>
      <c r="G244" s="207" t="s">
        <v>179</v>
      </c>
      <c r="H244" s="208">
        <v>150</v>
      </c>
      <c r="I244" s="209"/>
      <c r="J244" s="210">
        <f>ROUND(I244*H244,2)</f>
        <v>0</v>
      </c>
      <c r="K244" s="206" t="s">
        <v>19</v>
      </c>
      <c r="L244" s="44"/>
      <c r="M244" s="211" t="s">
        <v>19</v>
      </c>
      <c r="N244" s="212" t="s">
        <v>40</v>
      </c>
      <c r="O244" s="84"/>
      <c r="P244" s="213">
        <f>O244*H244</f>
        <v>0</v>
      </c>
      <c r="Q244" s="213">
        <v>0</v>
      </c>
      <c r="R244" s="213">
        <f>Q244*H244</f>
        <v>0</v>
      </c>
      <c r="S244" s="213">
        <v>0</v>
      </c>
      <c r="T244" s="21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15" t="s">
        <v>128</v>
      </c>
      <c r="AT244" s="215" t="s">
        <v>124</v>
      </c>
      <c r="AU244" s="215" t="s">
        <v>79</v>
      </c>
      <c r="AY244" s="17" t="s">
        <v>121</v>
      </c>
      <c r="BE244" s="216">
        <f>IF(N244="základní",J244,0)</f>
        <v>0</v>
      </c>
      <c r="BF244" s="216">
        <f>IF(N244="snížená",J244,0)</f>
        <v>0</v>
      </c>
      <c r="BG244" s="216">
        <f>IF(N244="zákl. přenesená",J244,0)</f>
        <v>0</v>
      </c>
      <c r="BH244" s="216">
        <f>IF(N244="sníž. přenesená",J244,0)</f>
        <v>0</v>
      </c>
      <c r="BI244" s="216">
        <f>IF(N244="nulová",J244,0)</f>
        <v>0</v>
      </c>
      <c r="BJ244" s="17" t="s">
        <v>77</v>
      </c>
      <c r="BK244" s="216">
        <f>ROUND(I244*H244,2)</f>
        <v>0</v>
      </c>
      <c r="BL244" s="17" t="s">
        <v>128</v>
      </c>
      <c r="BM244" s="215" t="s">
        <v>1139</v>
      </c>
    </row>
    <row r="245" s="2" customFormat="1" ht="23.4566" customHeight="1">
      <c r="A245" s="38"/>
      <c r="B245" s="39"/>
      <c r="C245" s="217" t="s">
        <v>686</v>
      </c>
      <c r="D245" s="217" t="s">
        <v>134</v>
      </c>
      <c r="E245" s="218" t="s">
        <v>687</v>
      </c>
      <c r="F245" s="219" t="s">
        <v>688</v>
      </c>
      <c r="G245" s="220" t="s">
        <v>179</v>
      </c>
      <c r="H245" s="221">
        <v>150</v>
      </c>
      <c r="I245" s="222"/>
      <c r="J245" s="223">
        <f>ROUND(I245*H245,2)</f>
        <v>0</v>
      </c>
      <c r="K245" s="219" t="s">
        <v>19</v>
      </c>
      <c r="L245" s="224"/>
      <c r="M245" s="225" t="s">
        <v>19</v>
      </c>
      <c r="N245" s="226" t="s">
        <v>40</v>
      </c>
      <c r="O245" s="84"/>
      <c r="P245" s="213">
        <f>O245*H245</f>
        <v>0</v>
      </c>
      <c r="Q245" s="213">
        <v>0.00016000000000000001</v>
      </c>
      <c r="R245" s="213">
        <f>Q245*H245</f>
        <v>0.024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138</v>
      </c>
      <c r="AT245" s="215" t="s">
        <v>134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1140</v>
      </c>
    </row>
    <row r="246" s="2" customFormat="1">
      <c r="A246" s="38"/>
      <c r="B246" s="39"/>
      <c r="C246" s="40"/>
      <c r="D246" s="227" t="s">
        <v>185</v>
      </c>
      <c r="E246" s="40"/>
      <c r="F246" s="228" t="s">
        <v>690</v>
      </c>
      <c r="G246" s="40"/>
      <c r="H246" s="40"/>
      <c r="I246" s="229"/>
      <c r="J246" s="40"/>
      <c r="K246" s="40"/>
      <c r="L246" s="44"/>
      <c r="M246" s="230"/>
      <c r="N246" s="231"/>
      <c r="O246" s="84"/>
      <c r="P246" s="84"/>
      <c r="Q246" s="84"/>
      <c r="R246" s="84"/>
      <c r="S246" s="84"/>
      <c r="T246" s="85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185</v>
      </c>
      <c r="AU246" s="17" t="s">
        <v>79</v>
      </c>
    </row>
    <row r="247" s="2" customFormat="1" ht="16.30189" customHeight="1">
      <c r="A247" s="38"/>
      <c r="B247" s="39"/>
      <c r="C247" s="204" t="s">
        <v>691</v>
      </c>
      <c r="D247" s="204" t="s">
        <v>124</v>
      </c>
      <c r="E247" s="205" t="s">
        <v>692</v>
      </c>
      <c r="F247" s="206" t="s">
        <v>693</v>
      </c>
      <c r="G247" s="207" t="s">
        <v>127</v>
      </c>
      <c r="H247" s="208">
        <v>1</v>
      </c>
      <c r="I247" s="209"/>
      <c r="J247" s="210">
        <f>ROUND(I247*H247,2)</f>
        <v>0</v>
      </c>
      <c r="K247" s="206" t="s">
        <v>19</v>
      </c>
      <c r="L247" s="44"/>
      <c r="M247" s="211" t="s">
        <v>19</v>
      </c>
      <c r="N247" s="212" t="s">
        <v>40</v>
      </c>
      <c r="O247" s="84"/>
      <c r="P247" s="213">
        <f>O247*H247</f>
        <v>0</v>
      </c>
      <c r="Q247" s="213">
        <v>0</v>
      </c>
      <c r="R247" s="213">
        <f>Q247*H247</f>
        <v>0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128</v>
      </c>
      <c r="AT247" s="215" t="s">
        <v>124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1141</v>
      </c>
    </row>
    <row r="248" s="2" customFormat="1" ht="16.30189" customHeight="1">
      <c r="A248" s="38"/>
      <c r="B248" s="39"/>
      <c r="C248" s="217" t="s">
        <v>695</v>
      </c>
      <c r="D248" s="217" t="s">
        <v>134</v>
      </c>
      <c r="E248" s="218" t="s">
        <v>696</v>
      </c>
      <c r="F248" s="219" t="s">
        <v>697</v>
      </c>
      <c r="G248" s="220" t="s">
        <v>137</v>
      </c>
      <c r="H248" s="221">
        <v>1</v>
      </c>
      <c r="I248" s="222"/>
      <c r="J248" s="223">
        <f>ROUND(I248*H248,2)</f>
        <v>0</v>
      </c>
      <c r="K248" s="219" t="s">
        <v>19</v>
      </c>
      <c r="L248" s="224"/>
      <c r="M248" s="225" t="s">
        <v>19</v>
      </c>
      <c r="N248" s="226" t="s">
        <v>40</v>
      </c>
      <c r="O248" s="84"/>
      <c r="P248" s="213">
        <f>O248*H248</f>
        <v>0</v>
      </c>
      <c r="Q248" s="213">
        <v>0</v>
      </c>
      <c r="R248" s="213">
        <f>Q248*H248</f>
        <v>0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138</v>
      </c>
      <c r="AT248" s="215" t="s">
        <v>134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1142</v>
      </c>
    </row>
    <row r="249" s="2" customFormat="1">
      <c r="A249" s="38"/>
      <c r="B249" s="39"/>
      <c r="C249" s="40"/>
      <c r="D249" s="227" t="s">
        <v>185</v>
      </c>
      <c r="E249" s="40"/>
      <c r="F249" s="228" t="s">
        <v>984</v>
      </c>
      <c r="G249" s="40"/>
      <c r="H249" s="40"/>
      <c r="I249" s="229"/>
      <c r="J249" s="40"/>
      <c r="K249" s="40"/>
      <c r="L249" s="44"/>
      <c r="M249" s="230"/>
      <c r="N249" s="231"/>
      <c r="O249" s="84"/>
      <c r="P249" s="84"/>
      <c r="Q249" s="84"/>
      <c r="R249" s="84"/>
      <c r="S249" s="84"/>
      <c r="T249" s="85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185</v>
      </c>
      <c r="AU249" s="17" t="s">
        <v>79</v>
      </c>
    </row>
    <row r="250" s="2" customFormat="1" ht="16.30189" customHeight="1">
      <c r="A250" s="38"/>
      <c r="B250" s="39"/>
      <c r="C250" s="204" t="s">
        <v>700</v>
      </c>
      <c r="D250" s="204" t="s">
        <v>124</v>
      </c>
      <c r="E250" s="205" t="s">
        <v>701</v>
      </c>
      <c r="F250" s="206" t="s">
        <v>702</v>
      </c>
      <c r="G250" s="207" t="s">
        <v>127</v>
      </c>
      <c r="H250" s="208">
        <v>2</v>
      </c>
      <c r="I250" s="209"/>
      <c r="J250" s="210">
        <f>ROUND(I250*H250,2)</f>
        <v>0</v>
      </c>
      <c r="K250" s="206" t="s">
        <v>19</v>
      </c>
      <c r="L250" s="44"/>
      <c r="M250" s="211" t="s">
        <v>19</v>
      </c>
      <c r="N250" s="212" t="s">
        <v>40</v>
      </c>
      <c r="O250" s="84"/>
      <c r="P250" s="213">
        <f>O250*H250</f>
        <v>0</v>
      </c>
      <c r="Q250" s="213">
        <v>0</v>
      </c>
      <c r="R250" s="213">
        <f>Q250*H250</f>
        <v>0</v>
      </c>
      <c r="S250" s="213">
        <v>0</v>
      </c>
      <c r="T250" s="21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15" t="s">
        <v>128</v>
      </c>
      <c r="AT250" s="215" t="s">
        <v>124</v>
      </c>
      <c r="AU250" s="215" t="s">
        <v>79</v>
      </c>
      <c r="AY250" s="17" t="s">
        <v>121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17" t="s">
        <v>77</v>
      </c>
      <c r="BK250" s="216">
        <f>ROUND(I250*H250,2)</f>
        <v>0</v>
      </c>
      <c r="BL250" s="17" t="s">
        <v>128</v>
      </c>
      <c r="BM250" s="215" t="s">
        <v>1143</v>
      </c>
    </row>
    <row r="251" s="2" customFormat="1" ht="16.30189" customHeight="1">
      <c r="A251" s="38"/>
      <c r="B251" s="39"/>
      <c r="C251" s="217" t="s">
        <v>704</v>
      </c>
      <c r="D251" s="217" t="s">
        <v>134</v>
      </c>
      <c r="E251" s="218" t="s">
        <v>705</v>
      </c>
      <c r="F251" s="219" t="s">
        <v>706</v>
      </c>
      <c r="G251" s="220" t="s">
        <v>127</v>
      </c>
      <c r="H251" s="221">
        <v>2</v>
      </c>
      <c r="I251" s="222"/>
      <c r="J251" s="223">
        <f>ROUND(I251*H251,2)</f>
        <v>0</v>
      </c>
      <c r="K251" s="219" t="s">
        <v>19</v>
      </c>
      <c r="L251" s="224"/>
      <c r="M251" s="225" t="s">
        <v>19</v>
      </c>
      <c r="N251" s="226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138</v>
      </c>
      <c r="AT251" s="215" t="s">
        <v>134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1144</v>
      </c>
    </row>
    <row r="252" s="2" customFormat="1" ht="21.0566" customHeight="1">
      <c r="A252" s="38"/>
      <c r="B252" s="39"/>
      <c r="C252" s="204" t="s">
        <v>708</v>
      </c>
      <c r="D252" s="204" t="s">
        <v>124</v>
      </c>
      <c r="E252" s="205" t="s">
        <v>709</v>
      </c>
      <c r="F252" s="206" t="s">
        <v>710</v>
      </c>
      <c r="G252" s="207" t="s">
        <v>127</v>
      </c>
      <c r="H252" s="208">
        <v>1</v>
      </c>
      <c r="I252" s="209"/>
      <c r="J252" s="210">
        <f>ROUND(I252*H252,2)</f>
        <v>0</v>
      </c>
      <c r="K252" s="206" t="s">
        <v>19</v>
      </c>
      <c r="L252" s="44"/>
      <c r="M252" s="211" t="s">
        <v>19</v>
      </c>
      <c r="N252" s="212" t="s">
        <v>40</v>
      </c>
      <c r="O252" s="84"/>
      <c r="P252" s="213">
        <f>O252*H252</f>
        <v>0</v>
      </c>
      <c r="Q252" s="213">
        <v>0</v>
      </c>
      <c r="R252" s="213">
        <f>Q252*H252</f>
        <v>0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128</v>
      </c>
      <c r="AT252" s="215" t="s">
        <v>124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1145</v>
      </c>
    </row>
    <row r="253" s="2" customFormat="1" ht="16.30189" customHeight="1">
      <c r="A253" s="38"/>
      <c r="B253" s="39"/>
      <c r="C253" s="217" t="s">
        <v>712</v>
      </c>
      <c r="D253" s="217" t="s">
        <v>134</v>
      </c>
      <c r="E253" s="218" t="s">
        <v>713</v>
      </c>
      <c r="F253" s="219" t="s">
        <v>714</v>
      </c>
      <c r="G253" s="220" t="s">
        <v>127</v>
      </c>
      <c r="H253" s="221">
        <v>1</v>
      </c>
      <c r="I253" s="222"/>
      <c r="J253" s="223">
        <f>ROUND(I253*H253,2)</f>
        <v>0</v>
      </c>
      <c r="K253" s="219" t="s">
        <v>19</v>
      </c>
      <c r="L253" s="224"/>
      <c r="M253" s="225" t="s">
        <v>19</v>
      </c>
      <c r="N253" s="226" t="s">
        <v>40</v>
      </c>
      <c r="O253" s="84"/>
      <c r="P253" s="213">
        <f>O253*H253</f>
        <v>0</v>
      </c>
      <c r="Q253" s="213">
        <v>0</v>
      </c>
      <c r="R253" s="213">
        <f>Q253*H253</f>
        <v>0</v>
      </c>
      <c r="S253" s="213">
        <v>0</v>
      </c>
      <c r="T253" s="214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15" t="s">
        <v>138</v>
      </c>
      <c r="AT253" s="215" t="s">
        <v>134</v>
      </c>
      <c r="AU253" s="215" t="s">
        <v>79</v>
      </c>
      <c r="AY253" s="17" t="s">
        <v>121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17" t="s">
        <v>77</v>
      </c>
      <c r="BK253" s="216">
        <f>ROUND(I253*H253,2)</f>
        <v>0</v>
      </c>
      <c r="BL253" s="17" t="s">
        <v>128</v>
      </c>
      <c r="BM253" s="215" t="s">
        <v>1146</v>
      </c>
    </row>
    <row r="254" s="2" customFormat="1" ht="16.30189" customHeight="1">
      <c r="A254" s="38"/>
      <c r="B254" s="39"/>
      <c r="C254" s="204" t="s">
        <v>716</v>
      </c>
      <c r="D254" s="204" t="s">
        <v>124</v>
      </c>
      <c r="E254" s="205" t="s">
        <v>717</v>
      </c>
      <c r="F254" s="206" t="s">
        <v>718</v>
      </c>
      <c r="G254" s="207" t="s">
        <v>179</v>
      </c>
      <c r="H254" s="208">
        <v>150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1147</v>
      </c>
    </row>
    <row r="255" s="2" customFormat="1" ht="16.30189" customHeight="1">
      <c r="A255" s="38"/>
      <c r="B255" s="39"/>
      <c r="C255" s="217" t="s">
        <v>720</v>
      </c>
      <c r="D255" s="217" t="s">
        <v>134</v>
      </c>
      <c r="E255" s="218" t="s">
        <v>721</v>
      </c>
      <c r="F255" s="219" t="s">
        <v>722</v>
      </c>
      <c r="G255" s="220" t="s">
        <v>179</v>
      </c>
      <c r="H255" s="221">
        <v>157.5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0.00021000000000000001</v>
      </c>
      <c r="R255" s="213">
        <f>Q255*H255</f>
        <v>0.033075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1148</v>
      </c>
    </row>
    <row r="256" s="13" customFormat="1">
      <c r="A256" s="13"/>
      <c r="B256" s="238"/>
      <c r="C256" s="239"/>
      <c r="D256" s="227" t="s">
        <v>302</v>
      </c>
      <c r="E256" s="240" t="s">
        <v>19</v>
      </c>
      <c r="F256" s="241" t="s">
        <v>724</v>
      </c>
      <c r="G256" s="239"/>
      <c r="H256" s="242">
        <v>157.5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302</v>
      </c>
      <c r="AU256" s="248" t="s">
        <v>79</v>
      </c>
      <c r="AV256" s="13" t="s">
        <v>79</v>
      </c>
      <c r="AW256" s="13" t="s">
        <v>31</v>
      </c>
      <c r="AX256" s="13" t="s">
        <v>77</v>
      </c>
      <c r="AY256" s="248" t="s">
        <v>121</v>
      </c>
    </row>
    <row r="257" s="2" customFormat="1" ht="16.30189" customHeight="1">
      <c r="A257" s="38"/>
      <c r="B257" s="39"/>
      <c r="C257" s="204" t="s">
        <v>725</v>
      </c>
      <c r="D257" s="204" t="s">
        <v>124</v>
      </c>
      <c r="E257" s="205" t="s">
        <v>726</v>
      </c>
      <c r="F257" s="206" t="s">
        <v>727</v>
      </c>
      <c r="G257" s="207" t="s">
        <v>127</v>
      </c>
      <c r="H257" s="208">
        <v>500</v>
      </c>
      <c r="I257" s="209"/>
      <c r="J257" s="210">
        <f>ROUND(I257*H257,2)</f>
        <v>0</v>
      </c>
      <c r="K257" s="206" t="s">
        <v>19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1149</v>
      </c>
    </row>
    <row r="258" s="2" customFormat="1" ht="16.30189" customHeight="1">
      <c r="A258" s="38"/>
      <c r="B258" s="39"/>
      <c r="C258" s="217" t="s">
        <v>729</v>
      </c>
      <c r="D258" s="217" t="s">
        <v>134</v>
      </c>
      <c r="E258" s="218" t="s">
        <v>730</v>
      </c>
      <c r="F258" s="219" t="s">
        <v>731</v>
      </c>
      <c r="G258" s="220" t="s">
        <v>127</v>
      </c>
      <c r="H258" s="221">
        <v>500</v>
      </c>
      <c r="I258" s="222"/>
      <c r="J258" s="223">
        <f>ROUND(I258*H258,2)</f>
        <v>0</v>
      </c>
      <c r="K258" s="219" t="s">
        <v>19</v>
      </c>
      <c r="L258" s="224"/>
      <c r="M258" s="225" t="s">
        <v>19</v>
      </c>
      <c r="N258" s="226" t="s">
        <v>40</v>
      </c>
      <c r="O258" s="84"/>
      <c r="P258" s="213">
        <f>O258*H258</f>
        <v>0</v>
      </c>
      <c r="Q258" s="213">
        <v>1.0000000000000001E-05</v>
      </c>
      <c r="R258" s="213">
        <f>Q258*H258</f>
        <v>0.0050000000000000001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138</v>
      </c>
      <c r="AT258" s="215" t="s">
        <v>134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1150</v>
      </c>
    </row>
    <row r="259" s="2" customFormat="1" ht="23.4566" customHeight="1">
      <c r="A259" s="38"/>
      <c r="B259" s="39"/>
      <c r="C259" s="217" t="s">
        <v>733</v>
      </c>
      <c r="D259" s="217" t="s">
        <v>134</v>
      </c>
      <c r="E259" s="218" t="s">
        <v>734</v>
      </c>
      <c r="F259" s="219" t="s">
        <v>735</v>
      </c>
      <c r="G259" s="220" t="s">
        <v>736</v>
      </c>
      <c r="H259" s="221">
        <v>5</v>
      </c>
      <c r="I259" s="222"/>
      <c r="J259" s="223">
        <f>ROUND(I259*H259,2)</f>
        <v>0</v>
      </c>
      <c r="K259" s="219" t="s">
        <v>19</v>
      </c>
      <c r="L259" s="224"/>
      <c r="M259" s="225" t="s">
        <v>19</v>
      </c>
      <c r="N259" s="226" t="s">
        <v>40</v>
      </c>
      <c r="O259" s="84"/>
      <c r="P259" s="213">
        <f>O259*H259</f>
        <v>0</v>
      </c>
      <c r="Q259" s="213">
        <v>0.001</v>
      </c>
      <c r="R259" s="213">
        <f>Q259*H259</f>
        <v>0.0050000000000000001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138</v>
      </c>
      <c r="AT259" s="215" t="s">
        <v>134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1151</v>
      </c>
    </row>
    <row r="260" s="2" customFormat="1" ht="16.30189" customHeight="1">
      <c r="A260" s="38"/>
      <c r="B260" s="39"/>
      <c r="C260" s="204" t="s">
        <v>738</v>
      </c>
      <c r="D260" s="204" t="s">
        <v>124</v>
      </c>
      <c r="E260" s="205" t="s">
        <v>739</v>
      </c>
      <c r="F260" s="206" t="s">
        <v>740</v>
      </c>
      <c r="G260" s="207" t="s">
        <v>137</v>
      </c>
      <c r="H260" s="208">
        <v>1</v>
      </c>
      <c r="I260" s="209"/>
      <c r="J260" s="210">
        <f>ROUND(I260*H260,2)</f>
        <v>0</v>
      </c>
      <c r="K260" s="206" t="s">
        <v>19</v>
      </c>
      <c r="L260" s="44"/>
      <c r="M260" s="211" t="s">
        <v>19</v>
      </c>
      <c r="N260" s="212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128</v>
      </c>
      <c r="AT260" s="215" t="s">
        <v>124</v>
      </c>
      <c r="AU260" s="215" t="s">
        <v>79</v>
      </c>
      <c r="AY260" s="17" t="s">
        <v>121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128</v>
      </c>
      <c r="BM260" s="215" t="s">
        <v>1152</v>
      </c>
    </row>
    <row r="261" s="2" customFormat="1" ht="16.30189" customHeight="1">
      <c r="A261" s="38"/>
      <c r="B261" s="39"/>
      <c r="C261" s="204" t="s">
        <v>742</v>
      </c>
      <c r="D261" s="204" t="s">
        <v>124</v>
      </c>
      <c r="E261" s="205" t="s">
        <v>743</v>
      </c>
      <c r="F261" s="206" t="s">
        <v>744</v>
      </c>
      <c r="G261" s="207" t="s">
        <v>137</v>
      </c>
      <c r="H261" s="208">
        <v>1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1153</v>
      </c>
    </row>
    <row r="262" s="12" customFormat="1" ht="22.8" customHeight="1">
      <c r="A262" s="12"/>
      <c r="B262" s="188"/>
      <c r="C262" s="189"/>
      <c r="D262" s="190" t="s">
        <v>68</v>
      </c>
      <c r="E262" s="202" t="s">
        <v>746</v>
      </c>
      <c r="F262" s="202" t="s">
        <v>747</v>
      </c>
      <c r="G262" s="189"/>
      <c r="H262" s="189"/>
      <c r="I262" s="192"/>
      <c r="J262" s="203">
        <f>BK262</f>
        <v>0</v>
      </c>
      <c r="K262" s="189"/>
      <c r="L262" s="194"/>
      <c r="M262" s="195"/>
      <c r="N262" s="196"/>
      <c r="O262" s="196"/>
      <c r="P262" s="197">
        <f>SUM(P263:P269)</f>
        <v>0</v>
      </c>
      <c r="Q262" s="196"/>
      <c r="R262" s="197">
        <f>SUM(R263:R269)</f>
        <v>0</v>
      </c>
      <c r="S262" s="196"/>
      <c r="T262" s="198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99" t="s">
        <v>79</v>
      </c>
      <c r="AT262" s="200" t="s">
        <v>68</v>
      </c>
      <c r="AU262" s="200" t="s">
        <v>77</v>
      </c>
      <c r="AY262" s="199" t="s">
        <v>121</v>
      </c>
      <c r="BK262" s="201">
        <f>SUM(BK263:BK269)</f>
        <v>0</v>
      </c>
    </row>
    <row r="263" s="2" customFormat="1" ht="23.4566" customHeight="1">
      <c r="A263" s="38"/>
      <c r="B263" s="39"/>
      <c r="C263" s="204" t="s">
        <v>748</v>
      </c>
      <c r="D263" s="204" t="s">
        <v>124</v>
      </c>
      <c r="E263" s="205" t="s">
        <v>749</v>
      </c>
      <c r="F263" s="206" t="s">
        <v>750</v>
      </c>
      <c r="G263" s="207" t="s">
        <v>127</v>
      </c>
      <c r="H263" s="208">
        <v>1</v>
      </c>
      <c r="I263" s="209"/>
      <c r="J263" s="210">
        <f>ROUND(I263*H263,2)</f>
        <v>0</v>
      </c>
      <c r="K263" s="206" t="s">
        <v>19</v>
      </c>
      <c r="L263" s="44"/>
      <c r="M263" s="211" t="s">
        <v>19</v>
      </c>
      <c r="N263" s="212" t="s">
        <v>40</v>
      </c>
      <c r="O263" s="84"/>
      <c r="P263" s="213">
        <f>O263*H263</f>
        <v>0</v>
      </c>
      <c r="Q263" s="213">
        <v>0</v>
      </c>
      <c r="R263" s="213">
        <f>Q263*H263</f>
        <v>0</v>
      </c>
      <c r="S263" s="213">
        <v>0</v>
      </c>
      <c r="T263" s="214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15" t="s">
        <v>128</v>
      </c>
      <c r="AT263" s="215" t="s">
        <v>124</v>
      </c>
      <c r="AU263" s="215" t="s">
        <v>79</v>
      </c>
      <c r="AY263" s="17" t="s">
        <v>121</v>
      </c>
      <c r="BE263" s="216">
        <f>IF(N263="základní",J263,0)</f>
        <v>0</v>
      </c>
      <c r="BF263" s="216">
        <f>IF(N263="snížená",J263,0)</f>
        <v>0</v>
      </c>
      <c r="BG263" s="216">
        <f>IF(N263="zákl. přenesená",J263,0)</f>
        <v>0</v>
      </c>
      <c r="BH263" s="216">
        <f>IF(N263="sníž. přenesená",J263,0)</f>
        <v>0</v>
      </c>
      <c r="BI263" s="216">
        <f>IF(N263="nulová",J263,0)</f>
        <v>0</v>
      </c>
      <c r="BJ263" s="17" t="s">
        <v>77</v>
      </c>
      <c r="BK263" s="216">
        <f>ROUND(I263*H263,2)</f>
        <v>0</v>
      </c>
      <c r="BL263" s="17" t="s">
        <v>128</v>
      </c>
      <c r="BM263" s="215" t="s">
        <v>1154</v>
      </c>
    </row>
    <row r="264" s="2" customFormat="1" ht="16.30189" customHeight="1">
      <c r="A264" s="38"/>
      <c r="B264" s="39"/>
      <c r="C264" s="217" t="s">
        <v>752</v>
      </c>
      <c r="D264" s="217" t="s">
        <v>134</v>
      </c>
      <c r="E264" s="218" t="s">
        <v>753</v>
      </c>
      <c r="F264" s="219" t="s">
        <v>754</v>
      </c>
      <c r="G264" s="220" t="s">
        <v>137</v>
      </c>
      <c r="H264" s="221">
        <v>1</v>
      </c>
      <c r="I264" s="222"/>
      <c r="J264" s="223">
        <f>ROUND(I264*H264,2)</f>
        <v>0</v>
      </c>
      <c r="K264" s="219" t="s">
        <v>19</v>
      </c>
      <c r="L264" s="224"/>
      <c r="M264" s="225" t="s">
        <v>19</v>
      </c>
      <c r="N264" s="226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138</v>
      </c>
      <c r="AT264" s="215" t="s">
        <v>134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1155</v>
      </c>
    </row>
    <row r="265" s="2" customFormat="1" ht="16.30189" customHeight="1">
      <c r="A265" s="38"/>
      <c r="B265" s="39"/>
      <c r="C265" s="204" t="s">
        <v>756</v>
      </c>
      <c r="D265" s="204" t="s">
        <v>124</v>
      </c>
      <c r="E265" s="205" t="s">
        <v>757</v>
      </c>
      <c r="F265" s="206" t="s">
        <v>758</v>
      </c>
      <c r="G265" s="207" t="s">
        <v>201</v>
      </c>
      <c r="H265" s="232"/>
      <c r="I265" s="209"/>
      <c r="J265" s="210">
        <f>ROUND(I265*H265,2)</f>
        <v>0</v>
      </c>
      <c r="K265" s="206" t="s">
        <v>19</v>
      </c>
      <c r="L265" s="44"/>
      <c r="M265" s="211" t="s">
        <v>19</v>
      </c>
      <c r="N265" s="212" t="s">
        <v>40</v>
      </c>
      <c r="O265" s="84"/>
      <c r="P265" s="213">
        <f>O265*H265</f>
        <v>0</v>
      </c>
      <c r="Q265" s="213">
        <v>0</v>
      </c>
      <c r="R265" s="213">
        <f>Q265*H265</f>
        <v>0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128</v>
      </c>
      <c r="AT265" s="215" t="s">
        <v>124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1156</v>
      </c>
    </row>
    <row r="266" s="2" customFormat="1" ht="23.4566" customHeight="1">
      <c r="A266" s="38"/>
      <c r="B266" s="39"/>
      <c r="C266" s="204" t="s">
        <v>760</v>
      </c>
      <c r="D266" s="204" t="s">
        <v>124</v>
      </c>
      <c r="E266" s="205" t="s">
        <v>765</v>
      </c>
      <c r="F266" s="206" t="s">
        <v>766</v>
      </c>
      <c r="G266" s="207" t="s">
        <v>137</v>
      </c>
      <c r="H266" s="208">
        <v>1</v>
      </c>
      <c r="I266" s="209"/>
      <c r="J266" s="210">
        <f>ROUND(I266*H266,2)</f>
        <v>0</v>
      </c>
      <c r="K266" s="206" t="s">
        <v>19</v>
      </c>
      <c r="L266" s="44"/>
      <c r="M266" s="211" t="s">
        <v>19</v>
      </c>
      <c r="N266" s="212" t="s">
        <v>40</v>
      </c>
      <c r="O266" s="84"/>
      <c r="P266" s="213">
        <f>O266*H266</f>
        <v>0</v>
      </c>
      <c r="Q266" s="213">
        <v>0</v>
      </c>
      <c r="R266" s="213">
        <f>Q266*H266</f>
        <v>0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128</v>
      </c>
      <c r="AT266" s="215" t="s">
        <v>124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1157</v>
      </c>
    </row>
    <row r="267" s="2" customFormat="1" ht="31.92453" customHeight="1">
      <c r="A267" s="38"/>
      <c r="B267" s="39"/>
      <c r="C267" s="204" t="s">
        <v>764</v>
      </c>
      <c r="D267" s="204" t="s">
        <v>124</v>
      </c>
      <c r="E267" s="205" t="s">
        <v>769</v>
      </c>
      <c r="F267" s="206" t="s">
        <v>770</v>
      </c>
      <c r="G267" s="207" t="s">
        <v>137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1158</v>
      </c>
    </row>
    <row r="268" s="2" customFormat="1" ht="16.30189" customHeight="1">
      <c r="A268" s="38"/>
      <c r="B268" s="39"/>
      <c r="C268" s="204" t="s">
        <v>768</v>
      </c>
      <c r="D268" s="204" t="s">
        <v>124</v>
      </c>
      <c r="E268" s="205" t="s">
        <v>761</v>
      </c>
      <c r="F268" s="206" t="s">
        <v>762</v>
      </c>
      <c r="G268" s="207" t="s">
        <v>137</v>
      </c>
      <c r="H268" s="208">
        <v>1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1159</v>
      </c>
    </row>
    <row r="269" s="2" customFormat="1" ht="16.30189" customHeight="1">
      <c r="A269" s="38"/>
      <c r="B269" s="39"/>
      <c r="C269" s="204" t="s">
        <v>772</v>
      </c>
      <c r="D269" s="204" t="s">
        <v>124</v>
      </c>
      <c r="E269" s="205" t="s">
        <v>773</v>
      </c>
      <c r="F269" s="206" t="s">
        <v>774</v>
      </c>
      <c r="G269" s="207" t="s">
        <v>137</v>
      </c>
      <c r="H269" s="208">
        <v>1</v>
      </c>
      <c r="I269" s="209"/>
      <c r="J269" s="210">
        <f>ROUND(I269*H269,2)</f>
        <v>0</v>
      </c>
      <c r="K269" s="206" t="s">
        <v>19</v>
      </c>
      <c r="L269" s="44"/>
      <c r="M269" s="211" t="s">
        <v>19</v>
      </c>
      <c r="N269" s="212" t="s">
        <v>40</v>
      </c>
      <c r="O269" s="84"/>
      <c r="P269" s="213">
        <f>O269*H269</f>
        <v>0</v>
      </c>
      <c r="Q269" s="213">
        <v>0</v>
      </c>
      <c r="R269" s="213">
        <f>Q269*H269</f>
        <v>0</v>
      </c>
      <c r="S269" s="213">
        <v>0</v>
      </c>
      <c r="T269" s="214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15" t="s">
        <v>128</v>
      </c>
      <c r="AT269" s="215" t="s">
        <v>124</v>
      </c>
      <c r="AU269" s="215" t="s">
        <v>79</v>
      </c>
      <c r="AY269" s="17" t="s">
        <v>121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17" t="s">
        <v>77</v>
      </c>
      <c r="BK269" s="216">
        <f>ROUND(I269*H269,2)</f>
        <v>0</v>
      </c>
      <c r="BL269" s="17" t="s">
        <v>128</v>
      </c>
      <c r="BM269" s="215" t="s">
        <v>1160</v>
      </c>
    </row>
    <row r="270" s="12" customFormat="1" ht="22.8" customHeight="1">
      <c r="A270" s="12"/>
      <c r="B270" s="188"/>
      <c r="C270" s="189"/>
      <c r="D270" s="190" t="s">
        <v>68</v>
      </c>
      <c r="E270" s="202" t="s">
        <v>776</v>
      </c>
      <c r="F270" s="202" t="s">
        <v>777</v>
      </c>
      <c r="G270" s="189"/>
      <c r="H270" s="189"/>
      <c r="I270" s="192"/>
      <c r="J270" s="203">
        <f>BK270</f>
        <v>0</v>
      </c>
      <c r="K270" s="189"/>
      <c r="L270" s="194"/>
      <c r="M270" s="195"/>
      <c r="N270" s="196"/>
      <c r="O270" s="196"/>
      <c r="P270" s="197">
        <f>SUM(P271:P276)</f>
        <v>0</v>
      </c>
      <c r="Q270" s="196"/>
      <c r="R270" s="197">
        <f>SUM(R271:R276)</f>
        <v>0</v>
      </c>
      <c r="S270" s="196"/>
      <c r="T270" s="198">
        <f>SUM(T271:T276)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99" t="s">
        <v>79</v>
      </c>
      <c r="AT270" s="200" t="s">
        <v>68</v>
      </c>
      <c r="AU270" s="200" t="s">
        <v>77</v>
      </c>
      <c r="AY270" s="199" t="s">
        <v>121</v>
      </c>
      <c r="BK270" s="201">
        <f>SUM(BK271:BK276)</f>
        <v>0</v>
      </c>
    </row>
    <row r="271" s="2" customFormat="1" ht="23.4566" customHeight="1">
      <c r="A271" s="38"/>
      <c r="B271" s="39"/>
      <c r="C271" s="204" t="s">
        <v>778</v>
      </c>
      <c r="D271" s="204" t="s">
        <v>124</v>
      </c>
      <c r="E271" s="205" t="s">
        <v>779</v>
      </c>
      <c r="F271" s="206" t="s">
        <v>780</v>
      </c>
      <c r="G271" s="207" t="s">
        <v>127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1161</v>
      </c>
    </row>
    <row r="272" s="2" customFormat="1" ht="31.92453" customHeight="1">
      <c r="A272" s="38"/>
      <c r="B272" s="39"/>
      <c r="C272" s="204" t="s">
        <v>782</v>
      </c>
      <c r="D272" s="204" t="s">
        <v>124</v>
      </c>
      <c r="E272" s="205" t="s">
        <v>783</v>
      </c>
      <c r="F272" s="206" t="s">
        <v>784</v>
      </c>
      <c r="G272" s="207" t="s">
        <v>127</v>
      </c>
      <c r="H272" s="208">
        <v>8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1162</v>
      </c>
    </row>
    <row r="273" s="2" customFormat="1" ht="21.0566" customHeight="1">
      <c r="A273" s="38"/>
      <c r="B273" s="39"/>
      <c r="C273" s="204" t="s">
        <v>786</v>
      </c>
      <c r="D273" s="204" t="s">
        <v>124</v>
      </c>
      <c r="E273" s="205" t="s">
        <v>787</v>
      </c>
      <c r="F273" s="206" t="s">
        <v>788</v>
      </c>
      <c r="G273" s="207" t="s">
        <v>127</v>
      </c>
      <c r="H273" s="208">
        <v>2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1163</v>
      </c>
    </row>
    <row r="274" s="2" customFormat="1" ht="23.4566" customHeight="1">
      <c r="A274" s="38"/>
      <c r="B274" s="39"/>
      <c r="C274" s="204" t="s">
        <v>790</v>
      </c>
      <c r="D274" s="204" t="s">
        <v>124</v>
      </c>
      <c r="E274" s="205" t="s">
        <v>791</v>
      </c>
      <c r="F274" s="206" t="s">
        <v>792</v>
      </c>
      <c r="G274" s="207" t="s">
        <v>127</v>
      </c>
      <c r="H274" s="208">
        <v>1</v>
      </c>
      <c r="I274" s="209"/>
      <c r="J274" s="210">
        <f>ROUND(I274*H274,2)</f>
        <v>0</v>
      </c>
      <c r="K274" s="206" t="s">
        <v>19</v>
      </c>
      <c r="L274" s="44"/>
      <c r="M274" s="211" t="s">
        <v>19</v>
      </c>
      <c r="N274" s="212" t="s">
        <v>40</v>
      </c>
      <c r="O274" s="84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15" t="s">
        <v>128</v>
      </c>
      <c r="AT274" s="215" t="s">
        <v>124</v>
      </c>
      <c r="AU274" s="215" t="s">
        <v>79</v>
      </c>
      <c r="AY274" s="17" t="s">
        <v>121</v>
      </c>
      <c r="BE274" s="216">
        <f>IF(N274="základní",J274,0)</f>
        <v>0</v>
      </c>
      <c r="BF274" s="216">
        <f>IF(N274="snížená",J274,0)</f>
        <v>0</v>
      </c>
      <c r="BG274" s="216">
        <f>IF(N274="zákl. přenesená",J274,0)</f>
        <v>0</v>
      </c>
      <c r="BH274" s="216">
        <f>IF(N274="sníž. přenesená",J274,0)</f>
        <v>0</v>
      </c>
      <c r="BI274" s="216">
        <f>IF(N274="nulová",J274,0)</f>
        <v>0</v>
      </c>
      <c r="BJ274" s="17" t="s">
        <v>77</v>
      </c>
      <c r="BK274" s="216">
        <f>ROUND(I274*H274,2)</f>
        <v>0</v>
      </c>
      <c r="BL274" s="17" t="s">
        <v>128</v>
      </c>
      <c r="BM274" s="215" t="s">
        <v>1164</v>
      </c>
    </row>
    <row r="275" s="2" customFormat="1" ht="16.30189" customHeight="1">
      <c r="A275" s="38"/>
      <c r="B275" s="39"/>
      <c r="C275" s="204" t="s">
        <v>794</v>
      </c>
      <c r="D275" s="204" t="s">
        <v>124</v>
      </c>
      <c r="E275" s="205" t="s">
        <v>795</v>
      </c>
      <c r="F275" s="206" t="s">
        <v>796</v>
      </c>
      <c r="G275" s="207" t="s">
        <v>797</v>
      </c>
      <c r="H275" s="208">
        <v>104.88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1165</v>
      </c>
    </row>
    <row r="276" s="13" customFormat="1">
      <c r="A276" s="13"/>
      <c r="B276" s="238"/>
      <c r="C276" s="239"/>
      <c r="D276" s="227" t="s">
        <v>302</v>
      </c>
      <c r="E276" s="240" t="s">
        <v>19</v>
      </c>
      <c r="F276" s="241" t="s">
        <v>1166</v>
      </c>
      <c r="G276" s="239"/>
      <c r="H276" s="242">
        <v>104.88</v>
      </c>
      <c r="I276" s="243"/>
      <c r="J276" s="239"/>
      <c r="K276" s="239"/>
      <c r="L276" s="244"/>
      <c r="M276" s="245"/>
      <c r="N276" s="246"/>
      <c r="O276" s="246"/>
      <c r="P276" s="246"/>
      <c r="Q276" s="246"/>
      <c r="R276" s="246"/>
      <c r="S276" s="246"/>
      <c r="T276" s="24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8" t="s">
        <v>302</v>
      </c>
      <c r="AU276" s="248" t="s">
        <v>79</v>
      </c>
      <c r="AV276" s="13" t="s">
        <v>79</v>
      </c>
      <c r="AW276" s="13" t="s">
        <v>31</v>
      </c>
      <c r="AX276" s="13" t="s">
        <v>77</v>
      </c>
      <c r="AY276" s="248" t="s">
        <v>121</v>
      </c>
    </row>
    <row r="277" s="12" customFormat="1" ht="25.92" customHeight="1">
      <c r="A277" s="12"/>
      <c r="B277" s="188"/>
      <c r="C277" s="189"/>
      <c r="D277" s="190" t="s">
        <v>68</v>
      </c>
      <c r="E277" s="191" t="s">
        <v>203</v>
      </c>
      <c r="F277" s="191" t="s">
        <v>204</v>
      </c>
      <c r="G277" s="189"/>
      <c r="H277" s="189"/>
      <c r="I277" s="192"/>
      <c r="J277" s="193">
        <f>BK277</f>
        <v>0</v>
      </c>
      <c r="K277" s="189"/>
      <c r="L277" s="194"/>
      <c r="M277" s="195"/>
      <c r="N277" s="196"/>
      <c r="O277" s="196"/>
      <c r="P277" s="197">
        <f>P278+P283+P288+P294+P298</f>
        <v>0</v>
      </c>
      <c r="Q277" s="196"/>
      <c r="R277" s="197">
        <f>R278+R283+R288+R294+R298</f>
        <v>0</v>
      </c>
      <c r="S277" s="196"/>
      <c r="T277" s="198">
        <f>T278+T283+T288+T294+T298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99" t="s">
        <v>144</v>
      </c>
      <c r="AT277" s="200" t="s">
        <v>68</v>
      </c>
      <c r="AU277" s="200" t="s">
        <v>69</v>
      </c>
      <c r="AY277" s="199" t="s">
        <v>121</v>
      </c>
      <c r="BK277" s="201">
        <f>BK278+BK283+BK288+BK294+BK298</f>
        <v>0</v>
      </c>
    </row>
    <row r="278" s="12" customFormat="1" ht="22.8" customHeight="1">
      <c r="A278" s="12"/>
      <c r="B278" s="188"/>
      <c r="C278" s="189"/>
      <c r="D278" s="190" t="s">
        <v>68</v>
      </c>
      <c r="E278" s="202" t="s">
        <v>205</v>
      </c>
      <c r="F278" s="202" t="s">
        <v>206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SUM(P279:P282)</f>
        <v>0</v>
      </c>
      <c r="Q278" s="196"/>
      <c r="R278" s="197">
        <f>SUM(R279:R282)</f>
        <v>0</v>
      </c>
      <c r="S278" s="196"/>
      <c r="T278" s="198">
        <f>SUM(T279:T282)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99" t="s">
        <v>144</v>
      </c>
      <c r="AT278" s="200" t="s">
        <v>68</v>
      </c>
      <c r="AU278" s="200" t="s">
        <v>77</v>
      </c>
      <c r="AY278" s="199" t="s">
        <v>121</v>
      </c>
      <c r="BK278" s="201">
        <f>SUM(BK279:BK282)</f>
        <v>0</v>
      </c>
    </row>
    <row r="279" s="2" customFormat="1" ht="16.30189" customHeight="1">
      <c r="A279" s="38"/>
      <c r="B279" s="39"/>
      <c r="C279" s="204" t="s">
        <v>800</v>
      </c>
      <c r="D279" s="204" t="s">
        <v>124</v>
      </c>
      <c r="E279" s="205" t="s">
        <v>801</v>
      </c>
      <c r="F279" s="206" t="s">
        <v>802</v>
      </c>
      <c r="G279" s="207" t="s">
        <v>217</v>
      </c>
      <c r="H279" s="208">
        <v>60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210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210</v>
      </c>
      <c r="BM279" s="215" t="s">
        <v>1167</v>
      </c>
    </row>
    <row r="280" s="2" customFormat="1">
      <c r="A280" s="38"/>
      <c r="B280" s="39"/>
      <c r="C280" s="40"/>
      <c r="D280" s="227" t="s">
        <v>185</v>
      </c>
      <c r="E280" s="40"/>
      <c r="F280" s="228" t="s">
        <v>804</v>
      </c>
      <c r="G280" s="40"/>
      <c r="H280" s="40"/>
      <c r="I280" s="229"/>
      <c r="J280" s="40"/>
      <c r="K280" s="40"/>
      <c r="L280" s="44"/>
      <c r="M280" s="230"/>
      <c r="N280" s="231"/>
      <c r="O280" s="84"/>
      <c r="P280" s="84"/>
      <c r="Q280" s="84"/>
      <c r="R280" s="84"/>
      <c r="S280" s="84"/>
      <c r="T280" s="85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185</v>
      </c>
      <c r="AU280" s="17" t="s">
        <v>79</v>
      </c>
    </row>
    <row r="281" s="2" customFormat="1" ht="23.4566" customHeight="1">
      <c r="A281" s="38"/>
      <c r="B281" s="39"/>
      <c r="C281" s="204" t="s">
        <v>805</v>
      </c>
      <c r="D281" s="204" t="s">
        <v>124</v>
      </c>
      <c r="E281" s="205" t="s">
        <v>806</v>
      </c>
      <c r="F281" s="206" t="s">
        <v>807</v>
      </c>
      <c r="G281" s="207" t="s">
        <v>217</v>
      </c>
      <c r="H281" s="208">
        <v>133</v>
      </c>
      <c r="I281" s="209"/>
      <c r="J281" s="210">
        <f>ROUND(I281*H281,2)</f>
        <v>0</v>
      </c>
      <c r="K281" s="206" t="s">
        <v>19</v>
      </c>
      <c r="L281" s="44"/>
      <c r="M281" s="211" t="s">
        <v>19</v>
      </c>
      <c r="N281" s="212" t="s">
        <v>40</v>
      </c>
      <c r="O281" s="84"/>
      <c r="P281" s="213">
        <f>O281*H281</f>
        <v>0</v>
      </c>
      <c r="Q281" s="213">
        <v>0</v>
      </c>
      <c r="R281" s="213">
        <f>Q281*H281</f>
        <v>0</v>
      </c>
      <c r="S281" s="213">
        <v>0</v>
      </c>
      <c r="T281" s="214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15" t="s">
        <v>210</v>
      </c>
      <c r="AT281" s="215" t="s">
        <v>124</v>
      </c>
      <c r="AU281" s="215" t="s">
        <v>79</v>
      </c>
      <c r="AY281" s="17" t="s">
        <v>121</v>
      </c>
      <c r="BE281" s="216">
        <f>IF(N281="základní",J281,0)</f>
        <v>0</v>
      </c>
      <c r="BF281" s="216">
        <f>IF(N281="snížená",J281,0)</f>
        <v>0</v>
      </c>
      <c r="BG281" s="216">
        <f>IF(N281="zákl. přenesená",J281,0)</f>
        <v>0</v>
      </c>
      <c r="BH281" s="216">
        <f>IF(N281="sníž. přenesená",J281,0)</f>
        <v>0</v>
      </c>
      <c r="BI281" s="216">
        <f>IF(N281="nulová",J281,0)</f>
        <v>0</v>
      </c>
      <c r="BJ281" s="17" t="s">
        <v>77</v>
      </c>
      <c r="BK281" s="216">
        <f>ROUND(I281*H281,2)</f>
        <v>0</v>
      </c>
      <c r="BL281" s="17" t="s">
        <v>210</v>
      </c>
      <c r="BM281" s="215" t="s">
        <v>1168</v>
      </c>
    </row>
    <row r="282" s="2" customFormat="1">
      <c r="A282" s="38"/>
      <c r="B282" s="39"/>
      <c r="C282" s="40"/>
      <c r="D282" s="227" t="s">
        <v>185</v>
      </c>
      <c r="E282" s="40"/>
      <c r="F282" s="228" t="s">
        <v>809</v>
      </c>
      <c r="G282" s="40"/>
      <c r="H282" s="40"/>
      <c r="I282" s="229"/>
      <c r="J282" s="40"/>
      <c r="K282" s="40"/>
      <c r="L282" s="44"/>
      <c r="M282" s="230"/>
      <c r="N282" s="231"/>
      <c r="O282" s="84"/>
      <c r="P282" s="84"/>
      <c r="Q282" s="84"/>
      <c r="R282" s="84"/>
      <c r="S282" s="84"/>
      <c r="T282" s="85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185</v>
      </c>
      <c r="AU282" s="17" t="s">
        <v>79</v>
      </c>
    </row>
    <row r="283" s="12" customFormat="1" ht="22.8" customHeight="1">
      <c r="A283" s="12"/>
      <c r="B283" s="188"/>
      <c r="C283" s="189"/>
      <c r="D283" s="190" t="s">
        <v>68</v>
      </c>
      <c r="E283" s="202" t="s">
        <v>810</v>
      </c>
      <c r="F283" s="202" t="s">
        <v>811</v>
      </c>
      <c r="G283" s="189"/>
      <c r="H283" s="189"/>
      <c r="I283" s="192"/>
      <c r="J283" s="203">
        <f>BK283</f>
        <v>0</v>
      </c>
      <c r="K283" s="189"/>
      <c r="L283" s="194"/>
      <c r="M283" s="195"/>
      <c r="N283" s="196"/>
      <c r="O283" s="196"/>
      <c r="P283" s="197">
        <f>SUM(P284:P287)</f>
        <v>0</v>
      </c>
      <c r="Q283" s="196"/>
      <c r="R283" s="197">
        <f>SUM(R284:R287)</f>
        <v>0</v>
      </c>
      <c r="S283" s="196"/>
      <c r="T283" s="198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199" t="s">
        <v>144</v>
      </c>
      <c r="AT283" s="200" t="s">
        <v>68</v>
      </c>
      <c r="AU283" s="200" t="s">
        <v>77</v>
      </c>
      <c r="AY283" s="199" t="s">
        <v>121</v>
      </c>
      <c r="BK283" s="201">
        <f>SUM(BK284:BK287)</f>
        <v>0</v>
      </c>
    </row>
    <row r="284" s="2" customFormat="1" ht="16.30189" customHeight="1">
      <c r="A284" s="38"/>
      <c r="B284" s="39"/>
      <c r="C284" s="204" t="s">
        <v>812</v>
      </c>
      <c r="D284" s="204" t="s">
        <v>124</v>
      </c>
      <c r="E284" s="205" t="s">
        <v>813</v>
      </c>
      <c r="F284" s="206" t="s">
        <v>814</v>
      </c>
      <c r="G284" s="207" t="s">
        <v>815</v>
      </c>
      <c r="H284" s="208">
        <v>2</v>
      </c>
      <c r="I284" s="209"/>
      <c r="J284" s="210">
        <f>ROUND(I284*H284,2)</f>
        <v>0</v>
      </c>
      <c r="K284" s="206" t="s">
        <v>19</v>
      </c>
      <c r="L284" s="44"/>
      <c r="M284" s="211" t="s">
        <v>19</v>
      </c>
      <c r="N284" s="212" t="s">
        <v>40</v>
      </c>
      <c r="O284" s="84"/>
      <c r="P284" s="213">
        <f>O284*H284</f>
        <v>0</v>
      </c>
      <c r="Q284" s="213">
        <v>0</v>
      </c>
      <c r="R284" s="213">
        <f>Q284*H284</f>
        <v>0</v>
      </c>
      <c r="S284" s="213">
        <v>0</v>
      </c>
      <c r="T284" s="21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15" t="s">
        <v>210</v>
      </c>
      <c r="AT284" s="215" t="s">
        <v>124</v>
      </c>
      <c r="AU284" s="215" t="s">
        <v>79</v>
      </c>
      <c r="AY284" s="17" t="s">
        <v>121</v>
      </c>
      <c r="BE284" s="216">
        <f>IF(N284="základní",J284,0)</f>
        <v>0</v>
      </c>
      <c r="BF284" s="216">
        <f>IF(N284="snížená",J284,0)</f>
        <v>0</v>
      </c>
      <c r="BG284" s="216">
        <f>IF(N284="zákl. přenesená",J284,0)</f>
        <v>0</v>
      </c>
      <c r="BH284" s="216">
        <f>IF(N284="sníž. přenesená",J284,0)</f>
        <v>0</v>
      </c>
      <c r="BI284" s="216">
        <f>IF(N284="nulová",J284,0)</f>
        <v>0</v>
      </c>
      <c r="BJ284" s="17" t="s">
        <v>77</v>
      </c>
      <c r="BK284" s="216">
        <f>ROUND(I284*H284,2)</f>
        <v>0</v>
      </c>
      <c r="BL284" s="17" t="s">
        <v>210</v>
      </c>
      <c r="BM284" s="215" t="s">
        <v>1169</v>
      </c>
    </row>
    <row r="285" s="2" customFormat="1" ht="16.30189" customHeight="1">
      <c r="A285" s="38"/>
      <c r="B285" s="39"/>
      <c r="C285" s="204" t="s">
        <v>817</v>
      </c>
      <c r="D285" s="204" t="s">
        <v>124</v>
      </c>
      <c r="E285" s="205" t="s">
        <v>818</v>
      </c>
      <c r="F285" s="206" t="s">
        <v>819</v>
      </c>
      <c r="G285" s="207" t="s">
        <v>408</v>
      </c>
      <c r="H285" s="208">
        <v>100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1170</v>
      </c>
    </row>
    <row r="286" s="2" customFormat="1" ht="16.30189" customHeight="1">
      <c r="A286" s="38"/>
      <c r="B286" s="39"/>
      <c r="C286" s="204" t="s">
        <v>821</v>
      </c>
      <c r="D286" s="204" t="s">
        <v>124</v>
      </c>
      <c r="E286" s="205" t="s">
        <v>822</v>
      </c>
      <c r="F286" s="206" t="s">
        <v>823</v>
      </c>
      <c r="G286" s="207" t="s">
        <v>179</v>
      </c>
      <c r="H286" s="208">
        <v>150</v>
      </c>
      <c r="I286" s="209"/>
      <c r="J286" s="210">
        <f>ROUND(I286*H286,2)</f>
        <v>0</v>
      </c>
      <c r="K286" s="206" t="s">
        <v>19</v>
      </c>
      <c r="L286" s="44"/>
      <c r="M286" s="211" t="s">
        <v>19</v>
      </c>
      <c r="N286" s="212" t="s">
        <v>40</v>
      </c>
      <c r="O286" s="84"/>
      <c r="P286" s="213">
        <f>O286*H286</f>
        <v>0</v>
      </c>
      <c r="Q286" s="213">
        <v>0</v>
      </c>
      <c r="R286" s="213">
        <f>Q286*H286</f>
        <v>0</v>
      </c>
      <c r="S286" s="213">
        <v>0</v>
      </c>
      <c r="T286" s="214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15" t="s">
        <v>210</v>
      </c>
      <c r="AT286" s="215" t="s">
        <v>124</v>
      </c>
      <c r="AU286" s="215" t="s">
        <v>79</v>
      </c>
      <c r="AY286" s="17" t="s">
        <v>121</v>
      </c>
      <c r="BE286" s="216">
        <f>IF(N286="základní",J286,0)</f>
        <v>0</v>
      </c>
      <c r="BF286" s="216">
        <f>IF(N286="snížená",J286,0)</f>
        <v>0</v>
      </c>
      <c r="BG286" s="216">
        <f>IF(N286="zákl. přenesená",J286,0)</f>
        <v>0</v>
      </c>
      <c r="BH286" s="216">
        <f>IF(N286="sníž. přenesená",J286,0)</f>
        <v>0</v>
      </c>
      <c r="BI286" s="216">
        <f>IF(N286="nulová",J286,0)</f>
        <v>0</v>
      </c>
      <c r="BJ286" s="17" t="s">
        <v>77</v>
      </c>
      <c r="BK286" s="216">
        <f>ROUND(I286*H286,2)</f>
        <v>0</v>
      </c>
      <c r="BL286" s="17" t="s">
        <v>210</v>
      </c>
      <c r="BM286" s="215" t="s">
        <v>1171</v>
      </c>
    </row>
    <row r="287" s="2" customFormat="1" ht="16.30189" customHeight="1">
      <c r="A287" s="38"/>
      <c r="B287" s="39"/>
      <c r="C287" s="204" t="s">
        <v>825</v>
      </c>
      <c r="D287" s="204" t="s">
        <v>124</v>
      </c>
      <c r="E287" s="205" t="s">
        <v>826</v>
      </c>
      <c r="F287" s="206" t="s">
        <v>827</v>
      </c>
      <c r="G287" s="207" t="s">
        <v>815</v>
      </c>
      <c r="H287" s="208">
        <v>2</v>
      </c>
      <c r="I287" s="209"/>
      <c r="J287" s="210">
        <f>ROUND(I287*H287,2)</f>
        <v>0</v>
      </c>
      <c r="K287" s="206" t="s">
        <v>19</v>
      </c>
      <c r="L287" s="44"/>
      <c r="M287" s="211" t="s">
        <v>19</v>
      </c>
      <c r="N287" s="212" t="s">
        <v>40</v>
      </c>
      <c r="O287" s="84"/>
      <c r="P287" s="213">
        <f>O287*H287</f>
        <v>0</v>
      </c>
      <c r="Q287" s="213">
        <v>0</v>
      </c>
      <c r="R287" s="213">
        <f>Q287*H287</f>
        <v>0</v>
      </c>
      <c r="S287" s="213">
        <v>0</v>
      </c>
      <c r="T287" s="21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15" t="s">
        <v>210</v>
      </c>
      <c r="AT287" s="215" t="s">
        <v>124</v>
      </c>
      <c r="AU287" s="215" t="s">
        <v>79</v>
      </c>
      <c r="AY287" s="17" t="s">
        <v>121</v>
      </c>
      <c r="BE287" s="216">
        <f>IF(N287="základní",J287,0)</f>
        <v>0</v>
      </c>
      <c r="BF287" s="216">
        <f>IF(N287="snížená",J287,0)</f>
        <v>0</v>
      </c>
      <c r="BG287" s="216">
        <f>IF(N287="zákl. přenesená",J287,0)</f>
        <v>0</v>
      </c>
      <c r="BH287" s="216">
        <f>IF(N287="sníž. přenesená",J287,0)</f>
        <v>0</v>
      </c>
      <c r="BI287" s="216">
        <f>IF(N287="nulová",J287,0)</f>
        <v>0</v>
      </c>
      <c r="BJ287" s="17" t="s">
        <v>77</v>
      </c>
      <c r="BK287" s="216">
        <f>ROUND(I287*H287,2)</f>
        <v>0</v>
      </c>
      <c r="BL287" s="17" t="s">
        <v>210</v>
      </c>
      <c r="BM287" s="215" t="s">
        <v>1172</v>
      </c>
    </row>
    <row r="288" s="12" customFormat="1" ht="22.8" customHeight="1">
      <c r="A288" s="12"/>
      <c r="B288" s="188"/>
      <c r="C288" s="189"/>
      <c r="D288" s="190" t="s">
        <v>68</v>
      </c>
      <c r="E288" s="202" t="s">
        <v>212</v>
      </c>
      <c r="F288" s="202" t="s">
        <v>213</v>
      </c>
      <c r="G288" s="189"/>
      <c r="H288" s="189"/>
      <c r="I288" s="192"/>
      <c r="J288" s="203">
        <f>BK288</f>
        <v>0</v>
      </c>
      <c r="K288" s="189"/>
      <c r="L288" s="194"/>
      <c r="M288" s="195"/>
      <c r="N288" s="196"/>
      <c r="O288" s="196"/>
      <c r="P288" s="197">
        <f>SUM(P289:P293)</f>
        <v>0</v>
      </c>
      <c r="Q288" s="196"/>
      <c r="R288" s="197">
        <f>SUM(R289:R293)</f>
        <v>0</v>
      </c>
      <c r="S288" s="196"/>
      <c r="T288" s="198">
        <f>SUM(T289:T293)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199" t="s">
        <v>144</v>
      </c>
      <c r="AT288" s="200" t="s">
        <v>68</v>
      </c>
      <c r="AU288" s="200" t="s">
        <v>77</v>
      </c>
      <c r="AY288" s="199" t="s">
        <v>121</v>
      </c>
      <c r="BK288" s="201">
        <f>SUM(BK289:BK293)</f>
        <v>0</v>
      </c>
    </row>
    <row r="289" s="2" customFormat="1" ht="16.30189" customHeight="1">
      <c r="A289" s="38"/>
      <c r="B289" s="39"/>
      <c r="C289" s="204" t="s">
        <v>829</v>
      </c>
      <c r="D289" s="204" t="s">
        <v>124</v>
      </c>
      <c r="E289" s="205" t="s">
        <v>215</v>
      </c>
      <c r="F289" s="206" t="s">
        <v>216</v>
      </c>
      <c r="G289" s="207" t="s">
        <v>217</v>
      </c>
      <c r="H289" s="208">
        <v>50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1173</v>
      </c>
    </row>
    <row r="290" s="2" customFormat="1" ht="16.30189" customHeight="1">
      <c r="A290" s="38"/>
      <c r="B290" s="39"/>
      <c r="C290" s="204" t="s">
        <v>831</v>
      </c>
      <c r="D290" s="204" t="s">
        <v>124</v>
      </c>
      <c r="E290" s="205" t="s">
        <v>219</v>
      </c>
      <c r="F290" s="206" t="s">
        <v>220</v>
      </c>
      <c r="G290" s="207" t="s">
        <v>217</v>
      </c>
      <c r="H290" s="208">
        <v>120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1174</v>
      </c>
    </row>
    <row r="291" s="2" customFormat="1">
      <c r="A291" s="38"/>
      <c r="B291" s="39"/>
      <c r="C291" s="40"/>
      <c r="D291" s="227" t="s">
        <v>185</v>
      </c>
      <c r="E291" s="40"/>
      <c r="F291" s="228" t="s">
        <v>1175</v>
      </c>
      <c r="G291" s="40"/>
      <c r="H291" s="40"/>
      <c r="I291" s="229"/>
      <c r="J291" s="40"/>
      <c r="K291" s="40"/>
      <c r="L291" s="44"/>
      <c r="M291" s="230"/>
      <c r="N291" s="231"/>
      <c r="O291" s="84"/>
      <c r="P291" s="84"/>
      <c r="Q291" s="84"/>
      <c r="R291" s="84"/>
      <c r="S291" s="84"/>
      <c r="T291" s="85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185</v>
      </c>
      <c r="AU291" s="17" t="s">
        <v>79</v>
      </c>
    </row>
    <row r="292" s="2" customFormat="1" ht="16.30189" customHeight="1">
      <c r="A292" s="38"/>
      <c r="B292" s="39"/>
      <c r="C292" s="204" t="s">
        <v>834</v>
      </c>
      <c r="D292" s="204" t="s">
        <v>124</v>
      </c>
      <c r="E292" s="205" t="s">
        <v>224</v>
      </c>
      <c r="F292" s="206" t="s">
        <v>225</v>
      </c>
      <c r="G292" s="207" t="s">
        <v>217</v>
      </c>
      <c r="H292" s="208">
        <v>220</v>
      </c>
      <c r="I292" s="209"/>
      <c r="J292" s="210">
        <f>ROUND(I292*H292,2)</f>
        <v>0</v>
      </c>
      <c r="K292" s="206" t="s">
        <v>19</v>
      </c>
      <c r="L292" s="44"/>
      <c r="M292" s="211" t="s">
        <v>19</v>
      </c>
      <c r="N292" s="212" t="s">
        <v>40</v>
      </c>
      <c r="O292" s="84"/>
      <c r="P292" s="213">
        <f>O292*H292</f>
        <v>0</v>
      </c>
      <c r="Q292" s="213">
        <v>0</v>
      </c>
      <c r="R292" s="213">
        <f>Q292*H292</f>
        <v>0</v>
      </c>
      <c r="S292" s="213">
        <v>0</v>
      </c>
      <c r="T292" s="21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15" t="s">
        <v>210</v>
      </c>
      <c r="AT292" s="215" t="s">
        <v>124</v>
      </c>
      <c r="AU292" s="215" t="s">
        <v>79</v>
      </c>
      <c r="AY292" s="17" t="s">
        <v>121</v>
      </c>
      <c r="BE292" s="216">
        <f>IF(N292="základní",J292,0)</f>
        <v>0</v>
      </c>
      <c r="BF292" s="216">
        <f>IF(N292="snížená",J292,0)</f>
        <v>0</v>
      </c>
      <c r="BG292" s="216">
        <f>IF(N292="zákl. přenesená",J292,0)</f>
        <v>0</v>
      </c>
      <c r="BH292" s="216">
        <f>IF(N292="sníž. přenesená",J292,0)</f>
        <v>0</v>
      </c>
      <c r="BI292" s="216">
        <f>IF(N292="nulová",J292,0)</f>
        <v>0</v>
      </c>
      <c r="BJ292" s="17" t="s">
        <v>77</v>
      </c>
      <c r="BK292" s="216">
        <f>ROUND(I292*H292,2)</f>
        <v>0</v>
      </c>
      <c r="BL292" s="17" t="s">
        <v>210</v>
      </c>
      <c r="BM292" s="215" t="s">
        <v>1176</v>
      </c>
    </row>
    <row r="293" s="2" customFormat="1">
      <c r="A293" s="38"/>
      <c r="B293" s="39"/>
      <c r="C293" s="40"/>
      <c r="D293" s="227" t="s">
        <v>185</v>
      </c>
      <c r="E293" s="40"/>
      <c r="F293" s="228" t="s">
        <v>227</v>
      </c>
      <c r="G293" s="40"/>
      <c r="H293" s="40"/>
      <c r="I293" s="229"/>
      <c r="J293" s="40"/>
      <c r="K293" s="40"/>
      <c r="L293" s="44"/>
      <c r="M293" s="230"/>
      <c r="N293" s="231"/>
      <c r="O293" s="84"/>
      <c r="P293" s="84"/>
      <c r="Q293" s="84"/>
      <c r="R293" s="84"/>
      <c r="S293" s="84"/>
      <c r="T293" s="85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185</v>
      </c>
      <c r="AU293" s="17" t="s">
        <v>79</v>
      </c>
    </row>
    <row r="294" s="12" customFormat="1" ht="22.8" customHeight="1">
      <c r="A294" s="12"/>
      <c r="B294" s="188"/>
      <c r="C294" s="189"/>
      <c r="D294" s="190" t="s">
        <v>68</v>
      </c>
      <c r="E294" s="202" t="s">
        <v>228</v>
      </c>
      <c r="F294" s="202" t="s">
        <v>229</v>
      </c>
      <c r="G294" s="189"/>
      <c r="H294" s="189"/>
      <c r="I294" s="192"/>
      <c r="J294" s="203">
        <f>BK294</f>
        <v>0</v>
      </c>
      <c r="K294" s="189"/>
      <c r="L294" s="194"/>
      <c r="M294" s="195"/>
      <c r="N294" s="196"/>
      <c r="O294" s="196"/>
      <c r="P294" s="197">
        <f>SUM(P295:P297)</f>
        <v>0</v>
      </c>
      <c r="Q294" s="196"/>
      <c r="R294" s="197">
        <f>SUM(R295:R297)</f>
        <v>0</v>
      </c>
      <c r="S294" s="196"/>
      <c r="T294" s="198">
        <f>SUM(T295:T297)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199" t="s">
        <v>144</v>
      </c>
      <c r="AT294" s="200" t="s">
        <v>68</v>
      </c>
      <c r="AU294" s="200" t="s">
        <v>77</v>
      </c>
      <c r="AY294" s="199" t="s">
        <v>121</v>
      </c>
      <c r="BK294" s="201">
        <f>SUM(BK295:BK297)</f>
        <v>0</v>
      </c>
    </row>
    <row r="295" s="2" customFormat="1" ht="16.30189" customHeight="1">
      <c r="A295" s="38"/>
      <c r="B295" s="39"/>
      <c r="C295" s="204" t="s">
        <v>836</v>
      </c>
      <c r="D295" s="204" t="s">
        <v>124</v>
      </c>
      <c r="E295" s="205" t="s">
        <v>837</v>
      </c>
      <c r="F295" s="206" t="s">
        <v>838</v>
      </c>
      <c r="G295" s="207" t="s">
        <v>137</v>
      </c>
      <c r="H295" s="208">
        <v>1</v>
      </c>
      <c r="I295" s="209"/>
      <c r="J295" s="210">
        <f>ROUND(I295*H295,2)</f>
        <v>0</v>
      </c>
      <c r="K295" s="206" t="s">
        <v>19</v>
      </c>
      <c r="L295" s="44"/>
      <c r="M295" s="211" t="s">
        <v>19</v>
      </c>
      <c r="N295" s="212" t="s">
        <v>40</v>
      </c>
      <c r="O295" s="84"/>
      <c r="P295" s="213">
        <f>O295*H295</f>
        <v>0</v>
      </c>
      <c r="Q295" s="213">
        <v>0</v>
      </c>
      <c r="R295" s="213">
        <f>Q295*H295</f>
        <v>0</v>
      </c>
      <c r="S295" s="213">
        <v>0</v>
      </c>
      <c r="T295" s="21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15" t="s">
        <v>210</v>
      </c>
      <c r="AT295" s="215" t="s">
        <v>124</v>
      </c>
      <c r="AU295" s="215" t="s">
        <v>79</v>
      </c>
      <c r="AY295" s="17" t="s">
        <v>121</v>
      </c>
      <c r="BE295" s="216">
        <f>IF(N295="základní",J295,0)</f>
        <v>0</v>
      </c>
      <c r="BF295" s="216">
        <f>IF(N295="snížená",J295,0)</f>
        <v>0</v>
      </c>
      <c r="BG295" s="216">
        <f>IF(N295="zákl. přenesená",J295,0)</f>
        <v>0</v>
      </c>
      <c r="BH295" s="216">
        <f>IF(N295="sníž. přenesená",J295,0)</f>
        <v>0</v>
      </c>
      <c r="BI295" s="216">
        <f>IF(N295="nulová",J295,0)</f>
        <v>0</v>
      </c>
      <c r="BJ295" s="17" t="s">
        <v>77</v>
      </c>
      <c r="BK295" s="216">
        <f>ROUND(I295*H295,2)</f>
        <v>0</v>
      </c>
      <c r="BL295" s="17" t="s">
        <v>210</v>
      </c>
      <c r="BM295" s="215" t="s">
        <v>1177</v>
      </c>
    </row>
    <row r="296" s="2" customFormat="1">
      <c r="A296" s="38"/>
      <c r="B296" s="39"/>
      <c r="C296" s="40"/>
      <c r="D296" s="227" t="s">
        <v>185</v>
      </c>
      <c r="E296" s="40"/>
      <c r="F296" s="228" t="s">
        <v>840</v>
      </c>
      <c r="G296" s="40"/>
      <c r="H296" s="40"/>
      <c r="I296" s="229"/>
      <c r="J296" s="40"/>
      <c r="K296" s="40"/>
      <c r="L296" s="44"/>
      <c r="M296" s="230"/>
      <c r="N296" s="231"/>
      <c r="O296" s="84"/>
      <c r="P296" s="84"/>
      <c r="Q296" s="84"/>
      <c r="R296" s="84"/>
      <c r="S296" s="84"/>
      <c r="T296" s="85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185</v>
      </c>
      <c r="AU296" s="17" t="s">
        <v>79</v>
      </c>
    </row>
    <row r="297" s="2" customFormat="1" ht="16.30189" customHeight="1">
      <c r="A297" s="38"/>
      <c r="B297" s="39"/>
      <c r="C297" s="204" t="s">
        <v>841</v>
      </c>
      <c r="D297" s="204" t="s">
        <v>124</v>
      </c>
      <c r="E297" s="205" t="s">
        <v>231</v>
      </c>
      <c r="F297" s="206" t="s">
        <v>232</v>
      </c>
      <c r="G297" s="207" t="s">
        <v>201</v>
      </c>
      <c r="H297" s="232"/>
      <c r="I297" s="209"/>
      <c r="J297" s="210">
        <f>ROUND(I297*H297,2)</f>
        <v>0</v>
      </c>
      <c r="K297" s="206" t="s">
        <v>19</v>
      </c>
      <c r="L297" s="44"/>
      <c r="M297" s="211" t="s">
        <v>19</v>
      </c>
      <c r="N297" s="212" t="s">
        <v>40</v>
      </c>
      <c r="O297" s="84"/>
      <c r="P297" s="213">
        <f>O297*H297</f>
        <v>0</v>
      </c>
      <c r="Q297" s="213">
        <v>0</v>
      </c>
      <c r="R297" s="213">
        <f>Q297*H297</f>
        <v>0</v>
      </c>
      <c r="S297" s="213">
        <v>0</v>
      </c>
      <c r="T297" s="214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15" t="s">
        <v>210</v>
      </c>
      <c r="AT297" s="215" t="s">
        <v>124</v>
      </c>
      <c r="AU297" s="215" t="s">
        <v>79</v>
      </c>
      <c r="AY297" s="17" t="s">
        <v>121</v>
      </c>
      <c r="BE297" s="216">
        <f>IF(N297="základní",J297,0)</f>
        <v>0</v>
      </c>
      <c r="BF297" s="216">
        <f>IF(N297="snížená",J297,0)</f>
        <v>0</v>
      </c>
      <c r="BG297" s="216">
        <f>IF(N297="zákl. přenesená",J297,0)</f>
        <v>0</v>
      </c>
      <c r="BH297" s="216">
        <f>IF(N297="sníž. přenesená",J297,0)</f>
        <v>0</v>
      </c>
      <c r="BI297" s="216">
        <f>IF(N297="nulová",J297,0)</f>
        <v>0</v>
      </c>
      <c r="BJ297" s="17" t="s">
        <v>77</v>
      </c>
      <c r="BK297" s="216">
        <f>ROUND(I297*H297,2)</f>
        <v>0</v>
      </c>
      <c r="BL297" s="17" t="s">
        <v>210</v>
      </c>
      <c r="BM297" s="215" t="s">
        <v>1178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843</v>
      </c>
      <c r="F298" s="202" t="s">
        <v>844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SUM(P299:P302)</f>
        <v>0</v>
      </c>
      <c r="Q298" s="196"/>
      <c r="R298" s="197">
        <f>SUM(R299:R302)</f>
        <v>0</v>
      </c>
      <c r="S298" s="196"/>
      <c r="T298" s="198">
        <f>SUM(T299:T302)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SUM(BK299:BK302)</f>
        <v>0</v>
      </c>
    </row>
    <row r="299" s="2" customFormat="1" ht="16.30189" customHeight="1">
      <c r="A299" s="38"/>
      <c r="B299" s="39"/>
      <c r="C299" s="204" t="s">
        <v>845</v>
      </c>
      <c r="D299" s="204" t="s">
        <v>124</v>
      </c>
      <c r="E299" s="205" t="s">
        <v>846</v>
      </c>
      <c r="F299" s="206" t="s">
        <v>847</v>
      </c>
      <c r="G299" s="207" t="s">
        <v>137</v>
      </c>
      <c r="H299" s="208">
        <v>1</v>
      </c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1179</v>
      </c>
    </row>
    <row r="300" s="2" customFormat="1">
      <c r="A300" s="38"/>
      <c r="B300" s="39"/>
      <c r="C300" s="40"/>
      <c r="D300" s="227" t="s">
        <v>185</v>
      </c>
      <c r="E300" s="40"/>
      <c r="F300" s="228" t="s">
        <v>849</v>
      </c>
      <c r="G300" s="40"/>
      <c r="H300" s="40"/>
      <c r="I300" s="229"/>
      <c r="J300" s="40"/>
      <c r="K300" s="40"/>
      <c r="L300" s="44"/>
      <c r="M300" s="230"/>
      <c r="N300" s="231"/>
      <c r="O300" s="84"/>
      <c r="P300" s="84"/>
      <c r="Q300" s="84"/>
      <c r="R300" s="84"/>
      <c r="S300" s="84"/>
      <c r="T300" s="85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185</v>
      </c>
      <c r="AU300" s="17" t="s">
        <v>79</v>
      </c>
    </row>
    <row r="301" s="2" customFormat="1" ht="16.30189" customHeight="1">
      <c r="A301" s="38"/>
      <c r="B301" s="39"/>
      <c r="C301" s="204" t="s">
        <v>850</v>
      </c>
      <c r="D301" s="204" t="s">
        <v>124</v>
      </c>
      <c r="E301" s="205" t="s">
        <v>851</v>
      </c>
      <c r="F301" s="206" t="s">
        <v>852</v>
      </c>
      <c r="G301" s="207" t="s">
        <v>201</v>
      </c>
      <c r="H301" s="232"/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1180</v>
      </c>
    </row>
    <row r="302" s="2" customFormat="1">
      <c r="A302" s="38"/>
      <c r="B302" s="39"/>
      <c r="C302" s="40"/>
      <c r="D302" s="227" t="s">
        <v>185</v>
      </c>
      <c r="E302" s="40"/>
      <c r="F302" s="228" t="s">
        <v>854</v>
      </c>
      <c r="G302" s="40"/>
      <c r="H302" s="40"/>
      <c r="I302" s="229"/>
      <c r="J302" s="40"/>
      <c r="K302" s="40"/>
      <c r="L302" s="44"/>
      <c r="M302" s="260"/>
      <c r="N302" s="261"/>
      <c r="O302" s="235"/>
      <c r="P302" s="235"/>
      <c r="Q302" s="235"/>
      <c r="R302" s="235"/>
      <c r="S302" s="235"/>
      <c r="T302" s="26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185</v>
      </c>
      <c r="AU302" s="17" t="s">
        <v>79</v>
      </c>
    </row>
    <row r="303" s="2" customFormat="1" ht="6.96" customHeight="1">
      <c r="A303" s="38"/>
      <c r="B303" s="59"/>
      <c r="C303" s="60"/>
      <c r="D303" s="60"/>
      <c r="E303" s="60"/>
      <c r="F303" s="60"/>
      <c r="G303" s="60"/>
      <c r="H303" s="60"/>
      <c r="I303" s="60"/>
      <c r="J303" s="60"/>
      <c r="K303" s="60"/>
      <c r="L303" s="44"/>
      <c r="M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</sheetData>
  <sheetProtection sheet="1" autoFilter="0" formatColumns="0" formatRows="0" objects="1" scenarios="1" spinCount="100000" saltValue="20fGv4gYPlFsMk5/NCu6v7e18Raq47gg3Jm2CE0vzGXzBzt8tzd4ikEmkzpqx5/mUD6/3jwEGk/f/KLK+d4yPQ==" hashValue="6JxgnsmVw50qHMcDN9Sb42Ej0u9mgLRuL00tJhL+OD2BvBKk+IUrCJvBtxM1hntrEbnON68PGMjMMNYFDkWo3Q==" algorithmName="SHA-512" password="F61F"/>
  <autoFilter ref="C99:K302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95.43359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30189" customHeight="1">
      <c r="B7" s="20"/>
      <c r="E7" s="133" t="str">
        <f>'Rekapitulace stavby'!K6</f>
        <v>FVE Nemocnice České Budějovice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30189" customHeight="1">
      <c r="A9" s="38"/>
      <c r="B9" s="44"/>
      <c r="C9" s="38"/>
      <c r="D9" s="38"/>
      <c r="E9" s="135" t="s">
        <v>1181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4. 4. 2023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22</v>
      </c>
      <c r="F15" s="38"/>
      <c r="G15" s="38"/>
      <c r="H15" s="38"/>
      <c r="I15" s="132" t="s">
        <v>27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">
        <v>19</v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">
        <v>22</v>
      </c>
      <c r="F21" s="38"/>
      <c r="G21" s="38"/>
      <c r="H21" s="38"/>
      <c r="I21" s="132" t="s">
        <v>27</v>
      </c>
      <c r="J21" s="136" t="s">
        <v>19</v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22</v>
      </c>
      <c r="F24" s="38"/>
      <c r="G24" s="38"/>
      <c r="H24" s="38"/>
      <c r="I24" s="132" t="s">
        <v>27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7.0566" customHeight="1">
      <c r="A27" s="138"/>
      <c r="B27" s="139"/>
      <c r="C27" s="138"/>
      <c r="D27" s="138"/>
      <c r="E27" s="140" t="s">
        <v>95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ROUND(J96,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ROUND((SUM(BE96:BE304)),  2)</f>
        <v>0</v>
      </c>
      <c r="G33" s="38"/>
      <c r="H33" s="38"/>
      <c r="I33" s="148">
        <v>0.20999999999999999</v>
      </c>
      <c r="J33" s="147">
        <f>ROUND(((SUM(BE96:BE304))*I33),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ROUND((SUM(BF96:BF304)),  2)</f>
        <v>0</v>
      </c>
      <c r="G34" s="38"/>
      <c r="H34" s="38"/>
      <c r="I34" s="148">
        <v>0.14999999999999999</v>
      </c>
      <c r="J34" s="147">
        <f>ROUND(((SUM(BF96:BF304))*I34),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ROUND((SUM(BG96:BG304)),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ROUND((SUM(BH96:BH304)),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ROUND((SUM(BI96:BI304)),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96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30189" customHeight="1">
      <c r="A48" s="38"/>
      <c r="B48" s="39"/>
      <c r="C48" s="40"/>
      <c r="D48" s="40"/>
      <c r="E48" s="160" t="str">
        <f>E7</f>
        <v>FVE Nemocnice České Budějovice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30189" customHeight="1">
      <c r="A50" s="38"/>
      <c r="B50" s="39"/>
      <c r="C50" s="40"/>
      <c r="D50" s="40"/>
      <c r="E50" s="69" t="str">
        <f>E9</f>
        <v>SO04 - Budova Prádelna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4. 4. 2023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30566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30566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97</v>
      </c>
      <c r="D57" s="162"/>
      <c r="E57" s="162"/>
      <c r="F57" s="162"/>
      <c r="G57" s="162"/>
      <c r="H57" s="162"/>
      <c r="I57" s="162"/>
      <c r="J57" s="163" t="s">
        <v>98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J96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99</v>
      </c>
    </row>
    <row r="60" s="9" customFormat="1" ht="24.96" customHeight="1">
      <c r="A60" s="9"/>
      <c r="B60" s="165"/>
      <c r="C60" s="166"/>
      <c r="D60" s="167" t="s">
        <v>235</v>
      </c>
      <c r="E60" s="168"/>
      <c r="F60" s="168"/>
      <c r="G60" s="168"/>
      <c r="H60" s="168"/>
      <c r="I60" s="168"/>
      <c r="J60" s="169">
        <f>J97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236</v>
      </c>
      <c r="E61" s="174"/>
      <c r="F61" s="174"/>
      <c r="G61" s="174"/>
      <c r="H61" s="174"/>
      <c r="I61" s="174"/>
      <c r="J61" s="175">
        <f>J98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100</v>
      </c>
      <c r="E62" s="168"/>
      <c r="F62" s="168"/>
      <c r="G62" s="168"/>
      <c r="H62" s="168"/>
      <c r="I62" s="168"/>
      <c r="J62" s="169">
        <f>J100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237</v>
      </c>
      <c r="E63" s="174"/>
      <c r="F63" s="174"/>
      <c r="G63" s="174"/>
      <c r="H63" s="174"/>
      <c r="I63" s="174"/>
      <c r="J63" s="175">
        <f>J101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238</v>
      </c>
      <c r="E64" s="174"/>
      <c r="F64" s="174"/>
      <c r="G64" s="174"/>
      <c r="H64" s="174"/>
      <c r="I64" s="174"/>
      <c r="J64" s="175">
        <f>J118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1"/>
      <c r="C65" s="172"/>
      <c r="D65" s="173" t="s">
        <v>239</v>
      </c>
      <c r="E65" s="174"/>
      <c r="F65" s="174"/>
      <c r="G65" s="174"/>
      <c r="H65" s="174"/>
      <c r="I65" s="174"/>
      <c r="J65" s="175">
        <f>J119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244</v>
      </c>
      <c r="E66" s="174"/>
      <c r="F66" s="174"/>
      <c r="G66" s="174"/>
      <c r="H66" s="174"/>
      <c r="I66" s="174"/>
      <c r="J66" s="175">
        <f>J164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1"/>
      <c r="C67" s="172"/>
      <c r="D67" s="173" t="s">
        <v>245</v>
      </c>
      <c r="E67" s="174"/>
      <c r="F67" s="174"/>
      <c r="G67" s="174"/>
      <c r="H67" s="174"/>
      <c r="I67" s="174"/>
      <c r="J67" s="175">
        <f>J231</f>
        <v>0</v>
      </c>
      <c r="K67" s="172"/>
      <c r="L67" s="17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1"/>
      <c r="C68" s="172"/>
      <c r="D68" s="173" t="s">
        <v>246</v>
      </c>
      <c r="E68" s="174"/>
      <c r="F68" s="174"/>
      <c r="G68" s="174"/>
      <c r="H68" s="174"/>
      <c r="I68" s="174"/>
      <c r="J68" s="175">
        <f>J250</f>
        <v>0</v>
      </c>
      <c r="K68" s="172"/>
      <c r="L68" s="17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1"/>
      <c r="C69" s="172"/>
      <c r="D69" s="173" t="s">
        <v>247</v>
      </c>
      <c r="E69" s="174"/>
      <c r="F69" s="174"/>
      <c r="G69" s="174"/>
      <c r="H69" s="174"/>
      <c r="I69" s="174"/>
      <c r="J69" s="175">
        <f>J269</f>
        <v>0</v>
      </c>
      <c r="K69" s="172"/>
      <c r="L69" s="17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1"/>
      <c r="C70" s="172"/>
      <c r="D70" s="173" t="s">
        <v>248</v>
      </c>
      <c r="E70" s="174"/>
      <c r="F70" s="174"/>
      <c r="G70" s="174"/>
      <c r="H70" s="174"/>
      <c r="I70" s="174"/>
      <c r="J70" s="175">
        <f>J274</f>
        <v>0</v>
      </c>
      <c r="K70" s="172"/>
      <c r="L70" s="17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5"/>
      <c r="C71" s="166"/>
      <c r="D71" s="167" t="s">
        <v>102</v>
      </c>
      <c r="E71" s="168"/>
      <c r="F71" s="168"/>
      <c r="G71" s="168"/>
      <c r="H71" s="168"/>
      <c r="I71" s="168"/>
      <c r="J71" s="169">
        <f>J281</f>
        <v>0</v>
      </c>
      <c r="K71" s="166"/>
      <c r="L71" s="170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1"/>
      <c r="C72" s="172"/>
      <c r="D72" s="173" t="s">
        <v>103</v>
      </c>
      <c r="E72" s="174"/>
      <c r="F72" s="174"/>
      <c r="G72" s="174"/>
      <c r="H72" s="174"/>
      <c r="I72" s="174"/>
      <c r="J72" s="175">
        <f>J282</f>
        <v>0</v>
      </c>
      <c r="K72" s="172"/>
      <c r="L72" s="17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1"/>
      <c r="C73" s="172"/>
      <c r="D73" s="173" t="s">
        <v>249</v>
      </c>
      <c r="E73" s="174"/>
      <c r="F73" s="174"/>
      <c r="G73" s="174"/>
      <c r="H73" s="174"/>
      <c r="I73" s="174"/>
      <c r="J73" s="175">
        <f>J287</f>
        <v>0</v>
      </c>
      <c r="K73" s="172"/>
      <c r="L73" s="17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1"/>
      <c r="C74" s="172"/>
      <c r="D74" s="173" t="s">
        <v>104</v>
      </c>
      <c r="E74" s="174"/>
      <c r="F74" s="174"/>
      <c r="G74" s="174"/>
      <c r="H74" s="174"/>
      <c r="I74" s="174"/>
      <c r="J74" s="175">
        <f>J292</f>
        <v>0</v>
      </c>
      <c r="K74" s="172"/>
      <c r="L74" s="17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1"/>
      <c r="C75" s="172"/>
      <c r="D75" s="173" t="s">
        <v>105</v>
      </c>
      <c r="E75" s="174"/>
      <c r="F75" s="174"/>
      <c r="G75" s="174"/>
      <c r="H75" s="174"/>
      <c r="I75" s="174"/>
      <c r="J75" s="175">
        <f>J298</f>
        <v>0</v>
      </c>
      <c r="K75" s="172"/>
      <c r="L75" s="17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1"/>
      <c r="C76" s="172"/>
      <c r="D76" s="173" t="s">
        <v>250</v>
      </c>
      <c r="E76" s="174"/>
      <c r="F76" s="174"/>
      <c r="G76" s="174"/>
      <c r="H76" s="174"/>
      <c r="I76" s="174"/>
      <c r="J76" s="175">
        <f>J300</f>
        <v>0</v>
      </c>
      <c r="K76" s="172"/>
      <c r="L76" s="17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59"/>
      <c r="C78" s="60"/>
      <c r="D78" s="60"/>
      <c r="E78" s="60"/>
      <c r="F78" s="60"/>
      <c r="G78" s="60"/>
      <c r="H78" s="60"/>
      <c r="I78" s="60"/>
      <c r="J78" s="60"/>
      <c r="K78" s="6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82" s="2" customFormat="1" ht="6.96" customHeight="1">
      <c r="A82" s="38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24.96" customHeight="1">
      <c r="A83" s="38"/>
      <c r="B83" s="39"/>
      <c r="C83" s="23" t="s">
        <v>106</v>
      </c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16</v>
      </c>
      <c r="D85" s="40"/>
      <c r="E85" s="40"/>
      <c r="F85" s="40"/>
      <c r="G85" s="40"/>
      <c r="H85" s="40"/>
      <c r="I85" s="40"/>
      <c r="J85" s="40"/>
      <c r="K85" s="40"/>
      <c r="L85" s="134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6.30189" customHeight="1">
      <c r="A86" s="38"/>
      <c r="B86" s="39"/>
      <c r="C86" s="40"/>
      <c r="D86" s="40"/>
      <c r="E86" s="160" t="str">
        <f>E7</f>
        <v>FVE Nemocnice České Budějovice</v>
      </c>
      <c r="F86" s="32"/>
      <c r="G86" s="32"/>
      <c r="H86" s="32"/>
      <c r="I86" s="40"/>
      <c r="J86" s="40"/>
      <c r="K86" s="40"/>
      <c r="L86" s="134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93</v>
      </c>
      <c r="D87" s="40"/>
      <c r="E87" s="40"/>
      <c r="F87" s="40"/>
      <c r="G87" s="40"/>
      <c r="H87" s="40"/>
      <c r="I87" s="40"/>
      <c r="J87" s="40"/>
      <c r="K87" s="40"/>
      <c r="L87" s="134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30189" customHeight="1">
      <c r="A88" s="38"/>
      <c r="B88" s="39"/>
      <c r="C88" s="40"/>
      <c r="D88" s="40"/>
      <c r="E88" s="69" t="str">
        <f>E9</f>
        <v>SO04 - Budova Prádelna</v>
      </c>
      <c r="F88" s="40"/>
      <c r="G88" s="40"/>
      <c r="H88" s="40"/>
      <c r="I88" s="40"/>
      <c r="J88" s="40"/>
      <c r="K88" s="40"/>
      <c r="L88" s="134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40"/>
      <c r="J89" s="40"/>
      <c r="K89" s="40"/>
      <c r="L89" s="134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21</v>
      </c>
      <c r="D90" s="40"/>
      <c r="E90" s="40"/>
      <c r="F90" s="27" t="str">
        <f>F12</f>
        <v xml:space="preserve"> </v>
      </c>
      <c r="G90" s="40"/>
      <c r="H90" s="40"/>
      <c r="I90" s="32" t="s">
        <v>23</v>
      </c>
      <c r="J90" s="72" t="str">
        <f>IF(J12="","",J12)</f>
        <v>4. 4. 2023</v>
      </c>
      <c r="K90" s="40"/>
      <c r="L90" s="134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134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30566" customHeight="1">
      <c r="A92" s="38"/>
      <c r="B92" s="39"/>
      <c r="C92" s="32" t="s">
        <v>25</v>
      </c>
      <c r="D92" s="40"/>
      <c r="E92" s="40"/>
      <c r="F92" s="27" t="str">
        <f>E15</f>
        <v xml:space="preserve"> </v>
      </c>
      <c r="G92" s="40"/>
      <c r="H92" s="40"/>
      <c r="I92" s="32" t="s">
        <v>30</v>
      </c>
      <c r="J92" s="36" t="str">
        <f>E21</f>
        <v xml:space="preserve"> </v>
      </c>
      <c r="K92" s="40"/>
      <c r="L92" s="134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30566" customHeight="1">
      <c r="A93" s="38"/>
      <c r="B93" s="39"/>
      <c r="C93" s="32" t="s">
        <v>28</v>
      </c>
      <c r="D93" s="40"/>
      <c r="E93" s="40"/>
      <c r="F93" s="27" t="str">
        <f>IF(E18="","",E18)</f>
        <v>Vyplň údaj</v>
      </c>
      <c r="G93" s="40"/>
      <c r="H93" s="40"/>
      <c r="I93" s="32" t="s">
        <v>32</v>
      </c>
      <c r="J93" s="36" t="str">
        <f>E24</f>
        <v xml:space="preserve"> </v>
      </c>
      <c r="K93" s="40"/>
      <c r="L93" s="134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134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11" customFormat="1" ht="29.28" customHeight="1">
      <c r="A95" s="177"/>
      <c r="B95" s="178"/>
      <c r="C95" s="179" t="s">
        <v>107</v>
      </c>
      <c r="D95" s="180" t="s">
        <v>54</v>
      </c>
      <c r="E95" s="180" t="s">
        <v>50</v>
      </c>
      <c r="F95" s="180" t="s">
        <v>51</v>
      </c>
      <c r="G95" s="180" t="s">
        <v>108</v>
      </c>
      <c r="H95" s="180" t="s">
        <v>109</v>
      </c>
      <c r="I95" s="180" t="s">
        <v>110</v>
      </c>
      <c r="J95" s="180" t="s">
        <v>98</v>
      </c>
      <c r="K95" s="181" t="s">
        <v>111</v>
      </c>
      <c r="L95" s="182"/>
      <c r="M95" s="92" t="s">
        <v>19</v>
      </c>
      <c r="N95" s="93" t="s">
        <v>39</v>
      </c>
      <c r="O95" s="93" t="s">
        <v>112</v>
      </c>
      <c r="P95" s="93" t="s">
        <v>113</v>
      </c>
      <c r="Q95" s="93" t="s">
        <v>114</v>
      </c>
      <c r="R95" s="93" t="s">
        <v>115</v>
      </c>
      <c r="S95" s="93" t="s">
        <v>116</v>
      </c>
      <c r="T95" s="94" t="s">
        <v>117</v>
      </c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</row>
    <row r="96" s="2" customFormat="1" ht="22.8" customHeight="1">
      <c r="A96" s="38"/>
      <c r="B96" s="39"/>
      <c r="C96" s="99" t="s">
        <v>118</v>
      </c>
      <c r="D96" s="40"/>
      <c r="E96" s="40"/>
      <c r="F96" s="40"/>
      <c r="G96" s="40"/>
      <c r="H96" s="40"/>
      <c r="I96" s="40"/>
      <c r="J96" s="183">
        <f>BK96</f>
        <v>0</v>
      </c>
      <c r="K96" s="40"/>
      <c r="L96" s="44"/>
      <c r="M96" s="95"/>
      <c r="N96" s="184"/>
      <c r="O96" s="96"/>
      <c r="P96" s="185">
        <f>P97+P100+P281</f>
        <v>0</v>
      </c>
      <c r="Q96" s="96"/>
      <c r="R96" s="185">
        <f>R97+R100+R281</f>
        <v>29.107645000000002</v>
      </c>
      <c r="S96" s="96"/>
      <c r="T96" s="186">
        <f>T97+T100+T281</f>
        <v>0.017000000000000001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68</v>
      </c>
      <c r="AU96" s="17" t="s">
        <v>99</v>
      </c>
      <c r="BK96" s="187">
        <f>BK97+BK100+BK281</f>
        <v>0</v>
      </c>
    </row>
    <row r="97" s="12" customFormat="1" ht="25.92" customHeight="1">
      <c r="A97" s="12"/>
      <c r="B97" s="188"/>
      <c r="C97" s="189"/>
      <c r="D97" s="190" t="s">
        <v>68</v>
      </c>
      <c r="E97" s="191" t="s">
        <v>251</v>
      </c>
      <c r="F97" s="191" t="s">
        <v>252</v>
      </c>
      <c r="G97" s="189"/>
      <c r="H97" s="189"/>
      <c r="I97" s="192"/>
      <c r="J97" s="193">
        <f>BK97</f>
        <v>0</v>
      </c>
      <c r="K97" s="189"/>
      <c r="L97" s="194"/>
      <c r="M97" s="195"/>
      <c r="N97" s="196"/>
      <c r="O97" s="196"/>
      <c r="P97" s="197">
        <f>P98</f>
        <v>0</v>
      </c>
      <c r="Q97" s="196"/>
      <c r="R97" s="197">
        <f>R98</f>
        <v>0.00123</v>
      </c>
      <c r="S97" s="196"/>
      <c r="T97" s="198">
        <f>T98</f>
        <v>0.017000000000000001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99" t="s">
        <v>77</v>
      </c>
      <c r="AT97" s="200" t="s">
        <v>68</v>
      </c>
      <c r="AU97" s="200" t="s">
        <v>69</v>
      </c>
      <c r="AY97" s="199" t="s">
        <v>121</v>
      </c>
      <c r="BK97" s="201">
        <f>BK98</f>
        <v>0</v>
      </c>
    </row>
    <row r="98" s="12" customFormat="1" ht="22.8" customHeight="1">
      <c r="A98" s="12"/>
      <c r="B98" s="188"/>
      <c r="C98" s="189"/>
      <c r="D98" s="190" t="s">
        <v>68</v>
      </c>
      <c r="E98" s="202" t="s">
        <v>160</v>
      </c>
      <c r="F98" s="202" t="s">
        <v>253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P99</f>
        <v>0</v>
      </c>
      <c r="Q98" s="196"/>
      <c r="R98" s="197">
        <f>R99</f>
        <v>0.00123</v>
      </c>
      <c r="S98" s="196"/>
      <c r="T98" s="198">
        <f>T99</f>
        <v>0.017000000000000001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77</v>
      </c>
      <c r="AT98" s="200" t="s">
        <v>68</v>
      </c>
      <c r="AU98" s="200" t="s">
        <v>77</v>
      </c>
      <c r="AY98" s="199" t="s">
        <v>121</v>
      </c>
      <c r="BK98" s="201">
        <f>BK99</f>
        <v>0</v>
      </c>
    </row>
    <row r="99" s="2" customFormat="1" ht="23.4566" customHeight="1">
      <c r="A99" s="38"/>
      <c r="B99" s="39"/>
      <c r="C99" s="204" t="s">
        <v>77</v>
      </c>
      <c r="D99" s="204" t="s">
        <v>124</v>
      </c>
      <c r="E99" s="205" t="s">
        <v>254</v>
      </c>
      <c r="F99" s="206" t="s">
        <v>255</v>
      </c>
      <c r="G99" s="207" t="s">
        <v>179</v>
      </c>
      <c r="H99" s="208">
        <v>1</v>
      </c>
      <c r="I99" s="209"/>
      <c r="J99" s="210">
        <f>ROUND(I99*H99,2)</f>
        <v>0</v>
      </c>
      <c r="K99" s="206" t="s">
        <v>19</v>
      </c>
      <c r="L99" s="44"/>
      <c r="M99" s="211" t="s">
        <v>19</v>
      </c>
      <c r="N99" s="212" t="s">
        <v>40</v>
      </c>
      <c r="O99" s="84"/>
      <c r="P99" s="213">
        <f>O99*H99</f>
        <v>0</v>
      </c>
      <c r="Q99" s="213">
        <v>0.00123</v>
      </c>
      <c r="R99" s="213">
        <f>Q99*H99</f>
        <v>0.00123</v>
      </c>
      <c r="S99" s="213">
        <v>0.017000000000000001</v>
      </c>
      <c r="T99" s="214">
        <f>S99*H99</f>
        <v>0.017000000000000001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140</v>
      </c>
      <c r="AT99" s="215" t="s">
        <v>124</v>
      </c>
      <c r="AU99" s="215" t="s">
        <v>79</v>
      </c>
      <c r="AY99" s="17" t="s">
        <v>121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77</v>
      </c>
      <c r="BK99" s="216">
        <f>ROUND(I99*H99,2)</f>
        <v>0</v>
      </c>
      <c r="BL99" s="17" t="s">
        <v>140</v>
      </c>
      <c r="BM99" s="215" t="s">
        <v>1182</v>
      </c>
    </row>
    <row r="100" s="12" customFormat="1" ht="25.92" customHeight="1">
      <c r="A100" s="12"/>
      <c r="B100" s="188"/>
      <c r="C100" s="189"/>
      <c r="D100" s="190" t="s">
        <v>68</v>
      </c>
      <c r="E100" s="191" t="s">
        <v>119</v>
      </c>
      <c r="F100" s="191" t="s">
        <v>120</v>
      </c>
      <c r="G100" s="189"/>
      <c r="H100" s="189"/>
      <c r="I100" s="192"/>
      <c r="J100" s="193">
        <f>BK100</f>
        <v>0</v>
      </c>
      <c r="K100" s="189"/>
      <c r="L100" s="194"/>
      <c r="M100" s="195"/>
      <c r="N100" s="196"/>
      <c r="O100" s="196"/>
      <c r="P100" s="197">
        <f>P101+P118+P164+P231+P250+P269+P274</f>
        <v>0</v>
      </c>
      <c r="Q100" s="196"/>
      <c r="R100" s="197">
        <f>R101+R118+R164+R231+R250+R269+R274</f>
        <v>29.106415000000002</v>
      </c>
      <c r="S100" s="196"/>
      <c r="T100" s="198">
        <f>T101+T118+T164+T231+T250+T269+T274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99" t="s">
        <v>79</v>
      </c>
      <c r="AT100" s="200" t="s">
        <v>68</v>
      </c>
      <c r="AU100" s="200" t="s">
        <v>69</v>
      </c>
      <c r="AY100" s="199" t="s">
        <v>121</v>
      </c>
      <c r="BK100" s="201">
        <f>BK101+BK118+BK164+BK231+BK250+BK269+BK274</f>
        <v>0</v>
      </c>
    </row>
    <row r="101" s="12" customFormat="1" ht="22.8" customHeight="1">
      <c r="A101" s="12"/>
      <c r="B101" s="188"/>
      <c r="C101" s="189"/>
      <c r="D101" s="190" t="s">
        <v>68</v>
      </c>
      <c r="E101" s="202" t="s">
        <v>257</v>
      </c>
      <c r="F101" s="202" t="s">
        <v>258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SUM(P102:P117)</f>
        <v>0</v>
      </c>
      <c r="Q101" s="196"/>
      <c r="R101" s="197">
        <f>SUM(R102:R117)</f>
        <v>23.020500000000002</v>
      </c>
      <c r="S101" s="196"/>
      <c r="T101" s="198">
        <f>SUM(T102:T117)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79</v>
      </c>
      <c r="AT101" s="200" t="s">
        <v>68</v>
      </c>
      <c r="AU101" s="200" t="s">
        <v>77</v>
      </c>
      <c r="AY101" s="199" t="s">
        <v>121</v>
      </c>
      <c r="BK101" s="201">
        <f>SUM(BK102:BK117)</f>
        <v>0</v>
      </c>
    </row>
    <row r="102" s="2" customFormat="1" ht="16.30189" customHeight="1">
      <c r="A102" s="38"/>
      <c r="B102" s="39"/>
      <c r="C102" s="204" t="s">
        <v>79</v>
      </c>
      <c r="D102" s="204" t="s">
        <v>124</v>
      </c>
      <c r="E102" s="205" t="s">
        <v>1183</v>
      </c>
      <c r="F102" s="206" t="s">
        <v>1184</v>
      </c>
      <c r="G102" s="207" t="s">
        <v>127</v>
      </c>
      <c r="H102" s="208">
        <v>724</v>
      </c>
      <c r="I102" s="209"/>
      <c r="J102" s="210">
        <f>ROUND(I102*H102,2)</f>
        <v>0</v>
      </c>
      <c r="K102" s="206" t="s">
        <v>19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128</v>
      </c>
      <c r="AT102" s="215" t="s">
        <v>124</v>
      </c>
      <c r="AU102" s="215" t="s">
        <v>79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128</v>
      </c>
      <c r="BM102" s="215" t="s">
        <v>1185</v>
      </c>
    </row>
    <row r="103" s="2" customFormat="1" ht="16.30189" customHeight="1">
      <c r="A103" s="38"/>
      <c r="B103" s="39"/>
      <c r="C103" s="217" t="s">
        <v>133</v>
      </c>
      <c r="D103" s="217" t="s">
        <v>134</v>
      </c>
      <c r="E103" s="218" t="s">
        <v>1186</v>
      </c>
      <c r="F103" s="219" t="s">
        <v>1187</v>
      </c>
      <c r="G103" s="220" t="s">
        <v>309</v>
      </c>
      <c r="H103" s="221">
        <v>91</v>
      </c>
      <c r="I103" s="222"/>
      <c r="J103" s="223">
        <f>ROUND(I103*H103,2)</f>
        <v>0</v>
      </c>
      <c r="K103" s="219" t="s">
        <v>19</v>
      </c>
      <c r="L103" s="224"/>
      <c r="M103" s="225" t="s">
        <v>19</v>
      </c>
      <c r="N103" s="226" t="s">
        <v>40</v>
      </c>
      <c r="O103" s="84"/>
      <c r="P103" s="213">
        <f>O103*H103</f>
        <v>0</v>
      </c>
      <c r="Q103" s="213">
        <v>0.062</v>
      </c>
      <c r="R103" s="213">
        <f>Q103*H103</f>
        <v>5.6420000000000003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138</v>
      </c>
      <c r="AT103" s="215" t="s">
        <v>134</v>
      </c>
      <c r="AU103" s="215" t="s">
        <v>79</v>
      </c>
      <c r="AY103" s="17" t="s">
        <v>121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77</v>
      </c>
      <c r="BK103" s="216">
        <f>ROUND(I103*H103,2)</f>
        <v>0</v>
      </c>
      <c r="BL103" s="17" t="s">
        <v>128</v>
      </c>
      <c r="BM103" s="215" t="s">
        <v>1188</v>
      </c>
    </row>
    <row r="104" s="2" customFormat="1" ht="16.30189" customHeight="1">
      <c r="A104" s="38"/>
      <c r="B104" s="39"/>
      <c r="C104" s="204" t="s">
        <v>140</v>
      </c>
      <c r="D104" s="204" t="s">
        <v>124</v>
      </c>
      <c r="E104" s="205" t="s">
        <v>1189</v>
      </c>
      <c r="F104" s="206" t="s">
        <v>1190</v>
      </c>
      <c r="G104" s="207" t="s">
        <v>127</v>
      </c>
      <c r="H104" s="208">
        <v>724</v>
      </c>
      <c r="I104" s="209"/>
      <c r="J104" s="210">
        <f>ROUND(I104*H104,2)</f>
        <v>0</v>
      </c>
      <c r="K104" s="206" t="s">
        <v>19</v>
      </c>
      <c r="L104" s="44"/>
      <c r="M104" s="211" t="s">
        <v>19</v>
      </c>
      <c r="N104" s="212" t="s">
        <v>40</v>
      </c>
      <c r="O104" s="84"/>
      <c r="P104" s="213">
        <f>O104*H104</f>
        <v>0</v>
      </c>
      <c r="Q104" s="213">
        <v>0</v>
      </c>
      <c r="R104" s="213">
        <f>Q104*H104</f>
        <v>0</v>
      </c>
      <c r="S104" s="213">
        <v>0</v>
      </c>
      <c r="T104" s="214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215" t="s">
        <v>128</v>
      </c>
      <c r="AT104" s="215" t="s">
        <v>124</v>
      </c>
      <c r="AU104" s="215" t="s">
        <v>79</v>
      </c>
      <c r="AY104" s="17" t="s">
        <v>121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7" t="s">
        <v>77</v>
      </c>
      <c r="BK104" s="216">
        <f>ROUND(I104*H104,2)</f>
        <v>0</v>
      </c>
      <c r="BL104" s="17" t="s">
        <v>128</v>
      </c>
      <c r="BM104" s="215" t="s">
        <v>1191</v>
      </c>
    </row>
    <row r="105" s="2" customFormat="1" ht="16.30189" customHeight="1">
      <c r="A105" s="38"/>
      <c r="B105" s="39"/>
      <c r="C105" s="217" t="s">
        <v>144</v>
      </c>
      <c r="D105" s="217" t="s">
        <v>134</v>
      </c>
      <c r="E105" s="218" t="s">
        <v>268</v>
      </c>
      <c r="F105" s="219" t="s">
        <v>269</v>
      </c>
      <c r="G105" s="220" t="s">
        <v>127</v>
      </c>
      <c r="H105" s="221">
        <v>724</v>
      </c>
      <c r="I105" s="222"/>
      <c r="J105" s="223">
        <f>ROUND(I105*H105,2)</f>
        <v>0</v>
      </c>
      <c r="K105" s="219" t="s">
        <v>19</v>
      </c>
      <c r="L105" s="224"/>
      <c r="M105" s="225" t="s">
        <v>19</v>
      </c>
      <c r="N105" s="226" t="s">
        <v>40</v>
      </c>
      <c r="O105" s="84"/>
      <c r="P105" s="213">
        <f>O105*H105</f>
        <v>0</v>
      </c>
      <c r="Q105" s="213">
        <v>0.02</v>
      </c>
      <c r="R105" s="213">
        <f>Q105*H105</f>
        <v>14.48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138</v>
      </c>
      <c r="AT105" s="215" t="s">
        <v>134</v>
      </c>
      <c r="AU105" s="215" t="s">
        <v>79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128</v>
      </c>
      <c r="BM105" s="215" t="s">
        <v>1192</v>
      </c>
    </row>
    <row r="106" s="2" customFormat="1" ht="23.4566" customHeight="1">
      <c r="A106" s="38"/>
      <c r="B106" s="39"/>
      <c r="C106" s="204" t="s">
        <v>148</v>
      </c>
      <c r="D106" s="204" t="s">
        <v>124</v>
      </c>
      <c r="E106" s="205" t="s">
        <v>1193</v>
      </c>
      <c r="F106" s="206" t="s">
        <v>1194</v>
      </c>
      <c r="G106" s="207" t="s">
        <v>127</v>
      </c>
      <c r="H106" s="208">
        <v>3</v>
      </c>
      <c r="I106" s="209"/>
      <c r="J106" s="210">
        <f>ROUND(I106*H106,2)</f>
        <v>0</v>
      </c>
      <c r="K106" s="206" t="s">
        <v>19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124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1195</v>
      </c>
    </row>
    <row r="107" s="2" customFormat="1" ht="21.0566" customHeight="1">
      <c r="A107" s="38"/>
      <c r="B107" s="39"/>
      <c r="C107" s="217" t="s">
        <v>152</v>
      </c>
      <c r="D107" s="217" t="s">
        <v>134</v>
      </c>
      <c r="E107" s="218" t="s">
        <v>1196</v>
      </c>
      <c r="F107" s="219" t="s">
        <v>1197</v>
      </c>
      <c r="G107" s="220" t="s">
        <v>127</v>
      </c>
      <c r="H107" s="221">
        <v>3</v>
      </c>
      <c r="I107" s="222"/>
      <c r="J107" s="223">
        <f>ROUND(I107*H107,2)</f>
        <v>0</v>
      </c>
      <c r="K107" s="219" t="s">
        <v>19</v>
      </c>
      <c r="L107" s="224"/>
      <c r="M107" s="225" t="s">
        <v>19</v>
      </c>
      <c r="N107" s="226" t="s">
        <v>40</v>
      </c>
      <c r="O107" s="84"/>
      <c r="P107" s="213">
        <f>O107*H107</f>
        <v>0</v>
      </c>
      <c r="Q107" s="213">
        <v>0.83399999999999996</v>
      </c>
      <c r="R107" s="213">
        <f>Q107*H107</f>
        <v>2.5019999999999998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138</v>
      </c>
      <c r="AT107" s="215" t="s">
        <v>134</v>
      </c>
      <c r="AU107" s="215" t="s">
        <v>79</v>
      </c>
      <c r="AY107" s="17" t="s">
        <v>121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77</v>
      </c>
      <c r="BK107" s="216">
        <f>ROUND(I107*H107,2)</f>
        <v>0</v>
      </c>
      <c r="BL107" s="17" t="s">
        <v>128</v>
      </c>
      <c r="BM107" s="215" t="s">
        <v>1198</v>
      </c>
    </row>
    <row r="108" s="2" customFormat="1" ht="23.4566" customHeight="1">
      <c r="A108" s="38"/>
      <c r="B108" s="39"/>
      <c r="C108" s="204" t="s">
        <v>156</v>
      </c>
      <c r="D108" s="204" t="s">
        <v>124</v>
      </c>
      <c r="E108" s="205" t="s">
        <v>271</v>
      </c>
      <c r="F108" s="206" t="s">
        <v>272</v>
      </c>
      <c r="G108" s="207" t="s">
        <v>127</v>
      </c>
      <c r="H108" s="208">
        <v>1</v>
      </c>
      <c r="I108" s="209"/>
      <c r="J108" s="210">
        <f>ROUND(I108*H108,2)</f>
        <v>0</v>
      </c>
      <c r="K108" s="206" t="s">
        <v>19</v>
      </c>
      <c r="L108" s="44"/>
      <c r="M108" s="211" t="s">
        <v>19</v>
      </c>
      <c r="N108" s="212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128</v>
      </c>
      <c r="AT108" s="215" t="s">
        <v>124</v>
      </c>
      <c r="AU108" s="215" t="s">
        <v>79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1199</v>
      </c>
    </row>
    <row r="109" s="2" customFormat="1" ht="23.4566" customHeight="1">
      <c r="A109" s="38"/>
      <c r="B109" s="39"/>
      <c r="C109" s="217" t="s">
        <v>160</v>
      </c>
      <c r="D109" s="217" t="s">
        <v>134</v>
      </c>
      <c r="E109" s="218" t="s">
        <v>274</v>
      </c>
      <c r="F109" s="219" t="s">
        <v>275</v>
      </c>
      <c r="G109" s="220" t="s">
        <v>127</v>
      </c>
      <c r="H109" s="221">
        <v>1</v>
      </c>
      <c r="I109" s="222"/>
      <c r="J109" s="223">
        <f>ROUND(I109*H109,2)</f>
        <v>0</v>
      </c>
      <c r="K109" s="219" t="s">
        <v>19</v>
      </c>
      <c r="L109" s="224"/>
      <c r="M109" s="225" t="s">
        <v>19</v>
      </c>
      <c r="N109" s="226" t="s">
        <v>40</v>
      </c>
      <c r="O109" s="84"/>
      <c r="P109" s="213">
        <f>O109*H109</f>
        <v>0</v>
      </c>
      <c r="Q109" s="213">
        <v>0.035999999999999997</v>
      </c>
      <c r="R109" s="213">
        <f>Q109*H109</f>
        <v>0.035999999999999997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138</v>
      </c>
      <c r="AT109" s="215" t="s">
        <v>134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1200</v>
      </c>
    </row>
    <row r="110" s="2" customFormat="1" ht="16.30189" customHeight="1">
      <c r="A110" s="38"/>
      <c r="B110" s="39"/>
      <c r="C110" s="204" t="s">
        <v>164</v>
      </c>
      <c r="D110" s="204" t="s">
        <v>124</v>
      </c>
      <c r="E110" s="205" t="s">
        <v>277</v>
      </c>
      <c r="F110" s="206" t="s">
        <v>278</v>
      </c>
      <c r="G110" s="207" t="s">
        <v>127</v>
      </c>
      <c r="H110" s="208">
        <v>1</v>
      </c>
      <c r="I110" s="209"/>
      <c r="J110" s="210">
        <f>ROUND(I110*H110,2)</f>
        <v>0</v>
      </c>
      <c r="K110" s="206" t="s">
        <v>19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</v>
      </c>
      <c r="R110" s="213">
        <f>Q110*H110</f>
        <v>0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124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1201</v>
      </c>
    </row>
    <row r="111" s="2" customFormat="1" ht="23.4566" customHeight="1">
      <c r="A111" s="38"/>
      <c r="B111" s="39"/>
      <c r="C111" s="217" t="s">
        <v>168</v>
      </c>
      <c r="D111" s="217" t="s">
        <v>134</v>
      </c>
      <c r="E111" s="218" t="s">
        <v>280</v>
      </c>
      <c r="F111" s="219" t="s">
        <v>281</v>
      </c>
      <c r="G111" s="220" t="s">
        <v>127</v>
      </c>
      <c r="H111" s="221">
        <v>1</v>
      </c>
      <c r="I111" s="222"/>
      <c r="J111" s="223">
        <f>ROUND(I111*H111,2)</f>
        <v>0</v>
      </c>
      <c r="K111" s="219" t="s">
        <v>19</v>
      </c>
      <c r="L111" s="224"/>
      <c r="M111" s="225" t="s">
        <v>19</v>
      </c>
      <c r="N111" s="226" t="s">
        <v>40</v>
      </c>
      <c r="O111" s="84"/>
      <c r="P111" s="213">
        <f>O111*H111</f>
        <v>0</v>
      </c>
      <c r="Q111" s="213">
        <v>0.00025000000000000001</v>
      </c>
      <c r="R111" s="213">
        <f>Q111*H111</f>
        <v>0.00025000000000000001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138</v>
      </c>
      <c r="AT111" s="215" t="s">
        <v>134</v>
      </c>
      <c r="AU111" s="215" t="s">
        <v>79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1202</v>
      </c>
    </row>
    <row r="112" s="2" customFormat="1" ht="16.30189" customHeight="1">
      <c r="A112" s="38"/>
      <c r="B112" s="39"/>
      <c r="C112" s="217" t="s">
        <v>172</v>
      </c>
      <c r="D112" s="217" t="s">
        <v>134</v>
      </c>
      <c r="E112" s="218" t="s">
        <v>283</v>
      </c>
      <c r="F112" s="219" t="s">
        <v>284</v>
      </c>
      <c r="G112" s="220" t="s">
        <v>127</v>
      </c>
      <c r="H112" s="221">
        <v>1</v>
      </c>
      <c r="I112" s="222"/>
      <c r="J112" s="223">
        <f>ROUND(I112*H112,2)</f>
        <v>0</v>
      </c>
      <c r="K112" s="219" t="s">
        <v>19</v>
      </c>
      <c r="L112" s="224"/>
      <c r="M112" s="225" t="s">
        <v>19</v>
      </c>
      <c r="N112" s="226" t="s">
        <v>40</v>
      </c>
      <c r="O112" s="84"/>
      <c r="P112" s="213">
        <f>O112*H112</f>
        <v>0</v>
      </c>
      <c r="Q112" s="213">
        <v>0.00025000000000000001</v>
      </c>
      <c r="R112" s="213">
        <f>Q112*H112</f>
        <v>0.00025000000000000001</v>
      </c>
      <c r="S112" s="213">
        <v>0</v>
      </c>
      <c r="T112" s="214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5" t="s">
        <v>138</v>
      </c>
      <c r="AT112" s="215" t="s">
        <v>134</v>
      </c>
      <c r="AU112" s="215" t="s">
        <v>79</v>
      </c>
      <c r="AY112" s="17" t="s">
        <v>121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7" t="s">
        <v>77</v>
      </c>
      <c r="BK112" s="216">
        <f>ROUND(I112*H112,2)</f>
        <v>0</v>
      </c>
      <c r="BL112" s="17" t="s">
        <v>128</v>
      </c>
      <c r="BM112" s="215" t="s">
        <v>1203</v>
      </c>
    </row>
    <row r="113" s="2" customFormat="1" ht="23.4566" customHeight="1">
      <c r="A113" s="38"/>
      <c r="B113" s="39"/>
      <c r="C113" s="204" t="s">
        <v>176</v>
      </c>
      <c r="D113" s="204" t="s">
        <v>124</v>
      </c>
      <c r="E113" s="205" t="s">
        <v>286</v>
      </c>
      <c r="F113" s="206" t="s">
        <v>287</v>
      </c>
      <c r="G113" s="207" t="s">
        <v>127</v>
      </c>
      <c r="H113" s="208">
        <v>360</v>
      </c>
      <c r="I113" s="209"/>
      <c r="J113" s="210">
        <f>ROUND(I113*H113,2)</f>
        <v>0</v>
      </c>
      <c r="K113" s="206" t="s">
        <v>19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128</v>
      </c>
      <c r="AT113" s="215" t="s">
        <v>124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1204</v>
      </c>
    </row>
    <row r="114" s="2" customFormat="1" ht="16.30189" customHeight="1">
      <c r="A114" s="38"/>
      <c r="B114" s="39"/>
      <c r="C114" s="217" t="s">
        <v>181</v>
      </c>
      <c r="D114" s="217" t="s">
        <v>134</v>
      </c>
      <c r="E114" s="218" t="s">
        <v>289</v>
      </c>
      <c r="F114" s="219" t="s">
        <v>290</v>
      </c>
      <c r="G114" s="220" t="s">
        <v>127</v>
      </c>
      <c r="H114" s="221">
        <v>32</v>
      </c>
      <c r="I114" s="222"/>
      <c r="J114" s="223">
        <f>ROUND(I114*H114,2)</f>
        <v>0</v>
      </c>
      <c r="K114" s="219" t="s">
        <v>19</v>
      </c>
      <c r="L114" s="224"/>
      <c r="M114" s="225" t="s">
        <v>19</v>
      </c>
      <c r="N114" s="226" t="s">
        <v>40</v>
      </c>
      <c r="O114" s="84"/>
      <c r="P114" s="213">
        <f>O114*H114</f>
        <v>0</v>
      </c>
      <c r="Q114" s="213">
        <v>0.001</v>
      </c>
      <c r="R114" s="213">
        <f>Q114*H114</f>
        <v>0.032000000000000001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138</v>
      </c>
      <c r="AT114" s="215" t="s">
        <v>134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1205</v>
      </c>
    </row>
    <row r="115" s="2" customFormat="1" ht="16.30189" customHeight="1">
      <c r="A115" s="38"/>
      <c r="B115" s="39"/>
      <c r="C115" s="217" t="s">
        <v>8</v>
      </c>
      <c r="D115" s="217" t="s">
        <v>134</v>
      </c>
      <c r="E115" s="218" t="s">
        <v>292</v>
      </c>
      <c r="F115" s="219" t="s">
        <v>293</v>
      </c>
      <c r="G115" s="220" t="s">
        <v>127</v>
      </c>
      <c r="H115" s="221">
        <v>328</v>
      </c>
      <c r="I115" s="222"/>
      <c r="J115" s="223">
        <f>ROUND(I115*H115,2)</f>
        <v>0</v>
      </c>
      <c r="K115" s="219" t="s">
        <v>19</v>
      </c>
      <c r="L115" s="224"/>
      <c r="M115" s="225" t="s">
        <v>19</v>
      </c>
      <c r="N115" s="226" t="s">
        <v>40</v>
      </c>
      <c r="O115" s="84"/>
      <c r="P115" s="213">
        <f>O115*H115</f>
        <v>0</v>
      </c>
      <c r="Q115" s="213">
        <v>0.001</v>
      </c>
      <c r="R115" s="213">
        <f>Q115*H115</f>
        <v>0.32800000000000001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138</v>
      </c>
      <c r="AT115" s="215" t="s">
        <v>134</v>
      </c>
      <c r="AU115" s="215" t="s">
        <v>79</v>
      </c>
      <c r="AY115" s="17" t="s">
        <v>121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77</v>
      </c>
      <c r="BK115" s="216">
        <f>ROUND(I115*H115,2)</f>
        <v>0</v>
      </c>
      <c r="BL115" s="17" t="s">
        <v>128</v>
      </c>
      <c r="BM115" s="215" t="s">
        <v>1206</v>
      </c>
    </row>
    <row r="116" s="2" customFormat="1" ht="16.30189" customHeight="1">
      <c r="A116" s="38"/>
      <c r="B116" s="39"/>
      <c r="C116" s="217" t="s">
        <v>128</v>
      </c>
      <c r="D116" s="217" t="s">
        <v>134</v>
      </c>
      <c r="E116" s="218" t="s">
        <v>1207</v>
      </c>
      <c r="F116" s="219" t="s">
        <v>1208</v>
      </c>
      <c r="G116" s="220" t="s">
        <v>137</v>
      </c>
      <c r="H116" s="221">
        <v>1</v>
      </c>
      <c r="I116" s="222"/>
      <c r="J116" s="223">
        <f>ROUND(I116*H116,2)</f>
        <v>0</v>
      </c>
      <c r="K116" s="219" t="s">
        <v>19</v>
      </c>
      <c r="L116" s="224"/>
      <c r="M116" s="225" t="s">
        <v>19</v>
      </c>
      <c r="N116" s="226" t="s">
        <v>40</v>
      </c>
      <c r="O116" s="84"/>
      <c r="P116" s="213">
        <f>O116*H116</f>
        <v>0</v>
      </c>
      <c r="Q116" s="213">
        <v>0</v>
      </c>
      <c r="R116" s="213">
        <f>Q116*H116</f>
        <v>0</v>
      </c>
      <c r="S116" s="213">
        <v>0</v>
      </c>
      <c r="T116" s="214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5" t="s">
        <v>138</v>
      </c>
      <c r="AT116" s="215" t="s">
        <v>134</v>
      </c>
      <c r="AU116" s="215" t="s">
        <v>79</v>
      </c>
      <c r="AY116" s="17" t="s">
        <v>121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17" t="s">
        <v>77</v>
      </c>
      <c r="BK116" s="216">
        <f>ROUND(I116*H116,2)</f>
        <v>0</v>
      </c>
      <c r="BL116" s="17" t="s">
        <v>128</v>
      </c>
      <c r="BM116" s="215" t="s">
        <v>1209</v>
      </c>
    </row>
    <row r="117" s="2" customFormat="1" ht="23.4566" customHeight="1">
      <c r="A117" s="38"/>
      <c r="B117" s="39"/>
      <c r="C117" s="204" t="s">
        <v>194</v>
      </c>
      <c r="D117" s="204" t="s">
        <v>124</v>
      </c>
      <c r="E117" s="205" t="s">
        <v>312</v>
      </c>
      <c r="F117" s="206" t="s">
        <v>313</v>
      </c>
      <c r="G117" s="207" t="s">
        <v>314</v>
      </c>
      <c r="H117" s="208">
        <v>23.021000000000001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124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1210</v>
      </c>
    </row>
    <row r="118" s="12" customFormat="1" ht="22.8" customHeight="1">
      <c r="A118" s="12"/>
      <c r="B118" s="188"/>
      <c r="C118" s="189"/>
      <c r="D118" s="190" t="s">
        <v>68</v>
      </c>
      <c r="E118" s="202" t="s">
        <v>316</v>
      </c>
      <c r="F118" s="202" t="s">
        <v>317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P119</f>
        <v>0</v>
      </c>
      <c r="Q118" s="196"/>
      <c r="R118" s="197">
        <f>R119</f>
        <v>0.94727200000000011</v>
      </c>
      <c r="S118" s="196"/>
      <c r="T118" s="198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79</v>
      </c>
      <c r="AT118" s="200" t="s">
        <v>68</v>
      </c>
      <c r="AU118" s="200" t="s">
        <v>77</v>
      </c>
      <c r="AY118" s="199" t="s">
        <v>121</v>
      </c>
      <c r="BK118" s="201">
        <f>BK119</f>
        <v>0</v>
      </c>
    </row>
    <row r="119" s="12" customFormat="1" ht="20.88" customHeight="1">
      <c r="A119" s="12"/>
      <c r="B119" s="188"/>
      <c r="C119" s="189"/>
      <c r="D119" s="190" t="s">
        <v>68</v>
      </c>
      <c r="E119" s="202" t="s">
        <v>122</v>
      </c>
      <c r="F119" s="202" t="s">
        <v>123</v>
      </c>
      <c r="G119" s="189"/>
      <c r="H119" s="189"/>
      <c r="I119" s="192"/>
      <c r="J119" s="203">
        <f>BK119</f>
        <v>0</v>
      </c>
      <c r="K119" s="189"/>
      <c r="L119" s="194"/>
      <c r="M119" s="195"/>
      <c r="N119" s="196"/>
      <c r="O119" s="196"/>
      <c r="P119" s="197">
        <f>SUM(P120:P163)</f>
        <v>0</v>
      </c>
      <c r="Q119" s="196"/>
      <c r="R119" s="197">
        <f>SUM(R120:R163)</f>
        <v>0.94727200000000011</v>
      </c>
      <c r="S119" s="196"/>
      <c r="T119" s="198">
        <f>SUM(T120:T163)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9" t="s">
        <v>79</v>
      </c>
      <c r="AT119" s="200" t="s">
        <v>68</v>
      </c>
      <c r="AU119" s="200" t="s">
        <v>79</v>
      </c>
      <c r="AY119" s="199" t="s">
        <v>121</v>
      </c>
      <c r="BK119" s="201">
        <f>SUM(BK120:BK163)</f>
        <v>0</v>
      </c>
    </row>
    <row r="120" s="2" customFormat="1" ht="23.4566" customHeight="1">
      <c r="A120" s="38"/>
      <c r="B120" s="39"/>
      <c r="C120" s="204" t="s">
        <v>198</v>
      </c>
      <c r="D120" s="204" t="s">
        <v>124</v>
      </c>
      <c r="E120" s="205" t="s">
        <v>318</v>
      </c>
      <c r="F120" s="206" t="s">
        <v>319</v>
      </c>
      <c r="G120" s="207" t="s">
        <v>179</v>
      </c>
      <c r="H120" s="208">
        <v>100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124</v>
      </c>
      <c r="AU120" s="215" t="s">
        <v>133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128</v>
      </c>
      <c r="BM120" s="215" t="s">
        <v>1211</v>
      </c>
    </row>
    <row r="121" s="2" customFormat="1" ht="16.30189" customHeight="1">
      <c r="A121" s="38"/>
      <c r="B121" s="39"/>
      <c r="C121" s="217" t="s">
        <v>207</v>
      </c>
      <c r="D121" s="217" t="s">
        <v>134</v>
      </c>
      <c r="E121" s="218" t="s">
        <v>321</v>
      </c>
      <c r="F121" s="219" t="s">
        <v>322</v>
      </c>
      <c r="G121" s="220" t="s">
        <v>179</v>
      </c>
      <c r="H121" s="221">
        <v>100</v>
      </c>
      <c r="I121" s="222"/>
      <c r="J121" s="223">
        <f>ROUND(I121*H121,2)</f>
        <v>0</v>
      </c>
      <c r="K121" s="219" t="s">
        <v>19</v>
      </c>
      <c r="L121" s="224"/>
      <c r="M121" s="225" t="s">
        <v>19</v>
      </c>
      <c r="N121" s="226" t="s">
        <v>40</v>
      </c>
      <c r="O121" s="84"/>
      <c r="P121" s="213">
        <f>O121*H121</f>
        <v>0</v>
      </c>
      <c r="Q121" s="213">
        <v>0.00027999999999999998</v>
      </c>
      <c r="R121" s="213">
        <f>Q121*H121</f>
        <v>0.027999999999999997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138</v>
      </c>
      <c r="AT121" s="215" t="s">
        <v>134</v>
      </c>
      <c r="AU121" s="215" t="s">
        <v>133</v>
      </c>
      <c r="AY121" s="17" t="s">
        <v>121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77</v>
      </c>
      <c r="BK121" s="216">
        <f>ROUND(I121*H121,2)</f>
        <v>0</v>
      </c>
      <c r="BL121" s="17" t="s">
        <v>128</v>
      </c>
      <c r="BM121" s="215" t="s">
        <v>1212</v>
      </c>
    </row>
    <row r="122" s="2" customFormat="1" ht="16.30189" customHeight="1">
      <c r="A122" s="38"/>
      <c r="B122" s="39"/>
      <c r="C122" s="217" t="s">
        <v>214</v>
      </c>
      <c r="D122" s="217" t="s">
        <v>134</v>
      </c>
      <c r="E122" s="218" t="s">
        <v>324</v>
      </c>
      <c r="F122" s="219" t="s">
        <v>325</v>
      </c>
      <c r="G122" s="220" t="s">
        <v>127</v>
      </c>
      <c r="H122" s="221">
        <v>100</v>
      </c>
      <c r="I122" s="222"/>
      <c r="J122" s="223">
        <f>ROUND(I122*H122,2)</f>
        <v>0</v>
      </c>
      <c r="K122" s="219" t="s">
        <v>19</v>
      </c>
      <c r="L122" s="224"/>
      <c r="M122" s="225" t="s">
        <v>19</v>
      </c>
      <c r="N122" s="226" t="s">
        <v>40</v>
      </c>
      <c r="O122" s="84"/>
      <c r="P122" s="213">
        <f>O122*H122</f>
        <v>0</v>
      </c>
      <c r="Q122" s="213">
        <v>2.0000000000000002E-05</v>
      </c>
      <c r="R122" s="213">
        <f>Q122*H122</f>
        <v>0.002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138</v>
      </c>
      <c r="AT122" s="215" t="s">
        <v>134</v>
      </c>
      <c r="AU122" s="215" t="s">
        <v>133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1213</v>
      </c>
    </row>
    <row r="123" s="2" customFormat="1" ht="16.30189" customHeight="1">
      <c r="A123" s="38"/>
      <c r="B123" s="39"/>
      <c r="C123" s="204" t="s">
        <v>7</v>
      </c>
      <c r="D123" s="204" t="s">
        <v>124</v>
      </c>
      <c r="E123" s="205" t="s">
        <v>327</v>
      </c>
      <c r="F123" s="206" t="s">
        <v>328</v>
      </c>
      <c r="G123" s="207" t="s">
        <v>179</v>
      </c>
      <c r="H123" s="208">
        <v>16500</v>
      </c>
      <c r="I123" s="209"/>
      <c r="J123" s="210">
        <f>ROUND(I123*H123,2)</f>
        <v>0</v>
      </c>
      <c r="K123" s="206" t="s">
        <v>19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124</v>
      </c>
      <c r="AU123" s="215" t="s">
        <v>133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1214</v>
      </c>
    </row>
    <row r="124" s="2" customFormat="1" ht="16.30189" customHeight="1">
      <c r="A124" s="38"/>
      <c r="B124" s="39"/>
      <c r="C124" s="217" t="s">
        <v>223</v>
      </c>
      <c r="D124" s="217" t="s">
        <v>134</v>
      </c>
      <c r="E124" s="218" t="s">
        <v>330</v>
      </c>
      <c r="F124" s="219" t="s">
        <v>331</v>
      </c>
      <c r="G124" s="220" t="s">
        <v>179</v>
      </c>
      <c r="H124" s="221">
        <v>4500</v>
      </c>
      <c r="I124" s="222"/>
      <c r="J124" s="223">
        <f>ROUND(I124*H124,2)</f>
        <v>0</v>
      </c>
      <c r="K124" s="219" t="s">
        <v>19</v>
      </c>
      <c r="L124" s="224"/>
      <c r="M124" s="225" t="s">
        <v>19</v>
      </c>
      <c r="N124" s="226" t="s">
        <v>40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138</v>
      </c>
      <c r="AT124" s="215" t="s">
        <v>134</v>
      </c>
      <c r="AU124" s="215" t="s">
        <v>133</v>
      </c>
      <c r="AY124" s="17" t="s">
        <v>121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77</v>
      </c>
      <c r="BK124" s="216">
        <f>ROUND(I124*H124,2)</f>
        <v>0</v>
      </c>
      <c r="BL124" s="17" t="s">
        <v>128</v>
      </c>
      <c r="BM124" s="215" t="s">
        <v>1215</v>
      </c>
    </row>
    <row r="125" s="13" customFormat="1">
      <c r="A125" s="13"/>
      <c r="B125" s="238"/>
      <c r="C125" s="239"/>
      <c r="D125" s="227" t="s">
        <v>302</v>
      </c>
      <c r="E125" s="240" t="s">
        <v>19</v>
      </c>
      <c r="F125" s="241" t="s">
        <v>1216</v>
      </c>
      <c r="G125" s="239"/>
      <c r="H125" s="242">
        <v>2250</v>
      </c>
      <c r="I125" s="243"/>
      <c r="J125" s="239"/>
      <c r="K125" s="239"/>
      <c r="L125" s="244"/>
      <c r="M125" s="245"/>
      <c r="N125" s="246"/>
      <c r="O125" s="246"/>
      <c r="P125" s="246"/>
      <c r="Q125" s="246"/>
      <c r="R125" s="246"/>
      <c r="S125" s="246"/>
      <c r="T125" s="24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8" t="s">
        <v>302</v>
      </c>
      <c r="AU125" s="248" t="s">
        <v>133</v>
      </c>
      <c r="AV125" s="13" t="s">
        <v>79</v>
      </c>
      <c r="AW125" s="13" t="s">
        <v>31</v>
      </c>
      <c r="AX125" s="13" t="s">
        <v>69</v>
      </c>
      <c r="AY125" s="248" t="s">
        <v>121</v>
      </c>
    </row>
    <row r="126" s="13" customFormat="1">
      <c r="A126" s="13"/>
      <c r="B126" s="238"/>
      <c r="C126" s="239"/>
      <c r="D126" s="227" t="s">
        <v>302</v>
      </c>
      <c r="E126" s="240" t="s">
        <v>19</v>
      </c>
      <c r="F126" s="241" t="s">
        <v>1217</v>
      </c>
      <c r="G126" s="239"/>
      <c r="H126" s="242">
        <v>2250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302</v>
      </c>
      <c r="AU126" s="248" t="s">
        <v>133</v>
      </c>
      <c r="AV126" s="13" t="s">
        <v>79</v>
      </c>
      <c r="AW126" s="13" t="s">
        <v>31</v>
      </c>
      <c r="AX126" s="13" t="s">
        <v>69</v>
      </c>
      <c r="AY126" s="248" t="s">
        <v>121</v>
      </c>
    </row>
    <row r="127" s="14" customFormat="1">
      <c r="A127" s="14"/>
      <c r="B127" s="249"/>
      <c r="C127" s="250"/>
      <c r="D127" s="227" t="s">
        <v>302</v>
      </c>
      <c r="E127" s="251" t="s">
        <v>19</v>
      </c>
      <c r="F127" s="252" t="s">
        <v>335</v>
      </c>
      <c r="G127" s="250"/>
      <c r="H127" s="253">
        <v>4500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302</v>
      </c>
      <c r="AU127" s="259" t="s">
        <v>133</v>
      </c>
      <c r="AV127" s="14" t="s">
        <v>140</v>
      </c>
      <c r="AW127" s="14" t="s">
        <v>31</v>
      </c>
      <c r="AX127" s="14" t="s">
        <v>77</v>
      </c>
      <c r="AY127" s="259" t="s">
        <v>121</v>
      </c>
    </row>
    <row r="128" s="2" customFormat="1" ht="16.30189" customHeight="1">
      <c r="A128" s="38"/>
      <c r="B128" s="39"/>
      <c r="C128" s="217" t="s">
        <v>230</v>
      </c>
      <c r="D128" s="217" t="s">
        <v>134</v>
      </c>
      <c r="E128" s="218" t="s">
        <v>1218</v>
      </c>
      <c r="F128" s="219" t="s">
        <v>1219</v>
      </c>
      <c r="G128" s="220" t="s">
        <v>179</v>
      </c>
      <c r="H128" s="221">
        <v>12000</v>
      </c>
      <c r="I128" s="222"/>
      <c r="J128" s="223">
        <f>ROUND(I128*H128,2)</f>
        <v>0</v>
      </c>
      <c r="K128" s="219" t="s">
        <v>19</v>
      </c>
      <c r="L128" s="224"/>
      <c r="M128" s="225" t="s">
        <v>19</v>
      </c>
      <c r="N128" s="226" t="s">
        <v>40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138</v>
      </c>
      <c r="AT128" s="215" t="s">
        <v>134</v>
      </c>
      <c r="AU128" s="215" t="s">
        <v>133</v>
      </c>
      <c r="AY128" s="17" t="s">
        <v>121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77</v>
      </c>
      <c r="BK128" s="216">
        <f>ROUND(I128*H128,2)</f>
        <v>0</v>
      </c>
      <c r="BL128" s="17" t="s">
        <v>128</v>
      </c>
      <c r="BM128" s="215" t="s">
        <v>1220</v>
      </c>
    </row>
    <row r="129" s="13" customFormat="1">
      <c r="A129" s="13"/>
      <c r="B129" s="238"/>
      <c r="C129" s="239"/>
      <c r="D129" s="227" t="s">
        <v>302</v>
      </c>
      <c r="E129" s="240" t="s">
        <v>19</v>
      </c>
      <c r="F129" s="241" t="s">
        <v>1221</v>
      </c>
      <c r="G129" s="239"/>
      <c r="H129" s="242">
        <v>6000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302</v>
      </c>
      <c r="AU129" s="248" t="s">
        <v>133</v>
      </c>
      <c r="AV129" s="13" t="s">
        <v>79</v>
      </c>
      <c r="AW129" s="13" t="s">
        <v>31</v>
      </c>
      <c r="AX129" s="13" t="s">
        <v>69</v>
      </c>
      <c r="AY129" s="248" t="s">
        <v>121</v>
      </c>
    </row>
    <row r="130" s="13" customFormat="1">
      <c r="A130" s="13"/>
      <c r="B130" s="238"/>
      <c r="C130" s="239"/>
      <c r="D130" s="227" t="s">
        <v>302</v>
      </c>
      <c r="E130" s="240" t="s">
        <v>19</v>
      </c>
      <c r="F130" s="241" t="s">
        <v>1222</v>
      </c>
      <c r="G130" s="239"/>
      <c r="H130" s="242">
        <v>6000</v>
      </c>
      <c r="I130" s="243"/>
      <c r="J130" s="239"/>
      <c r="K130" s="239"/>
      <c r="L130" s="244"/>
      <c r="M130" s="245"/>
      <c r="N130" s="246"/>
      <c r="O130" s="246"/>
      <c r="P130" s="246"/>
      <c r="Q130" s="246"/>
      <c r="R130" s="246"/>
      <c r="S130" s="246"/>
      <c r="T130" s="24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8" t="s">
        <v>302</v>
      </c>
      <c r="AU130" s="248" t="s">
        <v>133</v>
      </c>
      <c r="AV130" s="13" t="s">
        <v>79</v>
      </c>
      <c r="AW130" s="13" t="s">
        <v>31</v>
      </c>
      <c r="AX130" s="13" t="s">
        <v>69</v>
      </c>
      <c r="AY130" s="248" t="s">
        <v>121</v>
      </c>
    </row>
    <row r="131" s="14" customFormat="1">
      <c r="A131" s="14"/>
      <c r="B131" s="249"/>
      <c r="C131" s="250"/>
      <c r="D131" s="227" t="s">
        <v>302</v>
      </c>
      <c r="E131" s="251" t="s">
        <v>19</v>
      </c>
      <c r="F131" s="252" t="s">
        <v>335</v>
      </c>
      <c r="G131" s="250"/>
      <c r="H131" s="253">
        <v>12000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302</v>
      </c>
      <c r="AU131" s="259" t="s">
        <v>133</v>
      </c>
      <c r="AV131" s="14" t="s">
        <v>140</v>
      </c>
      <c r="AW131" s="14" t="s">
        <v>31</v>
      </c>
      <c r="AX131" s="14" t="s">
        <v>77</v>
      </c>
      <c r="AY131" s="259" t="s">
        <v>121</v>
      </c>
    </row>
    <row r="132" s="2" customFormat="1" ht="16.30189" customHeight="1">
      <c r="A132" s="38"/>
      <c r="B132" s="39"/>
      <c r="C132" s="204" t="s">
        <v>336</v>
      </c>
      <c r="D132" s="204" t="s">
        <v>124</v>
      </c>
      <c r="E132" s="205" t="s">
        <v>337</v>
      </c>
      <c r="F132" s="206" t="s">
        <v>338</v>
      </c>
      <c r="G132" s="207" t="s">
        <v>127</v>
      </c>
      <c r="H132" s="208">
        <v>550</v>
      </c>
      <c r="I132" s="209"/>
      <c r="J132" s="210">
        <f>ROUND(I132*H132,2)</f>
        <v>0</v>
      </c>
      <c r="K132" s="206" t="s">
        <v>19</v>
      </c>
      <c r="L132" s="44"/>
      <c r="M132" s="211" t="s">
        <v>19</v>
      </c>
      <c r="N132" s="212" t="s">
        <v>40</v>
      </c>
      <c r="O132" s="84"/>
      <c r="P132" s="213">
        <f>O132*H132</f>
        <v>0</v>
      </c>
      <c r="Q132" s="213">
        <v>0</v>
      </c>
      <c r="R132" s="213">
        <f>Q132*H132</f>
        <v>0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128</v>
      </c>
      <c r="AT132" s="215" t="s">
        <v>124</v>
      </c>
      <c r="AU132" s="215" t="s">
        <v>133</v>
      </c>
      <c r="AY132" s="17" t="s">
        <v>121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77</v>
      </c>
      <c r="BK132" s="216">
        <f>ROUND(I132*H132,2)</f>
        <v>0</v>
      </c>
      <c r="BL132" s="17" t="s">
        <v>128</v>
      </c>
      <c r="BM132" s="215" t="s">
        <v>1223</v>
      </c>
    </row>
    <row r="133" s="13" customFormat="1">
      <c r="A133" s="13"/>
      <c r="B133" s="238"/>
      <c r="C133" s="239"/>
      <c r="D133" s="227" t="s">
        <v>302</v>
      </c>
      <c r="E133" s="240" t="s">
        <v>19</v>
      </c>
      <c r="F133" s="241" t="s">
        <v>1224</v>
      </c>
      <c r="G133" s="239"/>
      <c r="H133" s="242">
        <v>550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302</v>
      </c>
      <c r="AU133" s="248" t="s">
        <v>133</v>
      </c>
      <c r="AV133" s="13" t="s">
        <v>79</v>
      </c>
      <c r="AW133" s="13" t="s">
        <v>31</v>
      </c>
      <c r="AX133" s="13" t="s">
        <v>77</v>
      </c>
      <c r="AY133" s="248" t="s">
        <v>121</v>
      </c>
    </row>
    <row r="134" s="2" customFormat="1" ht="16.30189" customHeight="1">
      <c r="A134" s="38"/>
      <c r="B134" s="39"/>
      <c r="C134" s="217" t="s">
        <v>340</v>
      </c>
      <c r="D134" s="217" t="s">
        <v>134</v>
      </c>
      <c r="E134" s="218" t="s">
        <v>341</v>
      </c>
      <c r="F134" s="219" t="s">
        <v>342</v>
      </c>
      <c r="G134" s="220" t="s">
        <v>127</v>
      </c>
      <c r="H134" s="221">
        <v>65</v>
      </c>
      <c r="I134" s="222"/>
      <c r="J134" s="223">
        <f>ROUND(I134*H134,2)</f>
        <v>0</v>
      </c>
      <c r="K134" s="219" t="s">
        <v>19</v>
      </c>
      <c r="L134" s="224"/>
      <c r="M134" s="225" t="s">
        <v>19</v>
      </c>
      <c r="N134" s="226" t="s">
        <v>40</v>
      </c>
      <c r="O134" s="84"/>
      <c r="P134" s="213">
        <f>O134*H134</f>
        <v>0</v>
      </c>
      <c r="Q134" s="213">
        <v>1.0000000000000001E-05</v>
      </c>
      <c r="R134" s="213">
        <f>Q134*H134</f>
        <v>0.00065000000000000008</v>
      </c>
      <c r="S134" s="213">
        <v>0</v>
      </c>
      <c r="T134" s="21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15" t="s">
        <v>138</v>
      </c>
      <c r="AT134" s="215" t="s">
        <v>134</v>
      </c>
      <c r="AU134" s="215" t="s">
        <v>133</v>
      </c>
      <c r="AY134" s="17" t="s">
        <v>121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17" t="s">
        <v>77</v>
      </c>
      <c r="BK134" s="216">
        <f>ROUND(I134*H134,2)</f>
        <v>0</v>
      </c>
      <c r="BL134" s="17" t="s">
        <v>128</v>
      </c>
      <c r="BM134" s="215" t="s">
        <v>1225</v>
      </c>
    </row>
    <row r="135" s="2" customFormat="1" ht="16.30189" customHeight="1">
      <c r="A135" s="38"/>
      <c r="B135" s="39"/>
      <c r="C135" s="217" t="s">
        <v>344</v>
      </c>
      <c r="D135" s="217" t="s">
        <v>134</v>
      </c>
      <c r="E135" s="218" t="s">
        <v>1226</v>
      </c>
      <c r="F135" s="219" t="s">
        <v>342</v>
      </c>
      <c r="G135" s="220" t="s">
        <v>127</v>
      </c>
      <c r="H135" s="221">
        <v>210</v>
      </c>
      <c r="I135" s="222"/>
      <c r="J135" s="223">
        <f>ROUND(I135*H135,2)</f>
        <v>0</v>
      </c>
      <c r="K135" s="219" t="s">
        <v>19</v>
      </c>
      <c r="L135" s="224"/>
      <c r="M135" s="225" t="s">
        <v>19</v>
      </c>
      <c r="N135" s="226" t="s">
        <v>40</v>
      </c>
      <c r="O135" s="84"/>
      <c r="P135" s="213">
        <f>O135*H135</f>
        <v>0</v>
      </c>
      <c r="Q135" s="213">
        <v>1.0000000000000001E-05</v>
      </c>
      <c r="R135" s="213">
        <f>Q135*H135</f>
        <v>0.0021000000000000003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138</v>
      </c>
      <c r="AT135" s="215" t="s">
        <v>134</v>
      </c>
      <c r="AU135" s="215" t="s">
        <v>133</v>
      </c>
      <c r="AY135" s="17" t="s">
        <v>121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128</v>
      </c>
      <c r="BM135" s="215" t="s">
        <v>1227</v>
      </c>
    </row>
    <row r="136" s="2" customFormat="1" ht="21.0566" customHeight="1">
      <c r="A136" s="38"/>
      <c r="B136" s="39"/>
      <c r="C136" s="217" t="s">
        <v>348</v>
      </c>
      <c r="D136" s="217" t="s">
        <v>134</v>
      </c>
      <c r="E136" s="218" t="s">
        <v>345</v>
      </c>
      <c r="F136" s="219" t="s">
        <v>346</v>
      </c>
      <c r="G136" s="220" t="s">
        <v>127</v>
      </c>
      <c r="H136" s="221">
        <v>187</v>
      </c>
      <c r="I136" s="222"/>
      <c r="J136" s="223">
        <f>ROUND(I136*H136,2)</f>
        <v>0</v>
      </c>
      <c r="K136" s="219" t="s">
        <v>19</v>
      </c>
      <c r="L136" s="224"/>
      <c r="M136" s="225" t="s">
        <v>19</v>
      </c>
      <c r="N136" s="226" t="s">
        <v>40</v>
      </c>
      <c r="O136" s="84"/>
      <c r="P136" s="213">
        <f>O136*H136</f>
        <v>0</v>
      </c>
      <c r="Q136" s="213">
        <v>0.00010000000000000001</v>
      </c>
      <c r="R136" s="213">
        <f>Q136*H136</f>
        <v>0.018700000000000001</v>
      </c>
      <c r="S136" s="213">
        <v>0</v>
      </c>
      <c r="T136" s="21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138</v>
      </c>
      <c r="AT136" s="215" t="s">
        <v>134</v>
      </c>
      <c r="AU136" s="215" t="s">
        <v>133</v>
      </c>
      <c r="AY136" s="17" t="s">
        <v>121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77</v>
      </c>
      <c r="BK136" s="216">
        <f>ROUND(I136*H136,2)</f>
        <v>0</v>
      </c>
      <c r="BL136" s="17" t="s">
        <v>128</v>
      </c>
      <c r="BM136" s="215" t="s">
        <v>1228</v>
      </c>
    </row>
    <row r="137" s="2" customFormat="1" ht="16.30189" customHeight="1">
      <c r="A137" s="38"/>
      <c r="B137" s="39"/>
      <c r="C137" s="204" t="s">
        <v>352</v>
      </c>
      <c r="D137" s="204" t="s">
        <v>124</v>
      </c>
      <c r="E137" s="205" t="s">
        <v>349</v>
      </c>
      <c r="F137" s="206" t="s">
        <v>350</v>
      </c>
      <c r="G137" s="207" t="s">
        <v>127</v>
      </c>
      <c r="H137" s="208">
        <v>21</v>
      </c>
      <c r="I137" s="209"/>
      <c r="J137" s="210">
        <f>ROUND(I137*H137,2)</f>
        <v>0</v>
      </c>
      <c r="K137" s="206" t="s">
        <v>19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128</v>
      </c>
      <c r="AT137" s="215" t="s">
        <v>124</v>
      </c>
      <c r="AU137" s="215" t="s">
        <v>133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1229</v>
      </c>
    </row>
    <row r="138" s="2" customFormat="1" ht="16.30189" customHeight="1">
      <c r="A138" s="38"/>
      <c r="B138" s="39"/>
      <c r="C138" s="217" t="s">
        <v>357</v>
      </c>
      <c r="D138" s="217" t="s">
        <v>134</v>
      </c>
      <c r="E138" s="218" t="s">
        <v>353</v>
      </c>
      <c r="F138" s="219" t="s">
        <v>354</v>
      </c>
      <c r="G138" s="220" t="s">
        <v>127</v>
      </c>
      <c r="H138" s="221">
        <v>17</v>
      </c>
      <c r="I138" s="222"/>
      <c r="J138" s="223">
        <f>ROUND(I138*H138,2)</f>
        <v>0</v>
      </c>
      <c r="K138" s="219" t="s">
        <v>19</v>
      </c>
      <c r="L138" s="224"/>
      <c r="M138" s="225" t="s">
        <v>19</v>
      </c>
      <c r="N138" s="226" t="s">
        <v>40</v>
      </c>
      <c r="O138" s="84"/>
      <c r="P138" s="213">
        <f>O138*H138</f>
        <v>0</v>
      </c>
      <c r="Q138" s="213">
        <v>0</v>
      </c>
      <c r="R138" s="213">
        <f>Q138*H138</f>
        <v>0</v>
      </c>
      <c r="S138" s="213">
        <v>0</v>
      </c>
      <c r="T138" s="21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15" t="s">
        <v>138</v>
      </c>
      <c r="AT138" s="215" t="s">
        <v>134</v>
      </c>
      <c r="AU138" s="215" t="s">
        <v>133</v>
      </c>
      <c r="AY138" s="17" t="s">
        <v>121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17" t="s">
        <v>77</v>
      </c>
      <c r="BK138" s="216">
        <f>ROUND(I138*H138,2)</f>
        <v>0</v>
      </c>
      <c r="BL138" s="17" t="s">
        <v>128</v>
      </c>
      <c r="BM138" s="215" t="s">
        <v>1230</v>
      </c>
    </row>
    <row r="139" s="2" customFormat="1">
      <c r="A139" s="38"/>
      <c r="B139" s="39"/>
      <c r="C139" s="40"/>
      <c r="D139" s="227" t="s">
        <v>185</v>
      </c>
      <c r="E139" s="40"/>
      <c r="F139" s="228" t="s">
        <v>356</v>
      </c>
      <c r="G139" s="40"/>
      <c r="H139" s="40"/>
      <c r="I139" s="229"/>
      <c r="J139" s="40"/>
      <c r="K139" s="40"/>
      <c r="L139" s="44"/>
      <c r="M139" s="230"/>
      <c r="N139" s="23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185</v>
      </c>
      <c r="AU139" s="17" t="s">
        <v>133</v>
      </c>
    </row>
    <row r="140" s="2" customFormat="1" ht="16.30189" customHeight="1">
      <c r="A140" s="38"/>
      <c r="B140" s="39"/>
      <c r="C140" s="217" t="s">
        <v>362</v>
      </c>
      <c r="D140" s="217" t="s">
        <v>134</v>
      </c>
      <c r="E140" s="218" t="s">
        <v>1231</v>
      </c>
      <c r="F140" s="219" t="s">
        <v>359</v>
      </c>
      <c r="G140" s="220" t="s">
        <v>127</v>
      </c>
      <c r="H140" s="221">
        <v>1</v>
      </c>
      <c r="I140" s="222"/>
      <c r="J140" s="223">
        <f>ROUND(I140*H140,2)</f>
        <v>0</v>
      </c>
      <c r="K140" s="219" t="s">
        <v>19</v>
      </c>
      <c r="L140" s="224"/>
      <c r="M140" s="225" t="s">
        <v>19</v>
      </c>
      <c r="N140" s="226" t="s">
        <v>40</v>
      </c>
      <c r="O140" s="84"/>
      <c r="P140" s="213">
        <f>O140*H140</f>
        <v>0</v>
      </c>
      <c r="Q140" s="213">
        <v>0</v>
      </c>
      <c r="R140" s="213">
        <f>Q140*H140</f>
        <v>0</v>
      </c>
      <c r="S140" s="213">
        <v>0</v>
      </c>
      <c r="T140" s="214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15" t="s">
        <v>138</v>
      </c>
      <c r="AT140" s="215" t="s">
        <v>134</v>
      </c>
      <c r="AU140" s="215" t="s">
        <v>133</v>
      </c>
      <c r="AY140" s="17" t="s">
        <v>121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17" t="s">
        <v>77</v>
      </c>
      <c r="BK140" s="216">
        <f>ROUND(I140*H140,2)</f>
        <v>0</v>
      </c>
      <c r="BL140" s="17" t="s">
        <v>128</v>
      </c>
      <c r="BM140" s="215" t="s">
        <v>1232</v>
      </c>
    </row>
    <row r="141" s="2" customFormat="1">
      <c r="A141" s="38"/>
      <c r="B141" s="39"/>
      <c r="C141" s="40"/>
      <c r="D141" s="227" t="s">
        <v>185</v>
      </c>
      <c r="E141" s="40"/>
      <c r="F141" s="228" t="s">
        <v>1233</v>
      </c>
      <c r="G141" s="40"/>
      <c r="H141" s="40"/>
      <c r="I141" s="229"/>
      <c r="J141" s="40"/>
      <c r="K141" s="40"/>
      <c r="L141" s="44"/>
      <c r="M141" s="230"/>
      <c r="N141" s="231"/>
      <c r="O141" s="84"/>
      <c r="P141" s="84"/>
      <c r="Q141" s="84"/>
      <c r="R141" s="84"/>
      <c r="S141" s="84"/>
      <c r="T141" s="85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185</v>
      </c>
      <c r="AU141" s="17" t="s">
        <v>133</v>
      </c>
    </row>
    <row r="142" s="2" customFormat="1" ht="16.30189" customHeight="1">
      <c r="A142" s="38"/>
      <c r="B142" s="39"/>
      <c r="C142" s="217" t="s">
        <v>366</v>
      </c>
      <c r="D142" s="217" t="s">
        <v>134</v>
      </c>
      <c r="E142" s="218" t="s">
        <v>1234</v>
      </c>
      <c r="F142" s="219" t="s">
        <v>359</v>
      </c>
      <c r="G142" s="220" t="s">
        <v>127</v>
      </c>
      <c r="H142" s="221">
        <v>3</v>
      </c>
      <c r="I142" s="222"/>
      <c r="J142" s="223">
        <f>ROUND(I142*H142,2)</f>
        <v>0</v>
      </c>
      <c r="K142" s="219" t="s">
        <v>19</v>
      </c>
      <c r="L142" s="224"/>
      <c r="M142" s="225" t="s">
        <v>19</v>
      </c>
      <c r="N142" s="226" t="s">
        <v>40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138</v>
      </c>
      <c r="AT142" s="215" t="s">
        <v>134</v>
      </c>
      <c r="AU142" s="215" t="s">
        <v>133</v>
      </c>
      <c r="AY142" s="17" t="s">
        <v>121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77</v>
      </c>
      <c r="BK142" s="216">
        <f>ROUND(I142*H142,2)</f>
        <v>0</v>
      </c>
      <c r="BL142" s="17" t="s">
        <v>128</v>
      </c>
      <c r="BM142" s="215" t="s">
        <v>1235</v>
      </c>
    </row>
    <row r="143" s="2" customFormat="1">
      <c r="A143" s="38"/>
      <c r="B143" s="39"/>
      <c r="C143" s="40"/>
      <c r="D143" s="227" t="s">
        <v>185</v>
      </c>
      <c r="E143" s="40"/>
      <c r="F143" s="228" t="s">
        <v>1236</v>
      </c>
      <c r="G143" s="40"/>
      <c r="H143" s="40"/>
      <c r="I143" s="229"/>
      <c r="J143" s="40"/>
      <c r="K143" s="40"/>
      <c r="L143" s="44"/>
      <c r="M143" s="230"/>
      <c r="N143" s="23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185</v>
      </c>
      <c r="AU143" s="17" t="s">
        <v>133</v>
      </c>
    </row>
    <row r="144" s="2" customFormat="1" ht="21.0566" customHeight="1">
      <c r="A144" s="38"/>
      <c r="B144" s="39"/>
      <c r="C144" s="204" t="s">
        <v>138</v>
      </c>
      <c r="D144" s="204" t="s">
        <v>124</v>
      </c>
      <c r="E144" s="205" t="s">
        <v>1237</v>
      </c>
      <c r="F144" s="206" t="s">
        <v>1238</v>
      </c>
      <c r="G144" s="207" t="s">
        <v>179</v>
      </c>
      <c r="H144" s="208">
        <v>30</v>
      </c>
      <c r="I144" s="209"/>
      <c r="J144" s="210">
        <f>ROUND(I144*H144,2)</f>
        <v>0</v>
      </c>
      <c r="K144" s="206" t="s">
        <v>19</v>
      </c>
      <c r="L144" s="44"/>
      <c r="M144" s="211" t="s">
        <v>19</v>
      </c>
      <c r="N144" s="212" t="s">
        <v>40</v>
      </c>
      <c r="O144" s="84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15" t="s">
        <v>128</v>
      </c>
      <c r="AT144" s="215" t="s">
        <v>124</v>
      </c>
      <c r="AU144" s="215" t="s">
        <v>133</v>
      </c>
      <c r="AY144" s="17" t="s">
        <v>121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17" t="s">
        <v>77</v>
      </c>
      <c r="BK144" s="216">
        <f>ROUND(I144*H144,2)</f>
        <v>0</v>
      </c>
      <c r="BL144" s="17" t="s">
        <v>128</v>
      </c>
      <c r="BM144" s="215" t="s">
        <v>1239</v>
      </c>
    </row>
    <row r="145" s="2" customFormat="1" ht="16.30189" customHeight="1">
      <c r="A145" s="38"/>
      <c r="B145" s="39"/>
      <c r="C145" s="217" t="s">
        <v>373</v>
      </c>
      <c r="D145" s="217" t="s">
        <v>134</v>
      </c>
      <c r="E145" s="218" t="s">
        <v>1240</v>
      </c>
      <c r="F145" s="219" t="s">
        <v>1241</v>
      </c>
      <c r="G145" s="220" t="s">
        <v>179</v>
      </c>
      <c r="H145" s="221">
        <v>30</v>
      </c>
      <c r="I145" s="222"/>
      <c r="J145" s="223">
        <f>ROUND(I145*H145,2)</f>
        <v>0</v>
      </c>
      <c r="K145" s="219" t="s">
        <v>19</v>
      </c>
      <c r="L145" s="224"/>
      <c r="M145" s="225" t="s">
        <v>19</v>
      </c>
      <c r="N145" s="226" t="s">
        <v>40</v>
      </c>
      <c r="O145" s="84"/>
      <c r="P145" s="213">
        <f>O145*H145</f>
        <v>0</v>
      </c>
      <c r="Q145" s="213">
        <v>0.0028999999999999998</v>
      </c>
      <c r="R145" s="213">
        <f>Q145*H145</f>
        <v>0.086999999999999994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138</v>
      </c>
      <c r="AT145" s="215" t="s">
        <v>134</v>
      </c>
      <c r="AU145" s="215" t="s">
        <v>133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1242</v>
      </c>
    </row>
    <row r="146" s="2" customFormat="1" ht="16.30189" customHeight="1">
      <c r="A146" s="38"/>
      <c r="B146" s="39"/>
      <c r="C146" s="217" t="s">
        <v>377</v>
      </c>
      <c r="D146" s="217" t="s">
        <v>134</v>
      </c>
      <c r="E146" s="218" t="s">
        <v>1243</v>
      </c>
      <c r="F146" s="219" t="s">
        <v>1244</v>
      </c>
      <c r="G146" s="220" t="s">
        <v>127</v>
      </c>
      <c r="H146" s="221">
        <v>90</v>
      </c>
      <c r="I146" s="222"/>
      <c r="J146" s="223">
        <f>ROUND(I146*H146,2)</f>
        <v>0</v>
      </c>
      <c r="K146" s="219" t="s">
        <v>19</v>
      </c>
      <c r="L146" s="224"/>
      <c r="M146" s="225" t="s">
        <v>19</v>
      </c>
      <c r="N146" s="226" t="s">
        <v>40</v>
      </c>
      <c r="O146" s="84"/>
      <c r="P146" s="213">
        <f>O146*H146</f>
        <v>0</v>
      </c>
      <c r="Q146" s="213">
        <v>0.00010000000000000001</v>
      </c>
      <c r="R146" s="213">
        <f>Q146*H146</f>
        <v>0.0090000000000000011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138</v>
      </c>
      <c r="AT146" s="215" t="s">
        <v>134</v>
      </c>
      <c r="AU146" s="215" t="s">
        <v>133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1245</v>
      </c>
    </row>
    <row r="147" s="2" customFormat="1" ht="16.30189" customHeight="1">
      <c r="A147" s="38"/>
      <c r="B147" s="39"/>
      <c r="C147" s="217" t="s">
        <v>381</v>
      </c>
      <c r="D147" s="217" t="s">
        <v>134</v>
      </c>
      <c r="E147" s="218" t="s">
        <v>1246</v>
      </c>
      <c r="F147" s="219" t="s">
        <v>1247</v>
      </c>
      <c r="G147" s="220" t="s">
        <v>127</v>
      </c>
      <c r="H147" s="221">
        <v>60</v>
      </c>
      <c r="I147" s="222"/>
      <c r="J147" s="223">
        <f>ROUND(I147*H147,2)</f>
        <v>0</v>
      </c>
      <c r="K147" s="219" t="s">
        <v>19</v>
      </c>
      <c r="L147" s="224"/>
      <c r="M147" s="225" t="s">
        <v>19</v>
      </c>
      <c r="N147" s="226" t="s">
        <v>40</v>
      </c>
      <c r="O147" s="84"/>
      <c r="P147" s="213">
        <f>O147*H147</f>
        <v>0</v>
      </c>
      <c r="Q147" s="213">
        <v>0.001</v>
      </c>
      <c r="R147" s="213">
        <f>Q147*H147</f>
        <v>0.059999999999999998</v>
      </c>
      <c r="S147" s="213">
        <v>0</v>
      </c>
      <c r="T147" s="21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15" t="s">
        <v>138</v>
      </c>
      <c r="AT147" s="215" t="s">
        <v>134</v>
      </c>
      <c r="AU147" s="215" t="s">
        <v>133</v>
      </c>
      <c r="AY147" s="17" t="s">
        <v>121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17" t="s">
        <v>77</v>
      </c>
      <c r="BK147" s="216">
        <f>ROUND(I147*H147,2)</f>
        <v>0</v>
      </c>
      <c r="BL147" s="17" t="s">
        <v>128</v>
      </c>
      <c r="BM147" s="215" t="s">
        <v>1248</v>
      </c>
    </row>
    <row r="148" s="2" customFormat="1" ht="16.30189" customHeight="1">
      <c r="A148" s="38"/>
      <c r="B148" s="39"/>
      <c r="C148" s="217" t="s">
        <v>385</v>
      </c>
      <c r="D148" s="217" t="s">
        <v>134</v>
      </c>
      <c r="E148" s="218" t="s">
        <v>386</v>
      </c>
      <c r="F148" s="219" t="s">
        <v>387</v>
      </c>
      <c r="G148" s="220" t="s">
        <v>127</v>
      </c>
      <c r="H148" s="221">
        <v>30</v>
      </c>
      <c r="I148" s="222"/>
      <c r="J148" s="223">
        <f>ROUND(I148*H148,2)</f>
        <v>0</v>
      </c>
      <c r="K148" s="219" t="s">
        <v>19</v>
      </c>
      <c r="L148" s="224"/>
      <c r="M148" s="225" t="s">
        <v>19</v>
      </c>
      <c r="N148" s="226" t="s">
        <v>40</v>
      </c>
      <c r="O148" s="84"/>
      <c r="P148" s="213">
        <f>O148*H148</f>
        <v>0</v>
      </c>
      <c r="Q148" s="213">
        <v>0.00012999999999999999</v>
      </c>
      <c r="R148" s="213">
        <f>Q148*H148</f>
        <v>0.0038999999999999998</v>
      </c>
      <c r="S148" s="213">
        <v>0</v>
      </c>
      <c r="T148" s="21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15" t="s">
        <v>138</v>
      </c>
      <c r="AT148" s="215" t="s">
        <v>134</v>
      </c>
      <c r="AU148" s="215" t="s">
        <v>133</v>
      </c>
      <c r="AY148" s="17" t="s">
        <v>121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17" t="s">
        <v>77</v>
      </c>
      <c r="BK148" s="216">
        <f>ROUND(I148*H148,2)</f>
        <v>0</v>
      </c>
      <c r="BL148" s="17" t="s">
        <v>128</v>
      </c>
      <c r="BM148" s="215" t="s">
        <v>1249</v>
      </c>
    </row>
    <row r="149" s="2" customFormat="1" ht="16.30189" customHeight="1">
      <c r="A149" s="38"/>
      <c r="B149" s="39"/>
      <c r="C149" s="217" t="s">
        <v>389</v>
      </c>
      <c r="D149" s="217" t="s">
        <v>134</v>
      </c>
      <c r="E149" s="218" t="s">
        <v>1250</v>
      </c>
      <c r="F149" s="219" t="s">
        <v>1251</v>
      </c>
      <c r="G149" s="220" t="s">
        <v>127</v>
      </c>
      <c r="H149" s="221">
        <v>60</v>
      </c>
      <c r="I149" s="222"/>
      <c r="J149" s="223">
        <f>ROUND(I149*H149,2)</f>
        <v>0</v>
      </c>
      <c r="K149" s="219" t="s">
        <v>19</v>
      </c>
      <c r="L149" s="224"/>
      <c r="M149" s="225" t="s">
        <v>19</v>
      </c>
      <c r="N149" s="226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138</v>
      </c>
      <c r="AT149" s="215" t="s">
        <v>134</v>
      </c>
      <c r="AU149" s="215" t="s">
        <v>133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1252</v>
      </c>
    </row>
    <row r="150" s="2" customFormat="1" ht="16.30189" customHeight="1">
      <c r="A150" s="38"/>
      <c r="B150" s="39"/>
      <c r="C150" s="204" t="s">
        <v>393</v>
      </c>
      <c r="D150" s="204" t="s">
        <v>124</v>
      </c>
      <c r="E150" s="205" t="s">
        <v>390</v>
      </c>
      <c r="F150" s="206" t="s">
        <v>391</v>
      </c>
      <c r="G150" s="207" t="s">
        <v>179</v>
      </c>
      <c r="H150" s="208">
        <v>124</v>
      </c>
      <c r="I150" s="209"/>
      <c r="J150" s="210">
        <f>ROUND(I150*H150,2)</f>
        <v>0</v>
      </c>
      <c r="K150" s="206" t="s">
        <v>19</v>
      </c>
      <c r="L150" s="44"/>
      <c r="M150" s="211" t="s">
        <v>19</v>
      </c>
      <c r="N150" s="212" t="s">
        <v>40</v>
      </c>
      <c r="O150" s="84"/>
      <c r="P150" s="213">
        <f>O150*H150</f>
        <v>0</v>
      </c>
      <c r="Q150" s="213">
        <v>0</v>
      </c>
      <c r="R150" s="213">
        <f>Q150*H150</f>
        <v>0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128</v>
      </c>
      <c r="AT150" s="215" t="s">
        <v>124</v>
      </c>
      <c r="AU150" s="215" t="s">
        <v>133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1253</v>
      </c>
    </row>
    <row r="151" s="2" customFormat="1" ht="16.30189" customHeight="1">
      <c r="A151" s="38"/>
      <c r="B151" s="39"/>
      <c r="C151" s="217" t="s">
        <v>397</v>
      </c>
      <c r="D151" s="217" t="s">
        <v>134</v>
      </c>
      <c r="E151" s="218" t="s">
        <v>1254</v>
      </c>
      <c r="F151" s="219" t="s">
        <v>1255</v>
      </c>
      <c r="G151" s="220" t="s">
        <v>179</v>
      </c>
      <c r="H151" s="221">
        <v>100</v>
      </c>
      <c r="I151" s="222"/>
      <c r="J151" s="223">
        <f>ROUND(I151*H151,2)</f>
        <v>0</v>
      </c>
      <c r="K151" s="219" t="s">
        <v>19</v>
      </c>
      <c r="L151" s="224"/>
      <c r="M151" s="225" t="s">
        <v>19</v>
      </c>
      <c r="N151" s="226" t="s">
        <v>40</v>
      </c>
      <c r="O151" s="84"/>
      <c r="P151" s="213">
        <f>O151*H151</f>
        <v>0</v>
      </c>
      <c r="Q151" s="213">
        <v>0.0040000000000000001</v>
      </c>
      <c r="R151" s="213">
        <f>Q151*H151</f>
        <v>0.40000000000000002</v>
      </c>
      <c r="S151" s="213">
        <v>0</v>
      </c>
      <c r="T151" s="214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15" t="s">
        <v>138</v>
      </c>
      <c r="AT151" s="215" t="s">
        <v>134</v>
      </c>
      <c r="AU151" s="215" t="s">
        <v>133</v>
      </c>
      <c r="AY151" s="17" t="s">
        <v>121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17" t="s">
        <v>77</v>
      </c>
      <c r="BK151" s="216">
        <f>ROUND(I151*H151,2)</f>
        <v>0</v>
      </c>
      <c r="BL151" s="17" t="s">
        <v>128</v>
      </c>
      <c r="BM151" s="215" t="s">
        <v>1256</v>
      </c>
    </row>
    <row r="152" s="2" customFormat="1" ht="16.30189" customHeight="1">
      <c r="A152" s="38"/>
      <c r="B152" s="39"/>
      <c r="C152" s="217" t="s">
        <v>401</v>
      </c>
      <c r="D152" s="217" t="s">
        <v>134</v>
      </c>
      <c r="E152" s="218" t="s">
        <v>1257</v>
      </c>
      <c r="F152" s="219" t="s">
        <v>1258</v>
      </c>
      <c r="G152" s="220" t="s">
        <v>179</v>
      </c>
      <c r="H152" s="221">
        <v>21</v>
      </c>
      <c r="I152" s="222"/>
      <c r="J152" s="223">
        <f>ROUND(I152*H152,2)</f>
        <v>0</v>
      </c>
      <c r="K152" s="219" t="s">
        <v>19</v>
      </c>
      <c r="L152" s="224"/>
      <c r="M152" s="225" t="s">
        <v>19</v>
      </c>
      <c r="N152" s="226" t="s">
        <v>40</v>
      </c>
      <c r="O152" s="84"/>
      <c r="P152" s="213">
        <f>O152*H152</f>
        <v>0</v>
      </c>
      <c r="Q152" s="213">
        <v>0.0019499999999999999</v>
      </c>
      <c r="R152" s="213">
        <f>Q152*H152</f>
        <v>0.04095</v>
      </c>
      <c r="S152" s="213">
        <v>0</v>
      </c>
      <c r="T152" s="214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15" t="s">
        <v>138</v>
      </c>
      <c r="AT152" s="215" t="s">
        <v>134</v>
      </c>
      <c r="AU152" s="215" t="s">
        <v>133</v>
      </c>
      <c r="AY152" s="17" t="s">
        <v>121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17" t="s">
        <v>77</v>
      </c>
      <c r="BK152" s="216">
        <f>ROUND(I152*H152,2)</f>
        <v>0</v>
      </c>
      <c r="BL152" s="17" t="s">
        <v>128</v>
      </c>
      <c r="BM152" s="215" t="s">
        <v>1259</v>
      </c>
    </row>
    <row r="153" s="2" customFormat="1" ht="16.30189" customHeight="1">
      <c r="A153" s="38"/>
      <c r="B153" s="39"/>
      <c r="C153" s="217" t="s">
        <v>405</v>
      </c>
      <c r="D153" s="217" t="s">
        <v>134</v>
      </c>
      <c r="E153" s="218" t="s">
        <v>1260</v>
      </c>
      <c r="F153" s="219" t="s">
        <v>1261</v>
      </c>
      <c r="G153" s="220" t="s">
        <v>127</v>
      </c>
      <c r="H153" s="221">
        <v>3</v>
      </c>
      <c r="I153" s="222"/>
      <c r="J153" s="223">
        <f>ROUND(I153*H153,2)</f>
        <v>0</v>
      </c>
      <c r="K153" s="219" t="s">
        <v>19</v>
      </c>
      <c r="L153" s="224"/>
      <c r="M153" s="225" t="s">
        <v>19</v>
      </c>
      <c r="N153" s="226" t="s">
        <v>40</v>
      </c>
      <c r="O153" s="84"/>
      <c r="P153" s="213">
        <f>O153*H153</f>
        <v>0</v>
      </c>
      <c r="Q153" s="213">
        <v>0.0017600000000000001</v>
      </c>
      <c r="R153" s="213">
        <f>Q153*H153</f>
        <v>0.00528</v>
      </c>
      <c r="S153" s="213">
        <v>0</v>
      </c>
      <c r="T153" s="21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15" t="s">
        <v>138</v>
      </c>
      <c r="AT153" s="215" t="s">
        <v>134</v>
      </c>
      <c r="AU153" s="215" t="s">
        <v>133</v>
      </c>
      <c r="AY153" s="17" t="s">
        <v>121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17" t="s">
        <v>77</v>
      </c>
      <c r="BK153" s="216">
        <f>ROUND(I153*H153,2)</f>
        <v>0</v>
      </c>
      <c r="BL153" s="17" t="s">
        <v>128</v>
      </c>
      <c r="BM153" s="215" t="s">
        <v>1262</v>
      </c>
    </row>
    <row r="154" s="2" customFormat="1" ht="21.0566" customHeight="1">
      <c r="A154" s="38"/>
      <c r="B154" s="39"/>
      <c r="C154" s="204" t="s">
        <v>412</v>
      </c>
      <c r="D154" s="204" t="s">
        <v>124</v>
      </c>
      <c r="E154" s="205" t="s">
        <v>1263</v>
      </c>
      <c r="F154" s="206" t="s">
        <v>1264</v>
      </c>
      <c r="G154" s="207" t="s">
        <v>179</v>
      </c>
      <c r="H154" s="208">
        <v>20</v>
      </c>
      <c r="I154" s="209"/>
      <c r="J154" s="210">
        <f>ROUND(I154*H154,2)</f>
        <v>0</v>
      </c>
      <c r="K154" s="206" t="s">
        <v>19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</v>
      </c>
      <c r="R154" s="213">
        <f>Q154*H154</f>
        <v>0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124</v>
      </c>
      <c r="AU154" s="215" t="s">
        <v>133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1265</v>
      </c>
    </row>
    <row r="155" s="2" customFormat="1" ht="16.30189" customHeight="1">
      <c r="A155" s="38"/>
      <c r="B155" s="39"/>
      <c r="C155" s="217" t="s">
        <v>416</v>
      </c>
      <c r="D155" s="217" t="s">
        <v>134</v>
      </c>
      <c r="E155" s="218" t="s">
        <v>1266</v>
      </c>
      <c r="F155" s="219" t="s">
        <v>1267</v>
      </c>
      <c r="G155" s="220" t="s">
        <v>179</v>
      </c>
      <c r="H155" s="221">
        <v>20</v>
      </c>
      <c r="I155" s="222"/>
      <c r="J155" s="223">
        <f>ROUND(I155*H155,2)</f>
        <v>0</v>
      </c>
      <c r="K155" s="219" t="s">
        <v>19</v>
      </c>
      <c r="L155" s="224"/>
      <c r="M155" s="225" t="s">
        <v>19</v>
      </c>
      <c r="N155" s="226" t="s">
        <v>40</v>
      </c>
      <c r="O155" s="84"/>
      <c r="P155" s="213">
        <f>O155*H155</f>
        <v>0</v>
      </c>
      <c r="Q155" s="213">
        <v>0.012</v>
      </c>
      <c r="R155" s="213">
        <f>Q155*H155</f>
        <v>0.23999999999999999</v>
      </c>
      <c r="S155" s="213">
        <v>0</v>
      </c>
      <c r="T155" s="21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15" t="s">
        <v>138</v>
      </c>
      <c r="AT155" s="215" t="s">
        <v>134</v>
      </c>
      <c r="AU155" s="215" t="s">
        <v>133</v>
      </c>
      <c r="AY155" s="17" t="s">
        <v>121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17" t="s">
        <v>77</v>
      </c>
      <c r="BK155" s="216">
        <f>ROUND(I155*H155,2)</f>
        <v>0</v>
      </c>
      <c r="BL155" s="17" t="s">
        <v>128</v>
      </c>
      <c r="BM155" s="215" t="s">
        <v>1268</v>
      </c>
    </row>
    <row r="156" s="2" customFormat="1" ht="16.30189" customHeight="1">
      <c r="A156" s="38"/>
      <c r="B156" s="39"/>
      <c r="C156" s="217" t="s">
        <v>422</v>
      </c>
      <c r="D156" s="217" t="s">
        <v>134</v>
      </c>
      <c r="E156" s="218" t="s">
        <v>1269</v>
      </c>
      <c r="F156" s="219" t="s">
        <v>1270</v>
      </c>
      <c r="G156" s="220" t="s">
        <v>127</v>
      </c>
      <c r="H156" s="221">
        <v>3</v>
      </c>
      <c r="I156" s="222"/>
      <c r="J156" s="223">
        <f>ROUND(I156*H156,2)</f>
        <v>0</v>
      </c>
      <c r="K156" s="219" t="s">
        <v>19</v>
      </c>
      <c r="L156" s="224"/>
      <c r="M156" s="225" t="s">
        <v>19</v>
      </c>
      <c r="N156" s="226" t="s">
        <v>40</v>
      </c>
      <c r="O156" s="84"/>
      <c r="P156" s="213">
        <f>O156*H156</f>
        <v>0</v>
      </c>
      <c r="Q156" s="213">
        <v>0.0028</v>
      </c>
      <c r="R156" s="213">
        <f>Q156*H156</f>
        <v>0.0083999999999999995</v>
      </c>
      <c r="S156" s="213">
        <v>0</v>
      </c>
      <c r="T156" s="214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15" t="s">
        <v>138</v>
      </c>
      <c r="AT156" s="215" t="s">
        <v>134</v>
      </c>
      <c r="AU156" s="215" t="s">
        <v>133</v>
      </c>
      <c r="AY156" s="17" t="s">
        <v>121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17" t="s">
        <v>77</v>
      </c>
      <c r="BK156" s="216">
        <f>ROUND(I156*H156,2)</f>
        <v>0</v>
      </c>
      <c r="BL156" s="17" t="s">
        <v>128</v>
      </c>
      <c r="BM156" s="215" t="s">
        <v>1271</v>
      </c>
    </row>
    <row r="157" s="2" customFormat="1" ht="16.30189" customHeight="1">
      <c r="A157" s="38"/>
      <c r="B157" s="39"/>
      <c r="C157" s="217" t="s">
        <v>426</v>
      </c>
      <c r="D157" s="217" t="s">
        <v>134</v>
      </c>
      <c r="E157" s="218" t="s">
        <v>1272</v>
      </c>
      <c r="F157" s="219" t="s">
        <v>1273</v>
      </c>
      <c r="G157" s="220" t="s">
        <v>127</v>
      </c>
      <c r="H157" s="221">
        <v>1</v>
      </c>
      <c r="I157" s="222"/>
      <c r="J157" s="223">
        <f>ROUND(I157*H157,2)</f>
        <v>0</v>
      </c>
      <c r="K157" s="219" t="s">
        <v>19</v>
      </c>
      <c r="L157" s="224"/>
      <c r="M157" s="225" t="s">
        <v>19</v>
      </c>
      <c r="N157" s="226" t="s">
        <v>40</v>
      </c>
      <c r="O157" s="84"/>
      <c r="P157" s="213">
        <f>O157*H157</f>
        <v>0</v>
      </c>
      <c r="Q157" s="213">
        <v>0.0022799999999999999</v>
      </c>
      <c r="R157" s="213">
        <f>Q157*H157</f>
        <v>0.0022799999999999999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138</v>
      </c>
      <c r="AT157" s="215" t="s">
        <v>134</v>
      </c>
      <c r="AU157" s="215" t="s">
        <v>133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128</v>
      </c>
      <c r="BM157" s="215" t="s">
        <v>1274</v>
      </c>
    </row>
    <row r="158" s="2" customFormat="1" ht="16.30189" customHeight="1">
      <c r="A158" s="38"/>
      <c r="B158" s="39"/>
      <c r="C158" s="217" t="s">
        <v>430</v>
      </c>
      <c r="D158" s="217" t="s">
        <v>134</v>
      </c>
      <c r="E158" s="218" t="s">
        <v>1275</v>
      </c>
      <c r="F158" s="219" t="s">
        <v>1276</v>
      </c>
      <c r="G158" s="220" t="s">
        <v>179</v>
      </c>
      <c r="H158" s="221">
        <v>2</v>
      </c>
      <c r="I158" s="222"/>
      <c r="J158" s="223">
        <f>ROUND(I158*H158,2)</f>
        <v>0</v>
      </c>
      <c r="K158" s="219" t="s">
        <v>19</v>
      </c>
      <c r="L158" s="224"/>
      <c r="M158" s="225" t="s">
        <v>19</v>
      </c>
      <c r="N158" s="226" t="s">
        <v>40</v>
      </c>
      <c r="O158" s="84"/>
      <c r="P158" s="213">
        <f>O158*H158</f>
        <v>0</v>
      </c>
      <c r="Q158" s="213">
        <v>0.0027000000000000001</v>
      </c>
      <c r="R158" s="213">
        <f>Q158*H158</f>
        <v>0.0054000000000000003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138</v>
      </c>
      <c r="AT158" s="215" t="s">
        <v>134</v>
      </c>
      <c r="AU158" s="215" t="s">
        <v>133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1277</v>
      </c>
    </row>
    <row r="159" s="2" customFormat="1" ht="16.30189" customHeight="1">
      <c r="A159" s="38"/>
      <c r="B159" s="39"/>
      <c r="C159" s="217" t="s">
        <v>434</v>
      </c>
      <c r="D159" s="217" t="s">
        <v>134</v>
      </c>
      <c r="E159" s="218" t="s">
        <v>1278</v>
      </c>
      <c r="F159" s="219" t="s">
        <v>1279</v>
      </c>
      <c r="G159" s="220" t="s">
        <v>127</v>
      </c>
      <c r="H159" s="221">
        <v>8</v>
      </c>
      <c r="I159" s="222"/>
      <c r="J159" s="223">
        <f>ROUND(I159*H159,2)</f>
        <v>0</v>
      </c>
      <c r="K159" s="219" t="s">
        <v>19</v>
      </c>
      <c r="L159" s="224"/>
      <c r="M159" s="225" t="s">
        <v>19</v>
      </c>
      <c r="N159" s="226" t="s">
        <v>40</v>
      </c>
      <c r="O159" s="84"/>
      <c r="P159" s="213">
        <f>O159*H159</f>
        <v>0</v>
      </c>
      <c r="Q159" s="213">
        <v>0.00072999999999999996</v>
      </c>
      <c r="R159" s="213">
        <f>Q159*H159</f>
        <v>0.0058399999999999997</v>
      </c>
      <c r="S159" s="213">
        <v>0</v>
      </c>
      <c r="T159" s="21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15" t="s">
        <v>138</v>
      </c>
      <c r="AT159" s="215" t="s">
        <v>134</v>
      </c>
      <c r="AU159" s="215" t="s">
        <v>133</v>
      </c>
      <c r="AY159" s="17" t="s">
        <v>121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17" t="s">
        <v>77</v>
      </c>
      <c r="BK159" s="216">
        <f>ROUND(I159*H159,2)</f>
        <v>0</v>
      </c>
      <c r="BL159" s="17" t="s">
        <v>128</v>
      </c>
      <c r="BM159" s="215" t="s">
        <v>1280</v>
      </c>
    </row>
    <row r="160" s="2" customFormat="1" ht="16.30189" customHeight="1">
      <c r="A160" s="38"/>
      <c r="B160" s="39"/>
      <c r="C160" s="217" t="s">
        <v>440</v>
      </c>
      <c r="D160" s="217" t="s">
        <v>134</v>
      </c>
      <c r="E160" s="218" t="s">
        <v>1281</v>
      </c>
      <c r="F160" s="219" t="s">
        <v>1282</v>
      </c>
      <c r="G160" s="220" t="s">
        <v>179</v>
      </c>
      <c r="H160" s="221">
        <v>12</v>
      </c>
      <c r="I160" s="222"/>
      <c r="J160" s="223">
        <f>ROUND(I160*H160,2)</f>
        <v>0</v>
      </c>
      <c r="K160" s="219" t="s">
        <v>19</v>
      </c>
      <c r="L160" s="224"/>
      <c r="M160" s="225" t="s">
        <v>19</v>
      </c>
      <c r="N160" s="226" t="s">
        <v>40</v>
      </c>
      <c r="O160" s="84"/>
      <c r="P160" s="213">
        <f>O160*H160</f>
        <v>0</v>
      </c>
      <c r="Q160" s="213">
        <v>0.00173</v>
      </c>
      <c r="R160" s="213">
        <f>Q160*H160</f>
        <v>0.020760000000000001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138</v>
      </c>
      <c r="AT160" s="215" t="s">
        <v>134</v>
      </c>
      <c r="AU160" s="215" t="s">
        <v>133</v>
      </c>
      <c r="AY160" s="17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128</v>
      </c>
      <c r="BM160" s="215" t="s">
        <v>1283</v>
      </c>
    </row>
    <row r="161" s="2" customFormat="1" ht="16.30189" customHeight="1">
      <c r="A161" s="38"/>
      <c r="B161" s="39"/>
      <c r="C161" s="217" t="s">
        <v>446</v>
      </c>
      <c r="D161" s="217" t="s">
        <v>134</v>
      </c>
      <c r="E161" s="218" t="s">
        <v>1284</v>
      </c>
      <c r="F161" s="219" t="s">
        <v>1285</v>
      </c>
      <c r="G161" s="220" t="s">
        <v>179</v>
      </c>
      <c r="H161" s="221">
        <v>10</v>
      </c>
      <c r="I161" s="222"/>
      <c r="J161" s="223">
        <f>ROUND(I161*H161,2)</f>
        <v>0</v>
      </c>
      <c r="K161" s="219" t="s">
        <v>19</v>
      </c>
      <c r="L161" s="224"/>
      <c r="M161" s="225" t="s">
        <v>19</v>
      </c>
      <c r="N161" s="226" t="s">
        <v>40</v>
      </c>
      <c r="O161" s="84"/>
      <c r="P161" s="213">
        <f>O161*H161</f>
        <v>0</v>
      </c>
      <c r="Q161" s="213">
        <v>0.00031</v>
      </c>
      <c r="R161" s="213">
        <f>Q161*H161</f>
        <v>0.0030999999999999999</v>
      </c>
      <c r="S161" s="213">
        <v>0</v>
      </c>
      <c r="T161" s="21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15" t="s">
        <v>138</v>
      </c>
      <c r="AT161" s="215" t="s">
        <v>134</v>
      </c>
      <c r="AU161" s="215" t="s">
        <v>133</v>
      </c>
      <c r="AY161" s="17" t="s">
        <v>121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17" t="s">
        <v>77</v>
      </c>
      <c r="BK161" s="216">
        <f>ROUND(I161*H161,2)</f>
        <v>0</v>
      </c>
      <c r="BL161" s="17" t="s">
        <v>128</v>
      </c>
      <c r="BM161" s="215" t="s">
        <v>1286</v>
      </c>
    </row>
    <row r="162" s="2" customFormat="1" ht="23.4566" customHeight="1">
      <c r="A162" s="38"/>
      <c r="B162" s="39"/>
      <c r="C162" s="204" t="s">
        <v>450</v>
      </c>
      <c r="D162" s="204" t="s">
        <v>124</v>
      </c>
      <c r="E162" s="205" t="s">
        <v>398</v>
      </c>
      <c r="F162" s="206" t="s">
        <v>399</v>
      </c>
      <c r="G162" s="207" t="s">
        <v>127</v>
      </c>
      <c r="H162" s="208">
        <v>4</v>
      </c>
      <c r="I162" s="209"/>
      <c r="J162" s="210">
        <f>ROUND(I162*H162,2)</f>
        <v>0</v>
      </c>
      <c r="K162" s="206" t="s">
        <v>19</v>
      </c>
      <c r="L162" s="44"/>
      <c r="M162" s="211" t="s">
        <v>19</v>
      </c>
      <c r="N162" s="212" t="s">
        <v>40</v>
      </c>
      <c r="O162" s="84"/>
      <c r="P162" s="213">
        <f>O162*H162</f>
        <v>0</v>
      </c>
      <c r="Q162" s="213">
        <v>0.00097799999999999992</v>
      </c>
      <c r="R162" s="213">
        <f>Q162*H162</f>
        <v>0.0039119999999999997</v>
      </c>
      <c r="S162" s="213">
        <v>0</v>
      </c>
      <c r="T162" s="21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15" t="s">
        <v>128</v>
      </c>
      <c r="AT162" s="215" t="s">
        <v>124</v>
      </c>
      <c r="AU162" s="215" t="s">
        <v>133</v>
      </c>
      <c r="AY162" s="17" t="s">
        <v>121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17" t="s">
        <v>77</v>
      </c>
      <c r="BK162" s="216">
        <f>ROUND(I162*H162,2)</f>
        <v>0</v>
      </c>
      <c r="BL162" s="17" t="s">
        <v>128</v>
      </c>
      <c r="BM162" s="215" t="s">
        <v>1287</v>
      </c>
    </row>
    <row r="163" s="2" customFormat="1" ht="23.4566" customHeight="1">
      <c r="A163" s="38"/>
      <c r="B163" s="39"/>
      <c r="C163" s="204" t="s">
        <v>454</v>
      </c>
      <c r="D163" s="204" t="s">
        <v>124</v>
      </c>
      <c r="E163" s="205" t="s">
        <v>312</v>
      </c>
      <c r="F163" s="206" t="s">
        <v>313</v>
      </c>
      <c r="G163" s="207" t="s">
        <v>314</v>
      </c>
      <c r="H163" s="208">
        <v>0.95299999999999996</v>
      </c>
      <c r="I163" s="209"/>
      <c r="J163" s="210">
        <f>ROUND(I163*H163,2)</f>
        <v>0</v>
      </c>
      <c r="K163" s="206" t="s">
        <v>19</v>
      </c>
      <c r="L163" s="44"/>
      <c r="M163" s="211" t="s">
        <v>19</v>
      </c>
      <c r="N163" s="212" t="s">
        <v>40</v>
      </c>
      <c r="O163" s="84"/>
      <c r="P163" s="213">
        <f>O163*H163</f>
        <v>0</v>
      </c>
      <c r="Q163" s="213">
        <v>0</v>
      </c>
      <c r="R163" s="213">
        <f>Q163*H163</f>
        <v>0</v>
      </c>
      <c r="S163" s="213">
        <v>0</v>
      </c>
      <c r="T163" s="21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15" t="s">
        <v>128</v>
      </c>
      <c r="AT163" s="215" t="s">
        <v>124</v>
      </c>
      <c r="AU163" s="215" t="s">
        <v>133</v>
      </c>
      <c r="AY163" s="17" t="s">
        <v>121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17" t="s">
        <v>77</v>
      </c>
      <c r="BK163" s="216">
        <f>ROUND(I163*H163,2)</f>
        <v>0</v>
      </c>
      <c r="BL163" s="17" t="s">
        <v>128</v>
      </c>
      <c r="BM163" s="215" t="s">
        <v>1288</v>
      </c>
    </row>
    <row r="164" s="12" customFormat="1" ht="22.8" customHeight="1">
      <c r="A164" s="12"/>
      <c r="B164" s="188"/>
      <c r="C164" s="189"/>
      <c r="D164" s="190" t="s">
        <v>68</v>
      </c>
      <c r="E164" s="202" t="s">
        <v>444</v>
      </c>
      <c r="F164" s="202" t="s">
        <v>445</v>
      </c>
      <c r="G164" s="189"/>
      <c r="H164" s="189"/>
      <c r="I164" s="192"/>
      <c r="J164" s="203">
        <f>BK164</f>
        <v>0</v>
      </c>
      <c r="K164" s="189"/>
      <c r="L164" s="194"/>
      <c r="M164" s="195"/>
      <c r="N164" s="196"/>
      <c r="O164" s="196"/>
      <c r="P164" s="197">
        <f>SUM(P165:P230)</f>
        <v>0</v>
      </c>
      <c r="Q164" s="196"/>
      <c r="R164" s="197">
        <f>SUM(R165:R230)</f>
        <v>4.6465189999999996</v>
      </c>
      <c r="S164" s="196"/>
      <c r="T164" s="198">
        <f>SUM(T165:T230)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99" t="s">
        <v>79</v>
      </c>
      <c r="AT164" s="200" t="s">
        <v>68</v>
      </c>
      <c r="AU164" s="200" t="s">
        <v>77</v>
      </c>
      <c r="AY164" s="199" t="s">
        <v>121</v>
      </c>
      <c r="BK164" s="201">
        <f>SUM(BK165:BK230)</f>
        <v>0</v>
      </c>
    </row>
    <row r="165" s="2" customFormat="1" ht="31.92453" customHeight="1">
      <c r="A165" s="38"/>
      <c r="B165" s="39"/>
      <c r="C165" s="204" t="s">
        <v>468</v>
      </c>
      <c r="D165" s="204" t="s">
        <v>124</v>
      </c>
      <c r="E165" s="205" t="s">
        <v>447</v>
      </c>
      <c r="F165" s="206" t="s">
        <v>448</v>
      </c>
      <c r="G165" s="207" t="s">
        <v>127</v>
      </c>
      <c r="H165" s="208">
        <v>17</v>
      </c>
      <c r="I165" s="209"/>
      <c r="J165" s="210">
        <f>ROUND(I165*H165,2)</f>
        <v>0</v>
      </c>
      <c r="K165" s="206" t="s">
        <v>19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128</v>
      </c>
      <c r="AT165" s="215" t="s">
        <v>124</v>
      </c>
      <c r="AU165" s="215" t="s">
        <v>79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128</v>
      </c>
      <c r="BM165" s="215" t="s">
        <v>1289</v>
      </c>
    </row>
    <row r="166" s="2" customFormat="1" ht="16.30189" customHeight="1">
      <c r="A166" s="38"/>
      <c r="B166" s="39"/>
      <c r="C166" s="217" t="s">
        <v>474</v>
      </c>
      <c r="D166" s="217" t="s">
        <v>134</v>
      </c>
      <c r="E166" s="218" t="s">
        <v>451</v>
      </c>
      <c r="F166" s="219" t="s">
        <v>452</v>
      </c>
      <c r="G166" s="220" t="s">
        <v>127</v>
      </c>
      <c r="H166" s="221">
        <v>17</v>
      </c>
      <c r="I166" s="222"/>
      <c r="J166" s="223">
        <f>ROUND(I166*H166,2)</f>
        <v>0</v>
      </c>
      <c r="K166" s="219" t="s">
        <v>19</v>
      </c>
      <c r="L166" s="224"/>
      <c r="M166" s="225" t="s">
        <v>19</v>
      </c>
      <c r="N166" s="226" t="s">
        <v>40</v>
      </c>
      <c r="O166" s="84"/>
      <c r="P166" s="213">
        <f>O166*H166</f>
        <v>0</v>
      </c>
      <c r="Q166" s="213">
        <v>0</v>
      </c>
      <c r="R166" s="213">
        <f>Q166*H166</f>
        <v>0</v>
      </c>
      <c r="S166" s="213">
        <v>0</v>
      </c>
      <c r="T166" s="21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15" t="s">
        <v>138</v>
      </c>
      <c r="AT166" s="215" t="s">
        <v>134</v>
      </c>
      <c r="AU166" s="215" t="s">
        <v>79</v>
      </c>
      <c r="AY166" s="17" t="s">
        <v>121</v>
      </c>
      <c r="BE166" s="216">
        <f>IF(N166="základní",J166,0)</f>
        <v>0</v>
      </c>
      <c r="BF166" s="216">
        <f>IF(N166="snížená",J166,0)</f>
        <v>0</v>
      </c>
      <c r="BG166" s="216">
        <f>IF(N166="zákl. přenesená",J166,0)</f>
        <v>0</v>
      </c>
      <c r="BH166" s="216">
        <f>IF(N166="sníž. přenesená",J166,0)</f>
        <v>0</v>
      </c>
      <c r="BI166" s="216">
        <f>IF(N166="nulová",J166,0)</f>
        <v>0</v>
      </c>
      <c r="BJ166" s="17" t="s">
        <v>77</v>
      </c>
      <c r="BK166" s="216">
        <f>ROUND(I166*H166,2)</f>
        <v>0</v>
      </c>
      <c r="BL166" s="17" t="s">
        <v>128</v>
      </c>
      <c r="BM166" s="215" t="s">
        <v>1290</v>
      </c>
    </row>
    <row r="167" s="2" customFormat="1" ht="23.4566" customHeight="1">
      <c r="A167" s="38"/>
      <c r="B167" s="39"/>
      <c r="C167" s="204" t="s">
        <v>478</v>
      </c>
      <c r="D167" s="204" t="s">
        <v>124</v>
      </c>
      <c r="E167" s="205" t="s">
        <v>455</v>
      </c>
      <c r="F167" s="206" t="s">
        <v>456</v>
      </c>
      <c r="G167" s="207" t="s">
        <v>179</v>
      </c>
      <c r="H167" s="208">
        <v>360</v>
      </c>
      <c r="I167" s="209"/>
      <c r="J167" s="210">
        <f>ROUND(I167*H167,2)</f>
        <v>0</v>
      </c>
      <c r="K167" s="206" t="s">
        <v>19</v>
      </c>
      <c r="L167" s="44"/>
      <c r="M167" s="211" t="s">
        <v>19</v>
      </c>
      <c r="N167" s="212" t="s">
        <v>40</v>
      </c>
      <c r="O167" s="84"/>
      <c r="P167" s="213">
        <f>O167*H167</f>
        <v>0</v>
      </c>
      <c r="Q167" s="213">
        <v>0</v>
      </c>
      <c r="R167" s="213">
        <f>Q167*H167</f>
        <v>0</v>
      </c>
      <c r="S167" s="213">
        <v>0</v>
      </c>
      <c r="T167" s="21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15" t="s">
        <v>128</v>
      </c>
      <c r="AT167" s="215" t="s">
        <v>124</v>
      </c>
      <c r="AU167" s="215" t="s">
        <v>79</v>
      </c>
      <c r="AY167" s="17" t="s">
        <v>121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17" t="s">
        <v>77</v>
      </c>
      <c r="BK167" s="216">
        <f>ROUND(I167*H167,2)</f>
        <v>0</v>
      </c>
      <c r="BL167" s="17" t="s">
        <v>128</v>
      </c>
      <c r="BM167" s="215" t="s">
        <v>1291</v>
      </c>
    </row>
    <row r="168" s="2" customFormat="1" ht="16.30189" customHeight="1">
      <c r="A168" s="38"/>
      <c r="B168" s="39"/>
      <c r="C168" s="217" t="s">
        <v>484</v>
      </c>
      <c r="D168" s="217" t="s">
        <v>134</v>
      </c>
      <c r="E168" s="218" t="s">
        <v>459</v>
      </c>
      <c r="F168" s="219" t="s">
        <v>460</v>
      </c>
      <c r="G168" s="220" t="s">
        <v>179</v>
      </c>
      <c r="H168" s="221">
        <v>414</v>
      </c>
      <c r="I168" s="222"/>
      <c r="J168" s="223">
        <f>ROUND(I168*H168,2)</f>
        <v>0</v>
      </c>
      <c r="K168" s="219" t="s">
        <v>19</v>
      </c>
      <c r="L168" s="224"/>
      <c r="M168" s="225" t="s">
        <v>19</v>
      </c>
      <c r="N168" s="226" t="s">
        <v>40</v>
      </c>
      <c r="O168" s="84"/>
      <c r="P168" s="213">
        <f>O168*H168</f>
        <v>0</v>
      </c>
      <c r="Q168" s="213">
        <v>0.00017000000000000001</v>
      </c>
      <c r="R168" s="213">
        <f>Q168*H168</f>
        <v>0.070379999999999998</v>
      </c>
      <c r="S168" s="213">
        <v>0</v>
      </c>
      <c r="T168" s="21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15" t="s">
        <v>138</v>
      </c>
      <c r="AT168" s="215" t="s">
        <v>134</v>
      </c>
      <c r="AU168" s="215" t="s">
        <v>79</v>
      </c>
      <c r="AY168" s="17" t="s">
        <v>121</v>
      </c>
      <c r="BE168" s="216">
        <f>IF(N168="základní",J168,0)</f>
        <v>0</v>
      </c>
      <c r="BF168" s="216">
        <f>IF(N168="snížená",J168,0)</f>
        <v>0</v>
      </c>
      <c r="BG168" s="216">
        <f>IF(N168="zákl. přenesená",J168,0)</f>
        <v>0</v>
      </c>
      <c r="BH168" s="216">
        <f>IF(N168="sníž. přenesená",J168,0)</f>
        <v>0</v>
      </c>
      <c r="BI168" s="216">
        <f>IF(N168="nulová",J168,0)</f>
        <v>0</v>
      </c>
      <c r="BJ168" s="17" t="s">
        <v>77</v>
      </c>
      <c r="BK168" s="216">
        <f>ROUND(I168*H168,2)</f>
        <v>0</v>
      </c>
      <c r="BL168" s="17" t="s">
        <v>128</v>
      </c>
      <c r="BM168" s="215" t="s">
        <v>1292</v>
      </c>
    </row>
    <row r="169" s="2" customFormat="1">
      <c r="A169" s="38"/>
      <c r="B169" s="39"/>
      <c r="C169" s="40"/>
      <c r="D169" s="227" t="s">
        <v>185</v>
      </c>
      <c r="E169" s="40"/>
      <c r="F169" s="228" t="s">
        <v>462</v>
      </c>
      <c r="G169" s="40"/>
      <c r="H169" s="40"/>
      <c r="I169" s="229"/>
      <c r="J169" s="40"/>
      <c r="K169" s="40"/>
      <c r="L169" s="44"/>
      <c r="M169" s="230"/>
      <c r="N169" s="231"/>
      <c r="O169" s="84"/>
      <c r="P169" s="84"/>
      <c r="Q169" s="84"/>
      <c r="R169" s="84"/>
      <c r="S169" s="84"/>
      <c r="T169" s="85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185</v>
      </c>
      <c r="AU169" s="17" t="s">
        <v>79</v>
      </c>
    </row>
    <row r="170" s="13" customFormat="1">
      <c r="A170" s="13"/>
      <c r="B170" s="238"/>
      <c r="C170" s="239"/>
      <c r="D170" s="227" t="s">
        <v>302</v>
      </c>
      <c r="E170" s="240" t="s">
        <v>19</v>
      </c>
      <c r="F170" s="241" t="s">
        <v>463</v>
      </c>
      <c r="G170" s="239"/>
      <c r="H170" s="242">
        <v>414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8" t="s">
        <v>302</v>
      </c>
      <c r="AU170" s="248" t="s">
        <v>79</v>
      </c>
      <c r="AV170" s="13" t="s">
        <v>79</v>
      </c>
      <c r="AW170" s="13" t="s">
        <v>31</v>
      </c>
      <c r="AX170" s="13" t="s">
        <v>77</v>
      </c>
      <c r="AY170" s="248" t="s">
        <v>121</v>
      </c>
    </row>
    <row r="171" s="2" customFormat="1" ht="23.4566" customHeight="1">
      <c r="A171" s="38"/>
      <c r="B171" s="39"/>
      <c r="C171" s="204" t="s">
        <v>488</v>
      </c>
      <c r="D171" s="204" t="s">
        <v>124</v>
      </c>
      <c r="E171" s="205" t="s">
        <v>1293</v>
      </c>
      <c r="F171" s="206" t="s">
        <v>1294</v>
      </c>
      <c r="G171" s="207" t="s">
        <v>179</v>
      </c>
      <c r="H171" s="208">
        <v>150</v>
      </c>
      <c r="I171" s="209"/>
      <c r="J171" s="210">
        <f>ROUND(I171*H171,2)</f>
        <v>0</v>
      </c>
      <c r="K171" s="206" t="s">
        <v>19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128</v>
      </c>
      <c r="AT171" s="215" t="s">
        <v>124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1295</v>
      </c>
    </row>
    <row r="172" s="2" customFormat="1" ht="23.4566" customHeight="1">
      <c r="A172" s="38"/>
      <c r="B172" s="39"/>
      <c r="C172" s="217" t="s">
        <v>493</v>
      </c>
      <c r="D172" s="217" t="s">
        <v>134</v>
      </c>
      <c r="E172" s="218" t="s">
        <v>1296</v>
      </c>
      <c r="F172" s="219" t="s">
        <v>1297</v>
      </c>
      <c r="G172" s="220" t="s">
        <v>179</v>
      </c>
      <c r="H172" s="221">
        <v>172.5</v>
      </c>
      <c r="I172" s="222"/>
      <c r="J172" s="223">
        <f>ROUND(I172*H172,2)</f>
        <v>0</v>
      </c>
      <c r="K172" s="219" t="s">
        <v>19</v>
      </c>
      <c r="L172" s="224"/>
      <c r="M172" s="225" t="s">
        <v>19</v>
      </c>
      <c r="N172" s="226" t="s">
        <v>40</v>
      </c>
      <c r="O172" s="84"/>
      <c r="P172" s="213">
        <f>O172*H172</f>
        <v>0</v>
      </c>
      <c r="Q172" s="213">
        <v>0.00248</v>
      </c>
      <c r="R172" s="213">
        <f>Q172*H172</f>
        <v>0.42780000000000001</v>
      </c>
      <c r="S172" s="213">
        <v>0</v>
      </c>
      <c r="T172" s="21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15" t="s">
        <v>138</v>
      </c>
      <c r="AT172" s="215" t="s">
        <v>134</v>
      </c>
      <c r="AU172" s="215" t="s">
        <v>79</v>
      </c>
      <c r="AY172" s="17" t="s">
        <v>121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17" t="s">
        <v>77</v>
      </c>
      <c r="BK172" s="216">
        <f>ROUND(I172*H172,2)</f>
        <v>0</v>
      </c>
      <c r="BL172" s="17" t="s">
        <v>128</v>
      </c>
      <c r="BM172" s="215" t="s">
        <v>1298</v>
      </c>
    </row>
    <row r="173" s="2" customFormat="1">
      <c r="A173" s="38"/>
      <c r="B173" s="39"/>
      <c r="C173" s="40"/>
      <c r="D173" s="227" t="s">
        <v>185</v>
      </c>
      <c r="E173" s="40"/>
      <c r="F173" s="228" t="s">
        <v>1299</v>
      </c>
      <c r="G173" s="40"/>
      <c r="H173" s="40"/>
      <c r="I173" s="229"/>
      <c r="J173" s="40"/>
      <c r="K173" s="40"/>
      <c r="L173" s="44"/>
      <c r="M173" s="230"/>
      <c r="N173" s="23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185</v>
      </c>
      <c r="AU173" s="17" t="s">
        <v>79</v>
      </c>
    </row>
    <row r="174" s="13" customFormat="1">
      <c r="A174" s="13"/>
      <c r="B174" s="238"/>
      <c r="C174" s="239"/>
      <c r="D174" s="227" t="s">
        <v>302</v>
      </c>
      <c r="E174" s="240" t="s">
        <v>19</v>
      </c>
      <c r="F174" s="241" t="s">
        <v>1300</v>
      </c>
      <c r="G174" s="239"/>
      <c r="H174" s="242">
        <v>172.5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8" t="s">
        <v>302</v>
      </c>
      <c r="AU174" s="248" t="s">
        <v>79</v>
      </c>
      <c r="AV174" s="13" t="s">
        <v>79</v>
      </c>
      <c r="AW174" s="13" t="s">
        <v>31</v>
      </c>
      <c r="AX174" s="13" t="s">
        <v>77</v>
      </c>
      <c r="AY174" s="248" t="s">
        <v>121</v>
      </c>
    </row>
    <row r="175" s="2" customFormat="1" ht="23.4566" customHeight="1">
      <c r="A175" s="38"/>
      <c r="B175" s="39"/>
      <c r="C175" s="204" t="s">
        <v>497</v>
      </c>
      <c r="D175" s="204" t="s">
        <v>124</v>
      </c>
      <c r="E175" s="205" t="s">
        <v>465</v>
      </c>
      <c r="F175" s="206" t="s">
        <v>466</v>
      </c>
      <c r="G175" s="207" t="s">
        <v>179</v>
      </c>
      <c r="H175" s="208">
        <v>90</v>
      </c>
      <c r="I175" s="209"/>
      <c r="J175" s="210">
        <f>ROUND(I175*H175,2)</f>
        <v>0</v>
      </c>
      <c r="K175" s="206" t="s">
        <v>19</v>
      </c>
      <c r="L175" s="44"/>
      <c r="M175" s="211" t="s">
        <v>19</v>
      </c>
      <c r="N175" s="212" t="s">
        <v>40</v>
      </c>
      <c r="O175" s="84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15" t="s">
        <v>128</v>
      </c>
      <c r="AT175" s="215" t="s">
        <v>124</v>
      </c>
      <c r="AU175" s="215" t="s">
        <v>79</v>
      </c>
      <c r="AY175" s="17" t="s">
        <v>121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17" t="s">
        <v>77</v>
      </c>
      <c r="BK175" s="216">
        <f>ROUND(I175*H175,2)</f>
        <v>0</v>
      </c>
      <c r="BL175" s="17" t="s">
        <v>128</v>
      </c>
      <c r="BM175" s="215" t="s">
        <v>1301</v>
      </c>
    </row>
    <row r="176" s="2" customFormat="1" ht="16.30189" customHeight="1">
      <c r="A176" s="38"/>
      <c r="B176" s="39"/>
      <c r="C176" s="217" t="s">
        <v>503</v>
      </c>
      <c r="D176" s="217" t="s">
        <v>134</v>
      </c>
      <c r="E176" s="218" t="s">
        <v>469</v>
      </c>
      <c r="F176" s="219" t="s">
        <v>470</v>
      </c>
      <c r="G176" s="220" t="s">
        <v>179</v>
      </c>
      <c r="H176" s="221">
        <v>103.5</v>
      </c>
      <c r="I176" s="222"/>
      <c r="J176" s="223">
        <f>ROUND(I176*H176,2)</f>
        <v>0</v>
      </c>
      <c r="K176" s="219" t="s">
        <v>19</v>
      </c>
      <c r="L176" s="224"/>
      <c r="M176" s="225" t="s">
        <v>19</v>
      </c>
      <c r="N176" s="226" t="s">
        <v>40</v>
      </c>
      <c r="O176" s="84"/>
      <c r="P176" s="213">
        <f>O176*H176</f>
        <v>0</v>
      </c>
      <c r="Q176" s="213">
        <v>0.00034000000000000002</v>
      </c>
      <c r="R176" s="213">
        <f>Q176*H176</f>
        <v>0.035189999999999999</v>
      </c>
      <c r="S176" s="213">
        <v>0</v>
      </c>
      <c r="T176" s="21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15" t="s">
        <v>138</v>
      </c>
      <c r="AT176" s="215" t="s">
        <v>134</v>
      </c>
      <c r="AU176" s="215" t="s">
        <v>79</v>
      </c>
      <c r="AY176" s="17" t="s">
        <v>121</v>
      </c>
      <c r="BE176" s="216">
        <f>IF(N176="základní",J176,0)</f>
        <v>0</v>
      </c>
      <c r="BF176" s="216">
        <f>IF(N176="snížená",J176,0)</f>
        <v>0</v>
      </c>
      <c r="BG176" s="216">
        <f>IF(N176="zákl. přenesená",J176,0)</f>
        <v>0</v>
      </c>
      <c r="BH176" s="216">
        <f>IF(N176="sníž. přenesená",J176,0)</f>
        <v>0</v>
      </c>
      <c r="BI176" s="216">
        <f>IF(N176="nulová",J176,0)</f>
        <v>0</v>
      </c>
      <c r="BJ176" s="17" t="s">
        <v>77</v>
      </c>
      <c r="BK176" s="216">
        <f>ROUND(I176*H176,2)</f>
        <v>0</v>
      </c>
      <c r="BL176" s="17" t="s">
        <v>128</v>
      </c>
      <c r="BM176" s="215" t="s">
        <v>1302</v>
      </c>
    </row>
    <row r="177" s="2" customFormat="1">
      <c r="A177" s="38"/>
      <c r="B177" s="39"/>
      <c r="C177" s="40"/>
      <c r="D177" s="227" t="s">
        <v>185</v>
      </c>
      <c r="E177" s="40"/>
      <c r="F177" s="228" t="s">
        <v>472</v>
      </c>
      <c r="G177" s="40"/>
      <c r="H177" s="40"/>
      <c r="I177" s="229"/>
      <c r="J177" s="40"/>
      <c r="K177" s="40"/>
      <c r="L177" s="44"/>
      <c r="M177" s="230"/>
      <c r="N177" s="231"/>
      <c r="O177" s="84"/>
      <c r="P177" s="84"/>
      <c r="Q177" s="84"/>
      <c r="R177" s="84"/>
      <c r="S177" s="84"/>
      <c r="T177" s="85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185</v>
      </c>
      <c r="AU177" s="17" t="s">
        <v>79</v>
      </c>
    </row>
    <row r="178" s="13" customFormat="1">
      <c r="A178" s="13"/>
      <c r="B178" s="238"/>
      <c r="C178" s="239"/>
      <c r="D178" s="227" t="s">
        <v>302</v>
      </c>
      <c r="E178" s="240" t="s">
        <v>19</v>
      </c>
      <c r="F178" s="241" t="s">
        <v>1303</v>
      </c>
      <c r="G178" s="239"/>
      <c r="H178" s="242">
        <v>103.5</v>
      </c>
      <c r="I178" s="243"/>
      <c r="J178" s="239"/>
      <c r="K178" s="239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302</v>
      </c>
      <c r="AU178" s="248" t="s">
        <v>79</v>
      </c>
      <c r="AV178" s="13" t="s">
        <v>79</v>
      </c>
      <c r="AW178" s="13" t="s">
        <v>31</v>
      </c>
      <c r="AX178" s="13" t="s">
        <v>77</v>
      </c>
      <c r="AY178" s="248" t="s">
        <v>121</v>
      </c>
    </row>
    <row r="179" s="2" customFormat="1" ht="23.4566" customHeight="1">
      <c r="A179" s="38"/>
      <c r="B179" s="39"/>
      <c r="C179" s="204" t="s">
        <v>507</v>
      </c>
      <c r="D179" s="204" t="s">
        <v>124</v>
      </c>
      <c r="E179" s="205" t="s">
        <v>475</v>
      </c>
      <c r="F179" s="206" t="s">
        <v>476</v>
      </c>
      <c r="G179" s="207" t="s">
        <v>179</v>
      </c>
      <c r="H179" s="208">
        <v>18</v>
      </c>
      <c r="I179" s="209"/>
      <c r="J179" s="210">
        <f>ROUND(I179*H179,2)</f>
        <v>0</v>
      </c>
      <c r="K179" s="206" t="s">
        <v>19</v>
      </c>
      <c r="L179" s="44"/>
      <c r="M179" s="211" t="s">
        <v>19</v>
      </c>
      <c r="N179" s="212" t="s">
        <v>40</v>
      </c>
      <c r="O179" s="84"/>
      <c r="P179" s="213">
        <f>O179*H179</f>
        <v>0</v>
      </c>
      <c r="Q179" s="213">
        <v>0</v>
      </c>
      <c r="R179" s="213">
        <f>Q179*H179</f>
        <v>0</v>
      </c>
      <c r="S179" s="213">
        <v>0</v>
      </c>
      <c r="T179" s="21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15" t="s">
        <v>128</v>
      </c>
      <c r="AT179" s="215" t="s">
        <v>124</v>
      </c>
      <c r="AU179" s="215" t="s">
        <v>79</v>
      </c>
      <c r="AY179" s="17" t="s">
        <v>121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17" t="s">
        <v>77</v>
      </c>
      <c r="BK179" s="216">
        <f>ROUND(I179*H179,2)</f>
        <v>0</v>
      </c>
      <c r="BL179" s="17" t="s">
        <v>128</v>
      </c>
      <c r="BM179" s="215" t="s">
        <v>1304</v>
      </c>
    </row>
    <row r="180" s="2" customFormat="1" ht="16.30189" customHeight="1">
      <c r="A180" s="38"/>
      <c r="B180" s="39"/>
      <c r="C180" s="217" t="s">
        <v>511</v>
      </c>
      <c r="D180" s="217" t="s">
        <v>134</v>
      </c>
      <c r="E180" s="218" t="s">
        <v>479</v>
      </c>
      <c r="F180" s="219" t="s">
        <v>480</v>
      </c>
      <c r="G180" s="220" t="s">
        <v>179</v>
      </c>
      <c r="H180" s="221">
        <v>20.699999999999999</v>
      </c>
      <c r="I180" s="222"/>
      <c r="J180" s="223">
        <f>ROUND(I180*H180,2)</f>
        <v>0</v>
      </c>
      <c r="K180" s="219" t="s">
        <v>19</v>
      </c>
      <c r="L180" s="224"/>
      <c r="M180" s="225" t="s">
        <v>19</v>
      </c>
      <c r="N180" s="226" t="s">
        <v>40</v>
      </c>
      <c r="O180" s="84"/>
      <c r="P180" s="213">
        <f>O180*H180</f>
        <v>0</v>
      </c>
      <c r="Q180" s="213">
        <v>0.00017000000000000001</v>
      </c>
      <c r="R180" s="213">
        <f>Q180*H180</f>
        <v>0.003519</v>
      </c>
      <c r="S180" s="213">
        <v>0</v>
      </c>
      <c r="T180" s="214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15" t="s">
        <v>138</v>
      </c>
      <c r="AT180" s="215" t="s">
        <v>134</v>
      </c>
      <c r="AU180" s="215" t="s">
        <v>79</v>
      </c>
      <c r="AY180" s="17" t="s">
        <v>121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17" t="s">
        <v>77</v>
      </c>
      <c r="BK180" s="216">
        <f>ROUND(I180*H180,2)</f>
        <v>0</v>
      </c>
      <c r="BL180" s="17" t="s">
        <v>128</v>
      </c>
      <c r="BM180" s="215" t="s">
        <v>1305</v>
      </c>
    </row>
    <row r="181" s="2" customFormat="1">
      <c r="A181" s="38"/>
      <c r="B181" s="39"/>
      <c r="C181" s="40"/>
      <c r="D181" s="227" t="s">
        <v>185</v>
      </c>
      <c r="E181" s="40"/>
      <c r="F181" s="228" t="s">
        <v>482</v>
      </c>
      <c r="G181" s="40"/>
      <c r="H181" s="40"/>
      <c r="I181" s="229"/>
      <c r="J181" s="40"/>
      <c r="K181" s="40"/>
      <c r="L181" s="44"/>
      <c r="M181" s="230"/>
      <c r="N181" s="231"/>
      <c r="O181" s="84"/>
      <c r="P181" s="84"/>
      <c r="Q181" s="84"/>
      <c r="R181" s="84"/>
      <c r="S181" s="84"/>
      <c r="T181" s="85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185</v>
      </c>
      <c r="AU181" s="17" t="s">
        <v>79</v>
      </c>
    </row>
    <row r="182" s="13" customFormat="1">
      <c r="A182" s="13"/>
      <c r="B182" s="238"/>
      <c r="C182" s="239"/>
      <c r="D182" s="227" t="s">
        <v>302</v>
      </c>
      <c r="E182" s="240" t="s">
        <v>19</v>
      </c>
      <c r="F182" s="241" t="s">
        <v>502</v>
      </c>
      <c r="G182" s="239"/>
      <c r="H182" s="242">
        <v>20.699999999999999</v>
      </c>
      <c r="I182" s="243"/>
      <c r="J182" s="239"/>
      <c r="K182" s="239"/>
      <c r="L182" s="244"/>
      <c r="M182" s="245"/>
      <c r="N182" s="246"/>
      <c r="O182" s="246"/>
      <c r="P182" s="246"/>
      <c r="Q182" s="246"/>
      <c r="R182" s="246"/>
      <c r="S182" s="246"/>
      <c r="T182" s="24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8" t="s">
        <v>302</v>
      </c>
      <c r="AU182" s="248" t="s">
        <v>79</v>
      </c>
      <c r="AV182" s="13" t="s">
        <v>79</v>
      </c>
      <c r="AW182" s="13" t="s">
        <v>31</v>
      </c>
      <c r="AX182" s="13" t="s">
        <v>77</v>
      </c>
      <c r="AY182" s="248" t="s">
        <v>121</v>
      </c>
    </row>
    <row r="183" s="2" customFormat="1" ht="23.4566" customHeight="1">
      <c r="A183" s="38"/>
      <c r="B183" s="39"/>
      <c r="C183" s="204" t="s">
        <v>515</v>
      </c>
      <c r="D183" s="204" t="s">
        <v>124</v>
      </c>
      <c r="E183" s="205" t="s">
        <v>485</v>
      </c>
      <c r="F183" s="206" t="s">
        <v>486</v>
      </c>
      <c r="G183" s="207" t="s">
        <v>179</v>
      </c>
      <c r="H183" s="208">
        <v>36</v>
      </c>
      <c r="I183" s="209"/>
      <c r="J183" s="210">
        <f>ROUND(I183*H183,2)</f>
        <v>0</v>
      </c>
      <c r="K183" s="206" t="s">
        <v>19</v>
      </c>
      <c r="L183" s="44"/>
      <c r="M183" s="211" t="s">
        <v>19</v>
      </c>
      <c r="N183" s="212" t="s">
        <v>40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128</v>
      </c>
      <c r="AT183" s="215" t="s">
        <v>124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1306</v>
      </c>
    </row>
    <row r="184" s="2" customFormat="1" ht="16.30189" customHeight="1">
      <c r="A184" s="38"/>
      <c r="B184" s="39"/>
      <c r="C184" s="217" t="s">
        <v>519</v>
      </c>
      <c r="D184" s="217" t="s">
        <v>134</v>
      </c>
      <c r="E184" s="218" t="s">
        <v>1307</v>
      </c>
      <c r="F184" s="219" t="s">
        <v>1308</v>
      </c>
      <c r="G184" s="220" t="s">
        <v>179</v>
      </c>
      <c r="H184" s="221">
        <v>36</v>
      </c>
      <c r="I184" s="222"/>
      <c r="J184" s="223">
        <f>ROUND(I184*H184,2)</f>
        <v>0</v>
      </c>
      <c r="K184" s="219" t="s">
        <v>19</v>
      </c>
      <c r="L184" s="224"/>
      <c r="M184" s="225" t="s">
        <v>19</v>
      </c>
      <c r="N184" s="226" t="s">
        <v>40</v>
      </c>
      <c r="O184" s="84"/>
      <c r="P184" s="213">
        <f>O184*H184</f>
        <v>0</v>
      </c>
      <c r="Q184" s="213">
        <v>0.0040400000000000002</v>
      </c>
      <c r="R184" s="213">
        <f>Q184*H184</f>
        <v>0.14544000000000001</v>
      </c>
      <c r="S184" s="213">
        <v>0</v>
      </c>
      <c r="T184" s="214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15" t="s">
        <v>138</v>
      </c>
      <c r="AT184" s="215" t="s">
        <v>134</v>
      </c>
      <c r="AU184" s="215" t="s">
        <v>79</v>
      </c>
      <c r="AY184" s="17" t="s">
        <v>121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17" t="s">
        <v>77</v>
      </c>
      <c r="BK184" s="216">
        <f>ROUND(I184*H184,2)</f>
        <v>0</v>
      </c>
      <c r="BL184" s="17" t="s">
        <v>128</v>
      </c>
      <c r="BM184" s="215" t="s">
        <v>1309</v>
      </c>
    </row>
    <row r="185" s="2" customFormat="1">
      <c r="A185" s="38"/>
      <c r="B185" s="39"/>
      <c r="C185" s="40"/>
      <c r="D185" s="227" t="s">
        <v>185</v>
      </c>
      <c r="E185" s="40"/>
      <c r="F185" s="228" t="s">
        <v>1310</v>
      </c>
      <c r="G185" s="40"/>
      <c r="H185" s="40"/>
      <c r="I185" s="229"/>
      <c r="J185" s="40"/>
      <c r="K185" s="40"/>
      <c r="L185" s="44"/>
      <c r="M185" s="230"/>
      <c r="N185" s="23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185</v>
      </c>
      <c r="AU185" s="17" t="s">
        <v>79</v>
      </c>
    </row>
    <row r="186" s="2" customFormat="1" ht="23.4566" customHeight="1">
      <c r="A186" s="38"/>
      <c r="B186" s="39"/>
      <c r="C186" s="204" t="s">
        <v>523</v>
      </c>
      <c r="D186" s="204" t="s">
        <v>124</v>
      </c>
      <c r="E186" s="205" t="s">
        <v>494</v>
      </c>
      <c r="F186" s="206" t="s">
        <v>495</v>
      </c>
      <c r="G186" s="207" t="s">
        <v>179</v>
      </c>
      <c r="H186" s="208">
        <v>12</v>
      </c>
      <c r="I186" s="209"/>
      <c r="J186" s="210">
        <f>ROUND(I186*H186,2)</f>
        <v>0</v>
      </c>
      <c r="K186" s="206" t="s">
        <v>19</v>
      </c>
      <c r="L186" s="44"/>
      <c r="M186" s="211" t="s">
        <v>19</v>
      </c>
      <c r="N186" s="212" t="s">
        <v>40</v>
      </c>
      <c r="O186" s="84"/>
      <c r="P186" s="213">
        <f>O186*H186</f>
        <v>0</v>
      </c>
      <c r="Q186" s="213">
        <v>0</v>
      </c>
      <c r="R186" s="213">
        <f>Q186*H186</f>
        <v>0</v>
      </c>
      <c r="S186" s="213">
        <v>0</v>
      </c>
      <c r="T186" s="21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15" t="s">
        <v>128</v>
      </c>
      <c r="AT186" s="215" t="s">
        <v>124</v>
      </c>
      <c r="AU186" s="215" t="s">
        <v>79</v>
      </c>
      <c r="AY186" s="17" t="s">
        <v>121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17" t="s">
        <v>77</v>
      </c>
      <c r="BK186" s="216">
        <f>ROUND(I186*H186,2)</f>
        <v>0</v>
      </c>
      <c r="BL186" s="17" t="s">
        <v>128</v>
      </c>
      <c r="BM186" s="215" t="s">
        <v>1311</v>
      </c>
    </row>
    <row r="187" s="2" customFormat="1" ht="16.30189" customHeight="1">
      <c r="A187" s="38"/>
      <c r="B187" s="39"/>
      <c r="C187" s="217" t="s">
        <v>528</v>
      </c>
      <c r="D187" s="217" t="s">
        <v>134</v>
      </c>
      <c r="E187" s="218" t="s">
        <v>498</v>
      </c>
      <c r="F187" s="219" t="s">
        <v>499</v>
      </c>
      <c r="G187" s="220" t="s">
        <v>179</v>
      </c>
      <c r="H187" s="221">
        <v>13.800000000000001</v>
      </c>
      <c r="I187" s="222"/>
      <c r="J187" s="223">
        <f>ROUND(I187*H187,2)</f>
        <v>0</v>
      </c>
      <c r="K187" s="219" t="s">
        <v>19</v>
      </c>
      <c r="L187" s="224"/>
      <c r="M187" s="225" t="s">
        <v>19</v>
      </c>
      <c r="N187" s="226" t="s">
        <v>40</v>
      </c>
      <c r="O187" s="84"/>
      <c r="P187" s="213">
        <f>O187*H187</f>
        <v>0</v>
      </c>
      <c r="Q187" s="213">
        <v>0.0011000000000000001</v>
      </c>
      <c r="R187" s="213">
        <f>Q187*H187</f>
        <v>0.015180000000000003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138</v>
      </c>
      <c r="AT187" s="215" t="s">
        <v>134</v>
      </c>
      <c r="AU187" s="215" t="s">
        <v>79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128</v>
      </c>
      <c r="BM187" s="215" t="s">
        <v>1312</v>
      </c>
    </row>
    <row r="188" s="2" customFormat="1">
      <c r="A188" s="38"/>
      <c r="B188" s="39"/>
      <c r="C188" s="40"/>
      <c r="D188" s="227" t="s">
        <v>185</v>
      </c>
      <c r="E188" s="40"/>
      <c r="F188" s="228" t="s">
        <v>501</v>
      </c>
      <c r="G188" s="40"/>
      <c r="H188" s="40"/>
      <c r="I188" s="229"/>
      <c r="J188" s="40"/>
      <c r="K188" s="40"/>
      <c r="L188" s="44"/>
      <c r="M188" s="230"/>
      <c r="N188" s="23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185</v>
      </c>
      <c r="AU188" s="17" t="s">
        <v>79</v>
      </c>
    </row>
    <row r="189" s="13" customFormat="1">
      <c r="A189" s="13"/>
      <c r="B189" s="238"/>
      <c r="C189" s="239"/>
      <c r="D189" s="227" t="s">
        <v>302</v>
      </c>
      <c r="E189" s="240" t="s">
        <v>19</v>
      </c>
      <c r="F189" s="241" t="s">
        <v>483</v>
      </c>
      <c r="G189" s="239"/>
      <c r="H189" s="242">
        <v>13.800000000000001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8" t="s">
        <v>302</v>
      </c>
      <c r="AU189" s="248" t="s">
        <v>79</v>
      </c>
      <c r="AV189" s="13" t="s">
        <v>79</v>
      </c>
      <c r="AW189" s="13" t="s">
        <v>31</v>
      </c>
      <c r="AX189" s="13" t="s">
        <v>77</v>
      </c>
      <c r="AY189" s="248" t="s">
        <v>121</v>
      </c>
    </row>
    <row r="190" s="2" customFormat="1" ht="21.0566" customHeight="1">
      <c r="A190" s="38"/>
      <c r="B190" s="39"/>
      <c r="C190" s="204" t="s">
        <v>532</v>
      </c>
      <c r="D190" s="204" t="s">
        <v>124</v>
      </c>
      <c r="E190" s="205" t="s">
        <v>504</v>
      </c>
      <c r="F190" s="206" t="s">
        <v>505</v>
      </c>
      <c r="G190" s="207" t="s">
        <v>127</v>
      </c>
      <c r="H190" s="208">
        <v>30</v>
      </c>
      <c r="I190" s="209"/>
      <c r="J190" s="210">
        <f>ROUND(I190*H190,2)</f>
        <v>0</v>
      </c>
      <c r="K190" s="206" t="s">
        <v>19</v>
      </c>
      <c r="L190" s="44"/>
      <c r="M190" s="211" t="s">
        <v>19</v>
      </c>
      <c r="N190" s="212" t="s">
        <v>40</v>
      </c>
      <c r="O190" s="84"/>
      <c r="P190" s="213">
        <f>O190*H190</f>
        <v>0</v>
      </c>
      <c r="Q190" s="213">
        <v>0</v>
      </c>
      <c r="R190" s="213">
        <f>Q190*H190</f>
        <v>0</v>
      </c>
      <c r="S190" s="213">
        <v>0</v>
      </c>
      <c r="T190" s="21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15" t="s">
        <v>128</v>
      </c>
      <c r="AT190" s="215" t="s">
        <v>124</v>
      </c>
      <c r="AU190" s="215" t="s">
        <v>79</v>
      </c>
      <c r="AY190" s="17" t="s">
        <v>121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17" t="s">
        <v>77</v>
      </c>
      <c r="BK190" s="216">
        <f>ROUND(I190*H190,2)</f>
        <v>0</v>
      </c>
      <c r="BL190" s="17" t="s">
        <v>128</v>
      </c>
      <c r="BM190" s="215" t="s">
        <v>1313</v>
      </c>
    </row>
    <row r="191" s="2" customFormat="1" ht="21.0566" customHeight="1">
      <c r="A191" s="38"/>
      <c r="B191" s="39"/>
      <c r="C191" s="204" t="s">
        <v>536</v>
      </c>
      <c r="D191" s="204" t="s">
        <v>124</v>
      </c>
      <c r="E191" s="205" t="s">
        <v>508</v>
      </c>
      <c r="F191" s="206" t="s">
        <v>509</v>
      </c>
      <c r="G191" s="207" t="s">
        <v>127</v>
      </c>
      <c r="H191" s="208">
        <v>30</v>
      </c>
      <c r="I191" s="209"/>
      <c r="J191" s="210">
        <f>ROUND(I191*H191,2)</f>
        <v>0</v>
      </c>
      <c r="K191" s="206" t="s">
        <v>19</v>
      </c>
      <c r="L191" s="44"/>
      <c r="M191" s="211" t="s">
        <v>19</v>
      </c>
      <c r="N191" s="212" t="s">
        <v>40</v>
      </c>
      <c r="O191" s="84"/>
      <c r="P191" s="213">
        <f>O191*H191</f>
        <v>0</v>
      </c>
      <c r="Q191" s="213">
        <v>0</v>
      </c>
      <c r="R191" s="213">
        <f>Q191*H191</f>
        <v>0</v>
      </c>
      <c r="S191" s="213">
        <v>0</v>
      </c>
      <c r="T191" s="21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15" t="s">
        <v>128</v>
      </c>
      <c r="AT191" s="215" t="s">
        <v>124</v>
      </c>
      <c r="AU191" s="215" t="s">
        <v>79</v>
      </c>
      <c r="AY191" s="17" t="s">
        <v>121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17" t="s">
        <v>77</v>
      </c>
      <c r="BK191" s="216">
        <f>ROUND(I191*H191,2)</f>
        <v>0</v>
      </c>
      <c r="BL191" s="17" t="s">
        <v>128</v>
      </c>
      <c r="BM191" s="215" t="s">
        <v>1314</v>
      </c>
    </row>
    <row r="192" s="2" customFormat="1" ht="21.0566" customHeight="1">
      <c r="A192" s="38"/>
      <c r="B192" s="39"/>
      <c r="C192" s="204" t="s">
        <v>538</v>
      </c>
      <c r="D192" s="204" t="s">
        <v>124</v>
      </c>
      <c r="E192" s="205" t="s">
        <v>512</v>
      </c>
      <c r="F192" s="206" t="s">
        <v>513</v>
      </c>
      <c r="G192" s="207" t="s">
        <v>127</v>
      </c>
      <c r="H192" s="208">
        <v>8</v>
      </c>
      <c r="I192" s="209"/>
      <c r="J192" s="210">
        <f>ROUND(I192*H192,2)</f>
        <v>0</v>
      </c>
      <c r="K192" s="206" t="s">
        <v>19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124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1315</v>
      </c>
    </row>
    <row r="193" s="2" customFormat="1" ht="21.0566" customHeight="1">
      <c r="A193" s="38"/>
      <c r="B193" s="39"/>
      <c r="C193" s="204" t="s">
        <v>543</v>
      </c>
      <c r="D193" s="204" t="s">
        <v>124</v>
      </c>
      <c r="E193" s="205" t="s">
        <v>516</v>
      </c>
      <c r="F193" s="206" t="s">
        <v>517</v>
      </c>
      <c r="G193" s="207" t="s">
        <v>127</v>
      </c>
      <c r="H193" s="208">
        <v>10</v>
      </c>
      <c r="I193" s="209"/>
      <c r="J193" s="210">
        <f>ROUND(I193*H193,2)</f>
        <v>0</v>
      </c>
      <c r="K193" s="206" t="s">
        <v>19</v>
      </c>
      <c r="L193" s="44"/>
      <c r="M193" s="211" t="s">
        <v>19</v>
      </c>
      <c r="N193" s="212" t="s">
        <v>40</v>
      </c>
      <c r="O193" s="84"/>
      <c r="P193" s="213">
        <f>O193*H193</f>
        <v>0</v>
      </c>
      <c r="Q193" s="213">
        <v>0</v>
      </c>
      <c r="R193" s="213">
        <f>Q193*H193</f>
        <v>0</v>
      </c>
      <c r="S193" s="213">
        <v>0</v>
      </c>
      <c r="T193" s="21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15" t="s">
        <v>128</v>
      </c>
      <c r="AT193" s="215" t="s">
        <v>124</v>
      </c>
      <c r="AU193" s="215" t="s">
        <v>79</v>
      </c>
      <c r="AY193" s="17" t="s">
        <v>121</v>
      </c>
      <c r="BE193" s="216">
        <f>IF(N193="základní",J193,0)</f>
        <v>0</v>
      </c>
      <c r="BF193" s="216">
        <f>IF(N193="snížená",J193,0)</f>
        <v>0</v>
      </c>
      <c r="BG193" s="216">
        <f>IF(N193="zákl. přenesená",J193,0)</f>
        <v>0</v>
      </c>
      <c r="BH193" s="216">
        <f>IF(N193="sníž. přenesená",J193,0)</f>
        <v>0</v>
      </c>
      <c r="BI193" s="216">
        <f>IF(N193="nulová",J193,0)</f>
        <v>0</v>
      </c>
      <c r="BJ193" s="17" t="s">
        <v>77</v>
      </c>
      <c r="BK193" s="216">
        <f>ROUND(I193*H193,2)</f>
        <v>0</v>
      </c>
      <c r="BL193" s="17" t="s">
        <v>128</v>
      </c>
      <c r="BM193" s="215" t="s">
        <v>1316</v>
      </c>
    </row>
    <row r="194" s="2" customFormat="1" ht="21.0566" customHeight="1">
      <c r="A194" s="38"/>
      <c r="B194" s="39"/>
      <c r="C194" s="204" t="s">
        <v>547</v>
      </c>
      <c r="D194" s="204" t="s">
        <v>124</v>
      </c>
      <c r="E194" s="205" t="s">
        <v>520</v>
      </c>
      <c r="F194" s="206" t="s">
        <v>521</v>
      </c>
      <c r="G194" s="207" t="s">
        <v>127</v>
      </c>
      <c r="H194" s="208">
        <v>1</v>
      </c>
      <c r="I194" s="209"/>
      <c r="J194" s="210">
        <f>ROUND(I194*H194,2)</f>
        <v>0</v>
      </c>
      <c r="K194" s="206" t="s">
        <v>19</v>
      </c>
      <c r="L194" s="44"/>
      <c r="M194" s="211" t="s">
        <v>19</v>
      </c>
      <c r="N194" s="212" t="s">
        <v>40</v>
      </c>
      <c r="O194" s="84"/>
      <c r="P194" s="213">
        <f>O194*H194</f>
        <v>0</v>
      </c>
      <c r="Q194" s="213">
        <v>0</v>
      </c>
      <c r="R194" s="213">
        <f>Q194*H194</f>
        <v>0</v>
      </c>
      <c r="S194" s="213">
        <v>0</v>
      </c>
      <c r="T194" s="214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15" t="s">
        <v>128</v>
      </c>
      <c r="AT194" s="215" t="s">
        <v>124</v>
      </c>
      <c r="AU194" s="215" t="s">
        <v>79</v>
      </c>
      <c r="AY194" s="17" t="s">
        <v>121</v>
      </c>
      <c r="BE194" s="216">
        <f>IF(N194="základní",J194,0)</f>
        <v>0</v>
      </c>
      <c r="BF194" s="216">
        <f>IF(N194="snížená",J194,0)</f>
        <v>0</v>
      </c>
      <c r="BG194" s="216">
        <f>IF(N194="zákl. přenesená",J194,0)</f>
        <v>0</v>
      </c>
      <c r="BH194" s="216">
        <f>IF(N194="sníž. přenesená",J194,0)</f>
        <v>0</v>
      </c>
      <c r="BI194" s="216">
        <f>IF(N194="nulová",J194,0)</f>
        <v>0</v>
      </c>
      <c r="BJ194" s="17" t="s">
        <v>77</v>
      </c>
      <c r="BK194" s="216">
        <f>ROUND(I194*H194,2)</f>
        <v>0</v>
      </c>
      <c r="BL194" s="17" t="s">
        <v>128</v>
      </c>
      <c r="BM194" s="215" t="s">
        <v>1317</v>
      </c>
    </row>
    <row r="195" s="2" customFormat="1" ht="16.30189" customHeight="1">
      <c r="A195" s="38"/>
      <c r="B195" s="39"/>
      <c r="C195" s="217" t="s">
        <v>552</v>
      </c>
      <c r="D195" s="217" t="s">
        <v>134</v>
      </c>
      <c r="E195" s="218" t="s">
        <v>1318</v>
      </c>
      <c r="F195" s="219" t="s">
        <v>1319</v>
      </c>
      <c r="G195" s="220" t="s">
        <v>127</v>
      </c>
      <c r="H195" s="221">
        <v>1</v>
      </c>
      <c r="I195" s="222"/>
      <c r="J195" s="223">
        <f>ROUND(I195*H195,2)</f>
        <v>0</v>
      </c>
      <c r="K195" s="219" t="s">
        <v>19</v>
      </c>
      <c r="L195" s="224"/>
      <c r="M195" s="225" t="s">
        <v>19</v>
      </c>
      <c r="N195" s="226" t="s">
        <v>40</v>
      </c>
      <c r="O195" s="84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15" t="s">
        <v>138</v>
      </c>
      <c r="AT195" s="215" t="s">
        <v>134</v>
      </c>
      <c r="AU195" s="215" t="s">
        <v>79</v>
      </c>
      <c r="AY195" s="17" t="s">
        <v>121</v>
      </c>
      <c r="BE195" s="216">
        <f>IF(N195="základní",J195,0)</f>
        <v>0</v>
      </c>
      <c r="BF195" s="216">
        <f>IF(N195="snížená",J195,0)</f>
        <v>0</v>
      </c>
      <c r="BG195" s="216">
        <f>IF(N195="zákl. přenesená",J195,0)</f>
        <v>0</v>
      </c>
      <c r="BH195" s="216">
        <f>IF(N195="sníž. přenesená",J195,0)</f>
        <v>0</v>
      </c>
      <c r="BI195" s="216">
        <f>IF(N195="nulová",J195,0)</f>
        <v>0</v>
      </c>
      <c r="BJ195" s="17" t="s">
        <v>77</v>
      </c>
      <c r="BK195" s="216">
        <f>ROUND(I195*H195,2)</f>
        <v>0</v>
      </c>
      <c r="BL195" s="17" t="s">
        <v>128</v>
      </c>
      <c r="BM195" s="215" t="s">
        <v>1320</v>
      </c>
    </row>
    <row r="196" s="2" customFormat="1">
      <c r="A196" s="38"/>
      <c r="B196" s="39"/>
      <c r="C196" s="40"/>
      <c r="D196" s="227" t="s">
        <v>185</v>
      </c>
      <c r="E196" s="40"/>
      <c r="F196" s="228" t="s">
        <v>1321</v>
      </c>
      <c r="G196" s="40"/>
      <c r="H196" s="40"/>
      <c r="I196" s="229"/>
      <c r="J196" s="40"/>
      <c r="K196" s="40"/>
      <c r="L196" s="44"/>
      <c r="M196" s="230"/>
      <c r="N196" s="231"/>
      <c r="O196" s="84"/>
      <c r="P196" s="84"/>
      <c r="Q196" s="84"/>
      <c r="R196" s="84"/>
      <c r="S196" s="84"/>
      <c r="T196" s="85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185</v>
      </c>
      <c r="AU196" s="17" t="s">
        <v>79</v>
      </c>
    </row>
    <row r="197" s="2" customFormat="1" ht="21.0566" customHeight="1">
      <c r="A197" s="38"/>
      <c r="B197" s="39"/>
      <c r="C197" s="204" t="s">
        <v>557</v>
      </c>
      <c r="D197" s="204" t="s">
        <v>124</v>
      </c>
      <c r="E197" s="205" t="s">
        <v>529</v>
      </c>
      <c r="F197" s="206" t="s">
        <v>530</v>
      </c>
      <c r="G197" s="207" t="s">
        <v>127</v>
      </c>
      <c r="H197" s="208">
        <v>1</v>
      </c>
      <c r="I197" s="209"/>
      <c r="J197" s="210">
        <f>ROUND(I197*H197,2)</f>
        <v>0</v>
      </c>
      <c r="K197" s="206" t="s">
        <v>19</v>
      </c>
      <c r="L197" s="44"/>
      <c r="M197" s="211" t="s">
        <v>19</v>
      </c>
      <c r="N197" s="212" t="s">
        <v>40</v>
      </c>
      <c r="O197" s="84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15" t="s">
        <v>128</v>
      </c>
      <c r="AT197" s="215" t="s">
        <v>124</v>
      </c>
      <c r="AU197" s="215" t="s">
        <v>79</v>
      </c>
      <c r="AY197" s="17" t="s">
        <v>121</v>
      </c>
      <c r="BE197" s="216">
        <f>IF(N197="základní",J197,0)</f>
        <v>0</v>
      </c>
      <c r="BF197" s="216">
        <f>IF(N197="snížená",J197,0)</f>
        <v>0</v>
      </c>
      <c r="BG197" s="216">
        <f>IF(N197="zákl. přenesená",J197,0)</f>
        <v>0</v>
      </c>
      <c r="BH197" s="216">
        <f>IF(N197="sníž. přenesená",J197,0)</f>
        <v>0</v>
      </c>
      <c r="BI197" s="216">
        <f>IF(N197="nulová",J197,0)</f>
        <v>0</v>
      </c>
      <c r="BJ197" s="17" t="s">
        <v>77</v>
      </c>
      <c r="BK197" s="216">
        <f>ROUND(I197*H197,2)</f>
        <v>0</v>
      </c>
      <c r="BL197" s="17" t="s">
        <v>128</v>
      </c>
      <c r="BM197" s="215" t="s">
        <v>1322</v>
      </c>
    </row>
    <row r="198" s="2" customFormat="1" ht="16.30189" customHeight="1">
      <c r="A198" s="38"/>
      <c r="B198" s="39"/>
      <c r="C198" s="217" t="s">
        <v>562</v>
      </c>
      <c r="D198" s="217" t="s">
        <v>134</v>
      </c>
      <c r="E198" s="218" t="s">
        <v>533</v>
      </c>
      <c r="F198" s="219" t="s">
        <v>534</v>
      </c>
      <c r="G198" s="220" t="s">
        <v>127</v>
      </c>
      <c r="H198" s="221">
        <v>1</v>
      </c>
      <c r="I198" s="222"/>
      <c r="J198" s="223">
        <f>ROUND(I198*H198,2)</f>
        <v>0</v>
      </c>
      <c r="K198" s="219" t="s">
        <v>19</v>
      </c>
      <c r="L198" s="224"/>
      <c r="M198" s="225" t="s">
        <v>19</v>
      </c>
      <c r="N198" s="226" t="s">
        <v>40</v>
      </c>
      <c r="O198" s="84"/>
      <c r="P198" s="213">
        <f>O198*H198</f>
        <v>0</v>
      </c>
      <c r="Q198" s="213">
        <v>0.00010000000000000001</v>
      </c>
      <c r="R198" s="213">
        <f>Q198*H198</f>
        <v>0.00010000000000000001</v>
      </c>
      <c r="S198" s="213">
        <v>0</v>
      </c>
      <c r="T198" s="21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15" t="s">
        <v>138</v>
      </c>
      <c r="AT198" s="215" t="s">
        <v>134</v>
      </c>
      <c r="AU198" s="215" t="s">
        <v>79</v>
      </c>
      <c r="AY198" s="17" t="s">
        <v>121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17" t="s">
        <v>77</v>
      </c>
      <c r="BK198" s="216">
        <f>ROUND(I198*H198,2)</f>
        <v>0</v>
      </c>
      <c r="BL198" s="17" t="s">
        <v>128</v>
      </c>
      <c r="BM198" s="215" t="s">
        <v>1323</v>
      </c>
    </row>
    <row r="199" s="2" customFormat="1" ht="23.4566" customHeight="1">
      <c r="A199" s="38"/>
      <c r="B199" s="39"/>
      <c r="C199" s="204" t="s">
        <v>564</v>
      </c>
      <c r="D199" s="204" t="s">
        <v>124</v>
      </c>
      <c r="E199" s="205" t="s">
        <v>177</v>
      </c>
      <c r="F199" s="206" t="s">
        <v>178</v>
      </c>
      <c r="G199" s="207" t="s">
        <v>179</v>
      </c>
      <c r="H199" s="208">
        <v>300</v>
      </c>
      <c r="I199" s="209"/>
      <c r="J199" s="210">
        <f>ROUND(I199*H199,2)</f>
        <v>0</v>
      </c>
      <c r="K199" s="206" t="s">
        <v>19</v>
      </c>
      <c r="L199" s="44"/>
      <c r="M199" s="211" t="s">
        <v>19</v>
      </c>
      <c r="N199" s="212" t="s">
        <v>40</v>
      </c>
      <c r="O199" s="84"/>
      <c r="P199" s="213">
        <f>O199*H199</f>
        <v>0</v>
      </c>
      <c r="Q199" s="213">
        <v>0</v>
      </c>
      <c r="R199" s="213">
        <f>Q199*H199</f>
        <v>0</v>
      </c>
      <c r="S199" s="213">
        <v>0</v>
      </c>
      <c r="T199" s="21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15" t="s">
        <v>128</v>
      </c>
      <c r="AT199" s="215" t="s">
        <v>124</v>
      </c>
      <c r="AU199" s="215" t="s">
        <v>79</v>
      </c>
      <c r="AY199" s="17" t="s">
        <v>121</v>
      </c>
      <c r="BE199" s="216">
        <f>IF(N199="základní",J199,0)</f>
        <v>0</v>
      </c>
      <c r="BF199" s="216">
        <f>IF(N199="snížená",J199,0)</f>
        <v>0</v>
      </c>
      <c r="BG199" s="216">
        <f>IF(N199="zákl. přenesená",J199,0)</f>
        <v>0</v>
      </c>
      <c r="BH199" s="216">
        <f>IF(N199="sníž. přenesená",J199,0)</f>
        <v>0</v>
      </c>
      <c r="BI199" s="216">
        <f>IF(N199="nulová",J199,0)</f>
        <v>0</v>
      </c>
      <c r="BJ199" s="17" t="s">
        <v>77</v>
      </c>
      <c r="BK199" s="216">
        <f>ROUND(I199*H199,2)</f>
        <v>0</v>
      </c>
      <c r="BL199" s="17" t="s">
        <v>128</v>
      </c>
      <c r="BM199" s="215" t="s">
        <v>1324</v>
      </c>
    </row>
    <row r="200" s="2" customFormat="1" ht="16.30189" customHeight="1">
      <c r="A200" s="38"/>
      <c r="B200" s="39"/>
      <c r="C200" s="217" t="s">
        <v>569</v>
      </c>
      <c r="D200" s="217" t="s">
        <v>134</v>
      </c>
      <c r="E200" s="218" t="s">
        <v>539</v>
      </c>
      <c r="F200" s="219" t="s">
        <v>540</v>
      </c>
      <c r="G200" s="220" t="s">
        <v>179</v>
      </c>
      <c r="H200" s="221">
        <v>315</v>
      </c>
      <c r="I200" s="222"/>
      <c r="J200" s="223">
        <f>ROUND(I200*H200,2)</f>
        <v>0</v>
      </c>
      <c r="K200" s="219" t="s">
        <v>19</v>
      </c>
      <c r="L200" s="224"/>
      <c r="M200" s="225" t="s">
        <v>19</v>
      </c>
      <c r="N200" s="226" t="s">
        <v>40</v>
      </c>
      <c r="O200" s="84"/>
      <c r="P200" s="213">
        <f>O200*H200</f>
        <v>0</v>
      </c>
      <c r="Q200" s="213">
        <v>0.00010000000000000001</v>
      </c>
      <c r="R200" s="213">
        <f>Q200*H200</f>
        <v>0.0315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138</v>
      </c>
      <c r="AT200" s="215" t="s">
        <v>134</v>
      </c>
      <c r="AU200" s="215" t="s">
        <v>79</v>
      </c>
      <c r="AY200" s="17" t="s">
        <v>121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128</v>
      </c>
      <c r="BM200" s="215" t="s">
        <v>1325</v>
      </c>
    </row>
    <row r="201" s="13" customFormat="1">
      <c r="A201" s="13"/>
      <c r="B201" s="238"/>
      <c r="C201" s="239"/>
      <c r="D201" s="227" t="s">
        <v>302</v>
      </c>
      <c r="E201" s="240" t="s">
        <v>19</v>
      </c>
      <c r="F201" s="241" t="s">
        <v>542</v>
      </c>
      <c r="G201" s="239"/>
      <c r="H201" s="242">
        <v>315</v>
      </c>
      <c r="I201" s="243"/>
      <c r="J201" s="239"/>
      <c r="K201" s="239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302</v>
      </c>
      <c r="AU201" s="248" t="s">
        <v>79</v>
      </c>
      <c r="AV201" s="13" t="s">
        <v>79</v>
      </c>
      <c r="AW201" s="13" t="s">
        <v>31</v>
      </c>
      <c r="AX201" s="13" t="s">
        <v>77</v>
      </c>
      <c r="AY201" s="248" t="s">
        <v>121</v>
      </c>
    </row>
    <row r="202" s="2" customFormat="1" ht="21.0566" customHeight="1">
      <c r="A202" s="38"/>
      <c r="B202" s="39"/>
      <c r="C202" s="204" t="s">
        <v>573</v>
      </c>
      <c r="D202" s="204" t="s">
        <v>124</v>
      </c>
      <c r="E202" s="205" t="s">
        <v>544</v>
      </c>
      <c r="F202" s="206" t="s">
        <v>545</v>
      </c>
      <c r="G202" s="207" t="s">
        <v>179</v>
      </c>
      <c r="H202" s="208">
        <v>12</v>
      </c>
      <c r="I202" s="209"/>
      <c r="J202" s="210">
        <f>ROUND(I202*H202,2)</f>
        <v>0</v>
      </c>
      <c r="K202" s="206" t="s">
        <v>19</v>
      </c>
      <c r="L202" s="44"/>
      <c r="M202" s="211" t="s">
        <v>19</v>
      </c>
      <c r="N202" s="212" t="s">
        <v>40</v>
      </c>
      <c r="O202" s="84"/>
      <c r="P202" s="213">
        <f>O202*H202</f>
        <v>0</v>
      </c>
      <c r="Q202" s="213">
        <v>0</v>
      </c>
      <c r="R202" s="213">
        <f>Q202*H202</f>
        <v>0</v>
      </c>
      <c r="S202" s="213">
        <v>0</v>
      </c>
      <c r="T202" s="214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15" t="s">
        <v>128</v>
      </c>
      <c r="AT202" s="215" t="s">
        <v>124</v>
      </c>
      <c r="AU202" s="215" t="s">
        <v>79</v>
      </c>
      <c r="AY202" s="17" t="s">
        <v>121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17" t="s">
        <v>77</v>
      </c>
      <c r="BK202" s="216">
        <f>ROUND(I202*H202,2)</f>
        <v>0</v>
      </c>
      <c r="BL202" s="17" t="s">
        <v>128</v>
      </c>
      <c r="BM202" s="215" t="s">
        <v>1326</v>
      </c>
    </row>
    <row r="203" s="2" customFormat="1" ht="16.30189" customHeight="1">
      <c r="A203" s="38"/>
      <c r="B203" s="39"/>
      <c r="C203" s="217" t="s">
        <v>577</v>
      </c>
      <c r="D203" s="217" t="s">
        <v>134</v>
      </c>
      <c r="E203" s="218" t="s">
        <v>548</v>
      </c>
      <c r="F203" s="219" t="s">
        <v>549</v>
      </c>
      <c r="G203" s="220" t="s">
        <v>179</v>
      </c>
      <c r="H203" s="221">
        <v>12</v>
      </c>
      <c r="I203" s="222"/>
      <c r="J203" s="223">
        <f>ROUND(I203*H203,2)</f>
        <v>0</v>
      </c>
      <c r="K203" s="219" t="s">
        <v>19</v>
      </c>
      <c r="L203" s="224"/>
      <c r="M203" s="225" t="s">
        <v>19</v>
      </c>
      <c r="N203" s="226" t="s">
        <v>40</v>
      </c>
      <c r="O203" s="84"/>
      <c r="P203" s="213">
        <f>O203*H203</f>
        <v>0</v>
      </c>
      <c r="Q203" s="213">
        <v>0</v>
      </c>
      <c r="R203" s="213">
        <f>Q203*H203</f>
        <v>0</v>
      </c>
      <c r="S203" s="213">
        <v>0</v>
      </c>
      <c r="T203" s="21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15" t="s">
        <v>138</v>
      </c>
      <c r="AT203" s="215" t="s">
        <v>134</v>
      </c>
      <c r="AU203" s="215" t="s">
        <v>79</v>
      </c>
      <c r="AY203" s="17" t="s">
        <v>121</v>
      </c>
      <c r="BE203" s="216">
        <f>IF(N203="základní",J203,0)</f>
        <v>0</v>
      </c>
      <c r="BF203" s="216">
        <f>IF(N203="snížená",J203,0)</f>
        <v>0</v>
      </c>
      <c r="BG203" s="216">
        <f>IF(N203="zákl. přenesená",J203,0)</f>
        <v>0</v>
      </c>
      <c r="BH203" s="216">
        <f>IF(N203="sníž. přenesená",J203,0)</f>
        <v>0</v>
      </c>
      <c r="BI203" s="216">
        <f>IF(N203="nulová",J203,0)</f>
        <v>0</v>
      </c>
      <c r="BJ203" s="17" t="s">
        <v>77</v>
      </c>
      <c r="BK203" s="216">
        <f>ROUND(I203*H203,2)</f>
        <v>0</v>
      </c>
      <c r="BL203" s="17" t="s">
        <v>128</v>
      </c>
      <c r="BM203" s="215" t="s">
        <v>1327</v>
      </c>
    </row>
    <row r="204" s="2" customFormat="1">
      <c r="A204" s="38"/>
      <c r="B204" s="39"/>
      <c r="C204" s="40"/>
      <c r="D204" s="227" t="s">
        <v>185</v>
      </c>
      <c r="E204" s="40"/>
      <c r="F204" s="228" t="s">
        <v>551</v>
      </c>
      <c r="G204" s="40"/>
      <c r="H204" s="40"/>
      <c r="I204" s="229"/>
      <c r="J204" s="40"/>
      <c r="K204" s="40"/>
      <c r="L204" s="44"/>
      <c r="M204" s="230"/>
      <c r="N204" s="231"/>
      <c r="O204" s="84"/>
      <c r="P204" s="84"/>
      <c r="Q204" s="84"/>
      <c r="R204" s="84"/>
      <c r="S204" s="84"/>
      <c r="T204" s="85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185</v>
      </c>
      <c r="AU204" s="17" t="s">
        <v>79</v>
      </c>
    </row>
    <row r="205" s="2" customFormat="1" ht="16.30189" customHeight="1">
      <c r="A205" s="38"/>
      <c r="B205" s="39"/>
      <c r="C205" s="217" t="s">
        <v>581</v>
      </c>
      <c r="D205" s="217" t="s">
        <v>134</v>
      </c>
      <c r="E205" s="218" t="s">
        <v>553</v>
      </c>
      <c r="F205" s="219" t="s">
        <v>554</v>
      </c>
      <c r="G205" s="220" t="s">
        <v>127</v>
      </c>
      <c r="H205" s="221">
        <v>12</v>
      </c>
      <c r="I205" s="222"/>
      <c r="J205" s="223">
        <f>ROUND(I205*H205,2)</f>
        <v>0</v>
      </c>
      <c r="K205" s="219" t="s">
        <v>19</v>
      </c>
      <c r="L205" s="224"/>
      <c r="M205" s="225" t="s">
        <v>19</v>
      </c>
      <c r="N205" s="226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138</v>
      </c>
      <c r="AT205" s="215" t="s">
        <v>134</v>
      </c>
      <c r="AU205" s="215" t="s">
        <v>79</v>
      </c>
      <c r="AY205" s="17" t="s">
        <v>121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128</v>
      </c>
      <c r="BM205" s="215" t="s">
        <v>1328</v>
      </c>
    </row>
    <row r="206" s="2" customFormat="1">
      <c r="A206" s="38"/>
      <c r="B206" s="39"/>
      <c r="C206" s="40"/>
      <c r="D206" s="227" t="s">
        <v>185</v>
      </c>
      <c r="E206" s="40"/>
      <c r="F206" s="228" t="s">
        <v>556</v>
      </c>
      <c r="G206" s="40"/>
      <c r="H206" s="40"/>
      <c r="I206" s="229"/>
      <c r="J206" s="40"/>
      <c r="K206" s="40"/>
      <c r="L206" s="44"/>
      <c r="M206" s="230"/>
      <c r="N206" s="23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185</v>
      </c>
      <c r="AU206" s="17" t="s">
        <v>79</v>
      </c>
    </row>
    <row r="207" s="2" customFormat="1" ht="16.30189" customHeight="1">
      <c r="A207" s="38"/>
      <c r="B207" s="39"/>
      <c r="C207" s="217" t="s">
        <v>585</v>
      </c>
      <c r="D207" s="217" t="s">
        <v>134</v>
      </c>
      <c r="E207" s="218" t="s">
        <v>558</v>
      </c>
      <c r="F207" s="219" t="s">
        <v>559</v>
      </c>
      <c r="G207" s="220" t="s">
        <v>127</v>
      </c>
      <c r="H207" s="221">
        <v>12</v>
      </c>
      <c r="I207" s="222"/>
      <c r="J207" s="223">
        <f>ROUND(I207*H207,2)</f>
        <v>0</v>
      </c>
      <c r="K207" s="219" t="s">
        <v>19</v>
      </c>
      <c r="L207" s="224"/>
      <c r="M207" s="225" t="s">
        <v>19</v>
      </c>
      <c r="N207" s="226" t="s">
        <v>40</v>
      </c>
      <c r="O207" s="84"/>
      <c r="P207" s="213">
        <f>O207*H207</f>
        <v>0</v>
      </c>
      <c r="Q207" s="213">
        <v>0</v>
      </c>
      <c r="R207" s="213">
        <f>Q207*H207</f>
        <v>0</v>
      </c>
      <c r="S207" s="213">
        <v>0</v>
      </c>
      <c r="T207" s="214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15" t="s">
        <v>138</v>
      </c>
      <c r="AT207" s="215" t="s">
        <v>134</v>
      </c>
      <c r="AU207" s="215" t="s">
        <v>79</v>
      </c>
      <c r="AY207" s="17" t="s">
        <v>121</v>
      </c>
      <c r="BE207" s="216">
        <f>IF(N207="základní",J207,0)</f>
        <v>0</v>
      </c>
      <c r="BF207" s="216">
        <f>IF(N207="snížená",J207,0)</f>
        <v>0</v>
      </c>
      <c r="BG207" s="216">
        <f>IF(N207="zákl. přenesená",J207,0)</f>
        <v>0</v>
      </c>
      <c r="BH207" s="216">
        <f>IF(N207="sníž. přenesená",J207,0)</f>
        <v>0</v>
      </c>
      <c r="BI207" s="216">
        <f>IF(N207="nulová",J207,0)</f>
        <v>0</v>
      </c>
      <c r="BJ207" s="17" t="s">
        <v>77</v>
      </c>
      <c r="BK207" s="216">
        <f>ROUND(I207*H207,2)</f>
        <v>0</v>
      </c>
      <c r="BL207" s="17" t="s">
        <v>128</v>
      </c>
      <c r="BM207" s="215" t="s">
        <v>1329</v>
      </c>
    </row>
    <row r="208" s="2" customFormat="1">
      <c r="A208" s="38"/>
      <c r="B208" s="39"/>
      <c r="C208" s="40"/>
      <c r="D208" s="227" t="s">
        <v>185</v>
      </c>
      <c r="E208" s="40"/>
      <c r="F208" s="228" t="s">
        <v>561</v>
      </c>
      <c r="G208" s="40"/>
      <c r="H208" s="40"/>
      <c r="I208" s="229"/>
      <c r="J208" s="40"/>
      <c r="K208" s="40"/>
      <c r="L208" s="44"/>
      <c r="M208" s="230"/>
      <c r="N208" s="231"/>
      <c r="O208" s="84"/>
      <c r="P208" s="84"/>
      <c r="Q208" s="84"/>
      <c r="R208" s="84"/>
      <c r="S208" s="84"/>
      <c r="T208" s="85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185</v>
      </c>
      <c r="AU208" s="17" t="s">
        <v>79</v>
      </c>
    </row>
    <row r="209" s="2" customFormat="1" ht="16.30189" customHeight="1">
      <c r="A209" s="38"/>
      <c r="B209" s="39"/>
      <c r="C209" s="217" t="s">
        <v>589</v>
      </c>
      <c r="D209" s="217" t="s">
        <v>134</v>
      </c>
      <c r="E209" s="218" t="s">
        <v>386</v>
      </c>
      <c r="F209" s="219" t="s">
        <v>387</v>
      </c>
      <c r="G209" s="220" t="s">
        <v>127</v>
      </c>
      <c r="H209" s="221">
        <v>12</v>
      </c>
      <c r="I209" s="222"/>
      <c r="J209" s="223">
        <f>ROUND(I209*H209,2)</f>
        <v>0</v>
      </c>
      <c r="K209" s="219" t="s">
        <v>19</v>
      </c>
      <c r="L209" s="224"/>
      <c r="M209" s="225" t="s">
        <v>19</v>
      </c>
      <c r="N209" s="226" t="s">
        <v>40</v>
      </c>
      <c r="O209" s="84"/>
      <c r="P209" s="213">
        <f>O209*H209</f>
        <v>0</v>
      </c>
      <c r="Q209" s="213">
        <v>0.00012999999999999999</v>
      </c>
      <c r="R209" s="213">
        <f>Q209*H209</f>
        <v>0.0015599999999999998</v>
      </c>
      <c r="S209" s="213">
        <v>0</v>
      </c>
      <c r="T209" s="21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15" t="s">
        <v>138</v>
      </c>
      <c r="AT209" s="215" t="s">
        <v>134</v>
      </c>
      <c r="AU209" s="215" t="s">
        <v>79</v>
      </c>
      <c r="AY209" s="17" t="s">
        <v>121</v>
      </c>
      <c r="BE209" s="216">
        <f>IF(N209="základní",J209,0)</f>
        <v>0</v>
      </c>
      <c r="BF209" s="216">
        <f>IF(N209="snížená",J209,0)</f>
        <v>0</v>
      </c>
      <c r="BG209" s="216">
        <f>IF(N209="zákl. přenesená",J209,0)</f>
        <v>0</v>
      </c>
      <c r="BH209" s="216">
        <f>IF(N209="sníž. přenesená",J209,0)</f>
        <v>0</v>
      </c>
      <c r="BI209" s="216">
        <f>IF(N209="nulová",J209,0)</f>
        <v>0</v>
      </c>
      <c r="BJ209" s="17" t="s">
        <v>77</v>
      </c>
      <c r="BK209" s="216">
        <f>ROUND(I209*H209,2)</f>
        <v>0</v>
      </c>
      <c r="BL209" s="17" t="s">
        <v>128</v>
      </c>
      <c r="BM209" s="215" t="s">
        <v>1330</v>
      </c>
    </row>
    <row r="210" s="2" customFormat="1" ht="23.4566" customHeight="1">
      <c r="A210" s="38"/>
      <c r="B210" s="39"/>
      <c r="C210" s="204" t="s">
        <v>593</v>
      </c>
      <c r="D210" s="204" t="s">
        <v>124</v>
      </c>
      <c r="E210" s="205" t="s">
        <v>565</v>
      </c>
      <c r="F210" s="206" t="s">
        <v>566</v>
      </c>
      <c r="G210" s="207" t="s">
        <v>567</v>
      </c>
      <c r="H210" s="208">
        <v>250</v>
      </c>
      <c r="I210" s="209"/>
      <c r="J210" s="210">
        <f>ROUND(I210*H210,2)</f>
        <v>0</v>
      </c>
      <c r="K210" s="206" t="s">
        <v>19</v>
      </c>
      <c r="L210" s="44"/>
      <c r="M210" s="211" t="s">
        <v>19</v>
      </c>
      <c r="N210" s="212" t="s">
        <v>40</v>
      </c>
      <c r="O210" s="84"/>
      <c r="P210" s="213">
        <f>O210*H210</f>
        <v>0</v>
      </c>
      <c r="Q210" s="213">
        <v>0</v>
      </c>
      <c r="R210" s="213">
        <f>Q210*H210</f>
        <v>0</v>
      </c>
      <c r="S210" s="213">
        <v>0</v>
      </c>
      <c r="T210" s="214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15" t="s">
        <v>128</v>
      </c>
      <c r="AT210" s="215" t="s">
        <v>124</v>
      </c>
      <c r="AU210" s="215" t="s">
        <v>79</v>
      </c>
      <c r="AY210" s="17" t="s">
        <v>121</v>
      </c>
      <c r="BE210" s="216">
        <f>IF(N210="základní",J210,0)</f>
        <v>0</v>
      </c>
      <c r="BF210" s="216">
        <f>IF(N210="snížená",J210,0)</f>
        <v>0</v>
      </c>
      <c r="BG210" s="216">
        <f>IF(N210="zákl. přenesená",J210,0)</f>
        <v>0</v>
      </c>
      <c r="BH210" s="216">
        <f>IF(N210="sníž. přenesená",J210,0)</f>
        <v>0</v>
      </c>
      <c r="BI210" s="216">
        <f>IF(N210="nulová",J210,0)</f>
        <v>0</v>
      </c>
      <c r="BJ210" s="17" t="s">
        <v>77</v>
      </c>
      <c r="BK210" s="216">
        <f>ROUND(I210*H210,2)</f>
        <v>0</v>
      </c>
      <c r="BL210" s="17" t="s">
        <v>128</v>
      </c>
      <c r="BM210" s="215" t="s">
        <v>1331</v>
      </c>
    </row>
    <row r="211" s="2" customFormat="1" ht="16.30189" customHeight="1">
      <c r="A211" s="38"/>
      <c r="B211" s="39"/>
      <c r="C211" s="217" t="s">
        <v>597</v>
      </c>
      <c r="D211" s="217" t="s">
        <v>134</v>
      </c>
      <c r="E211" s="218" t="s">
        <v>570</v>
      </c>
      <c r="F211" s="219" t="s">
        <v>571</v>
      </c>
      <c r="G211" s="220" t="s">
        <v>127</v>
      </c>
      <c r="H211" s="221">
        <v>1</v>
      </c>
      <c r="I211" s="222"/>
      <c r="J211" s="223">
        <f>ROUND(I211*H211,2)</f>
        <v>0</v>
      </c>
      <c r="K211" s="219" t="s">
        <v>19</v>
      </c>
      <c r="L211" s="224"/>
      <c r="M211" s="225" t="s">
        <v>19</v>
      </c>
      <c r="N211" s="226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138</v>
      </c>
      <c r="AT211" s="215" t="s">
        <v>134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1332</v>
      </c>
    </row>
    <row r="212" s="2" customFormat="1" ht="16.30189" customHeight="1">
      <c r="A212" s="38"/>
      <c r="B212" s="39"/>
      <c r="C212" s="217" t="s">
        <v>601</v>
      </c>
      <c r="D212" s="217" t="s">
        <v>134</v>
      </c>
      <c r="E212" s="218" t="s">
        <v>574</v>
      </c>
      <c r="F212" s="219" t="s">
        <v>575</v>
      </c>
      <c r="G212" s="220" t="s">
        <v>309</v>
      </c>
      <c r="H212" s="221">
        <v>1</v>
      </c>
      <c r="I212" s="222"/>
      <c r="J212" s="223">
        <f>ROUND(I212*H212,2)</f>
        <v>0</v>
      </c>
      <c r="K212" s="219" t="s">
        <v>19</v>
      </c>
      <c r="L212" s="224"/>
      <c r="M212" s="225" t="s">
        <v>19</v>
      </c>
      <c r="N212" s="226" t="s">
        <v>40</v>
      </c>
      <c r="O212" s="84"/>
      <c r="P212" s="213">
        <f>O212*H212</f>
        <v>0</v>
      </c>
      <c r="Q212" s="213">
        <v>0</v>
      </c>
      <c r="R212" s="213">
        <f>Q212*H212</f>
        <v>0</v>
      </c>
      <c r="S212" s="213">
        <v>0</v>
      </c>
      <c r="T212" s="21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15" t="s">
        <v>138</v>
      </c>
      <c r="AT212" s="215" t="s">
        <v>134</v>
      </c>
      <c r="AU212" s="215" t="s">
        <v>79</v>
      </c>
      <c r="AY212" s="17" t="s">
        <v>121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17" t="s">
        <v>77</v>
      </c>
      <c r="BK212" s="216">
        <f>ROUND(I212*H212,2)</f>
        <v>0</v>
      </c>
      <c r="BL212" s="17" t="s">
        <v>128</v>
      </c>
      <c r="BM212" s="215" t="s">
        <v>1333</v>
      </c>
    </row>
    <row r="213" s="2" customFormat="1" ht="16.30189" customHeight="1">
      <c r="A213" s="38"/>
      <c r="B213" s="39"/>
      <c r="C213" s="204" t="s">
        <v>605</v>
      </c>
      <c r="D213" s="204" t="s">
        <v>124</v>
      </c>
      <c r="E213" s="205" t="s">
        <v>578</v>
      </c>
      <c r="F213" s="206" t="s">
        <v>579</v>
      </c>
      <c r="G213" s="207" t="s">
        <v>127</v>
      </c>
      <c r="H213" s="208">
        <v>1</v>
      </c>
      <c r="I213" s="209"/>
      <c r="J213" s="210">
        <f>ROUND(I213*H213,2)</f>
        <v>0</v>
      </c>
      <c r="K213" s="206" t="s">
        <v>19</v>
      </c>
      <c r="L213" s="44"/>
      <c r="M213" s="211" t="s">
        <v>19</v>
      </c>
      <c r="N213" s="212" t="s">
        <v>40</v>
      </c>
      <c r="O213" s="84"/>
      <c r="P213" s="213">
        <f>O213*H213</f>
        <v>0</v>
      </c>
      <c r="Q213" s="213">
        <v>0</v>
      </c>
      <c r="R213" s="213">
        <f>Q213*H213</f>
        <v>0</v>
      </c>
      <c r="S213" s="213">
        <v>0</v>
      </c>
      <c r="T213" s="21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15" t="s">
        <v>128</v>
      </c>
      <c r="AT213" s="215" t="s">
        <v>124</v>
      </c>
      <c r="AU213" s="215" t="s">
        <v>79</v>
      </c>
      <c r="AY213" s="17" t="s">
        <v>121</v>
      </c>
      <c r="BE213" s="216">
        <f>IF(N213="základní",J213,0)</f>
        <v>0</v>
      </c>
      <c r="BF213" s="216">
        <f>IF(N213="snížená",J213,0)</f>
        <v>0</v>
      </c>
      <c r="BG213" s="216">
        <f>IF(N213="zákl. přenesená",J213,0)</f>
        <v>0</v>
      </c>
      <c r="BH213" s="216">
        <f>IF(N213="sníž. přenesená",J213,0)</f>
        <v>0</v>
      </c>
      <c r="BI213" s="216">
        <f>IF(N213="nulová",J213,0)</f>
        <v>0</v>
      </c>
      <c r="BJ213" s="17" t="s">
        <v>77</v>
      </c>
      <c r="BK213" s="216">
        <f>ROUND(I213*H213,2)</f>
        <v>0</v>
      </c>
      <c r="BL213" s="17" t="s">
        <v>128</v>
      </c>
      <c r="BM213" s="215" t="s">
        <v>1334</v>
      </c>
    </row>
    <row r="214" s="2" customFormat="1" ht="16.30189" customHeight="1">
      <c r="A214" s="38"/>
      <c r="B214" s="39"/>
      <c r="C214" s="217" t="s">
        <v>609</v>
      </c>
      <c r="D214" s="217" t="s">
        <v>134</v>
      </c>
      <c r="E214" s="218" t="s">
        <v>582</v>
      </c>
      <c r="F214" s="219" t="s">
        <v>583</v>
      </c>
      <c r="G214" s="220" t="s">
        <v>127</v>
      </c>
      <c r="H214" s="221">
        <v>1</v>
      </c>
      <c r="I214" s="222"/>
      <c r="J214" s="223">
        <f>ROUND(I214*H214,2)</f>
        <v>0</v>
      </c>
      <c r="K214" s="219" t="s">
        <v>19</v>
      </c>
      <c r="L214" s="224"/>
      <c r="M214" s="225" t="s">
        <v>19</v>
      </c>
      <c r="N214" s="226" t="s">
        <v>40</v>
      </c>
      <c r="O214" s="84"/>
      <c r="P214" s="213">
        <f>O214*H214</f>
        <v>0</v>
      </c>
      <c r="Q214" s="213">
        <v>0.013599999999999999</v>
      </c>
      <c r="R214" s="213">
        <f>Q214*H214</f>
        <v>0.013599999999999999</v>
      </c>
      <c r="S214" s="213">
        <v>0</v>
      </c>
      <c r="T214" s="214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15" t="s">
        <v>138</v>
      </c>
      <c r="AT214" s="215" t="s">
        <v>134</v>
      </c>
      <c r="AU214" s="215" t="s">
        <v>79</v>
      </c>
      <c r="AY214" s="17" t="s">
        <v>121</v>
      </c>
      <c r="BE214" s="216">
        <f>IF(N214="základní",J214,0)</f>
        <v>0</v>
      </c>
      <c r="BF214" s="216">
        <f>IF(N214="snížená",J214,0)</f>
        <v>0</v>
      </c>
      <c r="BG214" s="216">
        <f>IF(N214="zákl. přenesená",J214,0)</f>
        <v>0</v>
      </c>
      <c r="BH214" s="216">
        <f>IF(N214="sníž. přenesená",J214,0)</f>
        <v>0</v>
      </c>
      <c r="BI214" s="216">
        <f>IF(N214="nulová",J214,0)</f>
        <v>0</v>
      </c>
      <c r="BJ214" s="17" t="s">
        <v>77</v>
      </c>
      <c r="BK214" s="216">
        <f>ROUND(I214*H214,2)</f>
        <v>0</v>
      </c>
      <c r="BL214" s="17" t="s">
        <v>128</v>
      </c>
      <c r="BM214" s="215" t="s">
        <v>1335</v>
      </c>
    </row>
    <row r="215" s="2" customFormat="1" ht="16.30189" customHeight="1">
      <c r="A215" s="38"/>
      <c r="B215" s="39"/>
      <c r="C215" s="204" t="s">
        <v>613</v>
      </c>
      <c r="D215" s="204" t="s">
        <v>124</v>
      </c>
      <c r="E215" s="205" t="s">
        <v>586</v>
      </c>
      <c r="F215" s="206" t="s">
        <v>587</v>
      </c>
      <c r="G215" s="207" t="s">
        <v>127</v>
      </c>
      <c r="H215" s="208">
        <v>1</v>
      </c>
      <c r="I215" s="209"/>
      <c r="J215" s="210">
        <f>ROUND(I215*H215,2)</f>
        <v>0</v>
      </c>
      <c r="K215" s="206" t="s">
        <v>19</v>
      </c>
      <c r="L215" s="44"/>
      <c r="M215" s="211" t="s">
        <v>19</v>
      </c>
      <c r="N215" s="212" t="s">
        <v>40</v>
      </c>
      <c r="O215" s="84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15" t="s">
        <v>128</v>
      </c>
      <c r="AT215" s="215" t="s">
        <v>124</v>
      </c>
      <c r="AU215" s="215" t="s">
        <v>79</v>
      </c>
      <c r="AY215" s="17" t="s">
        <v>121</v>
      </c>
      <c r="BE215" s="216">
        <f>IF(N215="základní",J215,0)</f>
        <v>0</v>
      </c>
      <c r="BF215" s="216">
        <f>IF(N215="snížená",J215,0)</f>
        <v>0</v>
      </c>
      <c r="BG215" s="216">
        <f>IF(N215="zákl. přenesená",J215,0)</f>
        <v>0</v>
      </c>
      <c r="BH215" s="216">
        <f>IF(N215="sníž. přenesená",J215,0)</f>
        <v>0</v>
      </c>
      <c r="BI215" s="216">
        <f>IF(N215="nulová",J215,0)</f>
        <v>0</v>
      </c>
      <c r="BJ215" s="17" t="s">
        <v>77</v>
      </c>
      <c r="BK215" s="216">
        <f>ROUND(I215*H215,2)</f>
        <v>0</v>
      </c>
      <c r="BL215" s="17" t="s">
        <v>128</v>
      </c>
      <c r="BM215" s="215" t="s">
        <v>1336</v>
      </c>
    </row>
    <row r="216" s="2" customFormat="1" ht="16.30189" customHeight="1">
      <c r="A216" s="38"/>
      <c r="B216" s="39"/>
      <c r="C216" s="217" t="s">
        <v>617</v>
      </c>
      <c r="D216" s="217" t="s">
        <v>134</v>
      </c>
      <c r="E216" s="218" t="s">
        <v>590</v>
      </c>
      <c r="F216" s="219" t="s">
        <v>591</v>
      </c>
      <c r="G216" s="220" t="s">
        <v>127</v>
      </c>
      <c r="H216" s="221">
        <v>1</v>
      </c>
      <c r="I216" s="222"/>
      <c r="J216" s="223">
        <f>ROUND(I216*H216,2)</f>
        <v>0</v>
      </c>
      <c r="K216" s="219" t="s">
        <v>19</v>
      </c>
      <c r="L216" s="224"/>
      <c r="M216" s="225" t="s">
        <v>19</v>
      </c>
      <c r="N216" s="226" t="s">
        <v>40</v>
      </c>
      <c r="O216" s="84"/>
      <c r="P216" s="213">
        <f>O216*H216</f>
        <v>0</v>
      </c>
      <c r="Q216" s="213">
        <v>0.0025500000000000002</v>
      </c>
      <c r="R216" s="213">
        <f>Q216*H216</f>
        <v>0.0025500000000000002</v>
      </c>
      <c r="S216" s="213">
        <v>0</v>
      </c>
      <c r="T216" s="21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15" t="s">
        <v>138</v>
      </c>
      <c r="AT216" s="215" t="s">
        <v>134</v>
      </c>
      <c r="AU216" s="215" t="s">
        <v>79</v>
      </c>
      <c r="AY216" s="17" t="s">
        <v>121</v>
      </c>
      <c r="BE216" s="216">
        <f>IF(N216="základní",J216,0)</f>
        <v>0</v>
      </c>
      <c r="BF216" s="216">
        <f>IF(N216="snížená",J216,0)</f>
        <v>0</v>
      </c>
      <c r="BG216" s="216">
        <f>IF(N216="zákl. přenesená",J216,0)</f>
        <v>0</v>
      </c>
      <c r="BH216" s="216">
        <f>IF(N216="sníž. přenesená",J216,0)</f>
        <v>0</v>
      </c>
      <c r="BI216" s="216">
        <f>IF(N216="nulová",J216,0)</f>
        <v>0</v>
      </c>
      <c r="BJ216" s="17" t="s">
        <v>77</v>
      </c>
      <c r="BK216" s="216">
        <f>ROUND(I216*H216,2)</f>
        <v>0</v>
      </c>
      <c r="BL216" s="17" t="s">
        <v>128</v>
      </c>
      <c r="BM216" s="215" t="s">
        <v>1337</v>
      </c>
    </row>
    <row r="217" s="2" customFormat="1" ht="16.30189" customHeight="1">
      <c r="A217" s="38"/>
      <c r="B217" s="39"/>
      <c r="C217" s="204" t="s">
        <v>621</v>
      </c>
      <c r="D217" s="204" t="s">
        <v>124</v>
      </c>
      <c r="E217" s="205" t="s">
        <v>594</v>
      </c>
      <c r="F217" s="206" t="s">
        <v>595</v>
      </c>
      <c r="G217" s="207" t="s">
        <v>127</v>
      </c>
      <c r="H217" s="208">
        <v>1</v>
      </c>
      <c r="I217" s="209"/>
      <c r="J217" s="210">
        <f>ROUND(I217*H217,2)</f>
        <v>0</v>
      </c>
      <c r="K217" s="206" t="s">
        <v>19</v>
      </c>
      <c r="L217" s="44"/>
      <c r="M217" s="211" t="s">
        <v>19</v>
      </c>
      <c r="N217" s="212" t="s">
        <v>40</v>
      </c>
      <c r="O217" s="84"/>
      <c r="P217" s="213">
        <f>O217*H217</f>
        <v>0</v>
      </c>
      <c r="Q217" s="213">
        <v>0</v>
      </c>
      <c r="R217" s="213">
        <f>Q217*H217</f>
        <v>0</v>
      </c>
      <c r="S217" s="213">
        <v>0</v>
      </c>
      <c r="T217" s="214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15" t="s">
        <v>128</v>
      </c>
      <c r="AT217" s="215" t="s">
        <v>124</v>
      </c>
      <c r="AU217" s="215" t="s">
        <v>79</v>
      </c>
      <c r="AY217" s="17" t="s">
        <v>121</v>
      </c>
      <c r="BE217" s="216">
        <f>IF(N217="základní",J217,0)</f>
        <v>0</v>
      </c>
      <c r="BF217" s="216">
        <f>IF(N217="snížená",J217,0)</f>
        <v>0</v>
      </c>
      <c r="BG217" s="216">
        <f>IF(N217="zákl. přenesená",J217,0)</f>
        <v>0</v>
      </c>
      <c r="BH217" s="216">
        <f>IF(N217="sníž. přenesená",J217,0)</f>
        <v>0</v>
      </c>
      <c r="BI217" s="216">
        <f>IF(N217="nulová",J217,0)</f>
        <v>0</v>
      </c>
      <c r="BJ217" s="17" t="s">
        <v>77</v>
      </c>
      <c r="BK217" s="216">
        <f>ROUND(I217*H217,2)</f>
        <v>0</v>
      </c>
      <c r="BL217" s="17" t="s">
        <v>128</v>
      </c>
      <c r="BM217" s="215" t="s">
        <v>1338</v>
      </c>
    </row>
    <row r="218" s="2" customFormat="1" ht="16.30189" customHeight="1">
      <c r="A218" s="38"/>
      <c r="B218" s="39"/>
      <c r="C218" s="217" t="s">
        <v>625</v>
      </c>
      <c r="D218" s="217" t="s">
        <v>134</v>
      </c>
      <c r="E218" s="218" t="s">
        <v>598</v>
      </c>
      <c r="F218" s="219" t="s">
        <v>599</v>
      </c>
      <c r="G218" s="220" t="s">
        <v>127</v>
      </c>
      <c r="H218" s="221">
        <v>1</v>
      </c>
      <c r="I218" s="222"/>
      <c r="J218" s="223">
        <f>ROUND(I218*H218,2)</f>
        <v>0</v>
      </c>
      <c r="K218" s="219" t="s">
        <v>19</v>
      </c>
      <c r="L218" s="224"/>
      <c r="M218" s="225" t="s">
        <v>19</v>
      </c>
      <c r="N218" s="226" t="s">
        <v>40</v>
      </c>
      <c r="O218" s="84"/>
      <c r="P218" s="213">
        <f>O218*H218</f>
        <v>0</v>
      </c>
      <c r="Q218" s="213">
        <v>0.002</v>
      </c>
      <c r="R218" s="213">
        <f>Q218*H218</f>
        <v>0.002</v>
      </c>
      <c r="S218" s="213">
        <v>0</v>
      </c>
      <c r="T218" s="21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15" t="s">
        <v>138</v>
      </c>
      <c r="AT218" s="215" t="s">
        <v>134</v>
      </c>
      <c r="AU218" s="215" t="s">
        <v>79</v>
      </c>
      <c r="AY218" s="17" t="s">
        <v>121</v>
      </c>
      <c r="BE218" s="216">
        <f>IF(N218="základní",J218,0)</f>
        <v>0</v>
      </c>
      <c r="BF218" s="216">
        <f>IF(N218="snížená",J218,0)</f>
        <v>0</v>
      </c>
      <c r="BG218" s="216">
        <f>IF(N218="zákl. přenesená",J218,0)</f>
        <v>0</v>
      </c>
      <c r="BH218" s="216">
        <f>IF(N218="sníž. přenesená",J218,0)</f>
        <v>0</v>
      </c>
      <c r="BI218" s="216">
        <f>IF(N218="nulová",J218,0)</f>
        <v>0</v>
      </c>
      <c r="BJ218" s="17" t="s">
        <v>77</v>
      </c>
      <c r="BK218" s="216">
        <f>ROUND(I218*H218,2)</f>
        <v>0</v>
      </c>
      <c r="BL218" s="17" t="s">
        <v>128</v>
      </c>
      <c r="BM218" s="215" t="s">
        <v>1339</v>
      </c>
    </row>
    <row r="219" s="2" customFormat="1" ht="16.30189" customHeight="1">
      <c r="A219" s="38"/>
      <c r="B219" s="39"/>
      <c r="C219" s="204" t="s">
        <v>629</v>
      </c>
      <c r="D219" s="204" t="s">
        <v>124</v>
      </c>
      <c r="E219" s="205" t="s">
        <v>602</v>
      </c>
      <c r="F219" s="206" t="s">
        <v>603</v>
      </c>
      <c r="G219" s="207" t="s">
        <v>127</v>
      </c>
      <c r="H219" s="208">
        <v>1</v>
      </c>
      <c r="I219" s="209"/>
      <c r="J219" s="210">
        <f>ROUND(I219*H219,2)</f>
        <v>0</v>
      </c>
      <c r="K219" s="206" t="s">
        <v>19</v>
      </c>
      <c r="L219" s="44"/>
      <c r="M219" s="211" t="s">
        <v>19</v>
      </c>
      <c r="N219" s="212" t="s">
        <v>40</v>
      </c>
      <c r="O219" s="84"/>
      <c r="P219" s="213">
        <f>O219*H219</f>
        <v>0</v>
      </c>
      <c r="Q219" s="213">
        <v>0</v>
      </c>
      <c r="R219" s="213">
        <f>Q219*H219</f>
        <v>0</v>
      </c>
      <c r="S219" s="213">
        <v>0</v>
      </c>
      <c r="T219" s="214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15" t="s">
        <v>128</v>
      </c>
      <c r="AT219" s="215" t="s">
        <v>124</v>
      </c>
      <c r="AU219" s="215" t="s">
        <v>79</v>
      </c>
      <c r="AY219" s="17" t="s">
        <v>121</v>
      </c>
      <c r="BE219" s="216">
        <f>IF(N219="základní",J219,0)</f>
        <v>0</v>
      </c>
      <c r="BF219" s="216">
        <f>IF(N219="snížená",J219,0)</f>
        <v>0</v>
      </c>
      <c r="BG219" s="216">
        <f>IF(N219="zákl. přenesená",J219,0)</f>
        <v>0</v>
      </c>
      <c r="BH219" s="216">
        <f>IF(N219="sníž. přenesená",J219,0)</f>
        <v>0</v>
      </c>
      <c r="BI219" s="216">
        <f>IF(N219="nulová",J219,0)</f>
        <v>0</v>
      </c>
      <c r="BJ219" s="17" t="s">
        <v>77</v>
      </c>
      <c r="BK219" s="216">
        <f>ROUND(I219*H219,2)</f>
        <v>0</v>
      </c>
      <c r="BL219" s="17" t="s">
        <v>128</v>
      </c>
      <c r="BM219" s="215" t="s">
        <v>1340</v>
      </c>
    </row>
    <row r="220" s="2" customFormat="1" ht="16.30189" customHeight="1">
      <c r="A220" s="38"/>
      <c r="B220" s="39"/>
      <c r="C220" s="217" t="s">
        <v>633</v>
      </c>
      <c r="D220" s="217" t="s">
        <v>134</v>
      </c>
      <c r="E220" s="218" t="s">
        <v>606</v>
      </c>
      <c r="F220" s="219" t="s">
        <v>607</v>
      </c>
      <c r="G220" s="220" t="s">
        <v>127</v>
      </c>
      <c r="H220" s="221">
        <v>1</v>
      </c>
      <c r="I220" s="222"/>
      <c r="J220" s="223">
        <f>ROUND(I220*H220,2)</f>
        <v>0</v>
      </c>
      <c r="K220" s="219" t="s">
        <v>19</v>
      </c>
      <c r="L220" s="224"/>
      <c r="M220" s="225" t="s">
        <v>19</v>
      </c>
      <c r="N220" s="226" t="s">
        <v>40</v>
      </c>
      <c r="O220" s="84"/>
      <c r="P220" s="213">
        <f>O220*H220</f>
        <v>0</v>
      </c>
      <c r="Q220" s="213">
        <v>0.002</v>
      </c>
      <c r="R220" s="213">
        <f>Q220*H220</f>
        <v>0.002</v>
      </c>
      <c r="S220" s="213">
        <v>0</v>
      </c>
      <c r="T220" s="21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15" t="s">
        <v>138</v>
      </c>
      <c r="AT220" s="215" t="s">
        <v>134</v>
      </c>
      <c r="AU220" s="215" t="s">
        <v>79</v>
      </c>
      <c r="AY220" s="17" t="s">
        <v>121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17" t="s">
        <v>77</v>
      </c>
      <c r="BK220" s="216">
        <f>ROUND(I220*H220,2)</f>
        <v>0</v>
      </c>
      <c r="BL220" s="17" t="s">
        <v>128</v>
      </c>
      <c r="BM220" s="215" t="s">
        <v>1341</v>
      </c>
    </row>
    <row r="221" s="2" customFormat="1" ht="21.0566" customHeight="1">
      <c r="A221" s="38"/>
      <c r="B221" s="39"/>
      <c r="C221" s="204" t="s">
        <v>637</v>
      </c>
      <c r="D221" s="204" t="s">
        <v>124</v>
      </c>
      <c r="E221" s="205" t="s">
        <v>610</v>
      </c>
      <c r="F221" s="206" t="s">
        <v>611</v>
      </c>
      <c r="G221" s="207" t="s">
        <v>127</v>
      </c>
      <c r="H221" s="208">
        <v>1</v>
      </c>
      <c r="I221" s="209"/>
      <c r="J221" s="210">
        <f>ROUND(I221*H221,2)</f>
        <v>0</v>
      </c>
      <c r="K221" s="206" t="s">
        <v>19</v>
      </c>
      <c r="L221" s="44"/>
      <c r="M221" s="211" t="s">
        <v>19</v>
      </c>
      <c r="N221" s="212" t="s">
        <v>40</v>
      </c>
      <c r="O221" s="84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15" t="s">
        <v>128</v>
      </c>
      <c r="AT221" s="215" t="s">
        <v>124</v>
      </c>
      <c r="AU221" s="215" t="s">
        <v>79</v>
      </c>
      <c r="AY221" s="17" t="s">
        <v>121</v>
      </c>
      <c r="BE221" s="216">
        <f>IF(N221="základní",J221,0)</f>
        <v>0</v>
      </c>
      <c r="BF221" s="216">
        <f>IF(N221="snížená",J221,0)</f>
        <v>0</v>
      </c>
      <c r="BG221" s="216">
        <f>IF(N221="zákl. přenesená",J221,0)</f>
        <v>0</v>
      </c>
      <c r="BH221" s="216">
        <f>IF(N221="sníž. přenesená",J221,0)</f>
        <v>0</v>
      </c>
      <c r="BI221" s="216">
        <f>IF(N221="nulová",J221,0)</f>
        <v>0</v>
      </c>
      <c r="BJ221" s="17" t="s">
        <v>77</v>
      </c>
      <c r="BK221" s="216">
        <f>ROUND(I221*H221,2)</f>
        <v>0</v>
      </c>
      <c r="BL221" s="17" t="s">
        <v>128</v>
      </c>
      <c r="BM221" s="215" t="s">
        <v>1342</v>
      </c>
    </row>
    <row r="222" s="2" customFormat="1" ht="16.30189" customHeight="1">
      <c r="A222" s="38"/>
      <c r="B222" s="39"/>
      <c r="C222" s="217" t="s">
        <v>641</v>
      </c>
      <c r="D222" s="217" t="s">
        <v>134</v>
      </c>
      <c r="E222" s="218" t="s">
        <v>614</v>
      </c>
      <c r="F222" s="219" t="s">
        <v>615</v>
      </c>
      <c r="G222" s="220" t="s">
        <v>127</v>
      </c>
      <c r="H222" s="221">
        <v>1</v>
      </c>
      <c r="I222" s="222"/>
      <c r="J222" s="223">
        <f>ROUND(I222*H222,2)</f>
        <v>0</v>
      </c>
      <c r="K222" s="219" t="s">
        <v>19</v>
      </c>
      <c r="L222" s="224"/>
      <c r="M222" s="225" t="s">
        <v>19</v>
      </c>
      <c r="N222" s="226" t="s">
        <v>40</v>
      </c>
      <c r="O222" s="84"/>
      <c r="P222" s="213">
        <f>O222*H222</f>
        <v>0</v>
      </c>
      <c r="Q222" s="213">
        <v>0.00010000000000000001</v>
      </c>
      <c r="R222" s="213">
        <f>Q222*H222</f>
        <v>0.00010000000000000001</v>
      </c>
      <c r="S222" s="213">
        <v>0</v>
      </c>
      <c r="T222" s="214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15" t="s">
        <v>138</v>
      </c>
      <c r="AT222" s="215" t="s">
        <v>134</v>
      </c>
      <c r="AU222" s="215" t="s">
        <v>79</v>
      </c>
      <c r="AY222" s="17" t="s">
        <v>121</v>
      </c>
      <c r="BE222" s="216">
        <f>IF(N222="základní",J222,0)</f>
        <v>0</v>
      </c>
      <c r="BF222" s="216">
        <f>IF(N222="snížená",J222,0)</f>
        <v>0</v>
      </c>
      <c r="BG222" s="216">
        <f>IF(N222="zákl. přenesená",J222,0)</f>
        <v>0</v>
      </c>
      <c r="BH222" s="216">
        <f>IF(N222="sníž. přenesená",J222,0)</f>
        <v>0</v>
      </c>
      <c r="BI222" s="216">
        <f>IF(N222="nulová",J222,0)</f>
        <v>0</v>
      </c>
      <c r="BJ222" s="17" t="s">
        <v>77</v>
      </c>
      <c r="BK222" s="216">
        <f>ROUND(I222*H222,2)</f>
        <v>0</v>
      </c>
      <c r="BL222" s="17" t="s">
        <v>128</v>
      </c>
      <c r="BM222" s="215" t="s">
        <v>1343</v>
      </c>
    </row>
    <row r="223" s="2" customFormat="1" ht="16.30189" customHeight="1">
      <c r="A223" s="38"/>
      <c r="B223" s="39"/>
      <c r="C223" s="204" t="s">
        <v>645</v>
      </c>
      <c r="D223" s="204" t="s">
        <v>124</v>
      </c>
      <c r="E223" s="205" t="s">
        <v>618</v>
      </c>
      <c r="F223" s="206" t="s">
        <v>619</v>
      </c>
      <c r="G223" s="207" t="s">
        <v>127</v>
      </c>
      <c r="H223" s="208">
        <v>1</v>
      </c>
      <c r="I223" s="209"/>
      <c r="J223" s="210">
        <f>ROUND(I223*H223,2)</f>
        <v>0</v>
      </c>
      <c r="K223" s="206" t="s">
        <v>19</v>
      </c>
      <c r="L223" s="44"/>
      <c r="M223" s="211" t="s">
        <v>19</v>
      </c>
      <c r="N223" s="212" t="s">
        <v>40</v>
      </c>
      <c r="O223" s="84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15" t="s">
        <v>128</v>
      </c>
      <c r="AT223" s="215" t="s">
        <v>124</v>
      </c>
      <c r="AU223" s="215" t="s">
        <v>79</v>
      </c>
      <c r="AY223" s="17" t="s">
        <v>121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17" t="s">
        <v>77</v>
      </c>
      <c r="BK223" s="216">
        <f>ROUND(I223*H223,2)</f>
        <v>0</v>
      </c>
      <c r="BL223" s="17" t="s">
        <v>128</v>
      </c>
      <c r="BM223" s="215" t="s">
        <v>1344</v>
      </c>
    </row>
    <row r="224" s="2" customFormat="1" ht="16.30189" customHeight="1">
      <c r="A224" s="38"/>
      <c r="B224" s="39"/>
      <c r="C224" s="217" t="s">
        <v>649</v>
      </c>
      <c r="D224" s="217" t="s">
        <v>134</v>
      </c>
      <c r="E224" s="218" t="s">
        <v>622</v>
      </c>
      <c r="F224" s="219" t="s">
        <v>623</v>
      </c>
      <c r="G224" s="220" t="s">
        <v>127</v>
      </c>
      <c r="H224" s="221">
        <v>1</v>
      </c>
      <c r="I224" s="222"/>
      <c r="J224" s="223">
        <f>ROUND(I224*H224,2)</f>
        <v>0</v>
      </c>
      <c r="K224" s="219" t="s">
        <v>19</v>
      </c>
      <c r="L224" s="224"/>
      <c r="M224" s="225" t="s">
        <v>19</v>
      </c>
      <c r="N224" s="226" t="s">
        <v>40</v>
      </c>
      <c r="O224" s="84"/>
      <c r="P224" s="213">
        <f>O224*H224</f>
        <v>0</v>
      </c>
      <c r="Q224" s="213">
        <v>0.00010000000000000001</v>
      </c>
      <c r="R224" s="213">
        <f>Q224*H224</f>
        <v>0.00010000000000000001</v>
      </c>
      <c r="S224" s="213">
        <v>0</v>
      </c>
      <c r="T224" s="21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15" t="s">
        <v>138</v>
      </c>
      <c r="AT224" s="215" t="s">
        <v>134</v>
      </c>
      <c r="AU224" s="215" t="s">
        <v>79</v>
      </c>
      <c r="AY224" s="17" t="s">
        <v>121</v>
      </c>
      <c r="BE224" s="216">
        <f>IF(N224="základní",J224,0)</f>
        <v>0</v>
      </c>
      <c r="BF224" s="216">
        <f>IF(N224="snížená",J224,0)</f>
        <v>0</v>
      </c>
      <c r="BG224" s="216">
        <f>IF(N224="zákl. přenesená",J224,0)</f>
        <v>0</v>
      </c>
      <c r="BH224" s="216">
        <f>IF(N224="sníž. přenesená",J224,0)</f>
        <v>0</v>
      </c>
      <c r="BI224" s="216">
        <f>IF(N224="nulová",J224,0)</f>
        <v>0</v>
      </c>
      <c r="BJ224" s="17" t="s">
        <v>77</v>
      </c>
      <c r="BK224" s="216">
        <f>ROUND(I224*H224,2)</f>
        <v>0</v>
      </c>
      <c r="BL224" s="17" t="s">
        <v>128</v>
      </c>
      <c r="BM224" s="215" t="s">
        <v>1345</v>
      </c>
    </row>
    <row r="225" s="2" customFormat="1" ht="16.30189" customHeight="1">
      <c r="A225" s="38"/>
      <c r="B225" s="39"/>
      <c r="C225" s="204" t="s">
        <v>652</v>
      </c>
      <c r="D225" s="204" t="s">
        <v>124</v>
      </c>
      <c r="E225" s="205" t="s">
        <v>626</v>
      </c>
      <c r="F225" s="206" t="s">
        <v>627</v>
      </c>
      <c r="G225" s="207" t="s">
        <v>127</v>
      </c>
      <c r="H225" s="208">
        <v>1</v>
      </c>
      <c r="I225" s="209"/>
      <c r="J225" s="210">
        <f>ROUND(I225*H225,2)</f>
        <v>0</v>
      </c>
      <c r="K225" s="206" t="s">
        <v>19</v>
      </c>
      <c r="L225" s="44"/>
      <c r="M225" s="211" t="s">
        <v>19</v>
      </c>
      <c r="N225" s="212" t="s">
        <v>40</v>
      </c>
      <c r="O225" s="84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15" t="s">
        <v>128</v>
      </c>
      <c r="AT225" s="215" t="s">
        <v>124</v>
      </c>
      <c r="AU225" s="215" t="s">
        <v>79</v>
      </c>
      <c r="AY225" s="17" t="s">
        <v>121</v>
      </c>
      <c r="BE225" s="216">
        <f>IF(N225="základní",J225,0)</f>
        <v>0</v>
      </c>
      <c r="BF225" s="216">
        <f>IF(N225="snížená",J225,0)</f>
        <v>0</v>
      </c>
      <c r="BG225" s="216">
        <f>IF(N225="zákl. přenesená",J225,0)</f>
        <v>0</v>
      </c>
      <c r="BH225" s="216">
        <f>IF(N225="sníž. přenesená",J225,0)</f>
        <v>0</v>
      </c>
      <c r="BI225" s="216">
        <f>IF(N225="nulová",J225,0)</f>
        <v>0</v>
      </c>
      <c r="BJ225" s="17" t="s">
        <v>77</v>
      </c>
      <c r="BK225" s="216">
        <f>ROUND(I225*H225,2)</f>
        <v>0</v>
      </c>
      <c r="BL225" s="17" t="s">
        <v>128</v>
      </c>
      <c r="BM225" s="215" t="s">
        <v>1346</v>
      </c>
    </row>
    <row r="226" s="2" customFormat="1" ht="16.30189" customHeight="1">
      <c r="A226" s="38"/>
      <c r="B226" s="39"/>
      <c r="C226" s="204" t="s">
        <v>657</v>
      </c>
      <c r="D226" s="204" t="s">
        <v>124</v>
      </c>
      <c r="E226" s="205" t="s">
        <v>630</v>
      </c>
      <c r="F226" s="206" t="s">
        <v>631</v>
      </c>
      <c r="G226" s="207" t="s">
        <v>127</v>
      </c>
      <c r="H226" s="208">
        <v>5</v>
      </c>
      <c r="I226" s="209"/>
      <c r="J226" s="210">
        <f>ROUND(I226*H226,2)</f>
        <v>0</v>
      </c>
      <c r="K226" s="206" t="s">
        <v>19</v>
      </c>
      <c r="L226" s="44"/>
      <c r="M226" s="211" t="s">
        <v>19</v>
      </c>
      <c r="N226" s="212" t="s">
        <v>40</v>
      </c>
      <c r="O226" s="84"/>
      <c r="P226" s="213">
        <f>O226*H226</f>
        <v>0</v>
      </c>
      <c r="Q226" s="213">
        <v>0</v>
      </c>
      <c r="R226" s="213">
        <f>Q226*H226</f>
        <v>0</v>
      </c>
      <c r="S226" s="213">
        <v>0</v>
      </c>
      <c r="T226" s="21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15" t="s">
        <v>128</v>
      </c>
      <c r="AT226" s="215" t="s">
        <v>124</v>
      </c>
      <c r="AU226" s="215" t="s">
        <v>79</v>
      </c>
      <c r="AY226" s="17" t="s">
        <v>121</v>
      </c>
      <c r="BE226" s="216">
        <f>IF(N226="základní",J226,0)</f>
        <v>0</v>
      </c>
      <c r="BF226" s="216">
        <f>IF(N226="snížená",J226,0)</f>
        <v>0</v>
      </c>
      <c r="BG226" s="216">
        <f>IF(N226="zákl. přenesená",J226,0)</f>
        <v>0</v>
      </c>
      <c r="BH226" s="216">
        <f>IF(N226="sníž. přenesená",J226,0)</f>
        <v>0</v>
      </c>
      <c r="BI226" s="216">
        <f>IF(N226="nulová",J226,0)</f>
        <v>0</v>
      </c>
      <c r="BJ226" s="17" t="s">
        <v>77</v>
      </c>
      <c r="BK226" s="216">
        <f>ROUND(I226*H226,2)</f>
        <v>0</v>
      </c>
      <c r="BL226" s="17" t="s">
        <v>128</v>
      </c>
      <c r="BM226" s="215" t="s">
        <v>1347</v>
      </c>
    </row>
    <row r="227" s="2" customFormat="1" ht="16.30189" customHeight="1">
      <c r="A227" s="38"/>
      <c r="B227" s="39"/>
      <c r="C227" s="204" t="s">
        <v>661</v>
      </c>
      <c r="D227" s="204" t="s">
        <v>124</v>
      </c>
      <c r="E227" s="205" t="s">
        <v>1348</v>
      </c>
      <c r="F227" s="206" t="s">
        <v>1349</v>
      </c>
      <c r="G227" s="207" t="s">
        <v>179</v>
      </c>
      <c r="H227" s="208">
        <v>35</v>
      </c>
      <c r="I227" s="209"/>
      <c r="J227" s="210">
        <f>ROUND(I227*H227,2)</f>
        <v>0</v>
      </c>
      <c r="K227" s="206" t="s">
        <v>19</v>
      </c>
      <c r="L227" s="44"/>
      <c r="M227" s="211" t="s">
        <v>19</v>
      </c>
      <c r="N227" s="212" t="s">
        <v>40</v>
      </c>
      <c r="O227" s="84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15" t="s">
        <v>140</v>
      </c>
      <c r="AT227" s="215" t="s">
        <v>124</v>
      </c>
      <c r="AU227" s="215" t="s">
        <v>79</v>
      </c>
      <c r="AY227" s="17" t="s">
        <v>121</v>
      </c>
      <c r="BE227" s="216">
        <f>IF(N227="základní",J227,0)</f>
        <v>0</v>
      </c>
      <c r="BF227" s="216">
        <f>IF(N227="snížená",J227,0)</f>
        <v>0</v>
      </c>
      <c r="BG227" s="216">
        <f>IF(N227="zákl. přenesená",J227,0)</f>
        <v>0</v>
      </c>
      <c r="BH227" s="216">
        <f>IF(N227="sníž. přenesená",J227,0)</f>
        <v>0</v>
      </c>
      <c r="BI227" s="216">
        <f>IF(N227="nulová",J227,0)</f>
        <v>0</v>
      </c>
      <c r="BJ227" s="17" t="s">
        <v>77</v>
      </c>
      <c r="BK227" s="216">
        <f>ROUND(I227*H227,2)</f>
        <v>0</v>
      </c>
      <c r="BL227" s="17" t="s">
        <v>140</v>
      </c>
      <c r="BM227" s="215" t="s">
        <v>1350</v>
      </c>
    </row>
    <row r="228" s="2" customFormat="1" ht="23.4566" customHeight="1">
      <c r="A228" s="38"/>
      <c r="B228" s="39"/>
      <c r="C228" s="217" t="s">
        <v>665</v>
      </c>
      <c r="D228" s="217" t="s">
        <v>134</v>
      </c>
      <c r="E228" s="218" t="s">
        <v>1351</v>
      </c>
      <c r="F228" s="219" t="s">
        <v>1352</v>
      </c>
      <c r="G228" s="220" t="s">
        <v>179</v>
      </c>
      <c r="H228" s="221">
        <v>36.75</v>
      </c>
      <c r="I228" s="222"/>
      <c r="J228" s="223">
        <f>ROUND(I228*H228,2)</f>
        <v>0</v>
      </c>
      <c r="K228" s="219" t="s">
        <v>19</v>
      </c>
      <c r="L228" s="224"/>
      <c r="M228" s="225" t="s">
        <v>19</v>
      </c>
      <c r="N228" s="226" t="s">
        <v>40</v>
      </c>
      <c r="O228" s="84"/>
      <c r="P228" s="213">
        <f>O228*H228</f>
        <v>0</v>
      </c>
      <c r="Q228" s="213">
        <v>0.106</v>
      </c>
      <c r="R228" s="213">
        <f>Q228*H228</f>
        <v>3.8954999999999997</v>
      </c>
      <c r="S228" s="213">
        <v>0</v>
      </c>
      <c r="T228" s="21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15" t="s">
        <v>156</v>
      </c>
      <c r="AT228" s="215" t="s">
        <v>134</v>
      </c>
      <c r="AU228" s="215" t="s">
        <v>79</v>
      </c>
      <c r="AY228" s="17" t="s">
        <v>121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17" t="s">
        <v>77</v>
      </c>
      <c r="BK228" s="216">
        <f>ROUND(I228*H228,2)</f>
        <v>0</v>
      </c>
      <c r="BL228" s="17" t="s">
        <v>140</v>
      </c>
      <c r="BM228" s="215" t="s">
        <v>1353</v>
      </c>
    </row>
    <row r="229" s="13" customFormat="1">
      <c r="A229" s="13"/>
      <c r="B229" s="238"/>
      <c r="C229" s="239"/>
      <c r="D229" s="227" t="s">
        <v>302</v>
      </c>
      <c r="E229" s="240" t="s">
        <v>19</v>
      </c>
      <c r="F229" s="241" t="s">
        <v>1354</v>
      </c>
      <c r="G229" s="239"/>
      <c r="H229" s="242">
        <v>36.75</v>
      </c>
      <c r="I229" s="243"/>
      <c r="J229" s="239"/>
      <c r="K229" s="239"/>
      <c r="L229" s="244"/>
      <c r="M229" s="245"/>
      <c r="N229" s="246"/>
      <c r="O229" s="246"/>
      <c r="P229" s="246"/>
      <c r="Q229" s="246"/>
      <c r="R229" s="246"/>
      <c r="S229" s="246"/>
      <c r="T229" s="24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8" t="s">
        <v>302</v>
      </c>
      <c r="AU229" s="248" t="s">
        <v>79</v>
      </c>
      <c r="AV229" s="13" t="s">
        <v>79</v>
      </c>
      <c r="AW229" s="13" t="s">
        <v>31</v>
      </c>
      <c r="AX229" s="13" t="s">
        <v>77</v>
      </c>
      <c r="AY229" s="248" t="s">
        <v>121</v>
      </c>
    </row>
    <row r="230" s="2" customFormat="1" ht="23.4566" customHeight="1">
      <c r="A230" s="38"/>
      <c r="B230" s="39"/>
      <c r="C230" s="204" t="s">
        <v>669</v>
      </c>
      <c r="D230" s="204" t="s">
        <v>124</v>
      </c>
      <c r="E230" s="205" t="s">
        <v>312</v>
      </c>
      <c r="F230" s="206" t="s">
        <v>313</v>
      </c>
      <c r="G230" s="207" t="s">
        <v>314</v>
      </c>
      <c r="H230" s="208">
        <v>0.751</v>
      </c>
      <c r="I230" s="209"/>
      <c r="J230" s="210">
        <f>ROUND(I230*H230,2)</f>
        <v>0</v>
      </c>
      <c r="K230" s="206" t="s">
        <v>19</v>
      </c>
      <c r="L230" s="44"/>
      <c r="M230" s="211" t="s">
        <v>19</v>
      </c>
      <c r="N230" s="212" t="s">
        <v>40</v>
      </c>
      <c r="O230" s="84"/>
      <c r="P230" s="213">
        <f>O230*H230</f>
        <v>0</v>
      </c>
      <c r="Q230" s="213">
        <v>0</v>
      </c>
      <c r="R230" s="213">
        <f>Q230*H230</f>
        <v>0</v>
      </c>
      <c r="S230" s="213">
        <v>0</v>
      </c>
      <c r="T230" s="214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15" t="s">
        <v>140</v>
      </c>
      <c r="AT230" s="215" t="s">
        <v>124</v>
      </c>
      <c r="AU230" s="215" t="s">
        <v>79</v>
      </c>
      <c r="AY230" s="17" t="s">
        <v>121</v>
      </c>
      <c r="BE230" s="216">
        <f>IF(N230="základní",J230,0)</f>
        <v>0</v>
      </c>
      <c r="BF230" s="216">
        <f>IF(N230="snížená",J230,0)</f>
        <v>0</v>
      </c>
      <c r="BG230" s="216">
        <f>IF(N230="zákl. přenesená",J230,0)</f>
        <v>0</v>
      </c>
      <c r="BH230" s="216">
        <f>IF(N230="sníž. přenesená",J230,0)</f>
        <v>0</v>
      </c>
      <c r="BI230" s="216">
        <f>IF(N230="nulová",J230,0)</f>
        <v>0</v>
      </c>
      <c r="BJ230" s="17" t="s">
        <v>77</v>
      </c>
      <c r="BK230" s="216">
        <f>ROUND(I230*H230,2)</f>
        <v>0</v>
      </c>
      <c r="BL230" s="17" t="s">
        <v>140</v>
      </c>
      <c r="BM230" s="215" t="s">
        <v>1355</v>
      </c>
    </row>
    <row r="231" s="12" customFormat="1" ht="22.8" customHeight="1">
      <c r="A231" s="12"/>
      <c r="B231" s="188"/>
      <c r="C231" s="189"/>
      <c r="D231" s="190" t="s">
        <v>68</v>
      </c>
      <c r="E231" s="202" t="s">
        <v>635</v>
      </c>
      <c r="F231" s="202" t="s">
        <v>636</v>
      </c>
      <c r="G231" s="189"/>
      <c r="H231" s="189"/>
      <c r="I231" s="192"/>
      <c r="J231" s="203">
        <f>BK231</f>
        <v>0</v>
      </c>
      <c r="K231" s="189"/>
      <c r="L231" s="194"/>
      <c r="M231" s="195"/>
      <c r="N231" s="196"/>
      <c r="O231" s="196"/>
      <c r="P231" s="197">
        <f>SUM(P232:P249)</f>
        <v>0</v>
      </c>
      <c r="Q231" s="196"/>
      <c r="R231" s="197">
        <f>SUM(R232:R249)</f>
        <v>0.43304900000000002</v>
      </c>
      <c r="S231" s="196"/>
      <c r="T231" s="198">
        <f>SUM(T232:T249)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199" t="s">
        <v>140</v>
      </c>
      <c r="AT231" s="200" t="s">
        <v>68</v>
      </c>
      <c r="AU231" s="200" t="s">
        <v>77</v>
      </c>
      <c r="AY231" s="199" t="s">
        <v>121</v>
      </c>
      <c r="BK231" s="201">
        <f>SUM(BK232:BK249)</f>
        <v>0</v>
      </c>
    </row>
    <row r="232" s="2" customFormat="1" ht="23.4566" customHeight="1">
      <c r="A232" s="38"/>
      <c r="B232" s="39"/>
      <c r="C232" s="204" t="s">
        <v>674</v>
      </c>
      <c r="D232" s="204" t="s">
        <v>124</v>
      </c>
      <c r="E232" s="205" t="s">
        <v>638</v>
      </c>
      <c r="F232" s="206" t="s">
        <v>639</v>
      </c>
      <c r="G232" s="207" t="s">
        <v>179</v>
      </c>
      <c r="H232" s="208">
        <v>900</v>
      </c>
      <c r="I232" s="209"/>
      <c r="J232" s="210">
        <f>ROUND(I232*H232,2)</f>
        <v>0</v>
      </c>
      <c r="K232" s="206" t="s">
        <v>19</v>
      </c>
      <c r="L232" s="44"/>
      <c r="M232" s="211" t="s">
        <v>19</v>
      </c>
      <c r="N232" s="212" t="s">
        <v>40</v>
      </c>
      <c r="O232" s="84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15" t="s">
        <v>128</v>
      </c>
      <c r="AT232" s="215" t="s">
        <v>124</v>
      </c>
      <c r="AU232" s="215" t="s">
        <v>79</v>
      </c>
      <c r="AY232" s="17" t="s">
        <v>121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17" t="s">
        <v>77</v>
      </c>
      <c r="BK232" s="216">
        <f>ROUND(I232*H232,2)</f>
        <v>0</v>
      </c>
      <c r="BL232" s="17" t="s">
        <v>128</v>
      </c>
      <c r="BM232" s="215" t="s">
        <v>1356</v>
      </c>
    </row>
    <row r="233" s="2" customFormat="1" ht="16.30189" customHeight="1">
      <c r="A233" s="38"/>
      <c r="B233" s="39"/>
      <c r="C233" s="217" t="s">
        <v>678</v>
      </c>
      <c r="D233" s="217" t="s">
        <v>134</v>
      </c>
      <c r="E233" s="218" t="s">
        <v>642</v>
      </c>
      <c r="F233" s="219" t="s">
        <v>643</v>
      </c>
      <c r="G233" s="220" t="s">
        <v>179</v>
      </c>
      <c r="H233" s="221">
        <v>900</v>
      </c>
      <c r="I233" s="222"/>
      <c r="J233" s="223">
        <f>ROUND(I233*H233,2)</f>
        <v>0</v>
      </c>
      <c r="K233" s="219" t="s">
        <v>19</v>
      </c>
      <c r="L233" s="224"/>
      <c r="M233" s="225" t="s">
        <v>19</v>
      </c>
      <c r="N233" s="226" t="s">
        <v>40</v>
      </c>
      <c r="O233" s="84"/>
      <c r="P233" s="213">
        <f>O233*H233</f>
        <v>0</v>
      </c>
      <c r="Q233" s="213">
        <v>0</v>
      </c>
      <c r="R233" s="213">
        <f>Q233*H233</f>
        <v>0</v>
      </c>
      <c r="S233" s="213">
        <v>0</v>
      </c>
      <c r="T233" s="214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15" t="s">
        <v>138</v>
      </c>
      <c r="AT233" s="215" t="s">
        <v>134</v>
      </c>
      <c r="AU233" s="215" t="s">
        <v>79</v>
      </c>
      <c r="AY233" s="17" t="s">
        <v>121</v>
      </c>
      <c r="BE233" s="216">
        <f>IF(N233="základní",J233,0)</f>
        <v>0</v>
      </c>
      <c r="BF233" s="216">
        <f>IF(N233="snížená",J233,0)</f>
        <v>0</v>
      </c>
      <c r="BG233" s="216">
        <f>IF(N233="zákl. přenesená",J233,0)</f>
        <v>0</v>
      </c>
      <c r="BH233" s="216">
        <f>IF(N233="sníž. přenesená",J233,0)</f>
        <v>0</v>
      </c>
      <c r="BI233" s="216">
        <f>IF(N233="nulová",J233,0)</f>
        <v>0</v>
      </c>
      <c r="BJ233" s="17" t="s">
        <v>77</v>
      </c>
      <c r="BK233" s="216">
        <f>ROUND(I233*H233,2)</f>
        <v>0</v>
      </c>
      <c r="BL233" s="17" t="s">
        <v>128</v>
      </c>
      <c r="BM233" s="215" t="s">
        <v>1357</v>
      </c>
    </row>
    <row r="234" s="2" customFormat="1" ht="23.4566" customHeight="1">
      <c r="A234" s="38"/>
      <c r="B234" s="39"/>
      <c r="C234" s="204" t="s">
        <v>682</v>
      </c>
      <c r="D234" s="204" t="s">
        <v>124</v>
      </c>
      <c r="E234" s="205" t="s">
        <v>646</v>
      </c>
      <c r="F234" s="206" t="s">
        <v>647</v>
      </c>
      <c r="G234" s="207" t="s">
        <v>179</v>
      </c>
      <c r="H234" s="208">
        <v>900</v>
      </c>
      <c r="I234" s="209"/>
      <c r="J234" s="210">
        <f>ROUND(I234*H234,2)</f>
        <v>0</v>
      </c>
      <c r="K234" s="206" t="s">
        <v>19</v>
      </c>
      <c r="L234" s="44"/>
      <c r="M234" s="211" t="s">
        <v>19</v>
      </c>
      <c r="N234" s="212" t="s">
        <v>40</v>
      </c>
      <c r="O234" s="84"/>
      <c r="P234" s="213">
        <f>O234*H234</f>
        <v>0</v>
      </c>
      <c r="Q234" s="213">
        <v>0</v>
      </c>
      <c r="R234" s="213">
        <f>Q234*H234</f>
        <v>0</v>
      </c>
      <c r="S234" s="213">
        <v>0</v>
      </c>
      <c r="T234" s="214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15" t="s">
        <v>128</v>
      </c>
      <c r="AT234" s="215" t="s">
        <v>124</v>
      </c>
      <c r="AU234" s="215" t="s">
        <v>79</v>
      </c>
      <c r="AY234" s="17" t="s">
        <v>121</v>
      </c>
      <c r="BE234" s="216">
        <f>IF(N234="základní",J234,0)</f>
        <v>0</v>
      </c>
      <c r="BF234" s="216">
        <f>IF(N234="snížená",J234,0)</f>
        <v>0</v>
      </c>
      <c r="BG234" s="216">
        <f>IF(N234="zákl. přenesená",J234,0)</f>
        <v>0</v>
      </c>
      <c r="BH234" s="216">
        <f>IF(N234="sníž. přenesená",J234,0)</f>
        <v>0</v>
      </c>
      <c r="BI234" s="216">
        <f>IF(N234="nulová",J234,0)</f>
        <v>0</v>
      </c>
      <c r="BJ234" s="17" t="s">
        <v>77</v>
      </c>
      <c r="BK234" s="216">
        <f>ROUND(I234*H234,2)</f>
        <v>0</v>
      </c>
      <c r="BL234" s="17" t="s">
        <v>128</v>
      </c>
      <c r="BM234" s="215" t="s">
        <v>1358</v>
      </c>
    </row>
    <row r="235" s="2" customFormat="1" ht="16.30189" customHeight="1">
      <c r="A235" s="38"/>
      <c r="B235" s="39"/>
      <c r="C235" s="217" t="s">
        <v>686</v>
      </c>
      <c r="D235" s="217" t="s">
        <v>134</v>
      </c>
      <c r="E235" s="218" t="s">
        <v>459</v>
      </c>
      <c r="F235" s="219" t="s">
        <v>460</v>
      </c>
      <c r="G235" s="220" t="s">
        <v>179</v>
      </c>
      <c r="H235" s="221">
        <v>1035</v>
      </c>
      <c r="I235" s="222"/>
      <c r="J235" s="223">
        <f>ROUND(I235*H235,2)</f>
        <v>0</v>
      </c>
      <c r="K235" s="219" t="s">
        <v>19</v>
      </c>
      <c r="L235" s="224"/>
      <c r="M235" s="225" t="s">
        <v>19</v>
      </c>
      <c r="N235" s="226" t="s">
        <v>40</v>
      </c>
      <c r="O235" s="84"/>
      <c r="P235" s="213">
        <f>O235*H235</f>
        <v>0</v>
      </c>
      <c r="Q235" s="213">
        <v>0.00017000000000000001</v>
      </c>
      <c r="R235" s="213">
        <f>Q235*H235</f>
        <v>0.17595000000000002</v>
      </c>
      <c r="S235" s="213">
        <v>0</v>
      </c>
      <c r="T235" s="214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15" t="s">
        <v>138</v>
      </c>
      <c r="AT235" s="215" t="s">
        <v>134</v>
      </c>
      <c r="AU235" s="215" t="s">
        <v>79</v>
      </c>
      <c r="AY235" s="17" t="s">
        <v>121</v>
      </c>
      <c r="BE235" s="216">
        <f>IF(N235="základní",J235,0)</f>
        <v>0</v>
      </c>
      <c r="BF235" s="216">
        <f>IF(N235="snížená",J235,0)</f>
        <v>0</v>
      </c>
      <c r="BG235" s="216">
        <f>IF(N235="zákl. přenesená",J235,0)</f>
        <v>0</v>
      </c>
      <c r="BH235" s="216">
        <f>IF(N235="sníž. přenesená",J235,0)</f>
        <v>0</v>
      </c>
      <c r="BI235" s="216">
        <f>IF(N235="nulová",J235,0)</f>
        <v>0</v>
      </c>
      <c r="BJ235" s="17" t="s">
        <v>77</v>
      </c>
      <c r="BK235" s="216">
        <f>ROUND(I235*H235,2)</f>
        <v>0</v>
      </c>
      <c r="BL235" s="17" t="s">
        <v>128</v>
      </c>
      <c r="BM235" s="215" t="s">
        <v>1359</v>
      </c>
    </row>
    <row r="236" s="2" customFormat="1">
      <c r="A236" s="38"/>
      <c r="B236" s="39"/>
      <c r="C236" s="40"/>
      <c r="D236" s="227" t="s">
        <v>185</v>
      </c>
      <c r="E236" s="40"/>
      <c r="F236" s="228" t="s">
        <v>462</v>
      </c>
      <c r="G236" s="40"/>
      <c r="H236" s="40"/>
      <c r="I236" s="229"/>
      <c r="J236" s="40"/>
      <c r="K236" s="40"/>
      <c r="L236" s="44"/>
      <c r="M236" s="230"/>
      <c r="N236" s="231"/>
      <c r="O236" s="84"/>
      <c r="P236" s="84"/>
      <c r="Q236" s="84"/>
      <c r="R236" s="84"/>
      <c r="S236" s="84"/>
      <c r="T236" s="85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185</v>
      </c>
      <c r="AU236" s="17" t="s">
        <v>79</v>
      </c>
    </row>
    <row r="237" s="13" customFormat="1">
      <c r="A237" s="13"/>
      <c r="B237" s="238"/>
      <c r="C237" s="239"/>
      <c r="D237" s="227" t="s">
        <v>302</v>
      </c>
      <c r="E237" s="240" t="s">
        <v>19</v>
      </c>
      <c r="F237" s="241" t="s">
        <v>1360</v>
      </c>
      <c r="G237" s="239"/>
      <c r="H237" s="242">
        <v>1035</v>
      </c>
      <c r="I237" s="243"/>
      <c r="J237" s="239"/>
      <c r="K237" s="239"/>
      <c r="L237" s="244"/>
      <c r="M237" s="245"/>
      <c r="N237" s="246"/>
      <c r="O237" s="246"/>
      <c r="P237" s="246"/>
      <c r="Q237" s="246"/>
      <c r="R237" s="246"/>
      <c r="S237" s="246"/>
      <c r="T237" s="247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8" t="s">
        <v>302</v>
      </c>
      <c r="AU237" s="248" t="s">
        <v>79</v>
      </c>
      <c r="AV237" s="13" t="s">
        <v>79</v>
      </c>
      <c r="AW237" s="13" t="s">
        <v>31</v>
      </c>
      <c r="AX237" s="13" t="s">
        <v>77</v>
      </c>
      <c r="AY237" s="248" t="s">
        <v>121</v>
      </c>
    </row>
    <row r="238" s="2" customFormat="1" ht="16.30189" customHeight="1">
      <c r="A238" s="38"/>
      <c r="B238" s="39"/>
      <c r="C238" s="204" t="s">
        <v>691</v>
      </c>
      <c r="D238" s="204" t="s">
        <v>124</v>
      </c>
      <c r="E238" s="205" t="s">
        <v>653</v>
      </c>
      <c r="F238" s="206" t="s">
        <v>654</v>
      </c>
      <c r="G238" s="207" t="s">
        <v>179</v>
      </c>
      <c r="H238" s="208">
        <v>420</v>
      </c>
      <c r="I238" s="209"/>
      <c r="J238" s="210">
        <f>ROUND(I238*H238,2)</f>
        <v>0</v>
      </c>
      <c r="K238" s="206" t="s">
        <v>19</v>
      </c>
      <c r="L238" s="44"/>
      <c r="M238" s="211" t="s">
        <v>19</v>
      </c>
      <c r="N238" s="212" t="s">
        <v>40</v>
      </c>
      <c r="O238" s="84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15" t="s">
        <v>128</v>
      </c>
      <c r="AT238" s="215" t="s">
        <v>124</v>
      </c>
      <c r="AU238" s="215" t="s">
        <v>79</v>
      </c>
      <c r="AY238" s="17" t="s">
        <v>121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17" t="s">
        <v>77</v>
      </c>
      <c r="BK238" s="216">
        <f>ROUND(I238*H238,2)</f>
        <v>0</v>
      </c>
      <c r="BL238" s="17" t="s">
        <v>128</v>
      </c>
      <c r="BM238" s="215" t="s">
        <v>1361</v>
      </c>
    </row>
    <row r="239" s="13" customFormat="1">
      <c r="A239" s="13"/>
      <c r="B239" s="238"/>
      <c r="C239" s="239"/>
      <c r="D239" s="227" t="s">
        <v>302</v>
      </c>
      <c r="E239" s="240" t="s">
        <v>19</v>
      </c>
      <c r="F239" s="241" t="s">
        <v>1362</v>
      </c>
      <c r="G239" s="239"/>
      <c r="H239" s="242">
        <v>420</v>
      </c>
      <c r="I239" s="243"/>
      <c r="J239" s="239"/>
      <c r="K239" s="239"/>
      <c r="L239" s="244"/>
      <c r="M239" s="245"/>
      <c r="N239" s="246"/>
      <c r="O239" s="246"/>
      <c r="P239" s="246"/>
      <c r="Q239" s="246"/>
      <c r="R239" s="246"/>
      <c r="S239" s="246"/>
      <c r="T239" s="24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8" t="s">
        <v>302</v>
      </c>
      <c r="AU239" s="248" t="s">
        <v>79</v>
      </c>
      <c r="AV239" s="13" t="s">
        <v>79</v>
      </c>
      <c r="AW239" s="13" t="s">
        <v>31</v>
      </c>
      <c r="AX239" s="13" t="s">
        <v>77</v>
      </c>
      <c r="AY239" s="248" t="s">
        <v>121</v>
      </c>
    </row>
    <row r="240" s="2" customFormat="1" ht="16.30189" customHeight="1">
      <c r="A240" s="38"/>
      <c r="B240" s="39"/>
      <c r="C240" s="217" t="s">
        <v>695</v>
      </c>
      <c r="D240" s="217" t="s">
        <v>134</v>
      </c>
      <c r="E240" s="218" t="s">
        <v>658</v>
      </c>
      <c r="F240" s="219" t="s">
        <v>659</v>
      </c>
      <c r="G240" s="220" t="s">
        <v>567</v>
      </c>
      <c r="H240" s="221">
        <v>59.999000000000002</v>
      </c>
      <c r="I240" s="222"/>
      <c r="J240" s="223">
        <f>ROUND(I240*H240,2)</f>
        <v>0</v>
      </c>
      <c r="K240" s="219" t="s">
        <v>19</v>
      </c>
      <c r="L240" s="224"/>
      <c r="M240" s="225" t="s">
        <v>19</v>
      </c>
      <c r="N240" s="226" t="s">
        <v>40</v>
      </c>
      <c r="O240" s="84"/>
      <c r="P240" s="213">
        <f>O240*H240</f>
        <v>0</v>
      </c>
      <c r="Q240" s="213">
        <v>0.001</v>
      </c>
      <c r="R240" s="213">
        <f>Q240*H240</f>
        <v>0.059999000000000004</v>
      </c>
      <c r="S240" s="213">
        <v>0</v>
      </c>
      <c r="T240" s="21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15" t="s">
        <v>138</v>
      </c>
      <c r="AT240" s="215" t="s">
        <v>134</v>
      </c>
      <c r="AU240" s="215" t="s">
        <v>79</v>
      </c>
      <c r="AY240" s="17" t="s">
        <v>121</v>
      </c>
      <c r="BE240" s="216">
        <f>IF(N240="základní",J240,0)</f>
        <v>0</v>
      </c>
      <c r="BF240" s="216">
        <f>IF(N240="snížená",J240,0)</f>
        <v>0</v>
      </c>
      <c r="BG240" s="216">
        <f>IF(N240="zákl. přenesená",J240,0)</f>
        <v>0</v>
      </c>
      <c r="BH240" s="216">
        <f>IF(N240="sníž. přenesená",J240,0)</f>
        <v>0</v>
      </c>
      <c r="BI240" s="216">
        <f>IF(N240="nulová",J240,0)</f>
        <v>0</v>
      </c>
      <c r="BJ240" s="17" t="s">
        <v>77</v>
      </c>
      <c r="BK240" s="216">
        <f>ROUND(I240*H240,2)</f>
        <v>0</v>
      </c>
      <c r="BL240" s="17" t="s">
        <v>128</v>
      </c>
      <c r="BM240" s="215" t="s">
        <v>1363</v>
      </c>
    </row>
    <row r="241" s="2" customFormat="1" ht="16.30189" customHeight="1">
      <c r="A241" s="38"/>
      <c r="B241" s="39"/>
      <c r="C241" s="217" t="s">
        <v>700</v>
      </c>
      <c r="D241" s="217" t="s">
        <v>134</v>
      </c>
      <c r="E241" s="218" t="s">
        <v>662</v>
      </c>
      <c r="F241" s="219" t="s">
        <v>663</v>
      </c>
      <c r="G241" s="220" t="s">
        <v>127</v>
      </c>
      <c r="H241" s="221">
        <v>60</v>
      </c>
      <c r="I241" s="222"/>
      <c r="J241" s="223">
        <f>ROUND(I241*H241,2)</f>
        <v>0</v>
      </c>
      <c r="K241" s="219" t="s">
        <v>19</v>
      </c>
      <c r="L241" s="224"/>
      <c r="M241" s="225" t="s">
        <v>19</v>
      </c>
      <c r="N241" s="226" t="s">
        <v>40</v>
      </c>
      <c r="O241" s="84"/>
      <c r="P241" s="213">
        <f>O241*H241</f>
        <v>0</v>
      </c>
      <c r="Q241" s="213">
        <v>0.00021000000000000001</v>
      </c>
      <c r="R241" s="213">
        <f>Q241*H241</f>
        <v>0.0126</v>
      </c>
      <c r="S241" s="213">
        <v>0</v>
      </c>
      <c r="T241" s="21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15" t="s">
        <v>138</v>
      </c>
      <c r="AT241" s="215" t="s">
        <v>134</v>
      </c>
      <c r="AU241" s="215" t="s">
        <v>79</v>
      </c>
      <c r="AY241" s="17" t="s">
        <v>121</v>
      </c>
      <c r="BE241" s="216">
        <f>IF(N241="základní",J241,0)</f>
        <v>0</v>
      </c>
      <c r="BF241" s="216">
        <f>IF(N241="snížená",J241,0)</f>
        <v>0</v>
      </c>
      <c r="BG241" s="216">
        <f>IF(N241="zákl. přenesená",J241,0)</f>
        <v>0</v>
      </c>
      <c r="BH241" s="216">
        <f>IF(N241="sníž. přenesená",J241,0)</f>
        <v>0</v>
      </c>
      <c r="BI241" s="216">
        <f>IF(N241="nulová",J241,0)</f>
        <v>0</v>
      </c>
      <c r="BJ241" s="17" t="s">
        <v>77</v>
      </c>
      <c r="BK241" s="216">
        <f>ROUND(I241*H241,2)</f>
        <v>0</v>
      </c>
      <c r="BL241" s="17" t="s">
        <v>128</v>
      </c>
      <c r="BM241" s="215" t="s">
        <v>1364</v>
      </c>
    </row>
    <row r="242" s="2" customFormat="1" ht="16.30189" customHeight="1">
      <c r="A242" s="38"/>
      <c r="B242" s="39"/>
      <c r="C242" s="204" t="s">
        <v>704</v>
      </c>
      <c r="D242" s="204" t="s">
        <v>124</v>
      </c>
      <c r="E242" s="205" t="s">
        <v>666</v>
      </c>
      <c r="F242" s="206" t="s">
        <v>667</v>
      </c>
      <c r="G242" s="207" t="s">
        <v>127</v>
      </c>
      <c r="H242" s="208">
        <v>150</v>
      </c>
      <c r="I242" s="209"/>
      <c r="J242" s="210">
        <f>ROUND(I242*H242,2)</f>
        <v>0</v>
      </c>
      <c r="K242" s="206" t="s">
        <v>19</v>
      </c>
      <c r="L242" s="44"/>
      <c r="M242" s="211" t="s">
        <v>19</v>
      </c>
      <c r="N242" s="212" t="s">
        <v>40</v>
      </c>
      <c r="O242" s="84"/>
      <c r="P242" s="213">
        <f>O242*H242</f>
        <v>0</v>
      </c>
      <c r="Q242" s="213">
        <v>0</v>
      </c>
      <c r="R242" s="213">
        <f>Q242*H242</f>
        <v>0</v>
      </c>
      <c r="S242" s="213">
        <v>0</v>
      </c>
      <c r="T242" s="21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15" t="s">
        <v>128</v>
      </c>
      <c r="AT242" s="215" t="s">
        <v>124</v>
      </c>
      <c r="AU242" s="215" t="s">
        <v>79</v>
      </c>
      <c r="AY242" s="17" t="s">
        <v>121</v>
      </c>
      <c r="BE242" s="216">
        <f>IF(N242="základní",J242,0)</f>
        <v>0</v>
      </c>
      <c r="BF242" s="216">
        <f>IF(N242="snížená",J242,0)</f>
        <v>0</v>
      </c>
      <c r="BG242" s="216">
        <f>IF(N242="zákl. přenesená",J242,0)</f>
        <v>0</v>
      </c>
      <c r="BH242" s="216">
        <f>IF(N242="sníž. přenesená",J242,0)</f>
        <v>0</v>
      </c>
      <c r="BI242" s="216">
        <f>IF(N242="nulová",J242,0)</f>
        <v>0</v>
      </c>
      <c r="BJ242" s="17" t="s">
        <v>77</v>
      </c>
      <c r="BK242" s="216">
        <f>ROUND(I242*H242,2)</f>
        <v>0</v>
      </c>
      <c r="BL242" s="17" t="s">
        <v>128</v>
      </c>
      <c r="BM242" s="215" t="s">
        <v>1365</v>
      </c>
    </row>
    <row r="243" s="2" customFormat="1" ht="16.30189" customHeight="1">
      <c r="A243" s="38"/>
      <c r="B243" s="39"/>
      <c r="C243" s="217" t="s">
        <v>708</v>
      </c>
      <c r="D243" s="217" t="s">
        <v>134</v>
      </c>
      <c r="E243" s="218" t="s">
        <v>670</v>
      </c>
      <c r="F243" s="219" t="s">
        <v>671</v>
      </c>
      <c r="G243" s="220" t="s">
        <v>127</v>
      </c>
      <c r="H243" s="221">
        <v>150</v>
      </c>
      <c r="I243" s="222"/>
      <c r="J243" s="223">
        <f>ROUND(I243*H243,2)</f>
        <v>0</v>
      </c>
      <c r="K243" s="219" t="s">
        <v>19</v>
      </c>
      <c r="L243" s="224"/>
      <c r="M243" s="225" t="s">
        <v>19</v>
      </c>
      <c r="N243" s="226" t="s">
        <v>40</v>
      </c>
      <c r="O243" s="84"/>
      <c r="P243" s="213">
        <f>O243*H243</f>
        <v>0</v>
      </c>
      <c r="Q243" s="213">
        <v>0</v>
      </c>
      <c r="R243" s="213">
        <f>Q243*H243</f>
        <v>0</v>
      </c>
      <c r="S243" s="213">
        <v>0</v>
      </c>
      <c r="T243" s="21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15" t="s">
        <v>138</v>
      </c>
      <c r="AT243" s="215" t="s">
        <v>134</v>
      </c>
      <c r="AU243" s="215" t="s">
        <v>79</v>
      </c>
      <c r="AY243" s="17" t="s">
        <v>121</v>
      </c>
      <c r="BE243" s="216">
        <f>IF(N243="základní",J243,0)</f>
        <v>0</v>
      </c>
      <c r="BF243" s="216">
        <f>IF(N243="snížená",J243,0)</f>
        <v>0</v>
      </c>
      <c r="BG243" s="216">
        <f>IF(N243="zákl. přenesená",J243,0)</f>
        <v>0</v>
      </c>
      <c r="BH243" s="216">
        <f>IF(N243="sníž. přenesená",J243,0)</f>
        <v>0</v>
      </c>
      <c r="BI243" s="216">
        <f>IF(N243="nulová",J243,0)</f>
        <v>0</v>
      </c>
      <c r="BJ243" s="17" t="s">
        <v>77</v>
      </c>
      <c r="BK243" s="216">
        <f>ROUND(I243*H243,2)</f>
        <v>0</v>
      </c>
      <c r="BL243" s="17" t="s">
        <v>128</v>
      </c>
      <c r="BM243" s="215" t="s">
        <v>1366</v>
      </c>
    </row>
    <row r="244" s="2" customFormat="1">
      <c r="A244" s="38"/>
      <c r="B244" s="39"/>
      <c r="C244" s="40"/>
      <c r="D244" s="227" t="s">
        <v>185</v>
      </c>
      <c r="E244" s="40"/>
      <c r="F244" s="228" t="s">
        <v>673</v>
      </c>
      <c r="G244" s="40"/>
      <c r="H244" s="40"/>
      <c r="I244" s="229"/>
      <c r="J244" s="40"/>
      <c r="K244" s="40"/>
      <c r="L244" s="44"/>
      <c r="M244" s="230"/>
      <c r="N244" s="231"/>
      <c r="O244" s="84"/>
      <c r="P244" s="84"/>
      <c r="Q244" s="84"/>
      <c r="R244" s="84"/>
      <c r="S244" s="84"/>
      <c r="T244" s="85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185</v>
      </c>
      <c r="AU244" s="17" t="s">
        <v>79</v>
      </c>
    </row>
    <row r="245" s="2" customFormat="1" ht="16.30189" customHeight="1">
      <c r="A245" s="38"/>
      <c r="B245" s="39"/>
      <c r="C245" s="204" t="s">
        <v>712</v>
      </c>
      <c r="D245" s="204" t="s">
        <v>124</v>
      </c>
      <c r="E245" s="205" t="s">
        <v>675</v>
      </c>
      <c r="F245" s="206" t="s">
        <v>676</v>
      </c>
      <c r="G245" s="207" t="s">
        <v>127</v>
      </c>
      <c r="H245" s="208">
        <v>35</v>
      </c>
      <c r="I245" s="209"/>
      <c r="J245" s="210">
        <f>ROUND(I245*H245,2)</f>
        <v>0</v>
      </c>
      <c r="K245" s="206" t="s">
        <v>19</v>
      </c>
      <c r="L245" s="44"/>
      <c r="M245" s="211" t="s">
        <v>19</v>
      </c>
      <c r="N245" s="212" t="s">
        <v>40</v>
      </c>
      <c r="O245" s="84"/>
      <c r="P245" s="213">
        <f>O245*H245</f>
        <v>0</v>
      </c>
      <c r="Q245" s="213">
        <v>0</v>
      </c>
      <c r="R245" s="213">
        <f>Q245*H245</f>
        <v>0</v>
      </c>
      <c r="S245" s="213">
        <v>0</v>
      </c>
      <c r="T245" s="214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15" t="s">
        <v>128</v>
      </c>
      <c r="AT245" s="215" t="s">
        <v>124</v>
      </c>
      <c r="AU245" s="215" t="s">
        <v>79</v>
      </c>
      <c r="AY245" s="17" t="s">
        <v>121</v>
      </c>
      <c r="BE245" s="216">
        <f>IF(N245="základní",J245,0)</f>
        <v>0</v>
      </c>
      <c r="BF245" s="216">
        <f>IF(N245="snížená",J245,0)</f>
        <v>0</v>
      </c>
      <c r="BG245" s="216">
        <f>IF(N245="zákl. přenesená",J245,0)</f>
        <v>0</v>
      </c>
      <c r="BH245" s="216">
        <f>IF(N245="sníž. přenesená",J245,0)</f>
        <v>0</v>
      </c>
      <c r="BI245" s="216">
        <f>IF(N245="nulová",J245,0)</f>
        <v>0</v>
      </c>
      <c r="BJ245" s="17" t="s">
        <v>77</v>
      </c>
      <c r="BK245" s="216">
        <f>ROUND(I245*H245,2)</f>
        <v>0</v>
      </c>
      <c r="BL245" s="17" t="s">
        <v>128</v>
      </c>
      <c r="BM245" s="215" t="s">
        <v>1367</v>
      </c>
    </row>
    <row r="246" s="2" customFormat="1" ht="16.30189" customHeight="1">
      <c r="A246" s="38"/>
      <c r="B246" s="39"/>
      <c r="C246" s="204" t="s">
        <v>716</v>
      </c>
      <c r="D246" s="204" t="s">
        <v>124</v>
      </c>
      <c r="E246" s="205" t="s">
        <v>1368</v>
      </c>
      <c r="F246" s="206" t="s">
        <v>1369</v>
      </c>
      <c r="G246" s="207" t="s">
        <v>127</v>
      </c>
      <c r="H246" s="208">
        <v>9</v>
      </c>
      <c r="I246" s="209"/>
      <c r="J246" s="210">
        <f>ROUND(I246*H246,2)</f>
        <v>0</v>
      </c>
      <c r="K246" s="206" t="s">
        <v>19</v>
      </c>
      <c r="L246" s="44"/>
      <c r="M246" s="211" t="s">
        <v>19</v>
      </c>
      <c r="N246" s="212" t="s">
        <v>40</v>
      </c>
      <c r="O246" s="84"/>
      <c r="P246" s="213">
        <f>O246*H246</f>
        <v>0</v>
      </c>
      <c r="Q246" s="213">
        <v>0</v>
      </c>
      <c r="R246" s="213">
        <f>Q246*H246</f>
        <v>0</v>
      </c>
      <c r="S246" s="213">
        <v>0</v>
      </c>
      <c r="T246" s="214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15" t="s">
        <v>128</v>
      </c>
      <c r="AT246" s="215" t="s">
        <v>124</v>
      </c>
      <c r="AU246" s="215" t="s">
        <v>79</v>
      </c>
      <c r="AY246" s="17" t="s">
        <v>121</v>
      </c>
      <c r="BE246" s="216">
        <f>IF(N246="základní",J246,0)</f>
        <v>0</v>
      </c>
      <c r="BF246" s="216">
        <f>IF(N246="snížená",J246,0)</f>
        <v>0</v>
      </c>
      <c r="BG246" s="216">
        <f>IF(N246="zákl. přenesená",J246,0)</f>
        <v>0</v>
      </c>
      <c r="BH246" s="216">
        <f>IF(N246="sníž. přenesená",J246,0)</f>
        <v>0</v>
      </c>
      <c r="BI246" s="216">
        <f>IF(N246="nulová",J246,0)</f>
        <v>0</v>
      </c>
      <c r="BJ246" s="17" t="s">
        <v>77</v>
      </c>
      <c r="BK246" s="216">
        <f>ROUND(I246*H246,2)</f>
        <v>0</v>
      </c>
      <c r="BL246" s="17" t="s">
        <v>128</v>
      </c>
      <c r="BM246" s="215" t="s">
        <v>1370</v>
      </c>
    </row>
    <row r="247" s="2" customFormat="1" ht="16.30189" customHeight="1">
      <c r="A247" s="38"/>
      <c r="B247" s="39"/>
      <c r="C247" s="217" t="s">
        <v>720</v>
      </c>
      <c r="D247" s="217" t="s">
        <v>134</v>
      </c>
      <c r="E247" s="218" t="s">
        <v>1371</v>
      </c>
      <c r="F247" s="219" t="s">
        <v>1372</v>
      </c>
      <c r="G247" s="220" t="s">
        <v>127</v>
      </c>
      <c r="H247" s="221">
        <v>9</v>
      </c>
      <c r="I247" s="222"/>
      <c r="J247" s="223">
        <f>ROUND(I247*H247,2)</f>
        <v>0</v>
      </c>
      <c r="K247" s="219" t="s">
        <v>19</v>
      </c>
      <c r="L247" s="224"/>
      <c r="M247" s="225" t="s">
        <v>19</v>
      </c>
      <c r="N247" s="226" t="s">
        <v>40</v>
      </c>
      <c r="O247" s="84"/>
      <c r="P247" s="213">
        <f>O247*H247</f>
        <v>0</v>
      </c>
      <c r="Q247" s="213">
        <v>0.00050000000000000001</v>
      </c>
      <c r="R247" s="213">
        <f>Q247*H247</f>
        <v>0.0045000000000000005</v>
      </c>
      <c r="S247" s="213">
        <v>0</v>
      </c>
      <c r="T247" s="21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15" t="s">
        <v>138</v>
      </c>
      <c r="AT247" s="215" t="s">
        <v>134</v>
      </c>
      <c r="AU247" s="215" t="s">
        <v>79</v>
      </c>
      <c r="AY247" s="17" t="s">
        <v>121</v>
      </c>
      <c r="BE247" s="216">
        <f>IF(N247="základní",J247,0)</f>
        <v>0</v>
      </c>
      <c r="BF247" s="216">
        <f>IF(N247="snížená",J247,0)</f>
        <v>0</v>
      </c>
      <c r="BG247" s="216">
        <f>IF(N247="zákl. přenesená",J247,0)</f>
        <v>0</v>
      </c>
      <c r="BH247" s="216">
        <f>IF(N247="sníž. přenesená",J247,0)</f>
        <v>0</v>
      </c>
      <c r="BI247" s="216">
        <f>IF(N247="nulová",J247,0)</f>
        <v>0</v>
      </c>
      <c r="BJ247" s="17" t="s">
        <v>77</v>
      </c>
      <c r="BK247" s="216">
        <f>ROUND(I247*H247,2)</f>
        <v>0</v>
      </c>
      <c r="BL247" s="17" t="s">
        <v>128</v>
      </c>
      <c r="BM247" s="215" t="s">
        <v>1373</v>
      </c>
    </row>
    <row r="248" s="2" customFormat="1" ht="16.30189" customHeight="1">
      <c r="A248" s="38"/>
      <c r="B248" s="39"/>
      <c r="C248" s="217" t="s">
        <v>725</v>
      </c>
      <c r="D248" s="217" t="s">
        <v>134</v>
      </c>
      <c r="E248" s="218" t="s">
        <v>1374</v>
      </c>
      <c r="F248" s="219" t="s">
        <v>1375</v>
      </c>
      <c r="G248" s="220" t="s">
        <v>127</v>
      </c>
      <c r="H248" s="221">
        <v>9</v>
      </c>
      <c r="I248" s="222"/>
      <c r="J248" s="223">
        <f>ROUND(I248*H248,2)</f>
        <v>0</v>
      </c>
      <c r="K248" s="219" t="s">
        <v>19</v>
      </c>
      <c r="L248" s="224"/>
      <c r="M248" s="225" t="s">
        <v>19</v>
      </c>
      <c r="N248" s="226" t="s">
        <v>40</v>
      </c>
      <c r="O248" s="84"/>
      <c r="P248" s="213">
        <f>O248*H248</f>
        <v>0</v>
      </c>
      <c r="Q248" s="213">
        <v>0.02</v>
      </c>
      <c r="R248" s="213">
        <f>Q248*H248</f>
        <v>0.17999999999999999</v>
      </c>
      <c r="S248" s="213">
        <v>0</v>
      </c>
      <c r="T248" s="21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15" t="s">
        <v>138</v>
      </c>
      <c r="AT248" s="215" t="s">
        <v>134</v>
      </c>
      <c r="AU248" s="215" t="s">
        <v>79</v>
      </c>
      <c r="AY248" s="17" t="s">
        <v>121</v>
      </c>
      <c r="BE248" s="216">
        <f>IF(N248="základní",J248,0)</f>
        <v>0</v>
      </c>
      <c r="BF248" s="216">
        <f>IF(N248="snížená",J248,0)</f>
        <v>0</v>
      </c>
      <c r="BG248" s="216">
        <f>IF(N248="zákl. přenesená",J248,0)</f>
        <v>0</v>
      </c>
      <c r="BH248" s="216">
        <f>IF(N248="sníž. přenesená",J248,0)</f>
        <v>0</v>
      </c>
      <c r="BI248" s="216">
        <f>IF(N248="nulová",J248,0)</f>
        <v>0</v>
      </c>
      <c r="BJ248" s="17" t="s">
        <v>77</v>
      </c>
      <c r="BK248" s="216">
        <f>ROUND(I248*H248,2)</f>
        <v>0</v>
      </c>
      <c r="BL248" s="17" t="s">
        <v>128</v>
      </c>
      <c r="BM248" s="215" t="s">
        <v>1376</v>
      </c>
    </row>
    <row r="249" s="2" customFormat="1" ht="23.4566" customHeight="1">
      <c r="A249" s="38"/>
      <c r="B249" s="39"/>
      <c r="C249" s="204" t="s">
        <v>729</v>
      </c>
      <c r="D249" s="204" t="s">
        <v>124</v>
      </c>
      <c r="E249" s="205" t="s">
        <v>312</v>
      </c>
      <c r="F249" s="206" t="s">
        <v>313</v>
      </c>
      <c r="G249" s="207" t="s">
        <v>314</v>
      </c>
      <c r="H249" s="208">
        <v>0.433</v>
      </c>
      <c r="I249" s="209"/>
      <c r="J249" s="210">
        <f>ROUND(I249*H249,2)</f>
        <v>0</v>
      </c>
      <c r="K249" s="206" t="s">
        <v>19</v>
      </c>
      <c r="L249" s="44"/>
      <c r="M249" s="211" t="s">
        <v>19</v>
      </c>
      <c r="N249" s="212" t="s">
        <v>40</v>
      </c>
      <c r="O249" s="84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15" t="s">
        <v>128</v>
      </c>
      <c r="AT249" s="215" t="s">
        <v>124</v>
      </c>
      <c r="AU249" s="215" t="s">
        <v>79</v>
      </c>
      <c r="AY249" s="17" t="s">
        <v>121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17" t="s">
        <v>77</v>
      </c>
      <c r="BK249" s="216">
        <f>ROUND(I249*H249,2)</f>
        <v>0</v>
      </c>
      <c r="BL249" s="17" t="s">
        <v>128</v>
      </c>
      <c r="BM249" s="215" t="s">
        <v>1377</v>
      </c>
    </row>
    <row r="250" s="12" customFormat="1" ht="22.8" customHeight="1">
      <c r="A250" s="12"/>
      <c r="B250" s="188"/>
      <c r="C250" s="189"/>
      <c r="D250" s="190" t="s">
        <v>68</v>
      </c>
      <c r="E250" s="202" t="s">
        <v>680</v>
      </c>
      <c r="F250" s="202" t="s">
        <v>681</v>
      </c>
      <c r="G250" s="189"/>
      <c r="H250" s="189"/>
      <c r="I250" s="192"/>
      <c r="J250" s="203">
        <f>BK250</f>
        <v>0</v>
      </c>
      <c r="K250" s="189"/>
      <c r="L250" s="194"/>
      <c r="M250" s="195"/>
      <c r="N250" s="196"/>
      <c r="O250" s="196"/>
      <c r="P250" s="197">
        <f>SUM(P251:P268)</f>
        <v>0</v>
      </c>
      <c r="Q250" s="196"/>
      <c r="R250" s="197">
        <f>SUM(R251:R268)</f>
        <v>0.059074999999999996</v>
      </c>
      <c r="S250" s="196"/>
      <c r="T250" s="198">
        <f>SUM(T251:T268)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199" t="s">
        <v>79</v>
      </c>
      <c r="AT250" s="200" t="s">
        <v>68</v>
      </c>
      <c r="AU250" s="200" t="s">
        <v>77</v>
      </c>
      <c r="AY250" s="199" t="s">
        <v>121</v>
      </c>
      <c r="BK250" s="201">
        <f>SUM(BK251:BK268)</f>
        <v>0</v>
      </c>
    </row>
    <row r="251" s="2" customFormat="1" ht="23.4566" customHeight="1">
      <c r="A251" s="38"/>
      <c r="B251" s="39"/>
      <c r="C251" s="204" t="s">
        <v>733</v>
      </c>
      <c r="D251" s="204" t="s">
        <v>124</v>
      </c>
      <c r="E251" s="205" t="s">
        <v>683</v>
      </c>
      <c r="F251" s="206" t="s">
        <v>684</v>
      </c>
      <c r="G251" s="207" t="s">
        <v>179</v>
      </c>
      <c r="H251" s="208">
        <v>100</v>
      </c>
      <c r="I251" s="209"/>
      <c r="J251" s="210">
        <f>ROUND(I251*H251,2)</f>
        <v>0</v>
      </c>
      <c r="K251" s="206" t="s">
        <v>19</v>
      </c>
      <c r="L251" s="44"/>
      <c r="M251" s="211" t="s">
        <v>19</v>
      </c>
      <c r="N251" s="212" t="s">
        <v>40</v>
      </c>
      <c r="O251" s="84"/>
      <c r="P251" s="213">
        <f>O251*H251</f>
        <v>0</v>
      </c>
      <c r="Q251" s="213">
        <v>0</v>
      </c>
      <c r="R251" s="213">
        <f>Q251*H251</f>
        <v>0</v>
      </c>
      <c r="S251" s="213">
        <v>0</v>
      </c>
      <c r="T251" s="214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15" t="s">
        <v>128</v>
      </c>
      <c r="AT251" s="215" t="s">
        <v>124</v>
      </c>
      <c r="AU251" s="215" t="s">
        <v>79</v>
      </c>
      <c r="AY251" s="17" t="s">
        <v>121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17" t="s">
        <v>77</v>
      </c>
      <c r="BK251" s="216">
        <f>ROUND(I251*H251,2)</f>
        <v>0</v>
      </c>
      <c r="BL251" s="17" t="s">
        <v>128</v>
      </c>
      <c r="BM251" s="215" t="s">
        <v>1378</v>
      </c>
    </row>
    <row r="252" s="2" customFormat="1" ht="23.4566" customHeight="1">
      <c r="A252" s="38"/>
      <c r="B252" s="39"/>
      <c r="C252" s="217" t="s">
        <v>738</v>
      </c>
      <c r="D252" s="217" t="s">
        <v>134</v>
      </c>
      <c r="E252" s="218" t="s">
        <v>687</v>
      </c>
      <c r="F252" s="219" t="s">
        <v>688</v>
      </c>
      <c r="G252" s="220" t="s">
        <v>179</v>
      </c>
      <c r="H252" s="221">
        <v>100</v>
      </c>
      <c r="I252" s="222"/>
      <c r="J252" s="223">
        <f>ROUND(I252*H252,2)</f>
        <v>0</v>
      </c>
      <c r="K252" s="219" t="s">
        <v>19</v>
      </c>
      <c r="L252" s="224"/>
      <c r="M252" s="225" t="s">
        <v>19</v>
      </c>
      <c r="N252" s="226" t="s">
        <v>40</v>
      </c>
      <c r="O252" s="84"/>
      <c r="P252" s="213">
        <f>O252*H252</f>
        <v>0</v>
      </c>
      <c r="Q252" s="213">
        <v>0.00016000000000000001</v>
      </c>
      <c r="R252" s="213">
        <f>Q252*H252</f>
        <v>0.016</v>
      </c>
      <c r="S252" s="213">
        <v>0</v>
      </c>
      <c r="T252" s="21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15" t="s">
        <v>138</v>
      </c>
      <c r="AT252" s="215" t="s">
        <v>134</v>
      </c>
      <c r="AU252" s="215" t="s">
        <v>79</v>
      </c>
      <c r="AY252" s="17" t="s">
        <v>121</v>
      </c>
      <c r="BE252" s="216">
        <f>IF(N252="základní",J252,0)</f>
        <v>0</v>
      </c>
      <c r="BF252" s="216">
        <f>IF(N252="snížená",J252,0)</f>
        <v>0</v>
      </c>
      <c r="BG252" s="216">
        <f>IF(N252="zákl. přenesená",J252,0)</f>
        <v>0</v>
      </c>
      <c r="BH252" s="216">
        <f>IF(N252="sníž. přenesená",J252,0)</f>
        <v>0</v>
      </c>
      <c r="BI252" s="216">
        <f>IF(N252="nulová",J252,0)</f>
        <v>0</v>
      </c>
      <c r="BJ252" s="17" t="s">
        <v>77</v>
      </c>
      <c r="BK252" s="216">
        <f>ROUND(I252*H252,2)</f>
        <v>0</v>
      </c>
      <c r="BL252" s="17" t="s">
        <v>128</v>
      </c>
      <c r="BM252" s="215" t="s">
        <v>1379</v>
      </c>
    </row>
    <row r="253" s="2" customFormat="1">
      <c r="A253" s="38"/>
      <c r="B253" s="39"/>
      <c r="C253" s="40"/>
      <c r="D253" s="227" t="s">
        <v>185</v>
      </c>
      <c r="E253" s="40"/>
      <c r="F253" s="228" t="s">
        <v>690</v>
      </c>
      <c r="G253" s="40"/>
      <c r="H253" s="40"/>
      <c r="I253" s="229"/>
      <c r="J253" s="40"/>
      <c r="K253" s="40"/>
      <c r="L253" s="44"/>
      <c r="M253" s="230"/>
      <c r="N253" s="231"/>
      <c r="O253" s="84"/>
      <c r="P253" s="84"/>
      <c r="Q253" s="84"/>
      <c r="R253" s="84"/>
      <c r="S253" s="84"/>
      <c r="T253" s="85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185</v>
      </c>
      <c r="AU253" s="17" t="s">
        <v>79</v>
      </c>
    </row>
    <row r="254" s="2" customFormat="1" ht="16.30189" customHeight="1">
      <c r="A254" s="38"/>
      <c r="B254" s="39"/>
      <c r="C254" s="204" t="s">
        <v>742</v>
      </c>
      <c r="D254" s="204" t="s">
        <v>124</v>
      </c>
      <c r="E254" s="205" t="s">
        <v>692</v>
      </c>
      <c r="F254" s="206" t="s">
        <v>693</v>
      </c>
      <c r="G254" s="207" t="s">
        <v>127</v>
      </c>
      <c r="H254" s="208">
        <v>1</v>
      </c>
      <c r="I254" s="209"/>
      <c r="J254" s="210">
        <f>ROUND(I254*H254,2)</f>
        <v>0</v>
      </c>
      <c r="K254" s="206" t="s">
        <v>19</v>
      </c>
      <c r="L254" s="44"/>
      <c r="M254" s="211" t="s">
        <v>19</v>
      </c>
      <c r="N254" s="212" t="s">
        <v>40</v>
      </c>
      <c r="O254" s="84"/>
      <c r="P254" s="213">
        <f>O254*H254</f>
        <v>0</v>
      </c>
      <c r="Q254" s="213">
        <v>0</v>
      </c>
      <c r="R254" s="213">
        <f>Q254*H254</f>
        <v>0</v>
      </c>
      <c r="S254" s="213">
        <v>0</v>
      </c>
      <c r="T254" s="21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15" t="s">
        <v>128</v>
      </c>
      <c r="AT254" s="215" t="s">
        <v>124</v>
      </c>
      <c r="AU254" s="215" t="s">
        <v>79</v>
      </c>
      <c r="AY254" s="17" t="s">
        <v>121</v>
      </c>
      <c r="BE254" s="216">
        <f>IF(N254="základní",J254,0)</f>
        <v>0</v>
      </c>
      <c r="BF254" s="216">
        <f>IF(N254="snížená",J254,0)</f>
        <v>0</v>
      </c>
      <c r="BG254" s="216">
        <f>IF(N254="zákl. přenesená",J254,0)</f>
        <v>0</v>
      </c>
      <c r="BH254" s="216">
        <f>IF(N254="sníž. přenesená",J254,0)</f>
        <v>0</v>
      </c>
      <c r="BI254" s="216">
        <f>IF(N254="nulová",J254,0)</f>
        <v>0</v>
      </c>
      <c r="BJ254" s="17" t="s">
        <v>77</v>
      </c>
      <c r="BK254" s="216">
        <f>ROUND(I254*H254,2)</f>
        <v>0</v>
      </c>
      <c r="BL254" s="17" t="s">
        <v>128</v>
      </c>
      <c r="BM254" s="215" t="s">
        <v>1380</v>
      </c>
    </row>
    <row r="255" s="2" customFormat="1" ht="16.30189" customHeight="1">
      <c r="A255" s="38"/>
      <c r="B255" s="39"/>
      <c r="C255" s="217" t="s">
        <v>748</v>
      </c>
      <c r="D255" s="217" t="s">
        <v>134</v>
      </c>
      <c r="E255" s="218" t="s">
        <v>696</v>
      </c>
      <c r="F255" s="219" t="s">
        <v>697</v>
      </c>
      <c r="G255" s="220" t="s">
        <v>137</v>
      </c>
      <c r="H255" s="221">
        <v>1</v>
      </c>
      <c r="I255" s="222"/>
      <c r="J255" s="223">
        <f>ROUND(I255*H255,2)</f>
        <v>0</v>
      </c>
      <c r="K255" s="219" t="s">
        <v>19</v>
      </c>
      <c r="L255" s="224"/>
      <c r="M255" s="225" t="s">
        <v>19</v>
      </c>
      <c r="N255" s="226" t="s">
        <v>40</v>
      </c>
      <c r="O255" s="84"/>
      <c r="P255" s="213">
        <f>O255*H255</f>
        <v>0</v>
      </c>
      <c r="Q255" s="213">
        <v>0</v>
      </c>
      <c r="R255" s="213">
        <f>Q255*H255</f>
        <v>0</v>
      </c>
      <c r="S255" s="213">
        <v>0</v>
      </c>
      <c r="T255" s="214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15" t="s">
        <v>138</v>
      </c>
      <c r="AT255" s="215" t="s">
        <v>134</v>
      </c>
      <c r="AU255" s="215" t="s">
        <v>79</v>
      </c>
      <c r="AY255" s="17" t="s">
        <v>121</v>
      </c>
      <c r="BE255" s="216">
        <f>IF(N255="základní",J255,0)</f>
        <v>0</v>
      </c>
      <c r="BF255" s="216">
        <f>IF(N255="snížená",J255,0)</f>
        <v>0</v>
      </c>
      <c r="BG255" s="216">
        <f>IF(N255="zákl. přenesená",J255,0)</f>
        <v>0</v>
      </c>
      <c r="BH255" s="216">
        <f>IF(N255="sníž. přenesená",J255,0)</f>
        <v>0</v>
      </c>
      <c r="BI255" s="216">
        <f>IF(N255="nulová",J255,0)</f>
        <v>0</v>
      </c>
      <c r="BJ255" s="17" t="s">
        <v>77</v>
      </c>
      <c r="BK255" s="216">
        <f>ROUND(I255*H255,2)</f>
        <v>0</v>
      </c>
      <c r="BL255" s="17" t="s">
        <v>128</v>
      </c>
      <c r="BM255" s="215" t="s">
        <v>1381</v>
      </c>
    </row>
    <row r="256" s="2" customFormat="1">
      <c r="A256" s="38"/>
      <c r="B256" s="39"/>
      <c r="C256" s="40"/>
      <c r="D256" s="227" t="s">
        <v>185</v>
      </c>
      <c r="E256" s="40"/>
      <c r="F256" s="228" t="s">
        <v>984</v>
      </c>
      <c r="G256" s="40"/>
      <c r="H256" s="40"/>
      <c r="I256" s="229"/>
      <c r="J256" s="40"/>
      <c r="K256" s="40"/>
      <c r="L256" s="44"/>
      <c r="M256" s="230"/>
      <c r="N256" s="231"/>
      <c r="O256" s="84"/>
      <c r="P256" s="84"/>
      <c r="Q256" s="84"/>
      <c r="R256" s="84"/>
      <c r="S256" s="84"/>
      <c r="T256" s="85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185</v>
      </c>
      <c r="AU256" s="17" t="s">
        <v>79</v>
      </c>
    </row>
    <row r="257" s="2" customFormat="1" ht="16.30189" customHeight="1">
      <c r="A257" s="38"/>
      <c r="B257" s="39"/>
      <c r="C257" s="204" t="s">
        <v>752</v>
      </c>
      <c r="D257" s="204" t="s">
        <v>124</v>
      </c>
      <c r="E257" s="205" t="s">
        <v>701</v>
      </c>
      <c r="F257" s="206" t="s">
        <v>702</v>
      </c>
      <c r="G257" s="207" t="s">
        <v>127</v>
      </c>
      <c r="H257" s="208">
        <v>1</v>
      </c>
      <c r="I257" s="209"/>
      <c r="J257" s="210">
        <f>ROUND(I257*H257,2)</f>
        <v>0</v>
      </c>
      <c r="K257" s="206" t="s">
        <v>19</v>
      </c>
      <c r="L257" s="44"/>
      <c r="M257" s="211" t="s">
        <v>19</v>
      </c>
      <c r="N257" s="212" t="s">
        <v>40</v>
      </c>
      <c r="O257" s="84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15" t="s">
        <v>128</v>
      </c>
      <c r="AT257" s="215" t="s">
        <v>124</v>
      </c>
      <c r="AU257" s="215" t="s">
        <v>79</v>
      </c>
      <c r="AY257" s="17" t="s">
        <v>121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17" t="s">
        <v>77</v>
      </c>
      <c r="BK257" s="216">
        <f>ROUND(I257*H257,2)</f>
        <v>0</v>
      </c>
      <c r="BL257" s="17" t="s">
        <v>128</v>
      </c>
      <c r="BM257" s="215" t="s">
        <v>1382</v>
      </c>
    </row>
    <row r="258" s="2" customFormat="1" ht="16.30189" customHeight="1">
      <c r="A258" s="38"/>
      <c r="B258" s="39"/>
      <c r="C258" s="217" t="s">
        <v>756</v>
      </c>
      <c r="D258" s="217" t="s">
        <v>134</v>
      </c>
      <c r="E258" s="218" t="s">
        <v>705</v>
      </c>
      <c r="F258" s="219" t="s">
        <v>706</v>
      </c>
      <c r="G258" s="220" t="s">
        <v>127</v>
      </c>
      <c r="H258" s="221">
        <v>1</v>
      </c>
      <c r="I258" s="222"/>
      <c r="J258" s="223">
        <f>ROUND(I258*H258,2)</f>
        <v>0</v>
      </c>
      <c r="K258" s="219" t="s">
        <v>19</v>
      </c>
      <c r="L258" s="224"/>
      <c r="M258" s="225" t="s">
        <v>19</v>
      </c>
      <c r="N258" s="226" t="s">
        <v>40</v>
      </c>
      <c r="O258" s="84"/>
      <c r="P258" s="213">
        <f>O258*H258</f>
        <v>0</v>
      </c>
      <c r="Q258" s="213">
        <v>0</v>
      </c>
      <c r="R258" s="213">
        <f>Q258*H258</f>
        <v>0</v>
      </c>
      <c r="S258" s="213">
        <v>0</v>
      </c>
      <c r="T258" s="21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15" t="s">
        <v>138</v>
      </c>
      <c r="AT258" s="215" t="s">
        <v>134</v>
      </c>
      <c r="AU258" s="215" t="s">
        <v>79</v>
      </c>
      <c r="AY258" s="17" t="s">
        <v>121</v>
      </c>
      <c r="BE258" s="216">
        <f>IF(N258="základní",J258,0)</f>
        <v>0</v>
      </c>
      <c r="BF258" s="216">
        <f>IF(N258="snížená",J258,0)</f>
        <v>0</v>
      </c>
      <c r="BG258" s="216">
        <f>IF(N258="zákl. přenesená",J258,0)</f>
        <v>0</v>
      </c>
      <c r="BH258" s="216">
        <f>IF(N258="sníž. přenesená",J258,0)</f>
        <v>0</v>
      </c>
      <c r="BI258" s="216">
        <f>IF(N258="nulová",J258,0)</f>
        <v>0</v>
      </c>
      <c r="BJ258" s="17" t="s">
        <v>77</v>
      </c>
      <c r="BK258" s="216">
        <f>ROUND(I258*H258,2)</f>
        <v>0</v>
      </c>
      <c r="BL258" s="17" t="s">
        <v>128</v>
      </c>
      <c r="BM258" s="215" t="s">
        <v>1383</v>
      </c>
    </row>
    <row r="259" s="2" customFormat="1" ht="21.0566" customHeight="1">
      <c r="A259" s="38"/>
      <c r="B259" s="39"/>
      <c r="C259" s="204" t="s">
        <v>760</v>
      </c>
      <c r="D259" s="204" t="s">
        <v>124</v>
      </c>
      <c r="E259" s="205" t="s">
        <v>1384</v>
      </c>
      <c r="F259" s="206" t="s">
        <v>1385</v>
      </c>
      <c r="G259" s="207" t="s">
        <v>127</v>
      </c>
      <c r="H259" s="208">
        <v>1</v>
      </c>
      <c r="I259" s="209"/>
      <c r="J259" s="210">
        <f>ROUND(I259*H259,2)</f>
        <v>0</v>
      </c>
      <c r="K259" s="206" t="s">
        <v>19</v>
      </c>
      <c r="L259" s="44"/>
      <c r="M259" s="211" t="s">
        <v>19</v>
      </c>
      <c r="N259" s="212" t="s">
        <v>40</v>
      </c>
      <c r="O259" s="84"/>
      <c r="P259" s="213">
        <f>O259*H259</f>
        <v>0</v>
      </c>
      <c r="Q259" s="213">
        <v>0</v>
      </c>
      <c r="R259" s="213">
        <f>Q259*H259</f>
        <v>0</v>
      </c>
      <c r="S259" s="213">
        <v>0</v>
      </c>
      <c r="T259" s="21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15" t="s">
        <v>128</v>
      </c>
      <c r="AT259" s="215" t="s">
        <v>124</v>
      </c>
      <c r="AU259" s="215" t="s">
        <v>79</v>
      </c>
      <c r="AY259" s="17" t="s">
        <v>121</v>
      </c>
      <c r="BE259" s="216">
        <f>IF(N259="základní",J259,0)</f>
        <v>0</v>
      </c>
      <c r="BF259" s="216">
        <f>IF(N259="snížená",J259,0)</f>
        <v>0</v>
      </c>
      <c r="BG259" s="216">
        <f>IF(N259="zákl. přenesená",J259,0)</f>
        <v>0</v>
      </c>
      <c r="BH259" s="216">
        <f>IF(N259="sníž. přenesená",J259,0)</f>
        <v>0</v>
      </c>
      <c r="BI259" s="216">
        <f>IF(N259="nulová",J259,0)</f>
        <v>0</v>
      </c>
      <c r="BJ259" s="17" t="s">
        <v>77</v>
      </c>
      <c r="BK259" s="216">
        <f>ROUND(I259*H259,2)</f>
        <v>0</v>
      </c>
      <c r="BL259" s="17" t="s">
        <v>128</v>
      </c>
      <c r="BM259" s="215" t="s">
        <v>1386</v>
      </c>
    </row>
    <row r="260" s="2" customFormat="1" ht="16.30189" customHeight="1">
      <c r="A260" s="38"/>
      <c r="B260" s="39"/>
      <c r="C260" s="217" t="s">
        <v>764</v>
      </c>
      <c r="D260" s="217" t="s">
        <v>134</v>
      </c>
      <c r="E260" s="218" t="s">
        <v>713</v>
      </c>
      <c r="F260" s="219" t="s">
        <v>1387</v>
      </c>
      <c r="G260" s="220" t="s">
        <v>127</v>
      </c>
      <c r="H260" s="221">
        <v>1</v>
      </c>
      <c r="I260" s="222"/>
      <c r="J260" s="223">
        <f>ROUND(I260*H260,2)</f>
        <v>0</v>
      </c>
      <c r="K260" s="219" t="s">
        <v>19</v>
      </c>
      <c r="L260" s="224"/>
      <c r="M260" s="225" t="s">
        <v>19</v>
      </c>
      <c r="N260" s="226" t="s">
        <v>40</v>
      </c>
      <c r="O260" s="84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15" t="s">
        <v>138</v>
      </c>
      <c r="AT260" s="215" t="s">
        <v>134</v>
      </c>
      <c r="AU260" s="215" t="s">
        <v>79</v>
      </c>
      <c r="AY260" s="17" t="s">
        <v>121</v>
      </c>
      <c r="BE260" s="216">
        <f>IF(N260="základní",J260,0)</f>
        <v>0</v>
      </c>
      <c r="BF260" s="216">
        <f>IF(N260="snížená",J260,0)</f>
        <v>0</v>
      </c>
      <c r="BG260" s="216">
        <f>IF(N260="zákl. přenesená",J260,0)</f>
        <v>0</v>
      </c>
      <c r="BH260" s="216">
        <f>IF(N260="sníž. přenesená",J260,0)</f>
        <v>0</v>
      </c>
      <c r="BI260" s="216">
        <f>IF(N260="nulová",J260,0)</f>
        <v>0</v>
      </c>
      <c r="BJ260" s="17" t="s">
        <v>77</v>
      </c>
      <c r="BK260" s="216">
        <f>ROUND(I260*H260,2)</f>
        <v>0</v>
      </c>
      <c r="BL260" s="17" t="s">
        <v>128</v>
      </c>
      <c r="BM260" s="215" t="s">
        <v>1388</v>
      </c>
    </row>
    <row r="261" s="2" customFormat="1" ht="16.30189" customHeight="1">
      <c r="A261" s="38"/>
      <c r="B261" s="39"/>
      <c r="C261" s="204" t="s">
        <v>768</v>
      </c>
      <c r="D261" s="204" t="s">
        <v>124</v>
      </c>
      <c r="E261" s="205" t="s">
        <v>717</v>
      </c>
      <c r="F261" s="206" t="s">
        <v>718</v>
      </c>
      <c r="G261" s="207" t="s">
        <v>179</v>
      </c>
      <c r="H261" s="208">
        <v>150</v>
      </c>
      <c r="I261" s="209"/>
      <c r="J261" s="210">
        <f>ROUND(I261*H261,2)</f>
        <v>0</v>
      </c>
      <c r="K261" s="206" t="s">
        <v>19</v>
      </c>
      <c r="L261" s="44"/>
      <c r="M261" s="211" t="s">
        <v>19</v>
      </c>
      <c r="N261" s="212" t="s">
        <v>40</v>
      </c>
      <c r="O261" s="84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15" t="s">
        <v>128</v>
      </c>
      <c r="AT261" s="215" t="s">
        <v>124</v>
      </c>
      <c r="AU261" s="215" t="s">
        <v>79</v>
      </c>
      <c r="AY261" s="17" t="s">
        <v>121</v>
      </c>
      <c r="BE261" s="216">
        <f>IF(N261="základní",J261,0)</f>
        <v>0</v>
      </c>
      <c r="BF261" s="216">
        <f>IF(N261="snížená",J261,0)</f>
        <v>0</v>
      </c>
      <c r="BG261" s="216">
        <f>IF(N261="zákl. přenesená",J261,0)</f>
        <v>0</v>
      </c>
      <c r="BH261" s="216">
        <f>IF(N261="sníž. přenesená",J261,0)</f>
        <v>0</v>
      </c>
      <c r="BI261" s="216">
        <f>IF(N261="nulová",J261,0)</f>
        <v>0</v>
      </c>
      <c r="BJ261" s="17" t="s">
        <v>77</v>
      </c>
      <c r="BK261" s="216">
        <f>ROUND(I261*H261,2)</f>
        <v>0</v>
      </c>
      <c r="BL261" s="17" t="s">
        <v>128</v>
      </c>
      <c r="BM261" s="215" t="s">
        <v>1389</v>
      </c>
    </row>
    <row r="262" s="2" customFormat="1" ht="16.30189" customHeight="1">
      <c r="A262" s="38"/>
      <c r="B262" s="39"/>
      <c r="C262" s="217" t="s">
        <v>772</v>
      </c>
      <c r="D262" s="217" t="s">
        <v>134</v>
      </c>
      <c r="E262" s="218" t="s">
        <v>721</v>
      </c>
      <c r="F262" s="219" t="s">
        <v>722</v>
      </c>
      <c r="G262" s="220" t="s">
        <v>179</v>
      </c>
      <c r="H262" s="221">
        <v>157.5</v>
      </c>
      <c r="I262" s="222"/>
      <c r="J262" s="223">
        <f>ROUND(I262*H262,2)</f>
        <v>0</v>
      </c>
      <c r="K262" s="219" t="s">
        <v>19</v>
      </c>
      <c r="L262" s="224"/>
      <c r="M262" s="225" t="s">
        <v>19</v>
      </c>
      <c r="N262" s="226" t="s">
        <v>40</v>
      </c>
      <c r="O262" s="84"/>
      <c r="P262" s="213">
        <f>O262*H262</f>
        <v>0</v>
      </c>
      <c r="Q262" s="213">
        <v>0.00021000000000000001</v>
      </c>
      <c r="R262" s="213">
        <f>Q262*H262</f>
        <v>0.033075</v>
      </c>
      <c r="S262" s="213">
        <v>0</v>
      </c>
      <c r="T262" s="21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15" t="s">
        <v>138</v>
      </c>
      <c r="AT262" s="215" t="s">
        <v>134</v>
      </c>
      <c r="AU262" s="215" t="s">
        <v>79</v>
      </c>
      <c r="AY262" s="17" t="s">
        <v>121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17" t="s">
        <v>77</v>
      </c>
      <c r="BK262" s="216">
        <f>ROUND(I262*H262,2)</f>
        <v>0</v>
      </c>
      <c r="BL262" s="17" t="s">
        <v>128</v>
      </c>
      <c r="BM262" s="215" t="s">
        <v>1390</v>
      </c>
    </row>
    <row r="263" s="13" customFormat="1">
      <c r="A263" s="13"/>
      <c r="B263" s="238"/>
      <c r="C263" s="239"/>
      <c r="D263" s="227" t="s">
        <v>302</v>
      </c>
      <c r="E263" s="240" t="s">
        <v>19</v>
      </c>
      <c r="F263" s="241" t="s">
        <v>724</v>
      </c>
      <c r="G263" s="239"/>
      <c r="H263" s="242">
        <v>157.5</v>
      </c>
      <c r="I263" s="243"/>
      <c r="J263" s="239"/>
      <c r="K263" s="239"/>
      <c r="L263" s="244"/>
      <c r="M263" s="245"/>
      <c r="N263" s="246"/>
      <c r="O263" s="246"/>
      <c r="P263" s="246"/>
      <c r="Q263" s="246"/>
      <c r="R263" s="246"/>
      <c r="S263" s="246"/>
      <c r="T263" s="24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8" t="s">
        <v>302</v>
      </c>
      <c r="AU263" s="248" t="s">
        <v>79</v>
      </c>
      <c r="AV263" s="13" t="s">
        <v>79</v>
      </c>
      <c r="AW263" s="13" t="s">
        <v>31</v>
      </c>
      <c r="AX263" s="13" t="s">
        <v>77</v>
      </c>
      <c r="AY263" s="248" t="s">
        <v>121</v>
      </c>
    </row>
    <row r="264" s="2" customFormat="1" ht="16.30189" customHeight="1">
      <c r="A264" s="38"/>
      <c r="B264" s="39"/>
      <c r="C264" s="204" t="s">
        <v>778</v>
      </c>
      <c r="D264" s="204" t="s">
        <v>124</v>
      </c>
      <c r="E264" s="205" t="s">
        <v>726</v>
      </c>
      <c r="F264" s="206" t="s">
        <v>727</v>
      </c>
      <c r="G264" s="207" t="s">
        <v>127</v>
      </c>
      <c r="H264" s="208">
        <v>500</v>
      </c>
      <c r="I264" s="209"/>
      <c r="J264" s="210">
        <f>ROUND(I264*H264,2)</f>
        <v>0</v>
      </c>
      <c r="K264" s="206" t="s">
        <v>19</v>
      </c>
      <c r="L264" s="44"/>
      <c r="M264" s="211" t="s">
        <v>19</v>
      </c>
      <c r="N264" s="212" t="s">
        <v>40</v>
      </c>
      <c r="O264" s="84"/>
      <c r="P264" s="213">
        <f>O264*H264</f>
        <v>0</v>
      </c>
      <c r="Q264" s="213">
        <v>0</v>
      </c>
      <c r="R264" s="213">
        <f>Q264*H264</f>
        <v>0</v>
      </c>
      <c r="S264" s="213">
        <v>0</v>
      </c>
      <c r="T264" s="21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15" t="s">
        <v>128</v>
      </c>
      <c r="AT264" s="215" t="s">
        <v>124</v>
      </c>
      <c r="AU264" s="215" t="s">
        <v>79</v>
      </c>
      <c r="AY264" s="17" t="s">
        <v>121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17" t="s">
        <v>77</v>
      </c>
      <c r="BK264" s="216">
        <f>ROUND(I264*H264,2)</f>
        <v>0</v>
      </c>
      <c r="BL264" s="17" t="s">
        <v>128</v>
      </c>
      <c r="BM264" s="215" t="s">
        <v>1391</v>
      </c>
    </row>
    <row r="265" s="2" customFormat="1" ht="16.30189" customHeight="1">
      <c r="A265" s="38"/>
      <c r="B265" s="39"/>
      <c r="C265" s="217" t="s">
        <v>782</v>
      </c>
      <c r="D265" s="217" t="s">
        <v>134</v>
      </c>
      <c r="E265" s="218" t="s">
        <v>730</v>
      </c>
      <c r="F265" s="219" t="s">
        <v>731</v>
      </c>
      <c r="G265" s="220" t="s">
        <v>127</v>
      </c>
      <c r="H265" s="221">
        <v>500</v>
      </c>
      <c r="I265" s="222"/>
      <c r="J265" s="223">
        <f>ROUND(I265*H265,2)</f>
        <v>0</v>
      </c>
      <c r="K265" s="219" t="s">
        <v>19</v>
      </c>
      <c r="L265" s="224"/>
      <c r="M265" s="225" t="s">
        <v>19</v>
      </c>
      <c r="N265" s="226" t="s">
        <v>40</v>
      </c>
      <c r="O265" s="84"/>
      <c r="P265" s="213">
        <f>O265*H265</f>
        <v>0</v>
      </c>
      <c r="Q265" s="213">
        <v>1.0000000000000001E-05</v>
      </c>
      <c r="R265" s="213">
        <f>Q265*H265</f>
        <v>0.0050000000000000001</v>
      </c>
      <c r="S265" s="213">
        <v>0</v>
      </c>
      <c r="T265" s="214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15" t="s">
        <v>138</v>
      </c>
      <c r="AT265" s="215" t="s">
        <v>134</v>
      </c>
      <c r="AU265" s="215" t="s">
        <v>79</v>
      </c>
      <c r="AY265" s="17" t="s">
        <v>121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17" t="s">
        <v>77</v>
      </c>
      <c r="BK265" s="216">
        <f>ROUND(I265*H265,2)</f>
        <v>0</v>
      </c>
      <c r="BL265" s="17" t="s">
        <v>128</v>
      </c>
      <c r="BM265" s="215" t="s">
        <v>1392</v>
      </c>
    </row>
    <row r="266" s="2" customFormat="1" ht="23.4566" customHeight="1">
      <c r="A266" s="38"/>
      <c r="B266" s="39"/>
      <c r="C266" s="217" t="s">
        <v>786</v>
      </c>
      <c r="D266" s="217" t="s">
        <v>134</v>
      </c>
      <c r="E266" s="218" t="s">
        <v>734</v>
      </c>
      <c r="F266" s="219" t="s">
        <v>735</v>
      </c>
      <c r="G266" s="220" t="s">
        <v>736</v>
      </c>
      <c r="H266" s="221">
        <v>5</v>
      </c>
      <c r="I266" s="222"/>
      <c r="J266" s="223">
        <f>ROUND(I266*H266,2)</f>
        <v>0</v>
      </c>
      <c r="K266" s="219" t="s">
        <v>19</v>
      </c>
      <c r="L266" s="224"/>
      <c r="M266" s="225" t="s">
        <v>19</v>
      </c>
      <c r="N266" s="226" t="s">
        <v>40</v>
      </c>
      <c r="O266" s="84"/>
      <c r="P266" s="213">
        <f>O266*H266</f>
        <v>0</v>
      </c>
      <c r="Q266" s="213">
        <v>0.001</v>
      </c>
      <c r="R266" s="213">
        <f>Q266*H266</f>
        <v>0.0050000000000000001</v>
      </c>
      <c r="S266" s="213">
        <v>0</v>
      </c>
      <c r="T266" s="21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15" t="s">
        <v>138</v>
      </c>
      <c r="AT266" s="215" t="s">
        <v>134</v>
      </c>
      <c r="AU266" s="215" t="s">
        <v>79</v>
      </c>
      <c r="AY266" s="17" t="s">
        <v>121</v>
      </c>
      <c r="BE266" s="216">
        <f>IF(N266="základní",J266,0)</f>
        <v>0</v>
      </c>
      <c r="BF266" s="216">
        <f>IF(N266="snížená",J266,0)</f>
        <v>0</v>
      </c>
      <c r="BG266" s="216">
        <f>IF(N266="zákl. přenesená",J266,0)</f>
        <v>0</v>
      </c>
      <c r="BH266" s="216">
        <f>IF(N266="sníž. přenesená",J266,0)</f>
        <v>0</v>
      </c>
      <c r="BI266" s="216">
        <f>IF(N266="nulová",J266,0)</f>
        <v>0</v>
      </c>
      <c r="BJ266" s="17" t="s">
        <v>77</v>
      </c>
      <c r="BK266" s="216">
        <f>ROUND(I266*H266,2)</f>
        <v>0</v>
      </c>
      <c r="BL266" s="17" t="s">
        <v>128</v>
      </c>
      <c r="BM266" s="215" t="s">
        <v>1393</v>
      </c>
    </row>
    <row r="267" s="2" customFormat="1" ht="16.30189" customHeight="1">
      <c r="A267" s="38"/>
      <c r="B267" s="39"/>
      <c r="C267" s="204" t="s">
        <v>790</v>
      </c>
      <c r="D267" s="204" t="s">
        <v>124</v>
      </c>
      <c r="E267" s="205" t="s">
        <v>739</v>
      </c>
      <c r="F267" s="206" t="s">
        <v>740</v>
      </c>
      <c r="G267" s="207" t="s">
        <v>137</v>
      </c>
      <c r="H267" s="208">
        <v>1</v>
      </c>
      <c r="I267" s="209"/>
      <c r="J267" s="210">
        <f>ROUND(I267*H267,2)</f>
        <v>0</v>
      </c>
      <c r="K267" s="206" t="s">
        <v>19</v>
      </c>
      <c r="L267" s="44"/>
      <c r="M267" s="211" t="s">
        <v>19</v>
      </c>
      <c r="N267" s="212" t="s">
        <v>40</v>
      </c>
      <c r="O267" s="84"/>
      <c r="P267" s="213">
        <f>O267*H267</f>
        <v>0</v>
      </c>
      <c r="Q267" s="213">
        <v>0</v>
      </c>
      <c r="R267" s="213">
        <f>Q267*H267</f>
        <v>0</v>
      </c>
      <c r="S267" s="213">
        <v>0</v>
      </c>
      <c r="T267" s="214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15" t="s">
        <v>128</v>
      </c>
      <c r="AT267" s="215" t="s">
        <v>124</v>
      </c>
      <c r="AU267" s="215" t="s">
        <v>79</v>
      </c>
      <c r="AY267" s="17" t="s">
        <v>121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17" t="s">
        <v>77</v>
      </c>
      <c r="BK267" s="216">
        <f>ROUND(I267*H267,2)</f>
        <v>0</v>
      </c>
      <c r="BL267" s="17" t="s">
        <v>128</v>
      </c>
      <c r="BM267" s="215" t="s">
        <v>1394</v>
      </c>
    </row>
    <row r="268" s="2" customFormat="1" ht="16.30189" customHeight="1">
      <c r="A268" s="38"/>
      <c r="B268" s="39"/>
      <c r="C268" s="204" t="s">
        <v>794</v>
      </c>
      <c r="D268" s="204" t="s">
        <v>124</v>
      </c>
      <c r="E268" s="205" t="s">
        <v>743</v>
      </c>
      <c r="F268" s="206" t="s">
        <v>744</v>
      </c>
      <c r="G268" s="207" t="s">
        <v>137</v>
      </c>
      <c r="H268" s="208">
        <v>1</v>
      </c>
      <c r="I268" s="209"/>
      <c r="J268" s="210">
        <f>ROUND(I268*H268,2)</f>
        <v>0</v>
      </c>
      <c r="K268" s="206" t="s">
        <v>19</v>
      </c>
      <c r="L268" s="44"/>
      <c r="M268" s="211" t="s">
        <v>19</v>
      </c>
      <c r="N268" s="212" t="s">
        <v>40</v>
      </c>
      <c r="O268" s="84"/>
      <c r="P268" s="213">
        <f>O268*H268</f>
        <v>0</v>
      </c>
      <c r="Q268" s="213">
        <v>0</v>
      </c>
      <c r="R268" s="213">
        <f>Q268*H268</f>
        <v>0</v>
      </c>
      <c r="S268" s="213">
        <v>0</v>
      </c>
      <c r="T268" s="21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15" t="s">
        <v>128</v>
      </c>
      <c r="AT268" s="215" t="s">
        <v>124</v>
      </c>
      <c r="AU268" s="215" t="s">
        <v>79</v>
      </c>
      <c r="AY268" s="17" t="s">
        <v>121</v>
      </c>
      <c r="BE268" s="216">
        <f>IF(N268="základní",J268,0)</f>
        <v>0</v>
      </c>
      <c r="BF268" s="216">
        <f>IF(N268="snížená",J268,0)</f>
        <v>0</v>
      </c>
      <c r="BG268" s="216">
        <f>IF(N268="zákl. přenesená",J268,0)</f>
        <v>0</v>
      </c>
      <c r="BH268" s="216">
        <f>IF(N268="sníž. přenesená",J268,0)</f>
        <v>0</v>
      </c>
      <c r="BI268" s="216">
        <f>IF(N268="nulová",J268,0)</f>
        <v>0</v>
      </c>
      <c r="BJ268" s="17" t="s">
        <v>77</v>
      </c>
      <c r="BK268" s="216">
        <f>ROUND(I268*H268,2)</f>
        <v>0</v>
      </c>
      <c r="BL268" s="17" t="s">
        <v>128</v>
      </c>
      <c r="BM268" s="215" t="s">
        <v>1395</v>
      </c>
    </row>
    <row r="269" s="12" customFormat="1" ht="22.8" customHeight="1">
      <c r="A269" s="12"/>
      <c r="B269" s="188"/>
      <c r="C269" s="189"/>
      <c r="D269" s="190" t="s">
        <v>68</v>
      </c>
      <c r="E269" s="202" t="s">
        <v>746</v>
      </c>
      <c r="F269" s="202" t="s">
        <v>747</v>
      </c>
      <c r="G269" s="189"/>
      <c r="H269" s="189"/>
      <c r="I269" s="192"/>
      <c r="J269" s="203">
        <f>BK269</f>
        <v>0</v>
      </c>
      <c r="K269" s="189"/>
      <c r="L269" s="194"/>
      <c r="M269" s="195"/>
      <c r="N269" s="196"/>
      <c r="O269" s="196"/>
      <c r="P269" s="197">
        <f>SUM(P270:P273)</f>
        <v>0</v>
      </c>
      <c r="Q269" s="196"/>
      <c r="R269" s="197">
        <f>SUM(R270:R273)</f>
        <v>0</v>
      </c>
      <c r="S269" s="196"/>
      <c r="T269" s="198">
        <f>SUM(T270:T273)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199" t="s">
        <v>79</v>
      </c>
      <c r="AT269" s="200" t="s">
        <v>68</v>
      </c>
      <c r="AU269" s="200" t="s">
        <v>77</v>
      </c>
      <c r="AY269" s="199" t="s">
        <v>121</v>
      </c>
      <c r="BK269" s="201">
        <f>SUM(BK270:BK273)</f>
        <v>0</v>
      </c>
    </row>
    <row r="270" s="2" customFormat="1" ht="16.30189" customHeight="1">
      <c r="A270" s="38"/>
      <c r="B270" s="39"/>
      <c r="C270" s="204" t="s">
        <v>800</v>
      </c>
      <c r="D270" s="204" t="s">
        <v>124</v>
      </c>
      <c r="E270" s="205" t="s">
        <v>757</v>
      </c>
      <c r="F270" s="206" t="s">
        <v>758</v>
      </c>
      <c r="G270" s="207" t="s">
        <v>201</v>
      </c>
      <c r="H270" s="232"/>
      <c r="I270" s="209"/>
      <c r="J270" s="210">
        <f>ROUND(I270*H270,2)</f>
        <v>0</v>
      </c>
      <c r="K270" s="206" t="s">
        <v>19</v>
      </c>
      <c r="L270" s="44"/>
      <c r="M270" s="211" t="s">
        <v>19</v>
      </c>
      <c r="N270" s="212" t="s">
        <v>40</v>
      </c>
      <c r="O270" s="84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15" t="s">
        <v>128</v>
      </c>
      <c r="AT270" s="215" t="s">
        <v>124</v>
      </c>
      <c r="AU270" s="215" t="s">
        <v>79</v>
      </c>
      <c r="AY270" s="17" t="s">
        <v>121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17" t="s">
        <v>77</v>
      </c>
      <c r="BK270" s="216">
        <f>ROUND(I270*H270,2)</f>
        <v>0</v>
      </c>
      <c r="BL270" s="17" t="s">
        <v>128</v>
      </c>
      <c r="BM270" s="215" t="s">
        <v>1396</v>
      </c>
    </row>
    <row r="271" s="2" customFormat="1" ht="23.4566" customHeight="1">
      <c r="A271" s="38"/>
      <c r="B271" s="39"/>
      <c r="C271" s="204" t="s">
        <v>805</v>
      </c>
      <c r="D271" s="204" t="s">
        <v>124</v>
      </c>
      <c r="E271" s="205" t="s">
        <v>765</v>
      </c>
      <c r="F271" s="206" t="s">
        <v>766</v>
      </c>
      <c r="G271" s="207" t="s">
        <v>137</v>
      </c>
      <c r="H271" s="208">
        <v>1</v>
      </c>
      <c r="I271" s="209"/>
      <c r="J271" s="210">
        <f>ROUND(I271*H271,2)</f>
        <v>0</v>
      </c>
      <c r="K271" s="206" t="s">
        <v>19</v>
      </c>
      <c r="L271" s="44"/>
      <c r="M271" s="211" t="s">
        <v>19</v>
      </c>
      <c r="N271" s="212" t="s">
        <v>40</v>
      </c>
      <c r="O271" s="84"/>
      <c r="P271" s="213">
        <f>O271*H271</f>
        <v>0</v>
      </c>
      <c r="Q271" s="213">
        <v>0</v>
      </c>
      <c r="R271" s="213">
        <f>Q271*H271</f>
        <v>0</v>
      </c>
      <c r="S271" s="213">
        <v>0</v>
      </c>
      <c r="T271" s="214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15" t="s">
        <v>128</v>
      </c>
      <c r="AT271" s="215" t="s">
        <v>124</v>
      </c>
      <c r="AU271" s="215" t="s">
        <v>79</v>
      </c>
      <c r="AY271" s="17" t="s">
        <v>121</v>
      </c>
      <c r="BE271" s="216">
        <f>IF(N271="základní",J271,0)</f>
        <v>0</v>
      </c>
      <c r="BF271" s="216">
        <f>IF(N271="snížená",J271,0)</f>
        <v>0</v>
      </c>
      <c r="BG271" s="216">
        <f>IF(N271="zákl. přenesená",J271,0)</f>
        <v>0</v>
      </c>
      <c r="BH271" s="216">
        <f>IF(N271="sníž. přenesená",J271,0)</f>
        <v>0</v>
      </c>
      <c r="BI271" s="216">
        <f>IF(N271="nulová",J271,0)</f>
        <v>0</v>
      </c>
      <c r="BJ271" s="17" t="s">
        <v>77</v>
      </c>
      <c r="BK271" s="216">
        <f>ROUND(I271*H271,2)</f>
        <v>0</v>
      </c>
      <c r="BL271" s="17" t="s">
        <v>128</v>
      </c>
      <c r="BM271" s="215" t="s">
        <v>1397</v>
      </c>
    </row>
    <row r="272" s="2" customFormat="1" ht="31.92453" customHeight="1">
      <c r="A272" s="38"/>
      <c r="B272" s="39"/>
      <c r="C272" s="204" t="s">
        <v>1008</v>
      </c>
      <c r="D272" s="204" t="s">
        <v>124</v>
      </c>
      <c r="E272" s="205" t="s">
        <v>769</v>
      </c>
      <c r="F272" s="206" t="s">
        <v>770</v>
      </c>
      <c r="G272" s="207" t="s">
        <v>137</v>
      </c>
      <c r="H272" s="208">
        <v>1</v>
      </c>
      <c r="I272" s="209"/>
      <c r="J272" s="210">
        <f>ROUND(I272*H272,2)</f>
        <v>0</v>
      </c>
      <c r="K272" s="206" t="s">
        <v>19</v>
      </c>
      <c r="L272" s="44"/>
      <c r="M272" s="211" t="s">
        <v>19</v>
      </c>
      <c r="N272" s="212" t="s">
        <v>40</v>
      </c>
      <c r="O272" s="84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15" t="s">
        <v>128</v>
      </c>
      <c r="AT272" s="215" t="s">
        <v>124</v>
      </c>
      <c r="AU272" s="215" t="s">
        <v>79</v>
      </c>
      <c r="AY272" s="17" t="s">
        <v>121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17" t="s">
        <v>77</v>
      </c>
      <c r="BK272" s="216">
        <f>ROUND(I272*H272,2)</f>
        <v>0</v>
      </c>
      <c r="BL272" s="17" t="s">
        <v>128</v>
      </c>
      <c r="BM272" s="215" t="s">
        <v>1398</v>
      </c>
    </row>
    <row r="273" s="2" customFormat="1" ht="16.30189" customHeight="1">
      <c r="A273" s="38"/>
      <c r="B273" s="39"/>
      <c r="C273" s="204" t="s">
        <v>831</v>
      </c>
      <c r="D273" s="204" t="s">
        <v>124</v>
      </c>
      <c r="E273" s="205" t="s">
        <v>761</v>
      </c>
      <c r="F273" s="206" t="s">
        <v>762</v>
      </c>
      <c r="G273" s="207" t="s">
        <v>137</v>
      </c>
      <c r="H273" s="208">
        <v>1</v>
      </c>
      <c r="I273" s="209"/>
      <c r="J273" s="210">
        <f>ROUND(I273*H273,2)</f>
        <v>0</v>
      </c>
      <c r="K273" s="206" t="s">
        <v>19</v>
      </c>
      <c r="L273" s="44"/>
      <c r="M273" s="211" t="s">
        <v>19</v>
      </c>
      <c r="N273" s="212" t="s">
        <v>40</v>
      </c>
      <c r="O273" s="84"/>
      <c r="P273" s="213">
        <f>O273*H273</f>
        <v>0</v>
      </c>
      <c r="Q273" s="213">
        <v>0</v>
      </c>
      <c r="R273" s="213">
        <f>Q273*H273</f>
        <v>0</v>
      </c>
      <c r="S273" s="213">
        <v>0</v>
      </c>
      <c r="T273" s="214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15" t="s">
        <v>128</v>
      </c>
      <c r="AT273" s="215" t="s">
        <v>124</v>
      </c>
      <c r="AU273" s="215" t="s">
        <v>79</v>
      </c>
      <c r="AY273" s="17" t="s">
        <v>121</v>
      </c>
      <c r="BE273" s="216">
        <f>IF(N273="základní",J273,0)</f>
        <v>0</v>
      </c>
      <c r="BF273" s="216">
        <f>IF(N273="snížená",J273,0)</f>
        <v>0</v>
      </c>
      <c r="BG273" s="216">
        <f>IF(N273="zákl. přenesená",J273,0)</f>
        <v>0</v>
      </c>
      <c r="BH273" s="216">
        <f>IF(N273="sníž. přenesená",J273,0)</f>
        <v>0</v>
      </c>
      <c r="BI273" s="216">
        <f>IF(N273="nulová",J273,0)</f>
        <v>0</v>
      </c>
      <c r="BJ273" s="17" t="s">
        <v>77</v>
      </c>
      <c r="BK273" s="216">
        <f>ROUND(I273*H273,2)</f>
        <v>0</v>
      </c>
      <c r="BL273" s="17" t="s">
        <v>128</v>
      </c>
      <c r="BM273" s="215" t="s">
        <v>1399</v>
      </c>
    </row>
    <row r="274" s="12" customFormat="1" ht="22.8" customHeight="1">
      <c r="A274" s="12"/>
      <c r="B274" s="188"/>
      <c r="C274" s="189"/>
      <c r="D274" s="190" t="s">
        <v>68</v>
      </c>
      <c r="E274" s="202" t="s">
        <v>776</v>
      </c>
      <c r="F274" s="202" t="s">
        <v>777</v>
      </c>
      <c r="G274" s="189"/>
      <c r="H274" s="189"/>
      <c r="I274" s="192"/>
      <c r="J274" s="203">
        <f>BK274</f>
        <v>0</v>
      </c>
      <c r="K274" s="189"/>
      <c r="L274" s="194"/>
      <c r="M274" s="195"/>
      <c r="N274" s="196"/>
      <c r="O274" s="196"/>
      <c r="P274" s="197">
        <f>SUM(P275:P280)</f>
        <v>0</v>
      </c>
      <c r="Q274" s="196"/>
      <c r="R274" s="197">
        <f>SUM(R275:R280)</f>
        <v>0</v>
      </c>
      <c r="S274" s="196"/>
      <c r="T274" s="198">
        <f>SUM(T275:T280)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199" t="s">
        <v>79</v>
      </c>
      <c r="AT274" s="200" t="s">
        <v>68</v>
      </c>
      <c r="AU274" s="200" t="s">
        <v>77</v>
      </c>
      <c r="AY274" s="199" t="s">
        <v>121</v>
      </c>
      <c r="BK274" s="201">
        <f>SUM(BK275:BK280)</f>
        <v>0</v>
      </c>
    </row>
    <row r="275" s="2" customFormat="1" ht="23.4566" customHeight="1">
      <c r="A275" s="38"/>
      <c r="B275" s="39"/>
      <c r="C275" s="204" t="s">
        <v>834</v>
      </c>
      <c r="D275" s="204" t="s">
        <v>124</v>
      </c>
      <c r="E275" s="205" t="s">
        <v>779</v>
      </c>
      <c r="F275" s="206" t="s">
        <v>780</v>
      </c>
      <c r="G275" s="207" t="s">
        <v>127</v>
      </c>
      <c r="H275" s="208">
        <v>1</v>
      </c>
      <c r="I275" s="209"/>
      <c r="J275" s="210">
        <f>ROUND(I275*H275,2)</f>
        <v>0</v>
      </c>
      <c r="K275" s="206" t="s">
        <v>19</v>
      </c>
      <c r="L275" s="44"/>
      <c r="M275" s="211" t="s">
        <v>19</v>
      </c>
      <c r="N275" s="212" t="s">
        <v>40</v>
      </c>
      <c r="O275" s="84"/>
      <c r="P275" s="213">
        <f>O275*H275</f>
        <v>0</v>
      </c>
      <c r="Q275" s="213">
        <v>0</v>
      </c>
      <c r="R275" s="213">
        <f>Q275*H275</f>
        <v>0</v>
      </c>
      <c r="S275" s="213">
        <v>0</v>
      </c>
      <c r="T275" s="21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15" t="s">
        <v>128</v>
      </c>
      <c r="AT275" s="215" t="s">
        <v>124</v>
      </c>
      <c r="AU275" s="215" t="s">
        <v>79</v>
      </c>
      <c r="AY275" s="17" t="s">
        <v>121</v>
      </c>
      <c r="BE275" s="216">
        <f>IF(N275="základní",J275,0)</f>
        <v>0</v>
      </c>
      <c r="BF275" s="216">
        <f>IF(N275="snížená",J275,0)</f>
        <v>0</v>
      </c>
      <c r="BG275" s="216">
        <f>IF(N275="zákl. přenesená",J275,0)</f>
        <v>0</v>
      </c>
      <c r="BH275" s="216">
        <f>IF(N275="sníž. přenesená",J275,0)</f>
        <v>0</v>
      </c>
      <c r="BI275" s="216">
        <f>IF(N275="nulová",J275,0)</f>
        <v>0</v>
      </c>
      <c r="BJ275" s="17" t="s">
        <v>77</v>
      </c>
      <c r="BK275" s="216">
        <f>ROUND(I275*H275,2)</f>
        <v>0</v>
      </c>
      <c r="BL275" s="17" t="s">
        <v>128</v>
      </c>
      <c r="BM275" s="215" t="s">
        <v>1400</v>
      </c>
    </row>
    <row r="276" s="2" customFormat="1" ht="31.92453" customHeight="1">
      <c r="A276" s="38"/>
      <c r="B276" s="39"/>
      <c r="C276" s="204" t="s">
        <v>836</v>
      </c>
      <c r="D276" s="204" t="s">
        <v>124</v>
      </c>
      <c r="E276" s="205" t="s">
        <v>783</v>
      </c>
      <c r="F276" s="206" t="s">
        <v>784</v>
      </c>
      <c r="G276" s="207" t="s">
        <v>127</v>
      </c>
      <c r="H276" s="208">
        <v>25</v>
      </c>
      <c r="I276" s="209"/>
      <c r="J276" s="210">
        <f>ROUND(I276*H276,2)</f>
        <v>0</v>
      </c>
      <c r="K276" s="206" t="s">
        <v>19</v>
      </c>
      <c r="L276" s="44"/>
      <c r="M276" s="211" t="s">
        <v>19</v>
      </c>
      <c r="N276" s="212" t="s">
        <v>40</v>
      </c>
      <c r="O276" s="84"/>
      <c r="P276" s="213">
        <f>O276*H276</f>
        <v>0</v>
      </c>
      <c r="Q276" s="213">
        <v>0</v>
      </c>
      <c r="R276" s="213">
        <f>Q276*H276</f>
        <v>0</v>
      </c>
      <c r="S276" s="213">
        <v>0</v>
      </c>
      <c r="T276" s="21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15" t="s">
        <v>128</v>
      </c>
      <c r="AT276" s="215" t="s">
        <v>124</v>
      </c>
      <c r="AU276" s="215" t="s">
        <v>79</v>
      </c>
      <c r="AY276" s="17" t="s">
        <v>121</v>
      </c>
      <c r="BE276" s="216">
        <f>IF(N276="základní",J276,0)</f>
        <v>0</v>
      </c>
      <c r="BF276" s="216">
        <f>IF(N276="snížená",J276,0)</f>
        <v>0</v>
      </c>
      <c r="BG276" s="216">
        <f>IF(N276="zákl. přenesená",J276,0)</f>
        <v>0</v>
      </c>
      <c r="BH276" s="216">
        <f>IF(N276="sníž. přenesená",J276,0)</f>
        <v>0</v>
      </c>
      <c r="BI276" s="216">
        <f>IF(N276="nulová",J276,0)</f>
        <v>0</v>
      </c>
      <c r="BJ276" s="17" t="s">
        <v>77</v>
      </c>
      <c r="BK276" s="216">
        <f>ROUND(I276*H276,2)</f>
        <v>0</v>
      </c>
      <c r="BL276" s="17" t="s">
        <v>128</v>
      </c>
      <c r="BM276" s="215" t="s">
        <v>1401</v>
      </c>
    </row>
    <row r="277" s="2" customFormat="1" ht="21.0566" customHeight="1">
      <c r="A277" s="38"/>
      <c r="B277" s="39"/>
      <c r="C277" s="204" t="s">
        <v>841</v>
      </c>
      <c r="D277" s="204" t="s">
        <v>124</v>
      </c>
      <c r="E277" s="205" t="s">
        <v>787</v>
      </c>
      <c r="F277" s="206" t="s">
        <v>788</v>
      </c>
      <c r="G277" s="207" t="s">
        <v>127</v>
      </c>
      <c r="H277" s="208">
        <v>2</v>
      </c>
      <c r="I277" s="209"/>
      <c r="J277" s="210">
        <f>ROUND(I277*H277,2)</f>
        <v>0</v>
      </c>
      <c r="K277" s="206" t="s">
        <v>19</v>
      </c>
      <c r="L277" s="44"/>
      <c r="M277" s="211" t="s">
        <v>19</v>
      </c>
      <c r="N277" s="212" t="s">
        <v>40</v>
      </c>
      <c r="O277" s="84"/>
      <c r="P277" s="213">
        <f>O277*H277</f>
        <v>0</v>
      </c>
      <c r="Q277" s="213">
        <v>0</v>
      </c>
      <c r="R277" s="213">
        <f>Q277*H277</f>
        <v>0</v>
      </c>
      <c r="S277" s="213">
        <v>0</v>
      </c>
      <c r="T277" s="214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15" t="s">
        <v>128</v>
      </c>
      <c r="AT277" s="215" t="s">
        <v>124</v>
      </c>
      <c r="AU277" s="215" t="s">
        <v>79</v>
      </c>
      <c r="AY277" s="17" t="s">
        <v>121</v>
      </c>
      <c r="BE277" s="216">
        <f>IF(N277="základní",J277,0)</f>
        <v>0</v>
      </c>
      <c r="BF277" s="216">
        <f>IF(N277="snížená",J277,0)</f>
        <v>0</v>
      </c>
      <c r="BG277" s="216">
        <f>IF(N277="zákl. přenesená",J277,0)</f>
        <v>0</v>
      </c>
      <c r="BH277" s="216">
        <f>IF(N277="sníž. přenesená",J277,0)</f>
        <v>0</v>
      </c>
      <c r="BI277" s="216">
        <f>IF(N277="nulová",J277,0)</f>
        <v>0</v>
      </c>
      <c r="BJ277" s="17" t="s">
        <v>77</v>
      </c>
      <c r="BK277" s="216">
        <f>ROUND(I277*H277,2)</f>
        <v>0</v>
      </c>
      <c r="BL277" s="17" t="s">
        <v>128</v>
      </c>
      <c r="BM277" s="215" t="s">
        <v>1402</v>
      </c>
    </row>
    <row r="278" s="2" customFormat="1" ht="23.4566" customHeight="1">
      <c r="A278" s="38"/>
      <c r="B278" s="39"/>
      <c r="C278" s="204" t="s">
        <v>1023</v>
      </c>
      <c r="D278" s="204" t="s">
        <v>124</v>
      </c>
      <c r="E278" s="205" t="s">
        <v>791</v>
      </c>
      <c r="F278" s="206" t="s">
        <v>792</v>
      </c>
      <c r="G278" s="207" t="s">
        <v>127</v>
      </c>
      <c r="H278" s="208">
        <v>1</v>
      </c>
      <c r="I278" s="209"/>
      <c r="J278" s="210">
        <f>ROUND(I278*H278,2)</f>
        <v>0</v>
      </c>
      <c r="K278" s="206" t="s">
        <v>19</v>
      </c>
      <c r="L278" s="44"/>
      <c r="M278" s="211" t="s">
        <v>19</v>
      </c>
      <c r="N278" s="212" t="s">
        <v>40</v>
      </c>
      <c r="O278" s="84"/>
      <c r="P278" s="213">
        <f>O278*H278</f>
        <v>0</v>
      </c>
      <c r="Q278" s="213">
        <v>0</v>
      </c>
      <c r="R278" s="213">
        <f>Q278*H278</f>
        <v>0</v>
      </c>
      <c r="S278" s="213">
        <v>0</v>
      </c>
      <c r="T278" s="21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15" t="s">
        <v>128</v>
      </c>
      <c r="AT278" s="215" t="s">
        <v>124</v>
      </c>
      <c r="AU278" s="215" t="s">
        <v>79</v>
      </c>
      <c r="AY278" s="17" t="s">
        <v>121</v>
      </c>
      <c r="BE278" s="216">
        <f>IF(N278="základní",J278,0)</f>
        <v>0</v>
      </c>
      <c r="BF278" s="216">
        <f>IF(N278="snížená",J278,0)</f>
        <v>0</v>
      </c>
      <c r="BG278" s="216">
        <f>IF(N278="zákl. přenesená",J278,0)</f>
        <v>0</v>
      </c>
      <c r="BH278" s="216">
        <f>IF(N278="sníž. přenesená",J278,0)</f>
        <v>0</v>
      </c>
      <c r="BI278" s="216">
        <f>IF(N278="nulová",J278,0)</f>
        <v>0</v>
      </c>
      <c r="BJ278" s="17" t="s">
        <v>77</v>
      </c>
      <c r="BK278" s="216">
        <f>ROUND(I278*H278,2)</f>
        <v>0</v>
      </c>
      <c r="BL278" s="17" t="s">
        <v>128</v>
      </c>
      <c r="BM278" s="215" t="s">
        <v>1403</v>
      </c>
    </row>
    <row r="279" s="2" customFormat="1" ht="16.30189" customHeight="1">
      <c r="A279" s="38"/>
      <c r="B279" s="39"/>
      <c r="C279" s="204" t="s">
        <v>1025</v>
      </c>
      <c r="D279" s="204" t="s">
        <v>124</v>
      </c>
      <c r="E279" s="205" t="s">
        <v>795</v>
      </c>
      <c r="F279" s="206" t="s">
        <v>796</v>
      </c>
      <c r="G279" s="207" t="s">
        <v>797</v>
      </c>
      <c r="H279" s="208">
        <v>333.04000000000002</v>
      </c>
      <c r="I279" s="209"/>
      <c r="J279" s="210">
        <f>ROUND(I279*H279,2)</f>
        <v>0</v>
      </c>
      <c r="K279" s="206" t="s">
        <v>19</v>
      </c>
      <c r="L279" s="44"/>
      <c r="M279" s="211" t="s">
        <v>19</v>
      </c>
      <c r="N279" s="212" t="s">
        <v>40</v>
      </c>
      <c r="O279" s="84"/>
      <c r="P279" s="213">
        <f>O279*H279</f>
        <v>0</v>
      </c>
      <c r="Q279" s="213">
        <v>0</v>
      </c>
      <c r="R279" s="213">
        <f>Q279*H279</f>
        <v>0</v>
      </c>
      <c r="S279" s="213">
        <v>0</v>
      </c>
      <c r="T279" s="21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15" t="s">
        <v>128</v>
      </c>
      <c r="AT279" s="215" t="s">
        <v>124</v>
      </c>
      <c r="AU279" s="215" t="s">
        <v>79</v>
      </c>
      <c r="AY279" s="17" t="s">
        <v>121</v>
      </c>
      <c r="BE279" s="216">
        <f>IF(N279="základní",J279,0)</f>
        <v>0</v>
      </c>
      <c r="BF279" s="216">
        <f>IF(N279="snížená",J279,0)</f>
        <v>0</v>
      </c>
      <c r="BG279" s="216">
        <f>IF(N279="zákl. přenesená",J279,0)</f>
        <v>0</v>
      </c>
      <c r="BH279" s="216">
        <f>IF(N279="sníž. přenesená",J279,0)</f>
        <v>0</v>
      </c>
      <c r="BI279" s="216">
        <f>IF(N279="nulová",J279,0)</f>
        <v>0</v>
      </c>
      <c r="BJ279" s="17" t="s">
        <v>77</v>
      </c>
      <c r="BK279" s="216">
        <f>ROUND(I279*H279,2)</f>
        <v>0</v>
      </c>
      <c r="BL279" s="17" t="s">
        <v>128</v>
      </c>
      <c r="BM279" s="215" t="s">
        <v>1404</v>
      </c>
    </row>
    <row r="280" s="13" customFormat="1">
      <c r="A280" s="13"/>
      <c r="B280" s="238"/>
      <c r="C280" s="239"/>
      <c r="D280" s="227" t="s">
        <v>302</v>
      </c>
      <c r="E280" s="240" t="s">
        <v>19</v>
      </c>
      <c r="F280" s="241" t="s">
        <v>1405</v>
      </c>
      <c r="G280" s="239"/>
      <c r="H280" s="242">
        <v>333.04000000000002</v>
      </c>
      <c r="I280" s="243"/>
      <c r="J280" s="239"/>
      <c r="K280" s="239"/>
      <c r="L280" s="244"/>
      <c r="M280" s="245"/>
      <c r="N280" s="246"/>
      <c r="O280" s="246"/>
      <c r="P280" s="246"/>
      <c r="Q280" s="246"/>
      <c r="R280" s="246"/>
      <c r="S280" s="246"/>
      <c r="T280" s="24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8" t="s">
        <v>302</v>
      </c>
      <c r="AU280" s="248" t="s">
        <v>79</v>
      </c>
      <c r="AV280" s="13" t="s">
        <v>79</v>
      </c>
      <c r="AW280" s="13" t="s">
        <v>31</v>
      </c>
      <c r="AX280" s="13" t="s">
        <v>77</v>
      </c>
      <c r="AY280" s="248" t="s">
        <v>121</v>
      </c>
    </row>
    <row r="281" s="12" customFormat="1" ht="25.92" customHeight="1">
      <c r="A281" s="12"/>
      <c r="B281" s="188"/>
      <c r="C281" s="189"/>
      <c r="D281" s="190" t="s">
        <v>68</v>
      </c>
      <c r="E281" s="191" t="s">
        <v>203</v>
      </c>
      <c r="F281" s="191" t="s">
        <v>204</v>
      </c>
      <c r="G281" s="189"/>
      <c r="H281" s="189"/>
      <c r="I281" s="192"/>
      <c r="J281" s="193">
        <f>BK281</f>
        <v>0</v>
      </c>
      <c r="K281" s="189"/>
      <c r="L281" s="194"/>
      <c r="M281" s="195"/>
      <c r="N281" s="196"/>
      <c r="O281" s="196"/>
      <c r="P281" s="197">
        <f>P282+P287+P292+P298+P300</f>
        <v>0</v>
      </c>
      <c r="Q281" s="196"/>
      <c r="R281" s="197">
        <f>R282+R287+R292+R298+R300</f>
        <v>0</v>
      </c>
      <c r="S281" s="196"/>
      <c r="T281" s="198">
        <f>T282+T287+T292+T298+T300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99" t="s">
        <v>144</v>
      </c>
      <c r="AT281" s="200" t="s">
        <v>68</v>
      </c>
      <c r="AU281" s="200" t="s">
        <v>69</v>
      </c>
      <c r="AY281" s="199" t="s">
        <v>121</v>
      </c>
      <c r="BK281" s="201">
        <f>BK282+BK287+BK292+BK298+BK300</f>
        <v>0</v>
      </c>
    </row>
    <row r="282" s="12" customFormat="1" ht="22.8" customHeight="1">
      <c r="A282" s="12"/>
      <c r="B282" s="188"/>
      <c r="C282" s="189"/>
      <c r="D282" s="190" t="s">
        <v>68</v>
      </c>
      <c r="E282" s="202" t="s">
        <v>205</v>
      </c>
      <c r="F282" s="202" t="s">
        <v>206</v>
      </c>
      <c r="G282" s="189"/>
      <c r="H282" s="189"/>
      <c r="I282" s="192"/>
      <c r="J282" s="203">
        <f>BK282</f>
        <v>0</v>
      </c>
      <c r="K282" s="189"/>
      <c r="L282" s="194"/>
      <c r="M282" s="195"/>
      <c r="N282" s="196"/>
      <c r="O282" s="196"/>
      <c r="P282" s="197">
        <f>SUM(P283:P286)</f>
        <v>0</v>
      </c>
      <c r="Q282" s="196"/>
      <c r="R282" s="197">
        <f>SUM(R283:R286)</f>
        <v>0</v>
      </c>
      <c r="S282" s="196"/>
      <c r="T282" s="198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199" t="s">
        <v>144</v>
      </c>
      <c r="AT282" s="200" t="s">
        <v>68</v>
      </c>
      <c r="AU282" s="200" t="s">
        <v>77</v>
      </c>
      <c r="AY282" s="199" t="s">
        <v>121</v>
      </c>
      <c r="BK282" s="201">
        <f>SUM(BK283:BK286)</f>
        <v>0</v>
      </c>
    </row>
    <row r="283" s="2" customFormat="1" ht="16.30189" customHeight="1">
      <c r="A283" s="38"/>
      <c r="B283" s="39"/>
      <c r="C283" s="204" t="s">
        <v>845</v>
      </c>
      <c r="D283" s="204" t="s">
        <v>124</v>
      </c>
      <c r="E283" s="205" t="s">
        <v>801</v>
      </c>
      <c r="F283" s="206" t="s">
        <v>802</v>
      </c>
      <c r="G283" s="207" t="s">
        <v>217</v>
      </c>
      <c r="H283" s="208">
        <v>150</v>
      </c>
      <c r="I283" s="209"/>
      <c r="J283" s="210">
        <f>ROUND(I283*H283,2)</f>
        <v>0</v>
      </c>
      <c r="K283" s="206" t="s">
        <v>19</v>
      </c>
      <c r="L283" s="44"/>
      <c r="M283" s="211" t="s">
        <v>19</v>
      </c>
      <c r="N283" s="212" t="s">
        <v>40</v>
      </c>
      <c r="O283" s="84"/>
      <c r="P283" s="213">
        <f>O283*H283</f>
        <v>0</v>
      </c>
      <c r="Q283" s="213">
        <v>0</v>
      </c>
      <c r="R283" s="213">
        <f>Q283*H283</f>
        <v>0</v>
      </c>
      <c r="S283" s="213">
        <v>0</v>
      </c>
      <c r="T283" s="214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15" t="s">
        <v>210</v>
      </c>
      <c r="AT283" s="215" t="s">
        <v>124</v>
      </c>
      <c r="AU283" s="215" t="s">
        <v>79</v>
      </c>
      <c r="AY283" s="17" t="s">
        <v>121</v>
      </c>
      <c r="BE283" s="216">
        <f>IF(N283="základní",J283,0)</f>
        <v>0</v>
      </c>
      <c r="BF283" s="216">
        <f>IF(N283="snížená",J283,0)</f>
        <v>0</v>
      </c>
      <c r="BG283" s="216">
        <f>IF(N283="zákl. přenesená",J283,0)</f>
        <v>0</v>
      </c>
      <c r="BH283" s="216">
        <f>IF(N283="sníž. přenesená",J283,0)</f>
        <v>0</v>
      </c>
      <c r="BI283" s="216">
        <f>IF(N283="nulová",J283,0)</f>
        <v>0</v>
      </c>
      <c r="BJ283" s="17" t="s">
        <v>77</v>
      </c>
      <c r="BK283" s="216">
        <f>ROUND(I283*H283,2)</f>
        <v>0</v>
      </c>
      <c r="BL283" s="17" t="s">
        <v>210</v>
      </c>
      <c r="BM283" s="215" t="s">
        <v>1406</v>
      </c>
    </row>
    <row r="284" s="2" customFormat="1">
      <c r="A284" s="38"/>
      <c r="B284" s="39"/>
      <c r="C284" s="40"/>
      <c r="D284" s="227" t="s">
        <v>185</v>
      </c>
      <c r="E284" s="40"/>
      <c r="F284" s="228" t="s">
        <v>804</v>
      </c>
      <c r="G284" s="40"/>
      <c r="H284" s="40"/>
      <c r="I284" s="229"/>
      <c r="J284" s="40"/>
      <c r="K284" s="40"/>
      <c r="L284" s="44"/>
      <c r="M284" s="230"/>
      <c r="N284" s="231"/>
      <c r="O284" s="84"/>
      <c r="P284" s="84"/>
      <c r="Q284" s="84"/>
      <c r="R284" s="84"/>
      <c r="S284" s="84"/>
      <c r="T284" s="85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185</v>
      </c>
      <c r="AU284" s="17" t="s">
        <v>79</v>
      </c>
    </row>
    <row r="285" s="2" customFormat="1" ht="23.4566" customHeight="1">
      <c r="A285" s="38"/>
      <c r="B285" s="39"/>
      <c r="C285" s="204" t="s">
        <v>850</v>
      </c>
      <c r="D285" s="204" t="s">
        <v>124</v>
      </c>
      <c r="E285" s="205" t="s">
        <v>806</v>
      </c>
      <c r="F285" s="206" t="s">
        <v>807</v>
      </c>
      <c r="G285" s="207" t="s">
        <v>217</v>
      </c>
      <c r="H285" s="208">
        <v>133</v>
      </c>
      <c r="I285" s="209"/>
      <c r="J285" s="210">
        <f>ROUND(I285*H285,2)</f>
        <v>0</v>
      </c>
      <c r="K285" s="206" t="s">
        <v>19</v>
      </c>
      <c r="L285" s="44"/>
      <c r="M285" s="211" t="s">
        <v>19</v>
      </c>
      <c r="N285" s="212" t="s">
        <v>40</v>
      </c>
      <c r="O285" s="84"/>
      <c r="P285" s="213">
        <f>O285*H285</f>
        <v>0</v>
      </c>
      <c r="Q285" s="213">
        <v>0</v>
      </c>
      <c r="R285" s="213">
        <f>Q285*H285</f>
        <v>0</v>
      </c>
      <c r="S285" s="213">
        <v>0</v>
      </c>
      <c r="T285" s="214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15" t="s">
        <v>210</v>
      </c>
      <c r="AT285" s="215" t="s">
        <v>124</v>
      </c>
      <c r="AU285" s="215" t="s">
        <v>79</v>
      </c>
      <c r="AY285" s="17" t="s">
        <v>121</v>
      </c>
      <c r="BE285" s="216">
        <f>IF(N285="základní",J285,0)</f>
        <v>0</v>
      </c>
      <c r="BF285" s="216">
        <f>IF(N285="snížená",J285,0)</f>
        <v>0</v>
      </c>
      <c r="BG285" s="216">
        <f>IF(N285="zákl. přenesená",J285,0)</f>
        <v>0</v>
      </c>
      <c r="BH285" s="216">
        <f>IF(N285="sníž. přenesená",J285,0)</f>
        <v>0</v>
      </c>
      <c r="BI285" s="216">
        <f>IF(N285="nulová",J285,0)</f>
        <v>0</v>
      </c>
      <c r="BJ285" s="17" t="s">
        <v>77</v>
      </c>
      <c r="BK285" s="216">
        <f>ROUND(I285*H285,2)</f>
        <v>0</v>
      </c>
      <c r="BL285" s="17" t="s">
        <v>210</v>
      </c>
      <c r="BM285" s="215" t="s">
        <v>1407</v>
      </c>
    </row>
    <row r="286" s="2" customFormat="1">
      <c r="A286" s="38"/>
      <c r="B286" s="39"/>
      <c r="C286" s="40"/>
      <c r="D286" s="227" t="s">
        <v>185</v>
      </c>
      <c r="E286" s="40"/>
      <c r="F286" s="228" t="s">
        <v>809</v>
      </c>
      <c r="G286" s="40"/>
      <c r="H286" s="40"/>
      <c r="I286" s="229"/>
      <c r="J286" s="40"/>
      <c r="K286" s="40"/>
      <c r="L286" s="44"/>
      <c r="M286" s="230"/>
      <c r="N286" s="231"/>
      <c r="O286" s="84"/>
      <c r="P286" s="84"/>
      <c r="Q286" s="84"/>
      <c r="R286" s="84"/>
      <c r="S286" s="84"/>
      <c r="T286" s="85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185</v>
      </c>
      <c r="AU286" s="17" t="s">
        <v>79</v>
      </c>
    </row>
    <row r="287" s="12" customFormat="1" ht="22.8" customHeight="1">
      <c r="A287" s="12"/>
      <c r="B287" s="188"/>
      <c r="C287" s="189"/>
      <c r="D287" s="190" t="s">
        <v>68</v>
      </c>
      <c r="E287" s="202" t="s">
        <v>810</v>
      </c>
      <c r="F287" s="202" t="s">
        <v>811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SUM(P288:P291)</f>
        <v>0</v>
      </c>
      <c r="Q287" s="196"/>
      <c r="R287" s="197">
        <f>SUM(R288:R291)</f>
        <v>0</v>
      </c>
      <c r="S287" s="196"/>
      <c r="T287" s="198">
        <f>SUM(T288:T291)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199" t="s">
        <v>144</v>
      </c>
      <c r="AT287" s="200" t="s">
        <v>68</v>
      </c>
      <c r="AU287" s="200" t="s">
        <v>77</v>
      </c>
      <c r="AY287" s="199" t="s">
        <v>121</v>
      </c>
      <c r="BK287" s="201">
        <f>SUM(BK288:BK291)</f>
        <v>0</v>
      </c>
    </row>
    <row r="288" s="2" customFormat="1" ht="16.30189" customHeight="1">
      <c r="A288" s="38"/>
      <c r="B288" s="39"/>
      <c r="C288" s="204" t="s">
        <v>812</v>
      </c>
      <c r="D288" s="204" t="s">
        <v>124</v>
      </c>
      <c r="E288" s="205" t="s">
        <v>813</v>
      </c>
      <c r="F288" s="206" t="s">
        <v>814</v>
      </c>
      <c r="G288" s="207" t="s">
        <v>815</v>
      </c>
      <c r="H288" s="208">
        <v>2</v>
      </c>
      <c r="I288" s="209"/>
      <c r="J288" s="210">
        <f>ROUND(I288*H288,2)</f>
        <v>0</v>
      </c>
      <c r="K288" s="206" t="s">
        <v>19</v>
      </c>
      <c r="L288" s="44"/>
      <c r="M288" s="211" t="s">
        <v>19</v>
      </c>
      <c r="N288" s="212" t="s">
        <v>40</v>
      </c>
      <c r="O288" s="84"/>
      <c r="P288" s="213">
        <f>O288*H288</f>
        <v>0</v>
      </c>
      <c r="Q288" s="213">
        <v>0</v>
      </c>
      <c r="R288" s="213">
        <f>Q288*H288</f>
        <v>0</v>
      </c>
      <c r="S288" s="213">
        <v>0</v>
      </c>
      <c r="T288" s="214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15" t="s">
        <v>210</v>
      </c>
      <c r="AT288" s="215" t="s">
        <v>124</v>
      </c>
      <c r="AU288" s="215" t="s">
        <v>79</v>
      </c>
      <c r="AY288" s="17" t="s">
        <v>121</v>
      </c>
      <c r="BE288" s="216">
        <f>IF(N288="základní",J288,0)</f>
        <v>0</v>
      </c>
      <c r="BF288" s="216">
        <f>IF(N288="snížená",J288,0)</f>
        <v>0</v>
      </c>
      <c r="BG288" s="216">
        <f>IF(N288="zákl. přenesená",J288,0)</f>
        <v>0</v>
      </c>
      <c r="BH288" s="216">
        <f>IF(N288="sníž. přenesená",J288,0)</f>
        <v>0</v>
      </c>
      <c r="BI288" s="216">
        <f>IF(N288="nulová",J288,0)</f>
        <v>0</v>
      </c>
      <c r="BJ288" s="17" t="s">
        <v>77</v>
      </c>
      <c r="BK288" s="216">
        <f>ROUND(I288*H288,2)</f>
        <v>0</v>
      </c>
      <c r="BL288" s="17" t="s">
        <v>210</v>
      </c>
      <c r="BM288" s="215" t="s">
        <v>1408</v>
      </c>
    </row>
    <row r="289" s="2" customFormat="1" ht="16.30189" customHeight="1">
      <c r="A289" s="38"/>
      <c r="B289" s="39"/>
      <c r="C289" s="204" t="s">
        <v>817</v>
      </c>
      <c r="D289" s="204" t="s">
        <v>124</v>
      </c>
      <c r="E289" s="205" t="s">
        <v>818</v>
      </c>
      <c r="F289" s="206" t="s">
        <v>819</v>
      </c>
      <c r="G289" s="207" t="s">
        <v>408</v>
      </c>
      <c r="H289" s="208">
        <v>150</v>
      </c>
      <c r="I289" s="209"/>
      <c r="J289" s="210">
        <f>ROUND(I289*H289,2)</f>
        <v>0</v>
      </c>
      <c r="K289" s="206" t="s">
        <v>19</v>
      </c>
      <c r="L289" s="44"/>
      <c r="M289" s="211" t="s">
        <v>19</v>
      </c>
      <c r="N289" s="212" t="s">
        <v>40</v>
      </c>
      <c r="O289" s="84"/>
      <c r="P289" s="213">
        <f>O289*H289</f>
        <v>0</v>
      </c>
      <c r="Q289" s="213">
        <v>0</v>
      </c>
      <c r="R289" s="213">
        <f>Q289*H289</f>
        <v>0</v>
      </c>
      <c r="S289" s="213">
        <v>0</v>
      </c>
      <c r="T289" s="214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15" t="s">
        <v>210</v>
      </c>
      <c r="AT289" s="215" t="s">
        <v>124</v>
      </c>
      <c r="AU289" s="215" t="s">
        <v>79</v>
      </c>
      <c r="AY289" s="17" t="s">
        <v>121</v>
      </c>
      <c r="BE289" s="216">
        <f>IF(N289="základní",J289,0)</f>
        <v>0</v>
      </c>
      <c r="BF289" s="216">
        <f>IF(N289="snížená",J289,0)</f>
        <v>0</v>
      </c>
      <c r="BG289" s="216">
        <f>IF(N289="zákl. přenesená",J289,0)</f>
        <v>0</v>
      </c>
      <c r="BH289" s="216">
        <f>IF(N289="sníž. přenesená",J289,0)</f>
        <v>0</v>
      </c>
      <c r="BI289" s="216">
        <f>IF(N289="nulová",J289,0)</f>
        <v>0</v>
      </c>
      <c r="BJ289" s="17" t="s">
        <v>77</v>
      </c>
      <c r="BK289" s="216">
        <f>ROUND(I289*H289,2)</f>
        <v>0</v>
      </c>
      <c r="BL289" s="17" t="s">
        <v>210</v>
      </c>
      <c r="BM289" s="215" t="s">
        <v>1409</v>
      </c>
    </row>
    <row r="290" s="2" customFormat="1" ht="16.30189" customHeight="1">
      <c r="A290" s="38"/>
      <c r="B290" s="39"/>
      <c r="C290" s="204" t="s">
        <v>821</v>
      </c>
      <c r="D290" s="204" t="s">
        <v>124</v>
      </c>
      <c r="E290" s="205" t="s">
        <v>822</v>
      </c>
      <c r="F290" s="206" t="s">
        <v>823</v>
      </c>
      <c r="G290" s="207" t="s">
        <v>179</v>
      </c>
      <c r="H290" s="208">
        <v>200</v>
      </c>
      <c r="I290" s="209"/>
      <c r="J290" s="210">
        <f>ROUND(I290*H290,2)</f>
        <v>0</v>
      </c>
      <c r="K290" s="206" t="s">
        <v>19</v>
      </c>
      <c r="L290" s="44"/>
      <c r="M290" s="211" t="s">
        <v>19</v>
      </c>
      <c r="N290" s="212" t="s">
        <v>40</v>
      </c>
      <c r="O290" s="84"/>
      <c r="P290" s="213">
        <f>O290*H290</f>
        <v>0</v>
      </c>
      <c r="Q290" s="213">
        <v>0</v>
      </c>
      <c r="R290" s="213">
        <f>Q290*H290</f>
        <v>0</v>
      </c>
      <c r="S290" s="213">
        <v>0</v>
      </c>
      <c r="T290" s="21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15" t="s">
        <v>210</v>
      </c>
      <c r="AT290" s="215" t="s">
        <v>124</v>
      </c>
      <c r="AU290" s="215" t="s">
        <v>79</v>
      </c>
      <c r="AY290" s="17" t="s">
        <v>121</v>
      </c>
      <c r="BE290" s="216">
        <f>IF(N290="základní",J290,0)</f>
        <v>0</v>
      </c>
      <c r="BF290" s="216">
        <f>IF(N290="snížená",J290,0)</f>
        <v>0</v>
      </c>
      <c r="BG290" s="216">
        <f>IF(N290="zákl. přenesená",J290,0)</f>
        <v>0</v>
      </c>
      <c r="BH290" s="216">
        <f>IF(N290="sníž. přenesená",J290,0)</f>
        <v>0</v>
      </c>
      <c r="BI290" s="216">
        <f>IF(N290="nulová",J290,0)</f>
        <v>0</v>
      </c>
      <c r="BJ290" s="17" t="s">
        <v>77</v>
      </c>
      <c r="BK290" s="216">
        <f>ROUND(I290*H290,2)</f>
        <v>0</v>
      </c>
      <c r="BL290" s="17" t="s">
        <v>210</v>
      </c>
      <c r="BM290" s="215" t="s">
        <v>1410</v>
      </c>
    </row>
    <row r="291" s="2" customFormat="1" ht="16.30189" customHeight="1">
      <c r="A291" s="38"/>
      <c r="B291" s="39"/>
      <c r="C291" s="204" t="s">
        <v>825</v>
      </c>
      <c r="D291" s="204" t="s">
        <v>124</v>
      </c>
      <c r="E291" s="205" t="s">
        <v>826</v>
      </c>
      <c r="F291" s="206" t="s">
        <v>827</v>
      </c>
      <c r="G291" s="207" t="s">
        <v>815</v>
      </c>
      <c r="H291" s="208">
        <v>2</v>
      </c>
      <c r="I291" s="209"/>
      <c r="J291" s="210">
        <f>ROUND(I291*H291,2)</f>
        <v>0</v>
      </c>
      <c r="K291" s="206" t="s">
        <v>19</v>
      </c>
      <c r="L291" s="44"/>
      <c r="M291" s="211" t="s">
        <v>19</v>
      </c>
      <c r="N291" s="212" t="s">
        <v>40</v>
      </c>
      <c r="O291" s="84"/>
      <c r="P291" s="213">
        <f>O291*H291</f>
        <v>0</v>
      </c>
      <c r="Q291" s="213">
        <v>0</v>
      </c>
      <c r="R291" s="213">
        <f>Q291*H291</f>
        <v>0</v>
      </c>
      <c r="S291" s="213">
        <v>0</v>
      </c>
      <c r="T291" s="214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15" t="s">
        <v>210</v>
      </c>
      <c r="AT291" s="215" t="s">
        <v>124</v>
      </c>
      <c r="AU291" s="215" t="s">
        <v>79</v>
      </c>
      <c r="AY291" s="17" t="s">
        <v>121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17" t="s">
        <v>77</v>
      </c>
      <c r="BK291" s="216">
        <f>ROUND(I291*H291,2)</f>
        <v>0</v>
      </c>
      <c r="BL291" s="17" t="s">
        <v>210</v>
      </c>
      <c r="BM291" s="215" t="s">
        <v>1411</v>
      </c>
    </row>
    <row r="292" s="12" customFormat="1" ht="22.8" customHeight="1">
      <c r="A292" s="12"/>
      <c r="B292" s="188"/>
      <c r="C292" s="189"/>
      <c r="D292" s="190" t="s">
        <v>68</v>
      </c>
      <c r="E292" s="202" t="s">
        <v>212</v>
      </c>
      <c r="F292" s="202" t="s">
        <v>213</v>
      </c>
      <c r="G292" s="189"/>
      <c r="H292" s="189"/>
      <c r="I292" s="192"/>
      <c r="J292" s="203">
        <f>BK292</f>
        <v>0</v>
      </c>
      <c r="K292" s="189"/>
      <c r="L292" s="194"/>
      <c r="M292" s="195"/>
      <c r="N292" s="196"/>
      <c r="O292" s="196"/>
      <c r="P292" s="197">
        <f>SUM(P293:P297)</f>
        <v>0</v>
      </c>
      <c r="Q292" s="196"/>
      <c r="R292" s="197">
        <f>SUM(R293:R297)</f>
        <v>0</v>
      </c>
      <c r="S292" s="196"/>
      <c r="T292" s="198">
        <f>SUM(T293:T297)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99" t="s">
        <v>144</v>
      </c>
      <c r="AT292" s="200" t="s">
        <v>68</v>
      </c>
      <c r="AU292" s="200" t="s">
        <v>77</v>
      </c>
      <c r="AY292" s="199" t="s">
        <v>121</v>
      </c>
      <c r="BK292" s="201">
        <f>SUM(BK293:BK297)</f>
        <v>0</v>
      </c>
    </row>
    <row r="293" s="2" customFormat="1" ht="16.30189" customHeight="1">
      <c r="A293" s="38"/>
      <c r="B293" s="39"/>
      <c r="C293" s="204" t="s">
        <v>1412</v>
      </c>
      <c r="D293" s="204" t="s">
        <v>124</v>
      </c>
      <c r="E293" s="205" t="s">
        <v>215</v>
      </c>
      <c r="F293" s="206" t="s">
        <v>216</v>
      </c>
      <c r="G293" s="207" t="s">
        <v>217</v>
      </c>
      <c r="H293" s="208">
        <v>50</v>
      </c>
      <c r="I293" s="209"/>
      <c r="J293" s="210">
        <f>ROUND(I293*H293,2)</f>
        <v>0</v>
      </c>
      <c r="K293" s="206" t="s">
        <v>19</v>
      </c>
      <c r="L293" s="44"/>
      <c r="M293" s="211" t="s">
        <v>19</v>
      </c>
      <c r="N293" s="212" t="s">
        <v>40</v>
      </c>
      <c r="O293" s="84"/>
      <c r="P293" s="213">
        <f>O293*H293</f>
        <v>0</v>
      </c>
      <c r="Q293" s="213">
        <v>0</v>
      </c>
      <c r="R293" s="213">
        <f>Q293*H293</f>
        <v>0</v>
      </c>
      <c r="S293" s="213">
        <v>0</v>
      </c>
      <c r="T293" s="21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15" t="s">
        <v>210</v>
      </c>
      <c r="AT293" s="215" t="s">
        <v>124</v>
      </c>
      <c r="AU293" s="215" t="s">
        <v>79</v>
      </c>
      <c r="AY293" s="17" t="s">
        <v>121</v>
      </c>
      <c r="BE293" s="216">
        <f>IF(N293="základní",J293,0)</f>
        <v>0</v>
      </c>
      <c r="BF293" s="216">
        <f>IF(N293="snížená",J293,0)</f>
        <v>0</v>
      </c>
      <c r="BG293" s="216">
        <f>IF(N293="zákl. přenesená",J293,0)</f>
        <v>0</v>
      </c>
      <c r="BH293" s="216">
        <f>IF(N293="sníž. přenesená",J293,0)</f>
        <v>0</v>
      </c>
      <c r="BI293" s="216">
        <f>IF(N293="nulová",J293,0)</f>
        <v>0</v>
      </c>
      <c r="BJ293" s="17" t="s">
        <v>77</v>
      </c>
      <c r="BK293" s="216">
        <f>ROUND(I293*H293,2)</f>
        <v>0</v>
      </c>
      <c r="BL293" s="17" t="s">
        <v>210</v>
      </c>
      <c r="BM293" s="215" t="s">
        <v>1413</v>
      </c>
    </row>
    <row r="294" s="2" customFormat="1" ht="16.30189" customHeight="1">
      <c r="A294" s="38"/>
      <c r="B294" s="39"/>
      <c r="C294" s="204" t="s">
        <v>1414</v>
      </c>
      <c r="D294" s="204" t="s">
        <v>124</v>
      </c>
      <c r="E294" s="205" t="s">
        <v>219</v>
      </c>
      <c r="F294" s="206" t="s">
        <v>220</v>
      </c>
      <c r="G294" s="207" t="s">
        <v>217</v>
      </c>
      <c r="H294" s="208">
        <v>200</v>
      </c>
      <c r="I294" s="209"/>
      <c r="J294" s="210">
        <f>ROUND(I294*H294,2)</f>
        <v>0</v>
      </c>
      <c r="K294" s="206" t="s">
        <v>19</v>
      </c>
      <c r="L294" s="44"/>
      <c r="M294" s="211" t="s">
        <v>19</v>
      </c>
      <c r="N294" s="212" t="s">
        <v>40</v>
      </c>
      <c r="O294" s="84"/>
      <c r="P294" s="213">
        <f>O294*H294</f>
        <v>0</v>
      </c>
      <c r="Q294" s="213">
        <v>0</v>
      </c>
      <c r="R294" s="213">
        <f>Q294*H294</f>
        <v>0</v>
      </c>
      <c r="S294" s="213">
        <v>0</v>
      </c>
      <c r="T294" s="21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15" t="s">
        <v>210</v>
      </c>
      <c r="AT294" s="215" t="s">
        <v>124</v>
      </c>
      <c r="AU294" s="215" t="s">
        <v>79</v>
      </c>
      <c r="AY294" s="17" t="s">
        <v>121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17" t="s">
        <v>77</v>
      </c>
      <c r="BK294" s="216">
        <f>ROUND(I294*H294,2)</f>
        <v>0</v>
      </c>
      <c r="BL294" s="17" t="s">
        <v>210</v>
      </c>
      <c r="BM294" s="215" t="s">
        <v>1415</v>
      </c>
    </row>
    <row r="295" s="2" customFormat="1">
      <c r="A295" s="38"/>
      <c r="B295" s="39"/>
      <c r="C295" s="40"/>
      <c r="D295" s="227" t="s">
        <v>185</v>
      </c>
      <c r="E295" s="40"/>
      <c r="F295" s="228" t="s">
        <v>1416</v>
      </c>
      <c r="G295" s="40"/>
      <c r="H295" s="40"/>
      <c r="I295" s="229"/>
      <c r="J295" s="40"/>
      <c r="K295" s="40"/>
      <c r="L295" s="44"/>
      <c r="M295" s="230"/>
      <c r="N295" s="231"/>
      <c r="O295" s="84"/>
      <c r="P295" s="84"/>
      <c r="Q295" s="84"/>
      <c r="R295" s="84"/>
      <c r="S295" s="84"/>
      <c r="T295" s="85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185</v>
      </c>
      <c r="AU295" s="17" t="s">
        <v>79</v>
      </c>
    </row>
    <row r="296" s="2" customFormat="1" ht="16.30189" customHeight="1">
      <c r="A296" s="38"/>
      <c r="B296" s="39"/>
      <c r="C296" s="204" t="s">
        <v>1020</v>
      </c>
      <c r="D296" s="204" t="s">
        <v>124</v>
      </c>
      <c r="E296" s="205" t="s">
        <v>224</v>
      </c>
      <c r="F296" s="206" t="s">
        <v>225</v>
      </c>
      <c r="G296" s="207" t="s">
        <v>217</v>
      </c>
      <c r="H296" s="208">
        <v>320</v>
      </c>
      <c r="I296" s="209"/>
      <c r="J296" s="210">
        <f>ROUND(I296*H296,2)</f>
        <v>0</v>
      </c>
      <c r="K296" s="206" t="s">
        <v>19</v>
      </c>
      <c r="L296" s="44"/>
      <c r="M296" s="211" t="s">
        <v>19</v>
      </c>
      <c r="N296" s="212" t="s">
        <v>40</v>
      </c>
      <c r="O296" s="84"/>
      <c r="P296" s="213">
        <f>O296*H296</f>
        <v>0</v>
      </c>
      <c r="Q296" s="213">
        <v>0</v>
      </c>
      <c r="R296" s="213">
        <f>Q296*H296</f>
        <v>0</v>
      </c>
      <c r="S296" s="213">
        <v>0</v>
      </c>
      <c r="T296" s="21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15" t="s">
        <v>210</v>
      </c>
      <c r="AT296" s="215" t="s">
        <v>124</v>
      </c>
      <c r="AU296" s="215" t="s">
        <v>79</v>
      </c>
      <c r="AY296" s="17" t="s">
        <v>121</v>
      </c>
      <c r="BE296" s="216">
        <f>IF(N296="základní",J296,0)</f>
        <v>0</v>
      </c>
      <c r="BF296" s="216">
        <f>IF(N296="snížená",J296,0)</f>
        <v>0</v>
      </c>
      <c r="BG296" s="216">
        <f>IF(N296="zákl. přenesená",J296,0)</f>
        <v>0</v>
      </c>
      <c r="BH296" s="216">
        <f>IF(N296="sníž. přenesená",J296,0)</f>
        <v>0</v>
      </c>
      <c r="BI296" s="216">
        <f>IF(N296="nulová",J296,0)</f>
        <v>0</v>
      </c>
      <c r="BJ296" s="17" t="s">
        <v>77</v>
      </c>
      <c r="BK296" s="216">
        <f>ROUND(I296*H296,2)</f>
        <v>0</v>
      </c>
      <c r="BL296" s="17" t="s">
        <v>210</v>
      </c>
      <c r="BM296" s="215" t="s">
        <v>1417</v>
      </c>
    </row>
    <row r="297" s="2" customFormat="1">
      <c r="A297" s="38"/>
      <c r="B297" s="39"/>
      <c r="C297" s="40"/>
      <c r="D297" s="227" t="s">
        <v>185</v>
      </c>
      <c r="E297" s="40"/>
      <c r="F297" s="228" t="s">
        <v>227</v>
      </c>
      <c r="G297" s="40"/>
      <c r="H297" s="40"/>
      <c r="I297" s="229"/>
      <c r="J297" s="40"/>
      <c r="K297" s="40"/>
      <c r="L297" s="44"/>
      <c r="M297" s="230"/>
      <c r="N297" s="231"/>
      <c r="O297" s="84"/>
      <c r="P297" s="84"/>
      <c r="Q297" s="84"/>
      <c r="R297" s="84"/>
      <c r="S297" s="84"/>
      <c r="T297" s="85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185</v>
      </c>
      <c r="AU297" s="17" t="s">
        <v>79</v>
      </c>
    </row>
    <row r="298" s="12" customFormat="1" ht="22.8" customHeight="1">
      <c r="A298" s="12"/>
      <c r="B298" s="188"/>
      <c r="C298" s="189"/>
      <c r="D298" s="190" t="s">
        <v>68</v>
      </c>
      <c r="E298" s="202" t="s">
        <v>228</v>
      </c>
      <c r="F298" s="202" t="s">
        <v>229</v>
      </c>
      <c r="G298" s="189"/>
      <c r="H298" s="189"/>
      <c r="I298" s="192"/>
      <c r="J298" s="203">
        <f>BK298</f>
        <v>0</v>
      </c>
      <c r="K298" s="189"/>
      <c r="L298" s="194"/>
      <c r="M298" s="195"/>
      <c r="N298" s="196"/>
      <c r="O298" s="196"/>
      <c r="P298" s="197">
        <f>P299</f>
        <v>0</v>
      </c>
      <c r="Q298" s="196"/>
      <c r="R298" s="197">
        <f>R299</f>
        <v>0</v>
      </c>
      <c r="S298" s="196"/>
      <c r="T298" s="198">
        <f>T299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199" t="s">
        <v>144</v>
      </c>
      <c r="AT298" s="200" t="s">
        <v>68</v>
      </c>
      <c r="AU298" s="200" t="s">
        <v>77</v>
      </c>
      <c r="AY298" s="199" t="s">
        <v>121</v>
      </c>
      <c r="BK298" s="201">
        <f>BK299</f>
        <v>0</v>
      </c>
    </row>
    <row r="299" s="2" customFormat="1" ht="16.30189" customHeight="1">
      <c r="A299" s="38"/>
      <c r="B299" s="39"/>
      <c r="C299" s="204" t="s">
        <v>1418</v>
      </c>
      <c r="D299" s="204" t="s">
        <v>124</v>
      </c>
      <c r="E299" s="205" t="s">
        <v>231</v>
      </c>
      <c r="F299" s="206" t="s">
        <v>232</v>
      </c>
      <c r="G299" s="207" t="s">
        <v>201</v>
      </c>
      <c r="H299" s="232"/>
      <c r="I299" s="209"/>
      <c r="J299" s="210">
        <f>ROUND(I299*H299,2)</f>
        <v>0</v>
      </c>
      <c r="K299" s="206" t="s">
        <v>19</v>
      </c>
      <c r="L299" s="44"/>
      <c r="M299" s="211" t="s">
        <v>19</v>
      </c>
      <c r="N299" s="212" t="s">
        <v>40</v>
      </c>
      <c r="O299" s="84"/>
      <c r="P299" s="213">
        <f>O299*H299</f>
        <v>0</v>
      </c>
      <c r="Q299" s="213">
        <v>0</v>
      </c>
      <c r="R299" s="213">
        <f>Q299*H299</f>
        <v>0</v>
      </c>
      <c r="S299" s="213">
        <v>0</v>
      </c>
      <c r="T299" s="214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15" t="s">
        <v>210</v>
      </c>
      <c r="AT299" s="215" t="s">
        <v>124</v>
      </c>
      <c r="AU299" s="215" t="s">
        <v>79</v>
      </c>
      <c r="AY299" s="17" t="s">
        <v>121</v>
      </c>
      <c r="BE299" s="216">
        <f>IF(N299="základní",J299,0)</f>
        <v>0</v>
      </c>
      <c r="BF299" s="216">
        <f>IF(N299="snížená",J299,0)</f>
        <v>0</v>
      </c>
      <c r="BG299" s="216">
        <f>IF(N299="zákl. přenesená",J299,0)</f>
        <v>0</v>
      </c>
      <c r="BH299" s="216">
        <f>IF(N299="sníž. přenesená",J299,0)</f>
        <v>0</v>
      </c>
      <c r="BI299" s="216">
        <f>IF(N299="nulová",J299,0)</f>
        <v>0</v>
      </c>
      <c r="BJ299" s="17" t="s">
        <v>77</v>
      </c>
      <c r="BK299" s="216">
        <f>ROUND(I299*H299,2)</f>
        <v>0</v>
      </c>
      <c r="BL299" s="17" t="s">
        <v>210</v>
      </c>
      <c r="BM299" s="215" t="s">
        <v>1419</v>
      </c>
    </row>
    <row r="300" s="12" customFormat="1" ht="22.8" customHeight="1">
      <c r="A300" s="12"/>
      <c r="B300" s="188"/>
      <c r="C300" s="189"/>
      <c r="D300" s="190" t="s">
        <v>68</v>
      </c>
      <c r="E300" s="202" t="s">
        <v>843</v>
      </c>
      <c r="F300" s="202" t="s">
        <v>844</v>
      </c>
      <c r="G300" s="189"/>
      <c r="H300" s="189"/>
      <c r="I300" s="192"/>
      <c r="J300" s="203">
        <f>BK300</f>
        <v>0</v>
      </c>
      <c r="K300" s="189"/>
      <c r="L300" s="194"/>
      <c r="M300" s="195"/>
      <c r="N300" s="196"/>
      <c r="O300" s="196"/>
      <c r="P300" s="197">
        <f>SUM(P301:P304)</f>
        <v>0</v>
      </c>
      <c r="Q300" s="196"/>
      <c r="R300" s="197">
        <f>SUM(R301:R304)</f>
        <v>0</v>
      </c>
      <c r="S300" s="196"/>
      <c r="T300" s="198">
        <f>SUM(T301:T304)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99" t="s">
        <v>144</v>
      </c>
      <c r="AT300" s="200" t="s">
        <v>68</v>
      </c>
      <c r="AU300" s="200" t="s">
        <v>77</v>
      </c>
      <c r="AY300" s="199" t="s">
        <v>121</v>
      </c>
      <c r="BK300" s="201">
        <f>SUM(BK301:BK304)</f>
        <v>0</v>
      </c>
    </row>
    <row r="301" s="2" customFormat="1" ht="16.30189" customHeight="1">
      <c r="A301" s="38"/>
      <c r="B301" s="39"/>
      <c r="C301" s="204" t="s">
        <v>1420</v>
      </c>
      <c r="D301" s="204" t="s">
        <v>124</v>
      </c>
      <c r="E301" s="205" t="s">
        <v>846</v>
      </c>
      <c r="F301" s="206" t="s">
        <v>847</v>
      </c>
      <c r="G301" s="207" t="s">
        <v>137</v>
      </c>
      <c r="H301" s="208">
        <v>1</v>
      </c>
      <c r="I301" s="209"/>
      <c r="J301" s="210">
        <f>ROUND(I301*H301,2)</f>
        <v>0</v>
      </c>
      <c r="K301" s="206" t="s">
        <v>19</v>
      </c>
      <c r="L301" s="44"/>
      <c r="M301" s="211" t="s">
        <v>19</v>
      </c>
      <c r="N301" s="212" t="s">
        <v>40</v>
      </c>
      <c r="O301" s="84"/>
      <c r="P301" s="213">
        <f>O301*H301</f>
        <v>0</v>
      </c>
      <c r="Q301" s="213">
        <v>0</v>
      </c>
      <c r="R301" s="213">
        <f>Q301*H301</f>
        <v>0</v>
      </c>
      <c r="S301" s="213">
        <v>0</v>
      </c>
      <c r="T301" s="214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15" t="s">
        <v>210</v>
      </c>
      <c r="AT301" s="215" t="s">
        <v>124</v>
      </c>
      <c r="AU301" s="215" t="s">
        <v>79</v>
      </c>
      <c r="AY301" s="17" t="s">
        <v>121</v>
      </c>
      <c r="BE301" s="216">
        <f>IF(N301="základní",J301,0)</f>
        <v>0</v>
      </c>
      <c r="BF301" s="216">
        <f>IF(N301="snížená",J301,0)</f>
        <v>0</v>
      </c>
      <c r="BG301" s="216">
        <f>IF(N301="zákl. přenesená",J301,0)</f>
        <v>0</v>
      </c>
      <c r="BH301" s="216">
        <f>IF(N301="sníž. přenesená",J301,0)</f>
        <v>0</v>
      </c>
      <c r="BI301" s="216">
        <f>IF(N301="nulová",J301,0)</f>
        <v>0</v>
      </c>
      <c r="BJ301" s="17" t="s">
        <v>77</v>
      </c>
      <c r="BK301" s="216">
        <f>ROUND(I301*H301,2)</f>
        <v>0</v>
      </c>
      <c r="BL301" s="17" t="s">
        <v>210</v>
      </c>
      <c r="BM301" s="215" t="s">
        <v>1421</v>
      </c>
    </row>
    <row r="302" s="2" customFormat="1">
      <c r="A302" s="38"/>
      <c r="B302" s="39"/>
      <c r="C302" s="40"/>
      <c r="D302" s="227" t="s">
        <v>185</v>
      </c>
      <c r="E302" s="40"/>
      <c r="F302" s="228" t="s">
        <v>849</v>
      </c>
      <c r="G302" s="40"/>
      <c r="H302" s="40"/>
      <c r="I302" s="229"/>
      <c r="J302" s="40"/>
      <c r="K302" s="40"/>
      <c r="L302" s="44"/>
      <c r="M302" s="230"/>
      <c r="N302" s="231"/>
      <c r="O302" s="84"/>
      <c r="P302" s="84"/>
      <c r="Q302" s="84"/>
      <c r="R302" s="84"/>
      <c r="S302" s="84"/>
      <c r="T302" s="85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185</v>
      </c>
      <c r="AU302" s="17" t="s">
        <v>79</v>
      </c>
    </row>
    <row r="303" s="2" customFormat="1" ht="16.30189" customHeight="1">
      <c r="A303" s="38"/>
      <c r="B303" s="39"/>
      <c r="C303" s="204" t="s">
        <v>1422</v>
      </c>
      <c r="D303" s="204" t="s">
        <v>124</v>
      </c>
      <c r="E303" s="205" t="s">
        <v>851</v>
      </c>
      <c r="F303" s="206" t="s">
        <v>852</v>
      </c>
      <c r="G303" s="207" t="s">
        <v>201</v>
      </c>
      <c r="H303" s="232"/>
      <c r="I303" s="209"/>
      <c r="J303" s="210">
        <f>ROUND(I303*H303,2)</f>
        <v>0</v>
      </c>
      <c r="K303" s="206" t="s">
        <v>19</v>
      </c>
      <c r="L303" s="44"/>
      <c r="M303" s="211" t="s">
        <v>19</v>
      </c>
      <c r="N303" s="212" t="s">
        <v>40</v>
      </c>
      <c r="O303" s="84"/>
      <c r="P303" s="213">
        <f>O303*H303</f>
        <v>0</v>
      </c>
      <c r="Q303" s="213">
        <v>0</v>
      </c>
      <c r="R303" s="213">
        <f>Q303*H303</f>
        <v>0</v>
      </c>
      <c r="S303" s="213">
        <v>0</v>
      </c>
      <c r="T303" s="21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15" t="s">
        <v>210</v>
      </c>
      <c r="AT303" s="215" t="s">
        <v>124</v>
      </c>
      <c r="AU303" s="215" t="s">
        <v>79</v>
      </c>
      <c r="AY303" s="17" t="s">
        <v>121</v>
      </c>
      <c r="BE303" s="216">
        <f>IF(N303="základní",J303,0)</f>
        <v>0</v>
      </c>
      <c r="BF303" s="216">
        <f>IF(N303="snížená",J303,0)</f>
        <v>0</v>
      </c>
      <c r="BG303" s="216">
        <f>IF(N303="zákl. přenesená",J303,0)</f>
        <v>0</v>
      </c>
      <c r="BH303" s="216">
        <f>IF(N303="sníž. přenesená",J303,0)</f>
        <v>0</v>
      </c>
      <c r="BI303" s="216">
        <f>IF(N303="nulová",J303,0)</f>
        <v>0</v>
      </c>
      <c r="BJ303" s="17" t="s">
        <v>77</v>
      </c>
      <c r="BK303" s="216">
        <f>ROUND(I303*H303,2)</f>
        <v>0</v>
      </c>
      <c r="BL303" s="17" t="s">
        <v>210</v>
      </c>
      <c r="BM303" s="215" t="s">
        <v>1423</v>
      </c>
    </row>
    <row r="304" s="2" customFormat="1">
      <c r="A304" s="38"/>
      <c r="B304" s="39"/>
      <c r="C304" s="40"/>
      <c r="D304" s="227" t="s">
        <v>185</v>
      </c>
      <c r="E304" s="40"/>
      <c r="F304" s="228" t="s">
        <v>854</v>
      </c>
      <c r="G304" s="40"/>
      <c r="H304" s="40"/>
      <c r="I304" s="229"/>
      <c r="J304" s="40"/>
      <c r="K304" s="40"/>
      <c r="L304" s="44"/>
      <c r="M304" s="260"/>
      <c r="N304" s="261"/>
      <c r="O304" s="235"/>
      <c r="P304" s="235"/>
      <c r="Q304" s="235"/>
      <c r="R304" s="235"/>
      <c r="S304" s="235"/>
      <c r="T304" s="262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T304" s="17" t="s">
        <v>185</v>
      </c>
      <c r="AU304" s="17" t="s">
        <v>79</v>
      </c>
    </row>
    <row r="305" s="2" customFormat="1" ht="6.96" customHeight="1">
      <c r="A305" s="3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k0Qvuq19En9LOEYrzRGgXeiJ98N0/s6OtkdQkDh+swjEveDryHlE5ceXWnhsKhEKP67JVFLOn3TQd4J/jqdfhw==" hashValue="ShGMa1fWPMJIvsv75RmJxwJxgNXKOs7OzFpoRpzPObJhhC2xFp2UXCJD8G1M0BgApsIlWRyoLL9czAASVx4qEw==" algorithmName="SHA-512" password="F61F"/>
  <autoFilter ref="C95:K304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10938" style="263" customWidth="1"/>
    <col min="2" max="2" width="1.558594" style="263" customWidth="1"/>
    <col min="3" max="4" width="4.882813" style="263" customWidth="1"/>
    <col min="5" max="5" width="11.54297" style="263" customWidth="1"/>
    <col min="6" max="6" width="9.042969" style="263" customWidth="1"/>
    <col min="7" max="7" width="4.882813" style="263" customWidth="1"/>
    <col min="8" max="8" width="77.71094" style="263" customWidth="1"/>
    <col min="9" max="10" width="19.88281" style="263" customWidth="1"/>
    <col min="11" max="11" width="1.558594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1424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1425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1426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1427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1428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1429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1430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1431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1432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1433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1434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1435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1436</v>
      </c>
      <c r="F19" s="274" t="s">
        <v>1437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1438</v>
      </c>
      <c r="F20" s="274" t="s">
        <v>1439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1440</v>
      </c>
      <c r="F21" s="274" t="s">
        <v>1441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1442</v>
      </c>
      <c r="F22" s="274" t="s">
        <v>1443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1444</v>
      </c>
      <c r="F23" s="274" t="s">
        <v>1445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1446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1447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1448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1449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1450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1451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1452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1453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1454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107</v>
      </c>
      <c r="F36" s="274"/>
      <c r="G36" s="274" t="s">
        <v>1455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1456</v>
      </c>
      <c r="F37" s="274"/>
      <c r="G37" s="274" t="s">
        <v>1457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1458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1459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108</v>
      </c>
      <c r="F40" s="274"/>
      <c r="G40" s="274" t="s">
        <v>1460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109</v>
      </c>
      <c r="F41" s="274"/>
      <c r="G41" s="274" t="s">
        <v>1461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1462</v>
      </c>
      <c r="F42" s="274"/>
      <c r="G42" s="274" t="s">
        <v>1463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1464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1465</v>
      </c>
      <c r="F44" s="274"/>
      <c r="G44" s="274" t="s">
        <v>1466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111</v>
      </c>
      <c r="F45" s="274"/>
      <c r="G45" s="274" t="s">
        <v>1467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1468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1469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1470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1471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1472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1473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1474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1475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1476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1477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1478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1479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1480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1481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1482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1483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1484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1485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1486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1487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1488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1489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1490</v>
      </c>
      <c r="D76" s="292"/>
      <c r="E76" s="292"/>
      <c r="F76" s="292" t="s">
        <v>1491</v>
      </c>
      <c r="G76" s="293"/>
      <c r="H76" s="292" t="s">
        <v>51</v>
      </c>
      <c r="I76" s="292" t="s">
        <v>54</v>
      </c>
      <c r="J76" s="292" t="s">
        <v>1492</v>
      </c>
      <c r="K76" s="291"/>
    </row>
    <row r="77" s="1" customFormat="1" ht="17.25" customHeight="1">
      <c r="B77" s="289"/>
      <c r="C77" s="294" t="s">
        <v>1493</v>
      </c>
      <c r="D77" s="294"/>
      <c r="E77" s="294"/>
      <c r="F77" s="295" t="s">
        <v>1494</v>
      </c>
      <c r="G77" s="296"/>
      <c r="H77" s="294"/>
      <c r="I77" s="294"/>
      <c r="J77" s="294" t="s">
        <v>1495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1496</v>
      </c>
      <c r="G79" s="301"/>
      <c r="H79" s="277" t="s">
        <v>1497</v>
      </c>
      <c r="I79" s="277" t="s">
        <v>1498</v>
      </c>
      <c r="J79" s="277">
        <v>20</v>
      </c>
      <c r="K79" s="291"/>
    </row>
    <row r="80" s="1" customFormat="1" ht="15" customHeight="1">
      <c r="B80" s="289"/>
      <c r="C80" s="277" t="s">
        <v>1499</v>
      </c>
      <c r="D80" s="277"/>
      <c r="E80" s="277"/>
      <c r="F80" s="300" t="s">
        <v>1496</v>
      </c>
      <c r="G80" s="301"/>
      <c r="H80" s="277" t="s">
        <v>1500</v>
      </c>
      <c r="I80" s="277" t="s">
        <v>1498</v>
      </c>
      <c r="J80" s="277">
        <v>120</v>
      </c>
      <c r="K80" s="291"/>
    </row>
    <row r="81" s="1" customFormat="1" ht="15" customHeight="1">
      <c r="B81" s="302"/>
      <c r="C81" s="277" t="s">
        <v>1501</v>
      </c>
      <c r="D81" s="277"/>
      <c r="E81" s="277"/>
      <c r="F81" s="300" t="s">
        <v>1502</v>
      </c>
      <c r="G81" s="301"/>
      <c r="H81" s="277" t="s">
        <v>1503</v>
      </c>
      <c r="I81" s="277" t="s">
        <v>1498</v>
      </c>
      <c r="J81" s="277">
        <v>50</v>
      </c>
      <c r="K81" s="291"/>
    </row>
    <row r="82" s="1" customFormat="1" ht="15" customHeight="1">
      <c r="B82" s="302"/>
      <c r="C82" s="277" t="s">
        <v>1504</v>
      </c>
      <c r="D82" s="277"/>
      <c r="E82" s="277"/>
      <c r="F82" s="300" t="s">
        <v>1496</v>
      </c>
      <c r="G82" s="301"/>
      <c r="H82" s="277" t="s">
        <v>1505</v>
      </c>
      <c r="I82" s="277" t="s">
        <v>1506</v>
      </c>
      <c r="J82" s="277"/>
      <c r="K82" s="291"/>
    </row>
    <row r="83" s="1" customFormat="1" ht="15" customHeight="1">
      <c r="B83" s="302"/>
      <c r="C83" s="303" t="s">
        <v>1507</v>
      </c>
      <c r="D83" s="303"/>
      <c r="E83" s="303"/>
      <c r="F83" s="304" t="s">
        <v>1502</v>
      </c>
      <c r="G83" s="303"/>
      <c r="H83" s="303" t="s">
        <v>1508</v>
      </c>
      <c r="I83" s="303" t="s">
        <v>1498</v>
      </c>
      <c r="J83" s="303">
        <v>15</v>
      </c>
      <c r="K83" s="291"/>
    </row>
    <row r="84" s="1" customFormat="1" ht="15" customHeight="1">
      <c r="B84" s="302"/>
      <c r="C84" s="303" t="s">
        <v>1509</v>
      </c>
      <c r="D84" s="303"/>
      <c r="E84" s="303"/>
      <c r="F84" s="304" t="s">
        <v>1502</v>
      </c>
      <c r="G84" s="303"/>
      <c r="H84" s="303" t="s">
        <v>1510</v>
      </c>
      <c r="I84" s="303" t="s">
        <v>1498</v>
      </c>
      <c r="J84" s="303">
        <v>15</v>
      </c>
      <c r="K84" s="291"/>
    </row>
    <row r="85" s="1" customFormat="1" ht="15" customHeight="1">
      <c r="B85" s="302"/>
      <c r="C85" s="303" t="s">
        <v>1511</v>
      </c>
      <c r="D85" s="303"/>
      <c r="E85" s="303"/>
      <c r="F85" s="304" t="s">
        <v>1502</v>
      </c>
      <c r="G85" s="303"/>
      <c r="H85" s="303" t="s">
        <v>1512</v>
      </c>
      <c r="I85" s="303" t="s">
        <v>1498</v>
      </c>
      <c r="J85" s="303">
        <v>20</v>
      </c>
      <c r="K85" s="291"/>
    </row>
    <row r="86" s="1" customFormat="1" ht="15" customHeight="1">
      <c r="B86" s="302"/>
      <c r="C86" s="303" t="s">
        <v>1513</v>
      </c>
      <c r="D86" s="303"/>
      <c r="E86" s="303"/>
      <c r="F86" s="304" t="s">
        <v>1502</v>
      </c>
      <c r="G86" s="303"/>
      <c r="H86" s="303" t="s">
        <v>1514</v>
      </c>
      <c r="I86" s="303" t="s">
        <v>1498</v>
      </c>
      <c r="J86" s="303">
        <v>20</v>
      </c>
      <c r="K86" s="291"/>
    </row>
    <row r="87" s="1" customFormat="1" ht="15" customHeight="1">
      <c r="B87" s="302"/>
      <c r="C87" s="277" t="s">
        <v>1515</v>
      </c>
      <c r="D87" s="277"/>
      <c r="E87" s="277"/>
      <c r="F87" s="300" t="s">
        <v>1502</v>
      </c>
      <c r="G87" s="301"/>
      <c r="H87" s="277" t="s">
        <v>1516</v>
      </c>
      <c r="I87" s="277" t="s">
        <v>1498</v>
      </c>
      <c r="J87" s="277">
        <v>50</v>
      </c>
      <c r="K87" s="291"/>
    </row>
    <row r="88" s="1" customFormat="1" ht="15" customHeight="1">
      <c r="B88" s="302"/>
      <c r="C88" s="277" t="s">
        <v>1517</v>
      </c>
      <c r="D88" s="277"/>
      <c r="E88" s="277"/>
      <c r="F88" s="300" t="s">
        <v>1502</v>
      </c>
      <c r="G88" s="301"/>
      <c r="H88" s="277" t="s">
        <v>1518</v>
      </c>
      <c r="I88" s="277" t="s">
        <v>1498</v>
      </c>
      <c r="J88" s="277">
        <v>20</v>
      </c>
      <c r="K88" s="291"/>
    </row>
    <row r="89" s="1" customFormat="1" ht="15" customHeight="1">
      <c r="B89" s="302"/>
      <c r="C89" s="277" t="s">
        <v>1519</v>
      </c>
      <c r="D89" s="277"/>
      <c r="E89" s="277"/>
      <c r="F89" s="300" t="s">
        <v>1502</v>
      </c>
      <c r="G89" s="301"/>
      <c r="H89" s="277" t="s">
        <v>1520</v>
      </c>
      <c r="I89" s="277" t="s">
        <v>1498</v>
      </c>
      <c r="J89" s="277">
        <v>20</v>
      </c>
      <c r="K89" s="291"/>
    </row>
    <row r="90" s="1" customFormat="1" ht="15" customHeight="1">
      <c r="B90" s="302"/>
      <c r="C90" s="277" t="s">
        <v>1521</v>
      </c>
      <c r="D90" s="277"/>
      <c r="E90" s="277"/>
      <c r="F90" s="300" t="s">
        <v>1502</v>
      </c>
      <c r="G90" s="301"/>
      <c r="H90" s="277" t="s">
        <v>1522</v>
      </c>
      <c r="I90" s="277" t="s">
        <v>1498</v>
      </c>
      <c r="J90" s="277">
        <v>50</v>
      </c>
      <c r="K90" s="291"/>
    </row>
    <row r="91" s="1" customFormat="1" ht="15" customHeight="1">
      <c r="B91" s="302"/>
      <c r="C91" s="277" t="s">
        <v>1523</v>
      </c>
      <c r="D91" s="277"/>
      <c r="E91" s="277"/>
      <c r="F91" s="300" t="s">
        <v>1502</v>
      </c>
      <c r="G91" s="301"/>
      <c r="H91" s="277" t="s">
        <v>1523</v>
      </c>
      <c r="I91" s="277" t="s">
        <v>1498</v>
      </c>
      <c r="J91" s="277">
        <v>50</v>
      </c>
      <c r="K91" s="291"/>
    </row>
    <row r="92" s="1" customFormat="1" ht="15" customHeight="1">
      <c r="B92" s="302"/>
      <c r="C92" s="277" t="s">
        <v>1524</v>
      </c>
      <c r="D92" s="277"/>
      <c r="E92" s="277"/>
      <c r="F92" s="300" t="s">
        <v>1502</v>
      </c>
      <c r="G92" s="301"/>
      <c r="H92" s="277" t="s">
        <v>1525</v>
      </c>
      <c r="I92" s="277" t="s">
        <v>1498</v>
      </c>
      <c r="J92" s="277">
        <v>255</v>
      </c>
      <c r="K92" s="291"/>
    </row>
    <row r="93" s="1" customFormat="1" ht="15" customHeight="1">
      <c r="B93" s="302"/>
      <c r="C93" s="277" t="s">
        <v>1526</v>
      </c>
      <c r="D93" s="277"/>
      <c r="E93" s="277"/>
      <c r="F93" s="300" t="s">
        <v>1496</v>
      </c>
      <c r="G93" s="301"/>
      <c r="H93" s="277" t="s">
        <v>1527</v>
      </c>
      <c r="I93" s="277" t="s">
        <v>1528</v>
      </c>
      <c r="J93" s="277"/>
      <c r="K93" s="291"/>
    </row>
    <row r="94" s="1" customFormat="1" ht="15" customHeight="1">
      <c r="B94" s="302"/>
      <c r="C94" s="277" t="s">
        <v>1529</v>
      </c>
      <c r="D94" s="277"/>
      <c r="E94" s="277"/>
      <c r="F94" s="300" t="s">
        <v>1496</v>
      </c>
      <c r="G94" s="301"/>
      <c r="H94" s="277" t="s">
        <v>1530</v>
      </c>
      <c r="I94" s="277" t="s">
        <v>1531</v>
      </c>
      <c r="J94" s="277"/>
      <c r="K94" s="291"/>
    </row>
    <row r="95" s="1" customFormat="1" ht="15" customHeight="1">
      <c r="B95" s="302"/>
      <c r="C95" s="277" t="s">
        <v>1532</v>
      </c>
      <c r="D95" s="277"/>
      <c r="E95" s="277"/>
      <c r="F95" s="300" t="s">
        <v>1496</v>
      </c>
      <c r="G95" s="301"/>
      <c r="H95" s="277" t="s">
        <v>1532</v>
      </c>
      <c r="I95" s="277" t="s">
        <v>1531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1496</v>
      </c>
      <c r="G96" s="301"/>
      <c r="H96" s="277" t="s">
        <v>1533</v>
      </c>
      <c r="I96" s="277" t="s">
        <v>1531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1496</v>
      </c>
      <c r="G97" s="301"/>
      <c r="H97" s="277" t="s">
        <v>1534</v>
      </c>
      <c r="I97" s="277" t="s">
        <v>1531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1535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1490</v>
      </c>
      <c r="D103" s="292"/>
      <c r="E103" s="292"/>
      <c r="F103" s="292" t="s">
        <v>1491</v>
      </c>
      <c r="G103" s="293"/>
      <c r="H103" s="292" t="s">
        <v>51</v>
      </c>
      <c r="I103" s="292" t="s">
        <v>54</v>
      </c>
      <c r="J103" s="292" t="s">
        <v>1492</v>
      </c>
      <c r="K103" s="291"/>
    </row>
    <row r="104" s="1" customFormat="1" ht="17.25" customHeight="1">
      <c r="B104" s="289"/>
      <c r="C104" s="294" t="s">
        <v>1493</v>
      </c>
      <c r="D104" s="294"/>
      <c r="E104" s="294"/>
      <c r="F104" s="295" t="s">
        <v>1494</v>
      </c>
      <c r="G104" s="296"/>
      <c r="H104" s="294"/>
      <c r="I104" s="294"/>
      <c r="J104" s="294" t="s">
        <v>1495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1496</v>
      </c>
      <c r="G106" s="277"/>
      <c r="H106" s="277" t="s">
        <v>1536</v>
      </c>
      <c r="I106" s="277" t="s">
        <v>1498</v>
      </c>
      <c r="J106" s="277">
        <v>20</v>
      </c>
      <c r="K106" s="291"/>
    </row>
    <row r="107" s="1" customFormat="1" ht="15" customHeight="1">
      <c r="B107" s="289"/>
      <c r="C107" s="277" t="s">
        <v>1499</v>
      </c>
      <c r="D107" s="277"/>
      <c r="E107" s="277"/>
      <c r="F107" s="300" t="s">
        <v>1496</v>
      </c>
      <c r="G107" s="277"/>
      <c r="H107" s="277" t="s">
        <v>1536</v>
      </c>
      <c r="I107" s="277" t="s">
        <v>1498</v>
      </c>
      <c r="J107" s="277">
        <v>120</v>
      </c>
      <c r="K107" s="291"/>
    </row>
    <row r="108" s="1" customFormat="1" ht="15" customHeight="1">
      <c r="B108" s="302"/>
      <c r="C108" s="277" t="s">
        <v>1501</v>
      </c>
      <c r="D108" s="277"/>
      <c r="E108" s="277"/>
      <c r="F108" s="300" t="s">
        <v>1502</v>
      </c>
      <c r="G108" s="277"/>
      <c r="H108" s="277" t="s">
        <v>1536</v>
      </c>
      <c r="I108" s="277" t="s">
        <v>1498</v>
      </c>
      <c r="J108" s="277">
        <v>50</v>
      </c>
      <c r="K108" s="291"/>
    </row>
    <row r="109" s="1" customFormat="1" ht="15" customHeight="1">
      <c r="B109" s="302"/>
      <c r="C109" s="277" t="s">
        <v>1504</v>
      </c>
      <c r="D109" s="277"/>
      <c r="E109" s="277"/>
      <c r="F109" s="300" t="s">
        <v>1496</v>
      </c>
      <c r="G109" s="277"/>
      <c r="H109" s="277" t="s">
        <v>1536</v>
      </c>
      <c r="I109" s="277" t="s">
        <v>1506</v>
      </c>
      <c r="J109" s="277"/>
      <c r="K109" s="291"/>
    </row>
    <row r="110" s="1" customFormat="1" ht="15" customHeight="1">
      <c r="B110" s="302"/>
      <c r="C110" s="277" t="s">
        <v>1515</v>
      </c>
      <c r="D110" s="277"/>
      <c r="E110" s="277"/>
      <c r="F110" s="300" t="s">
        <v>1502</v>
      </c>
      <c r="G110" s="277"/>
      <c r="H110" s="277" t="s">
        <v>1536</v>
      </c>
      <c r="I110" s="277" t="s">
        <v>1498</v>
      </c>
      <c r="J110" s="277">
        <v>50</v>
      </c>
      <c r="K110" s="291"/>
    </row>
    <row r="111" s="1" customFormat="1" ht="15" customHeight="1">
      <c r="B111" s="302"/>
      <c r="C111" s="277" t="s">
        <v>1523</v>
      </c>
      <c r="D111" s="277"/>
      <c r="E111" s="277"/>
      <c r="F111" s="300" t="s">
        <v>1502</v>
      </c>
      <c r="G111" s="277"/>
      <c r="H111" s="277" t="s">
        <v>1536</v>
      </c>
      <c r="I111" s="277" t="s">
        <v>1498</v>
      </c>
      <c r="J111" s="277">
        <v>50</v>
      </c>
      <c r="K111" s="291"/>
    </row>
    <row r="112" s="1" customFormat="1" ht="15" customHeight="1">
      <c r="B112" s="302"/>
      <c r="C112" s="277" t="s">
        <v>1521</v>
      </c>
      <c r="D112" s="277"/>
      <c r="E112" s="277"/>
      <c r="F112" s="300" t="s">
        <v>1502</v>
      </c>
      <c r="G112" s="277"/>
      <c r="H112" s="277" t="s">
        <v>1536</v>
      </c>
      <c r="I112" s="277" t="s">
        <v>1498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1496</v>
      </c>
      <c r="G113" s="277"/>
      <c r="H113" s="277" t="s">
        <v>1537</v>
      </c>
      <c r="I113" s="277" t="s">
        <v>1498</v>
      </c>
      <c r="J113" s="277">
        <v>20</v>
      </c>
      <c r="K113" s="291"/>
    </row>
    <row r="114" s="1" customFormat="1" ht="15" customHeight="1">
      <c r="B114" s="302"/>
      <c r="C114" s="277" t="s">
        <v>1538</v>
      </c>
      <c r="D114" s="277"/>
      <c r="E114" s="277"/>
      <c r="F114" s="300" t="s">
        <v>1496</v>
      </c>
      <c r="G114" s="277"/>
      <c r="H114" s="277" t="s">
        <v>1539</v>
      </c>
      <c r="I114" s="277" t="s">
        <v>1498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1496</v>
      </c>
      <c r="G115" s="277"/>
      <c r="H115" s="277" t="s">
        <v>1540</v>
      </c>
      <c r="I115" s="277" t="s">
        <v>1531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1496</v>
      </c>
      <c r="G116" s="277"/>
      <c r="H116" s="277" t="s">
        <v>1541</v>
      </c>
      <c r="I116" s="277" t="s">
        <v>1531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1496</v>
      </c>
      <c r="G117" s="277"/>
      <c r="H117" s="277" t="s">
        <v>1542</v>
      </c>
      <c r="I117" s="277" t="s">
        <v>1543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1544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1490</v>
      </c>
      <c r="D123" s="292"/>
      <c r="E123" s="292"/>
      <c r="F123" s="292" t="s">
        <v>1491</v>
      </c>
      <c r="G123" s="293"/>
      <c r="H123" s="292" t="s">
        <v>51</v>
      </c>
      <c r="I123" s="292" t="s">
        <v>54</v>
      </c>
      <c r="J123" s="292" t="s">
        <v>1492</v>
      </c>
      <c r="K123" s="321"/>
    </row>
    <row r="124" s="1" customFormat="1" ht="17.25" customHeight="1">
      <c r="B124" s="320"/>
      <c r="C124" s="294" t="s">
        <v>1493</v>
      </c>
      <c r="D124" s="294"/>
      <c r="E124" s="294"/>
      <c r="F124" s="295" t="s">
        <v>1494</v>
      </c>
      <c r="G124" s="296"/>
      <c r="H124" s="294"/>
      <c r="I124" s="294"/>
      <c r="J124" s="294" t="s">
        <v>1495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1499</v>
      </c>
      <c r="D126" s="299"/>
      <c r="E126" s="299"/>
      <c r="F126" s="300" t="s">
        <v>1496</v>
      </c>
      <c r="G126" s="277"/>
      <c r="H126" s="277" t="s">
        <v>1536</v>
      </c>
      <c r="I126" s="277" t="s">
        <v>1498</v>
      </c>
      <c r="J126" s="277">
        <v>120</v>
      </c>
      <c r="K126" s="325"/>
    </row>
    <row r="127" s="1" customFormat="1" ht="15" customHeight="1">
      <c r="B127" s="322"/>
      <c r="C127" s="277" t="s">
        <v>1545</v>
      </c>
      <c r="D127" s="277"/>
      <c r="E127" s="277"/>
      <c r="F127" s="300" t="s">
        <v>1496</v>
      </c>
      <c r="G127" s="277"/>
      <c r="H127" s="277" t="s">
        <v>1546</v>
      </c>
      <c r="I127" s="277" t="s">
        <v>1498</v>
      </c>
      <c r="J127" s="277" t="s">
        <v>1547</v>
      </c>
      <c r="K127" s="325"/>
    </row>
    <row r="128" s="1" customFormat="1" ht="15" customHeight="1">
      <c r="B128" s="322"/>
      <c r="C128" s="277" t="s">
        <v>1444</v>
      </c>
      <c r="D128" s="277"/>
      <c r="E128" s="277"/>
      <c r="F128" s="300" t="s">
        <v>1496</v>
      </c>
      <c r="G128" s="277"/>
      <c r="H128" s="277" t="s">
        <v>1548</v>
      </c>
      <c r="I128" s="277" t="s">
        <v>1498</v>
      </c>
      <c r="J128" s="277" t="s">
        <v>1547</v>
      </c>
      <c r="K128" s="325"/>
    </row>
    <row r="129" s="1" customFormat="1" ht="15" customHeight="1">
      <c r="B129" s="322"/>
      <c r="C129" s="277" t="s">
        <v>1507</v>
      </c>
      <c r="D129" s="277"/>
      <c r="E129" s="277"/>
      <c r="F129" s="300" t="s">
        <v>1502</v>
      </c>
      <c r="G129" s="277"/>
      <c r="H129" s="277" t="s">
        <v>1508</v>
      </c>
      <c r="I129" s="277" t="s">
        <v>1498</v>
      </c>
      <c r="J129" s="277">
        <v>15</v>
      </c>
      <c r="K129" s="325"/>
    </row>
    <row r="130" s="1" customFormat="1" ht="15" customHeight="1">
      <c r="B130" s="322"/>
      <c r="C130" s="303" t="s">
        <v>1509</v>
      </c>
      <c r="D130" s="303"/>
      <c r="E130" s="303"/>
      <c r="F130" s="304" t="s">
        <v>1502</v>
      </c>
      <c r="G130" s="303"/>
      <c r="H130" s="303" t="s">
        <v>1510</v>
      </c>
      <c r="I130" s="303" t="s">
        <v>1498</v>
      </c>
      <c r="J130" s="303">
        <v>15</v>
      </c>
      <c r="K130" s="325"/>
    </row>
    <row r="131" s="1" customFormat="1" ht="15" customHeight="1">
      <c r="B131" s="322"/>
      <c r="C131" s="303" t="s">
        <v>1511</v>
      </c>
      <c r="D131" s="303"/>
      <c r="E131" s="303"/>
      <c r="F131" s="304" t="s">
        <v>1502</v>
      </c>
      <c r="G131" s="303"/>
      <c r="H131" s="303" t="s">
        <v>1512</v>
      </c>
      <c r="I131" s="303" t="s">
        <v>1498</v>
      </c>
      <c r="J131" s="303">
        <v>20</v>
      </c>
      <c r="K131" s="325"/>
    </row>
    <row r="132" s="1" customFormat="1" ht="15" customHeight="1">
      <c r="B132" s="322"/>
      <c r="C132" s="303" t="s">
        <v>1513</v>
      </c>
      <c r="D132" s="303"/>
      <c r="E132" s="303"/>
      <c r="F132" s="304" t="s">
        <v>1502</v>
      </c>
      <c r="G132" s="303"/>
      <c r="H132" s="303" t="s">
        <v>1514</v>
      </c>
      <c r="I132" s="303" t="s">
        <v>1498</v>
      </c>
      <c r="J132" s="303">
        <v>20</v>
      </c>
      <c r="K132" s="325"/>
    </row>
    <row r="133" s="1" customFormat="1" ht="15" customHeight="1">
      <c r="B133" s="322"/>
      <c r="C133" s="277" t="s">
        <v>1501</v>
      </c>
      <c r="D133" s="277"/>
      <c r="E133" s="277"/>
      <c r="F133" s="300" t="s">
        <v>1502</v>
      </c>
      <c r="G133" s="277"/>
      <c r="H133" s="277" t="s">
        <v>1536</v>
      </c>
      <c r="I133" s="277" t="s">
        <v>1498</v>
      </c>
      <c r="J133" s="277">
        <v>50</v>
      </c>
      <c r="K133" s="325"/>
    </row>
    <row r="134" s="1" customFormat="1" ht="15" customHeight="1">
      <c r="B134" s="322"/>
      <c r="C134" s="277" t="s">
        <v>1515</v>
      </c>
      <c r="D134" s="277"/>
      <c r="E134" s="277"/>
      <c r="F134" s="300" t="s">
        <v>1502</v>
      </c>
      <c r="G134" s="277"/>
      <c r="H134" s="277" t="s">
        <v>1536</v>
      </c>
      <c r="I134" s="277" t="s">
        <v>1498</v>
      </c>
      <c r="J134" s="277">
        <v>50</v>
      </c>
      <c r="K134" s="325"/>
    </row>
    <row r="135" s="1" customFormat="1" ht="15" customHeight="1">
      <c r="B135" s="322"/>
      <c r="C135" s="277" t="s">
        <v>1521</v>
      </c>
      <c r="D135" s="277"/>
      <c r="E135" s="277"/>
      <c r="F135" s="300" t="s">
        <v>1502</v>
      </c>
      <c r="G135" s="277"/>
      <c r="H135" s="277" t="s">
        <v>1536</v>
      </c>
      <c r="I135" s="277" t="s">
        <v>1498</v>
      </c>
      <c r="J135" s="277">
        <v>50</v>
      </c>
      <c r="K135" s="325"/>
    </row>
    <row r="136" s="1" customFormat="1" ht="15" customHeight="1">
      <c r="B136" s="322"/>
      <c r="C136" s="277" t="s">
        <v>1523</v>
      </c>
      <c r="D136" s="277"/>
      <c r="E136" s="277"/>
      <c r="F136" s="300" t="s">
        <v>1502</v>
      </c>
      <c r="G136" s="277"/>
      <c r="H136" s="277" t="s">
        <v>1536</v>
      </c>
      <c r="I136" s="277" t="s">
        <v>1498</v>
      </c>
      <c r="J136" s="277">
        <v>50</v>
      </c>
      <c r="K136" s="325"/>
    </row>
    <row r="137" s="1" customFormat="1" ht="15" customHeight="1">
      <c r="B137" s="322"/>
      <c r="C137" s="277" t="s">
        <v>1524</v>
      </c>
      <c r="D137" s="277"/>
      <c r="E137" s="277"/>
      <c r="F137" s="300" t="s">
        <v>1502</v>
      </c>
      <c r="G137" s="277"/>
      <c r="H137" s="277" t="s">
        <v>1549</v>
      </c>
      <c r="I137" s="277" t="s">
        <v>1498</v>
      </c>
      <c r="J137" s="277">
        <v>255</v>
      </c>
      <c r="K137" s="325"/>
    </row>
    <row r="138" s="1" customFormat="1" ht="15" customHeight="1">
      <c r="B138" s="322"/>
      <c r="C138" s="277" t="s">
        <v>1526</v>
      </c>
      <c r="D138" s="277"/>
      <c r="E138" s="277"/>
      <c r="F138" s="300" t="s">
        <v>1496</v>
      </c>
      <c r="G138" s="277"/>
      <c r="H138" s="277" t="s">
        <v>1550</v>
      </c>
      <c r="I138" s="277" t="s">
        <v>1528</v>
      </c>
      <c r="J138" s="277"/>
      <c r="K138" s="325"/>
    </row>
    <row r="139" s="1" customFormat="1" ht="15" customHeight="1">
      <c r="B139" s="322"/>
      <c r="C139" s="277" t="s">
        <v>1529</v>
      </c>
      <c r="D139" s="277"/>
      <c r="E139" s="277"/>
      <c r="F139" s="300" t="s">
        <v>1496</v>
      </c>
      <c r="G139" s="277"/>
      <c r="H139" s="277" t="s">
        <v>1551</v>
      </c>
      <c r="I139" s="277" t="s">
        <v>1531</v>
      </c>
      <c r="J139" s="277"/>
      <c r="K139" s="325"/>
    </row>
    <row r="140" s="1" customFormat="1" ht="15" customHeight="1">
      <c r="B140" s="322"/>
      <c r="C140" s="277" t="s">
        <v>1532</v>
      </c>
      <c r="D140" s="277"/>
      <c r="E140" s="277"/>
      <c r="F140" s="300" t="s">
        <v>1496</v>
      </c>
      <c r="G140" s="277"/>
      <c r="H140" s="277" t="s">
        <v>1532</v>
      </c>
      <c r="I140" s="277" t="s">
        <v>1531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1496</v>
      </c>
      <c r="G141" s="277"/>
      <c r="H141" s="277" t="s">
        <v>1552</v>
      </c>
      <c r="I141" s="277" t="s">
        <v>1531</v>
      </c>
      <c r="J141" s="277"/>
      <c r="K141" s="325"/>
    </row>
    <row r="142" s="1" customFormat="1" ht="15" customHeight="1">
      <c r="B142" s="322"/>
      <c r="C142" s="277" t="s">
        <v>1553</v>
      </c>
      <c r="D142" s="277"/>
      <c r="E142" s="277"/>
      <c r="F142" s="300" t="s">
        <v>1496</v>
      </c>
      <c r="G142" s="277"/>
      <c r="H142" s="277" t="s">
        <v>1554</v>
      </c>
      <c r="I142" s="277" t="s">
        <v>1531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1555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1490</v>
      </c>
      <c r="D148" s="292"/>
      <c r="E148" s="292"/>
      <c r="F148" s="292" t="s">
        <v>1491</v>
      </c>
      <c r="G148" s="293"/>
      <c r="H148" s="292" t="s">
        <v>51</v>
      </c>
      <c r="I148" s="292" t="s">
        <v>54</v>
      </c>
      <c r="J148" s="292" t="s">
        <v>1492</v>
      </c>
      <c r="K148" s="291"/>
    </row>
    <row r="149" s="1" customFormat="1" ht="17.25" customHeight="1">
      <c r="B149" s="289"/>
      <c r="C149" s="294" t="s">
        <v>1493</v>
      </c>
      <c r="D149" s="294"/>
      <c r="E149" s="294"/>
      <c r="F149" s="295" t="s">
        <v>1494</v>
      </c>
      <c r="G149" s="296"/>
      <c r="H149" s="294"/>
      <c r="I149" s="294"/>
      <c r="J149" s="294" t="s">
        <v>1495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1499</v>
      </c>
      <c r="D151" s="277"/>
      <c r="E151" s="277"/>
      <c r="F151" s="330" t="s">
        <v>1496</v>
      </c>
      <c r="G151" s="277"/>
      <c r="H151" s="329" t="s">
        <v>1536</v>
      </c>
      <c r="I151" s="329" t="s">
        <v>1498</v>
      </c>
      <c r="J151" s="329">
        <v>120</v>
      </c>
      <c r="K151" s="325"/>
    </row>
    <row r="152" s="1" customFormat="1" ht="15" customHeight="1">
      <c r="B152" s="302"/>
      <c r="C152" s="329" t="s">
        <v>1545</v>
      </c>
      <c r="D152" s="277"/>
      <c r="E152" s="277"/>
      <c r="F152" s="330" t="s">
        <v>1496</v>
      </c>
      <c r="G152" s="277"/>
      <c r="H152" s="329" t="s">
        <v>1556</v>
      </c>
      <c r="I152" s="329" t="s">
        <v>1498</v>
      </c>
      <c r="J152" s="329" t="s">
        <v>1547</v>
      </c>
      <c r="K152" s="325"/>
    </row>
    <row r="153" s="1" customFormat="1" ht="15" customHeight="1">
      <c r="B153" s="302"/>
      <c r="C153" s="329" t="s">
        <v>1444</v>
      </c>
      <c r="D153" s="277"/>
      <c r="E153" s="277"/>
      <c r="F153" s="330" t="s">
        <v>1496</v>
      </c>
      <c r="G153" s="277"/>
      <c r="H153" s="329" t="s">
        <v>1557</v>
      </c>
      <c r="I153" s="329" t="s">
        <v>1498</v>
      </c>
      <c r="J153" s="329" t="s">
        <v>1547</v>
      </c>
      <c r="K153" s="325"/>
    </row>
    <row r="154" s="1" customFormat="1" ht="15" customHeight="1">
      <c r="B154" s="302"/>
      <c r="C154" s="329" t="s">
        <v>1501</v>
      </c>
      <c r="D154" s="277"/>
      <c r="E154" s="277"/>
      <c r="F154" s="330" t="s">
        <v>1502</v>
      </c>
      <c r="G154" s="277"/>
      <c r="H154" s="329" t="s">
        <v>1536</v>
      </c>
      <c r="I154" s="329" t="s">
        <v>1498</v>
      </c>
      <c r="J154" s="329">
        <v>50</v>
      </c>
      <c r="K154" s="325"/>
    </row>
    <row r="155" s="1" customFormat="1" ht="15" customHeight="1">
      <c r="B155" s="302"/>
      <c r="C155" s="329" t="s">
        <v>1504</v>
      </c>
      <c r="D155" s="277"/>
      <c r="E155" s="277"/>
      <c r="F155" s="330" t="s">
        <v>1496</v>
      </c>
      <c r="G155" s="277"/>
      <c r="H155" s="329" t="s">
        <v>1536</v>
      </c>
      <c r="I155" s="329" t="s">
        <v>1506</v>
      </c>
      <c r="J155" s="329"/>
      <c r="K155" s="325"/>
    </row>
    <row r="156" s="1" customFormat="1" ht="15" customHeight="1">
      <c r="B156" s="302"/>
      <c r="C156" s="329" t="s">
        <v>1515</v>
      </c>
      <c r="D156" s="277"/>
      <c r="E156" s="277"/>
      <c r="F156" s="330" t="s">
        <v>1502</v>
      </c>
      <c r="G156" s="277"/>
      <c r="H156" s="329" t="s">
        <v>1536</v>
      </c>
      <c r="I156" s="329" t="s">
        <v>1498</v>
      </c>
      <c r="J156" s="329">
        <v>50</v>
      </c>
      <c r="K156" s="325"/>
    </row>
    <row r="157" s="1" customFormat="1" ht="15" customHeight="1">
      <c r="B157" s="302"/>
      <c r="C157" s="329" t="s">
        <v>1523</v>
      </c>
      <c r="D157" s="277"/>
      <c r="E157" s="277"/>
      <c r="F157" s="330" t="s">
        <v>1502</v>
      </c>
      <c r="G157" s="277"/>
      <c r="H157" s="329" t="s">
        <v>1536</v>
      </c>
      <c r="I157" s="329" t="s">
        <v>1498</v>
      </c>
      <c r="J157" s="329">
        <v>50</v>
      </c>
      <c r="K157" s="325"/>
    </row>
    <row r="158" s="1" customFormat="1" ht="15" customHeight="1">
      <c r="B158" s="302"/>
      <c r="C158" s="329" t="s">
        <v>1521</v>
      </c>
      <c r="D158" s="277"/>
      <c r="E158" s="277"/>
      <c r="F158" s="330" t="s">
        <v>1502</v>
      </c>
      <c r="G158" s="277"/>
      <c r="H158" s="329" t="s">
        <v>1536</v>
      </c>
      <c r="I158" s="329" t="s">
        <v>1498</v>
      </c>
      <c r="J158" s="329">
        <v>50</v>
      </c>
      <c r="K158" s="325"/>
    </row>
    <row r="159" s="1" customFormat="1" ht="15" customHeight="1">
      <c r="B159" s="302"/>
      <c r="C159" s="329" t="s">
        <v>97</v>
      </c>
      <c r="D159" s="277"/>
      <c r="E159" s="277"/>
      <c r="F159" s="330" t="s">
        <v>1496</v>
      </c>
      <c r="G159" s="277"/>
      <c r="H159" s="329" t="s">
        <v>1558</v>
      </c>
      <c r="I159" s="329" t="s">
        <v>1498</v>
      </c>
      <c r="J159" s="329" t="s">
        <v>1559</v>
      </c>
      <c r="K159" s="325"/>
    </row>
    <row r="160" s="1" customFormat="1" ht="15" customHeight="1">
      <c r="B160" s="302"/>
      <c r="C160" s="329" t="s">
        <v>1560</v>
      </c>
      <c r="D160" s="277"/>
      <c r="E160" s="277"/>
      <c r="F160" s="330" t="s">
        <v>1496</v>
      </c>
      <c r="G160" s="277"/>
      <c r="H160" s="329" t="s">
        <v>1561</v>
      </c>
      <c r="I160" s="329" t="s">
        <v>1531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1562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1490</v>
      </c>
      <c r="D166" s="292"/>
      <c r="E166" s="292"/>
      <c r="F166" s="292" t="s">
        <v>1491</v>
      </c>
      <c r="G166" s="334"/>
      <c r="H166" s="335" t="s">
        <v>51</v>
      </c>
      <c r="I166" s="335" t="s">
        <v>54</v>
      </c>
      <c r="J166" s="292" t="s">
        <v>1492</v>
      </c>
      <c r="K166" s="269"/>
    </row>
    <row r="167" s="1" customFormat="1" ht="17.25" customHeight="1">
      <c r="B167" s="270"/>
      <c r="C167" s="294" t="s">
        <v>1493</v>
      </c>
      <c r="D167" s="294"/>
      <c r="E167" s="294"/>
      <c r="F167" s="295" t="s">
        <v>1494</v>
      </c>
      <c r="G167" s="336"/>
      <c r="H167" s="337"/>
      <c r="I167" s="337"/>
      <c r="J167" s="294" t="s">
        <v>1495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1499</v>
      </c>
      <c r="D169" s="277"/>
      <c r="E169" s="277"/>
      <c r="F169" s="300" t="s">
        <v>1496</v>
      </c>
      <c r="G169" s="277"/>
      <c r="H169" s="277" t="s">
        <v>1536</v>
      </c>
      <c r="I169" s="277" t="s">
        <v>1498</v>
      </c>
      <c r="J169" s="277">
        <v>120</v>
      </c>
      <c r="K169" s="325"/>
    </row>
    <row r="170" s="1" customFormat="1" ht="15" customHeight="1">
      <c r="B170" s="302"/>
      <c r="C170" s="277" t="s">
        <v>1545</v>
      </c>
      <c r="D170" s="277"/>
      <c r="E170" s="277"/>
      <c r="F170" s="300" t="s">
        <v>1496</v>
      </c>
      <c r="G170" s="277"/>
      <c r="H170" s="277" t="s">
        <v>1546</v>
      </c>
      <c r="I170" s="277" t="s">
        <v>1498</v>
      </c>
      <c r="J170" s="277" t="s">
        <v>1547</v>
      </c>
      <c r="K170" s="325"/>
    </row>
    <row r="171" s="1" customFormat="1" ht="15" customHeight="1">
      <c r="B171" s="302"/>
      <c r="C171" s="277" t="s">
        <v>1444</v>
      </c>
      <c r="D171" s="277"/>
      <c r="E171" s="277"/>
      <c r="F171" s="300" t="s">
        <v>1496</v>
      </c>
      <c r="G171" s="277"/>
      <c r="H171" s="277" t="s">
        <v>1563</v>
      </c>
      <c r="I171" s="277" t="s">
        <v>1498</v>
      </c>
      <c r="J171" s="277" t="s">
        <v>1547</v>
      </c>
      <c r="K171" s="325"/>
    </row>
    <row r="172" s="1" customFormat="1" ht="15" customHeight="1">
      <c r="B172" s="302"/>
      <c r="C172" s="277" t="s">
        <v>1501</v>
      </c>
      <c r="D172" s="277"/>
      <c r="E172" s="277"/>
      <c r="F172" s="300" t="s">
        <v>1502</v>
      </c>
      <c r="G172" s="277"/>
      <c r="H172" s="277" t="s">
        <v>1563</v>
      </c>
      <c r="I172" s="277" t="s">
        <v>1498</v>
      </c>
      <c r="J172" s="277">
        <v>50</v>
      </c>
      <c r="K172" s="325"/>
    </row>
    <row r="173" s="1" customFormat="1" ht="15" customHeight="1">
      <c r="B173" s="302"/>
      <c r="C173" s="277" t="s">
        <v>1504</v>
      </c>
      <c r="D173" s="277"/>
      <c r="E173" s="277"/>
      <c r="F173" s="300" t="s">
        <v>1496</v>
      </c>
      <c r="G173" s="277"/>
      <c r="H173" s="277" t="s">
        <v>1563</v>
      </c>
      <c r="I173" s="277" t="s">
        <v>1506</v>
      </c>
      <c r="J173" s="277"/>
      <c r="K173" s="325"/>
    </row>
    <row r="174" s="1" customFormat="1" ht="15" customHeight="1">
      <c r="B174" s="302"/>
      <c r="C174" s="277" t="s">
        <v>1515</v>
      </c>
      <c r="D174" s="277"/>
      <c r="E174" s="277"/>
      <c r="F174" s="300" t="s">
        <v>1502</v>
      </c>
      <c r="G174" s="277"/>
      <c r="H174" s="277" t="s">
        <v>1563</v>
      </c>
      <c r="I174" s="277" t="s">
        <v>1498</v>
      </c>
      <c r="J174" s="277">
        <v>50</v>
      </c>
      <c r="K174" s="325"/>
    </row>
    <row r="175" s="1" customFormat="1" ht="15" customHeight="1">
      <c r="B175" s="302"/>
      <c r="C175" s="277" t="s">
        <v>1523</v>
      </c>
      <c r="D175" s="277"/>
      <c r="E175" s="277"/>
      <c r="F175" s="300" t="s">
        <v>1502</v>
      </c>
      <c r="G175" s="277"/>
      <c r="H175" s="277" t="s">
        <v>1563</v>
      </c>
      <c r="I175" s="277" t="s">
        <v>1498</v>
      </c>
      <c r="J175" s="277">
        <v>50</v>
      </c>
      <c r="K175" s="325"/>
    </row>
    <row r="176" s="1" customFormat="1" ht="15" customHeight="1">
      <c r="B176" s="302"/>
      <c r="C176" s="277" t="s">
        <v>1521</v>
      </c>
      <c r="D176" s="277"/>
      <c r="E176" s="277"/>
      <c r="F176" s="300" t="s">
        <v>1502</v>
      </c>
      <c r="G176" s="277"/>
      <c r="H176" s="277" t="s">
        <v>1563</v>
      </c>
      <c r="I176" s="277" t="s">
        <v>1498</v>
      </c>
      <c r="J176" s="277">
        <v>50</v>
      </c>
      <c r="K176" s="325"/>
    </row>
    <row r="177" s="1" customFormat="1" ht="15" customHeight="1">
      <c r="B177" s="302"/>
      <c r="C177" s="277" t="s">
        <v>107</v>
      </c>
      <c r="D177" s="277"/>
      <c r="E177" s="277"/>
      <c r="F177" s="300" t="s">
        <v>1496</v>
      </c>
      <c r="G177" s="277"/>
      <c r="H177" s="277" t="s">
        <v>1564</v>
      </c>
      <c r="I177" s="277" t="s">
        <v>1565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1496</v>
      </c>
      <c r="G178" s="277"/>
      <c r="H178" s="277" t="s">
        <v>1566</v>
      </c>
      <c r="I178" s="277" t="s">
        <v>1567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1496</v>
      </c>
      <c r="G179" s="277"/>
      <c r="H179" s="277" t="s">
        <v>1568</v>
      </c>
      <c r="I179" s="277" t="s">
        <v>1498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1496</v>
      </c>
      <c r="G180" s="277"/>
      <c r="H180" s="277" t="s">
        <v>1569</v>
      </c>
      <c r="I180" s="277" t="s">
        <v>1498</v>
      </c>
      <c r="J180" s="277">
        <v>255</v>
      </c>
      <c r="K180" s="325"/>
    </row>
    <row r="181" s="1" customFormat="1" ht="15" customHeight="1">
      <c r="B181" s="302"/>
      <c r="C181" s="277" t="s">
        <v>108</v>
      </c>
      <c r="D181" s="277"/>
      <c r="E181" s="277"/>
      <c r="F181" s="300" t="s">
        <v>1496</v>
      </c>
      <c r="G181" s="277"/>
      <c r="H181" s="277" t="s">
        <v>1460</v>
      </c>
      <c r="I181" s="277" t="s">
        <v>1498</v>
      </c>
      <c r="J181" s="277">
        <v>10</v>
      </c>
      <c r="K181" s="325"/>
    </row>
    <row r="182" s="1" customFormat="1" ht="15" customHeight="1">
      <c r="B182" s="302"/>
      <c r="C182" s="277" t="s">
        <v>109</v>
      </c>
      <c r="D182" s="277"/>
      <c r="E182" s="277"/>
      <c r="F182" s="300" t="s">
        <v>1496</v>
      </c>
      <c r="G182" s="277"/>
      <c r="H182" s="277" t="s">
        <v>1570</v>
      </c>
      <c r="I182" s="277" t="s">
        <v>1531</v>
      </c>
      <c r="J182" s="277"/>
      <c r="K182" s="325"/>
    </row>
    <row r="183" s="1" customFormat="1" ht="15" customHeight="1">
      <c r="B183" s="302"/>
      <c r="C183" s="277" t="s">
        <v>1571</v>
      </c>
      <c r="D183" s="277"/>
      <c r="E183" s="277"/>
      <c r="F183" s="300" t="s">
        <v>1496</v>
      </c>
      <c r="G183" s="277"/>
      <c r="H183" s="277" t="s">
        <v>1572</v>
      </c>
      <c r="I183" s="277" t="s">
        <v>1531</v>
      </c>
      <c r="J183" s="277"/>
      <c r="K183" s="325"/>
    </row>
    <row r="184" s="1" customFormat="1" ht="15" customHeight="1">
      <c r="B184" s="302"/>
      <c r="C184" s="277" t="s">
        <v>1560</v>
      </c>
      <c r="D184" s="277"/>
      <c r="E184" s="277"/>
      <c r="F184" s="300" t="s">
        <v>1496</v>
      </c>
      <c r="G184" s="277"/>
      <c r="H184" s="277" t="s">
        <v>1573</v>
      </c>
      <c r="I184" s="277" t="s">
        <v>1531</v>
      </c>
      <c r="J184" s="277"/>
      <c r="K184" s="325"/>
    </row>
    <row r="185" s="1" customFormat="1" ht="15" customHeight="1">
      <c r="B185" s="302"/>
      <c r="C185" s="277" t="s">
        <v>111</v>
      </c>
      <c r="D185" s="277"/>
      <c r="E185" s="277"/>
      <c r="F185" s="300" t="s">
        <v>1502</v>
      </c>
      <c r="G185" s="277"/>
      <c r="H185" s="277" t="s">
        <v>1574</v>
      </c>
      <c r="I185" s="277" t="s">
        <v>1498</v>
      </c>
      <c r="J185" s="277">
        <v>50</v>
      </c>
      <c r="K185" s="325"/>
    </row>
    <row r="186" s="1" customFormat="1" ht="15" customHeight="1">
      <c r="B186" s="302"/>
      <c r="C186" s="277" t="s">
        <v>1575</v>
      </c>
      <c r="D186" s="277"/>
      <c r="E186" s="277"/>
      <c r="F186" s="300" t="s">
        <v>1502</v>
      </c>
      <c r="G186" s="277"/>
      <c r="H186" s="277" t="s">
        <v>1576</v>
      </c>
      <c r="I186" s="277" t="s">
        <v>1577</v>
      </c>
      <c r="J186" s="277"/>
      <c r="K186" s="325"/>
    </row>
    <row r="187" s="1" customFormat="1" ht="15" customHeight="1">
      <c r="B187" s="302"/>
      <c r="C187" s="277" t="s">
        <v>1578</v>
      </c>
      <c r="D187" s="277"/>
      <c r="E187" s="277"/>
      <c r="F187" s="300" t="s">
        <v>1502</v>
      </c>
      <c r="G187" s="277"/>
      <c r="H187" s="277" t="s">
        <v>1579</v>
      </c>
      <c r="I187" s="277" t="s">
        <v>1577</v>
      </c>
      <c r="J187" s="277"/>
      <c r="K187" s="325"/>
    </row>
    <row r="188" s="1" customFormat="1" ht="15" customHeight="1">
      <c r="B188" s="302"/>
      <c r="C188" s="277" t="s">
        <v>1580</v>
      </c>
      <c r="D188" s="277"/>
      <c r="E188" s="277"/>
      <c r="F188" s="300" t="s">
        <v>1502</v>
      </c>
      <c r="G188" s="277"/>
      <c r="H188" s="277" t="s">
        <v>1581</v>
      </c>
      <c r="I188" s="277" t="s">
        <v>1577</v>
      </c>
      <c r="J188" s="277"/>
      <c r="K188" s="325"/>
    </row>
    <row r="189" s="1" customFormat="1" ht="15" customHeight="1">
      <c r="B189" s="302"/>
      <c r="C189" s="338" t="s">
        <v>1582</v>
      </c>
      <c r="D189" s="277"/>
      <c r="E189" s="277"/>
      <c r="F189" s="300" t="s">
        <v>1502</v>
      </c>
      <c r="G189" s="277"/>
      <c r="H189" s="277" t="s">
        <v>1583</v>
      </c>
      <c r="I189" s="277" t="s">
        <v>1584</v>
      </c>
      <c r="J189" s="339" t="s">
        <v>1585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1496</v>
      </c>
      <c r="G190" s="277"/>
      <c r="H190" s="274" t="s">
        <v>1586</v>
      </c>
      <c r="I190" s="277" t="s">
        <v>1587</v>
      </c>
      <c r="J190" s="277"/>
      <c r="K190" s="325"/>
    </row>
    <row r="191" s="1" customFormat="1" ht="15" customHeight="1">
      <c r="B191" s="302"/>
      <c r="C191" s="338" t="s">
        <v>1588</v>
      </c>
      <c r="D191" s="277"/>
      <c r="E191" s="277"/>
      <c r="F191" s="300" t="s">
        <v>1496</v>
      </c>
      <c r="G191" s="277"/>
      <c r="H191" s="277" t="s">
        <v>1589</v>
      </c>
      <c r="I191" s="277" t="s">
        <v>1531</v>
      </c>
      <c r="J191" s="277"/>
      <c r="K191" s="325"/>
    </row>
    <row r="192" s="1" customFormat="1" ht="15" customHeight="1">
      <c r="B192" s="302"/>
      <c r="C192" s="338" t="s">
        <v>1590</v>
      </c>
      <c r="D192" s="277"/>
      <c r="E192" s="277"/>
      <c r="F192" s="300" t="s">
        <v>1496</v>
      </c>
      <c r="G192" s="277"/>
      <c r="H192" s="277" t="s">
        <v>1591</v>
      </c>
      <c r="I192" s="277" t="s">
        <v>1531</v>
      </c>
      <c r="J192" s="277"/>
      <c r="K192" s="325"/>
    </row>
    <row r="193" s="1" customFormat="1" ht="15" customHeight="1">
      <c r="B193" s="302"/>
      <c r="C193" s="338" t="s">
        <v>1592</v>
      </c>
      <c r="D193" s="277"/>
      <c r="E193" s="277"/>
      <c r="F193" s="300" t="s">
        <v>1502</v>
      </c>
      <c r="G193" s="277"/>
      <c r="H193" s="277" t="s">
        <v>1593</v>
      </c>
      <c r="I193" s="277" t="s">
        <v>1531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1594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1595</v>
      </c>
      <c r="D200" s="341"/>
      <c r="E200" s="341"/>
      <c r="F200" s="341" t="s">
        <v>1596</v>
      </c>
      <c r="G200" s="342"/>
      <c r="H200" s="341" t="s">
        <v>1597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1587</v>
      </c>
      <c r="D202" s="277"/>
      <c r="E202" s="277"/>
      <c r="F202" s="300" t="s">
        <v>40</v>
      </c>
      <c r="G202" s="277"/>
      <c r="H202" s="277" t="s">
        <v>1598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1599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1600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1601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1602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1543</v>
      </c>
      <c r="D208" s="277"/>
      <c r="E208" s="277"/>
      <c r="F208" s="300" t="s">
        <v>76</v>
      </c>
      <c r="G208" s="277"/>
      <c r="H208" s="277" t="s">
        <v>1603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1438</v>
      </c>
      <c r="G209" s="277"/>
      <c r="H209" s="277" t="s">
        <v>1439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1436</v>
      </c>
      <c r="G210" s="277"/>
      <c r="H210" s="277" t="s">
        <v>1604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1440</v>
      </c>
      <c r="G211" s="338"/>
      <c r="H211" s="329" t="s">
        <v>1441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1442</v>
      </c>
      <c r="G212" s="338"/>
      <c r="H212" s="329" t="s">
        <v>844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1567</v>
      </c>
      <c r="D214" s="277"/>
      <c r="E214" s="277"/>
      <c r="F214" s="300">
        <v>1</v>
      </c>
      <c r="G214" s="338"/>
      <c r="H214" s="329" t="s">
        <v>1605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1606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1607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1608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Kabát</dc:creator>
  <cp:lastModifiedBy>Jan Kabát</cp:lastModifiedBy>
  <dcterms:created xsi:type="dcterms:W3CDTF">2023-07-18T12:49:39Z</dcterms:created>
  <dcterms:modified xsi:type="dcterms:W3CDTF">2023-07-18T12:49:51Z</dcterms:modified>
</cp:coreProperties>
</file>