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IO01 - Měření a dispečers..." sheetId="2" r:id="rId2"/>
    <sheet name="SO01 - Budova T" sheetId="3" r:id="rId3"/>
    <sheet name="SO02 - Budova O" sheetId="4" r:id="rId4"/>
    <sheet name="SO03 - Budova L" sheetId="5" r:id="rId5"/>
    <sheet name="SO04 - Budova Prádelna" sheetId="6" r:id="rId6"/>
    <sheet name="Pokyny pro vyplnění" sheetId="7" r:id="rId7"/>
  </sheets>
  <definedNames>
    <definedName name="_xlnm.Print_Area" localSheetId="0">'Rekapitulace stavby'!$D$4:$AO$36,'Rekapitulace stavby'!$C$42:$AQ$60</definedName>
    <definedName name="_xlnm.Print_Titles" localSheetId="0">'Rekapitulace stavby'!$52:$52</definedName>
    <definedName name="_xlnm._FilterDatabase" localSheetId="1" hidden="1">'IO01 - Měření a dispečers...'!$C$84:$K$118</definedName>
    <definedName name="_xlnm.Print_Area" localSheetId="1">'IO01 - Měření a dispečers...'!$C$4:$J$39,'IO01 - Měření a dispečers...'!$C$45:$J$66,'IO01 - Měření a dispečers...'!$C$72:$K$118</definedName>
    <definedName name="_xlnm.Print_Titles" localSheetId="1">'IO01 - Měření a dispečers...'!$84:$84</definedName>
    <definedName name="_xlnm._FilterDatabase" localSheetId="2" hidden="1">'SO01 - Budova T'!$C$99:$K$302</definedName>
    <definedName name="_xlnm.Print_Area" localSheetId="2">'SO01 - Budova T'!$C$4:$J$39,'SO01 - Budova T'!$C$45:$J$81,'SO01 - Budova T'!$C$87:$K$302</definedName>
    <definedName name="_xlnm.Print_Titles" localSheetId="2">'SO01 - Budova T'!$99:$99</definedName>
    <definedName name="_xlnm._FilterDatabase" localSheetId="3" hidden="1">'SO02 - Budova O'!$C$99:$K$306</definedName>
    <definedName name="_xlnm.Print_Area" localSheetId="3">'SO02 - Budova O'!$C$4:$J$39,'SO02 - Budova O'!$C$45:$J$81,'SO02 - Budova O'!$C$87:$K$306</definedName>
    <definedName name="_xlnm.Print_Titles" localSheetId="3">'SO02 - Budova O'!$99:$99</definedName>
    <definedName name="_xlnm._FilterDatabase" localSheetId="4" hidden="1">'SO03 - Budova L'!$C$99:$K$302</definedName>
    <definedName name="_xlnm.Print_Area" localSheetId="4">'SO03 - Budova L'!$C$4:$J$39,'SO03 - Budova L'!$C$45:$J$81,'SO03 - Budova L'!$C$87:$K$302</definedName>
    <definedName name="_xlnm.Print_Titles" localSheetId="4">'SO03 - Budova L'!$99:$99</definedName>
    <definedName name="_xlnm._FilterDatabase" localSheetId="5" hidden="1">'SO04 - Budova Prádelna'!$C$96:$K$308</definedName>
    <definedName name="_xlnm.Print_Area" localSheetId="5">'SO04 - Budova Prádelna'!$C$4:$J$39,'SO04 - Budova Prádelna'!$C$45:$J$78,'SO04 - Budova Prádelna'!$C$84:$K$308</definedName>
    <definedName name="_xlnm.Print_Titles" localSheetId="5">'SO04 - Budova Prádelna'!$96:$96</definedName>
    <definedName name="_xlnm.Print_Area" localSheetId="6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6" l="1" r="J37"/>
  <c r="J36"/>
  <c i="1" r="AY59"/>
  <c i="6" r="J35"/>
  <c i="1" r="AX59"/>
  <c i="6"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T302"/>
  <c r="R303"/>
  <c r="R302"/>
  <c r="P303"/>
  <c r="P302"/>
  <c r="BI300"/>
  <c r="BH300"/>
  <c r="BG300"/>
  <c r="BF300"/>
  <c r="T300"/>
  <c r="R300"/>
  <c r="P300"/>
  <c r="BI298"/>
  <c r="BH298"/>
  <c r="BG298"/>
  <c r="BF298"/>
  <c r="T298"/>
  <c r="R298"/>
  <c r="P298"/>
  <c r="BI297"/>
  <c r="BH297"/>
  <c r="BG297"/>
  <c r="BF297"/>
  <c r="T297"/>
  <c r="R297"/>
  <c r="P297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89"/>
  <c r="BH289"/>
  <c r="BG289"/>
  <c r="BF289"/>
  <c r="T289"/>
  <c r="R289"/>
  <c r="P289"/>
  <c r="BI287"/>
  <c r="BH287"/>
  <c r="BG287"/>
  <c r="BF287"/>
  <c r="T287"/>
  <c r="R287"/>
  <c r="P287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59"/>
  <c r="BH259"/>
  <c r="BG259"/>
  <c r="BF259"/>
  <c r="T259"/>
  <c r="R259"/>
  <c r="P259"/>
  <c r="BI258"/>
  <c r="BH258"/>
  <c r="BG258"/>
  <c r="BF258"/>
  <c r="T258"/>
  <c r="R258"/>
  <c r="P258"/>
  <c r="BI256"/>
  <c r="BH256"/>
  <c r="BG256"/>
  <c r="BF256"/>
  <c r="T256"/>
  <c r="R256"/>
  <c r="P256"/>
  <c r="BI255"/>
  <c r="BH255"/>
  <c r="BG255"/>
  <c r="BF255"/>
  <c r="T255"/>
  <c r="R255"/>
  <c r="P255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2"/>
  <c r="BH242"/>
  <c r="BG242"/>
  <c r="BF242"/>
  <c r="T242"/>
  <c r="R242"/>
  <c r="P242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1"/>
  <c r="BH191"/>
  <c r="BG191"/>
  <c r="BF191"/>
  <c r="T191"/>
  <c r="R191"/>
  <c r="P191"/>
  <c r="BI190"/>
  <c r="BH190"/>
  <c r="BG190"/>
  <c r="BF190"/>
  <c r="T190"/>
  <c r="R190"/>
  <c r="P190"/>
  <c r="BI188"/>
  <c r="BH188"/>
  <c r="BG188"/>
  <c r="BF188"/>
  <c r="T188"/>
  <c r="R188"/>
  <c r="P188"/>
  <c r="BI187"/>
  <c r="BH187"/>
  <c r="BG187"/>
  <c r="BF187"/>
  <c r="T187"/>
  <c r="R187"/>
  <c r="P187"/>
  <c r="BI184"/>
  <c r="BH184"/>
  <c r="BG184"/>
  <c r="BF184"/>
  <c r="T184"/>
  <c r="R184"/>
  <c r="P184"/>
  <c r="BI183"/>
  <c r="BH183"/>
  <c r="BG183"/>
  <c r="BF183"/>
  <c r="T183"/>
  <c r="R183"/>
  <c r="P183"/>
  <c r="BI180"/>
  <c r="BH180"/>
  <c r="BG180"/>
  <c r="BF180"/>
  <c r="T180"/>
  <c r="R180"/>
  <c r="P180"/>
  <c r="BI179"/>
  <c r="BH179"/>
  <c r="BG179"/>
  <c r="BF179"/>
  <c r="T179"/>
  <c r="R179"/>
  <c r="P179"/>
  <c r="BI176"/>
  <c r="BH176"/>
  <c r="BG176"/>
  <c r="BF176"/>
  <c r="T176"/>
  <c r="R176"/>
  <c r="P176"/>
  <c r="BI175"/>
  <c r="BH175"/>
  <c r="BG175"/>
  <c r="BF175"/>
  <c r="T175"/>
  <c r="R175"/>
  <c r="P175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29"/>
  <c r="BH129"/>
  <c r="BG129"/>
  <c r="BF129"/>
  <c r="T129"/>
  <c r="R129"/>
  <c r="P129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0"/>
  <c r="BH100"/>
  <c r="BG100"/>
  <c r="BF100"/>
  <c r="T100"/>
  <c r="T99"/>
  <c r="T98"/>
  <c r="R100"/>
  <c r="R99"/>
  <c r="R98"/>
  <c r="P100"/>
  <c r="P99"/>
  <c r="P98"/>
  <c r="J94"/>
  <c r="J93"/>
  <c r="F93"/>
  <c r="F91"/>
  <c r="E89"/>
  <c r="J55"/>
  <c r="J54"/>
  <c r="F54"/>
  <c r="F52"/>
  <c r="E50"/>
  <c r="J18"/>
  <c r="E18"/>
  <c r="F94"/>
  <c r="J17"/>
  <c r="J12"/>
  <c r="J91"/>
  <c r="E7"/>
  <c r="E87"/>
  <c i="5" r="J37"/>
  <c r="J36"/>
  <c i="1" r="AY58"/>
  <c i="5" r="J35"/>
  <c i="1" r="AX58"/>
  <c i="5"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2"/>
  <c r="BH292"/>
  <c r="BG292"/>
  <c r="BF292"/>
  <c r="T292"/>
  <c r="R292"/>
  <c r="P292"/>
  <c r="BI290"/>
  <c r="BH290"/>
  <c r="BG290"/>
  <c r="BF290"/>
  <c r="T290"/>
  <c r="R290"/>
  <c r="P290"/>
  <c r="BI289"/>
  <c r="BH289"/>
  <c r="BG289"/>
  <c r="BF289"/>
  <c r="T289"/>
  <c r="R289"/>
  <c r="P289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1"/>
  <c r="BH281"/>
  <c r="BG281"/>
  <c r="BF281"/>
  <c r="T281"/>
  <c r="R281"/>
  <c r="P281"/>
  <c r="BI279"/>
  <c r="BH279"/>
  <c r="BG279"/>
  <c r="BF279"/>
  <c r="T279"/>
  <c r="R279"/>
  <c r="P279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8"/>
  <c r="BH248"/>
  <c r="BG248"/>
  <c r="BF248"/>
  <c r="T248"/>
  <c r="R248"/>
  <c r="P248"/>
  <c r="BI247"/>
  <c r="BH247"/>
  <c r="BG247"/>
  <c r="BF247"/>
  <c r="T247"/>
  <c r="R247"/>
  <c r="P247"/>
  <c r="BI245"/>
  <c r="BH245"/>
  <c r="BG245"/>
  <c r="BF245"/>
  <c r="T245"/>
  <c r="R245"/>
  <c r="P245"/>
  <c r="BI244"/>
  <c r="BH244"/>
  <c r="BG244"/>
  <c r="BF244"/>
  <c r="T244"/>
  <c r="R244"/>
  <c r="P244"/>
  <c r="BI242"/>
  <c r="BH242"/>
  <c r="BG242"/>
  <c r="BF242"/>
  <c r="T242"/>
  <c r="R242"/>
  <c r="P242"/>
  <c r="BI241"/>
  <c r="BH241"/>
  <c r="BG241"/>
  <c r="BF241"/>
  <c r="T241"/>
  <c r="R241"/>
  <c r="P241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4"/>
  <c r="BH234"/>
  <c r="BG234"/>
  <c r="BF234"/>
  <c r="T234"/>
  <c r="R234"/>
  <c r="P234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79"/>
  <c r="BH179"/>
  <c r="BG179"/>
  <c r="BF179"/>
  <c r="T179"/>
  <c r="R179"/>
  <c r="P179"/>
  <c r="BI178"/>
  <c r="BH178"/>
  <c r="BG178"/>
  <c r="BF178"/>
  <c r="T178"/>
  <c r="R178"/>
  <c r="P178"/>
  <c r="BI175"/>
  <c r="BH175"/>
  <c r="BG175"/>
  <c r="BF175"/>
  <c r="T175"/>
  <c r="R175"/>
  <c r="P175"/>
  <c r="BI174"/>
  <c r="BH174"/>
  <c r="BG174"/>
  <c r="BF174"/>
  <c r="T174"/>
  <c r="R174"/>
  <c r="P174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T165"/>
  <c r="R166"/>
  <c r="R165"/>
  <c r="P166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T155"/>
  <c r="R156"/>
  <c r="R155"/>
  <c r="P156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5"/>
  <c r="BH125"/>
  <c r="BG125"/>
  <c r="BF125"/>
  <c r="T125"/>
  <c r="R125"/>
  <c r="P125"/>
  <c r="BI123"/>
  <c r="BH123"/>
  <c r="BG123"/>
  <c r="BF123"/>
  <c r="T123"/>
  <c r="R123"/>
  <c r="P123"/>
  <c r="BI122"/>
  <c r="BH122"/>
  <c r="BG122"/>
  <c r="BF122"/>
  <c r="T122"/>
  <c r="R122"/>
  <c r="P122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3"/>
  <c r="BH103"/>
  <c r="BG103"/>
  <c r="BF103"/>
  <c r="T103"/>
  <c r="T102"/>
  <c r="T101"/>
  <c r="R103"/>
  <c r="R102"/>
  <c r="R101"/>
  <c r="P103"/>
  <c r="P102"/>
  <c r="P101"/>
  <c r="J97"/>
  <c r="J96"/>
  <c r="F96"/>
  <c r="F94"/>
  <c r="E92"/>
  <c r="J55"/>
  <c r="J54"/>
  <c r="F54"/>
  <c r="F52"/>
  <c r="E50"/>
  <c r="J18"/>
  <c r="E18"/>
  <c r="F55"/>
  <c r="J17"/>
  <c r="J12"/>
  <c r="J94"/>
  <c r="E7"/>
  <c r="E48"/>
  <c i="4" r="J37"/>
  <c r="J36"/>
  <c i="1" r="AY57"/>
  <c i="4" r="J35"/>
  <c i="1" r="AX57"/>
  <c i="4"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6"/>
  <c r="BH296"/>
  <c r="BG296"/>
  <c r="BF296"/>
  <c r="T296"/>
  <c r="R296"/>
  <c r="P296"/>
  <c r="BI294"/>
  <c r="BH294"/>
  <c r="BG294"/>
  <c r="BF294"/>
  <c r="T294"/>
  <c r="R294"/>
  <c r="P294"/>
  <c r="BI293"/>
  <c r="BH293"/>
  <c r="BG293"/>
  <c r="BF293"/>
  <c r="T293"/>
  <c r="R293"/>
  <c r="P293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5"/>
  <c r="BH285"/>
  <c r="BG285"/>
  <c r="BF285"/>
  <c r="T285"/>
  <c r="R285"/>
  <c r="P285"/>
  <c r="BI283"/>
  <c r="BH283"/>
  <c r="BG283"/>
  <c r="BF283"/>
  <c r="T283"/>
  <c r="R283"/>
  <c r="P283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2"/>
  <c r="BH252"/>
  <c r="BG252"/>
  <c r="BF252"/>
  <c r="T252"/>
  <c r="R252"/>
  <c r="P252"/>
  <c r="BI251"/>
  <c r="BH251"/>
  <c r="BG251"/>
  <c r="BF251"/>
  <c r="T251"/>
  <c r="R251"/>
  <c r="P251"/>
  <c r="BI249"/>
  <c r="BH249"/>
  <c r="BG249"/>
  <c r="BF249"/>
  <c r="T249"/>
  <c r="R249"/>
  <c r="P249"/>
  <c r="BI248"/>
  <c r="BH248"/>
  <c r="BG248"/>
  <c r="BF248"/>
  <c r="T248"/>
  <c r="R248"/>
  <c r="P248"/>
  <c r="BI246"/>
  <c r="BH246"/>
  <c r="BG246"/>
  <c r="BF246"/>
  <c r="T246"/>
  <c r="R246"/>
  <c r="P246"/>
  <c r="BI245"/>
  <c r="BH245"/>
  <c r="BG245"/>
  <c r="BF245"/>
  <c r="T245"/>
  <c r="R245"/>
  <c r="P245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8"/>
  <c r="BH238"/>
  <c r="BG238"/>
  <c r="BF238"/>
  <c r="T238"/>
  <c r="R238"/>
  <c r="P238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3"/>
  <c r="BH183"/>
  <c r="BG183"/>
  <c r="BF183"/>
  <c r="T183"/>
  <c r="R183"/>
  <c r="P183"/>
  <c r="BI182"/>
  <c r="BH182"/>
  <c r="BG182"/>
  <c r="BF182"/>
  <c r="T182"/>
  <c r="R182"/>
  <c r="P182"/>
  <c r="BI179"/>
  <c r="BH179"/>
  <c r="BG179"/>
  <c r="BF179"/>
  <c r="T179"/>
  <c r="R179"/>
  <c r="P179"/>
  <c r="BI178"/>
  <c r="BH178"/>
  <c r="BG178"/>
  <c r="BF178"/>
  <c r="T178"/>
  <c r="R178"/>
  <c r="P178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T169"/>
  <c r="R170"/>
  <c r="R169"/>
  <c r="P170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T159"/>
  <c r="R160"/>
  <c r="R159"/>
  <c r="P160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3"/>
  <c r="BH103"/>
  <c r="BG103"/>
  <c r="BF103"/>
  <c r="T103"/>
  <c r="T102"/>
  <c r="T101"/>
  <c r="R103"/>
  <c r="R102"/>
  <c r="R101"/>
  <c r="P103"/>
  <c r="P102"/>
  <c r="P101"/>
  <c r="J97"/>
  <c r="J96"/>
  <c r="F96"/>
  <c r="F94"/>
  <c r="E92"/>
  <c r="J55"/>
  <c r="J54"/>
  <c r="F54"/>
  <c r="F52"/>
  <c r="E50"/>
  <c r="J18"/>
  <c r="E18"/>
  <c r="F97"/>
  <c r="J17"/>
  <c r="J12"/>
  <c r="J94"/>
  <c r="E7"/>
  <c r="E48"/>
  <c i="3" r="J37"/>
  <c r="J36"/>
  <c i="1" r="AY56"/>
  <c i="3" r="J35"/>
  <c i="1" r="AX56"/>
  <c i="3"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2"/>
  <c r="BH292"/>
  <c r="BG292"/>
  <c r="BF292"/>
  <c r="T292"/>
  <c r="R292"/>
  <c r="P292"/>
  <c r="BI290"/>
  <c r="BH290"/>
  <c r="BG290"/>
  <c r="BF290"/>
  <c r="T290"/>
  <c r="R290"/>
  <c r="P290"/>
  <c r="BI289"/>
  <c r="BH289"/>
  <c r="BG289"/>
  <c r="BF289"/>
  <c r="T289"/>
  <c r="R289"/>
  <c r="P289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1"/>
  <c r="BH281"/>
  <c r="BG281"/>
  <c r="BF281"/>
  <c r="T281"/>
  <c r="R281"/>
  <c r="P281"/>
  <c r="BI279"/>
  <c r="BH279"/>
  <c r="BG279"/>
  <c r="BF279"/>
  <c r="T279"/>
  <c r="R279"/>
  <c r="P279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8"/>
  <c r="BH248"/>
  <c r="BG248"/>
  <c r="BF248"/>
  <c r="T248"/>
  <c r="R248"/>
  <c r="P248"/>
  <c r="BI247"/>
  <c r="BH247"/>
  <c r="BG247"/>
  <c r="BF247"/>
  <c r="T247"/>
  <c r="R247"/>
  <c r="P247"/>
  <c r="BI245"/>
  <c r="BH245"/>
  <c r="BG245"/>
  <c r="BF245"/>
  <c r="T245"/>
  <c r="R245"/>
  <c r="P245"/>
  <c r="BI244"/>
  <c r="BH244"/>
  <c r="BG244"/>
  <c r="BF244"/>
  <c r="T244"/>
  <c r="R244"/>
  <c r="P244"/>
  <c r="BI242"/>
  <c r="BH242"/>
  <c r="BG242"/>
  <c r="BF242"/>
  <c r="T242"/>
  <c r="R242"/>
  <c r="P242"/>
  <c r="BI241"/>
  <c r="BH241"/>
  <c r="BG241"/>
  <c r="BF241"/>
  <c r="T241"/>
  <c r="R241"/>
  <c r="P241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4"/>
  <c r="BH234"/>
  <c r="BG234"/>
  <c r="BF234"/>
  <c r="T234"/>
  <c r="R234"/>
  <c r="P234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79"/>
  <c r="BH179"/>
  <c r="BG179"/>
  <c r="BF179"/>
  <c r="T179"/>
  <c r="R179"/>
  <c r="P179"/>
  <c r="BI178"/>
  <c r="BH178"/>
  <c r="BG178"/>
  <c r="BF178"/>
  <c r="T178"/>
  <c r="R178"/>
  <c r="P178"/>
  <c r="BI175"/>
  <c r="BH175"/>
  <c r="BG175"/>
  <c r="BF175"/>
  <c r="T175"/>
  <c r="R175"/>
  <c r="P175"/>
  <c r="BI174"/>
  <c r="BH174"/>
  <c r="BG174"/>
  <c r="BF174"/>
  <c r="T174"/>
  <c r="R174"/>
  <c r="P174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T165"/>
  <c r="R166"/>
  <c r="R165"/>
  <c r="P166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T155"/>
  <c r="R156"/>
  <c r="R155"/>
  <c r="P156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5"/>
  <c r="BH125"/>
  <c r="BG125"/>
  <c r="BF125"/>
  <c r="T125"/>
  <c r="R125"/>
  <c r="P125"/>
  <c r="BI123"/>
  <c r="BH123"/>
  <c r="BG123"/>
  <c r="BF123"/>
  <c r="T123"/>
  <c r="R123"/>
  <c r="P123"/>
  <c r="BI122"/>
  <c r="BH122"/>
  <c r="BG122"/>
  <c r="BF122"/>
  <c r="T122"/>
  <c r="R122"/>
  <c r="P122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3"/>
  <c r="BH103"/>
  <c r="BG103"/>
  <c r="BF103"/>
  <c r="T103"/>
  <c r="T102"/>
  <c r="T101"/>
  <c r="R103"/>
  <c r="R102"/>
  <c r="R101"/>
  <c r="P103"/>
  <c r="P102"/>
  <c r="P101"/>
  <c r="J97"/>
  <c r="J96"/>
  <c r="F96"/>
  <c r="F94"/>
  <c r="E92"/>
  <c r="J55"/>
  <c r="J54"/>
  <c r="F54"/>
  <c r="F52"/>
  <c r="E50"/>
  <c r="J18"/>
  <c r="E18"/>
  <c r="F97"/>
  <c r="J17"/>
  <c r="J12"/>
  <c r="J52"/>
  <c r="E7"/>
  <c r="E90"/>
  <c i="2" r="J37"/>
  <c r="J36"/>
  <c i="1" r="AY55"/>
  <c i="2" r="J35"/>
  <c i="1" r="AX55"/>
  <c i="2" r="BI118"/>
  <c r="BH118"/>
  <c r="BG118"/>
  <c r="BF118"/>
  <c r="T118"/>
  <c r="T117"/>
  <c r="R118"/>
  <c r="R117"/>
  <c r="P118"/>
  <c r="P117"/>
  <c r="BI115"/>
  <c r="BH115"/>
  <c r="BG115"/>
  <c r="BF115"/>
  <c r="T115"/>
  <c r="R115"/>
  <c r="P115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T109"/>
  <c r="R110"/>
  <c r="R109"/>
  <c r="P110"/>
  <c r="P109"/>
  <c r="BI107"/>
  <c r="BH107"/>
  <c r="BG107"/>
  <c r="BF107"/>
  <c r="T107"/>
  <c r="R107"/>
  <c r="P107"/>
  <c r="BI106"/>
  <c r="BH106"/>
  <c r="BG106"/>
  <c r="BF106"/>
  <c r="T106"/>
  <c r="R106"/>
  <c r="P106"/>
  <c r="BI104"/>
  <c r="BH104"/>
  <c r="BG104"/>
  <c r="BF104"/>
  <c r="T104"/>
  <c r="R104"/>
  <c r="P104"/>
  <c r="BI103"/>
  <c r="BH103"/>
  <c r="BG103"/>
  <c r="BF103"/>
  <c r="T103"/>
  <c r="R103"/>
  <c r="P103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82"/>
  <c r="J17"/>
  <c r="J12"/>
  <c r="J52"/>
  <c r="E7"/>
  <c r="E75"/>
  <c i="1" r="L50"/>
  <c r="AM50"/>
  <c r="AM49"/>
  <c r="L49"/>
  <c r="AM47"/>
  <c r="L47"/>
  <c r="L45"/>
  <c r="L44"/>
  <c i="5" r="BK279"/>
  <c r="J234"/>
  <c r="J212"/>
  <c r="J186"/>
  <c r="J152"/>
  <c r="BK132"/>
  <c r="BK103"/>
  <c r="BK260"/>
  <c r="BK218"/>
  <c r="BK192"/>
  <c r="J166"/>
  <c r="BK139"/>
  <c r="J111"/>
  <c r="J259"/>
  <c r="J239"/>
  <c r="BK212"/>
  <c r="BK198"/>
  <c r="BK154"/>
  <c r="J137"/>
  <c i="6" r="J294"/>
  <c r="BK270"/>
  <c r="BK251"/>
  <c r="J226"/>
  <c r="J206"/>
  <c r="BK184"/>
  <c r="BK152"/>
  <c r="J123"/>
  <c r="BK111"/>
  <c r="BK297"/>
  <c r="J287"/>
  <c r="BK259"/>
  <c r="J232"/>
  <c r="J204"/>
  <c r="J163"/>
  <c r="J150"/>
  <c r="BK115"/>
  <c r="J282"/>
  <c r="BK262"/>
  <c r="J228"/>
  <c r="BK204"/>
  <c r="J183"/>
  <c r="J156"/>
  <c r="J125"/>
  <c r="J100"/>
  <c i="2" r="BK106"/>
  <c r="BK92"/>
  <c r="BK113"/>
  <c r="BK101"/>
  <c r="J92"/>
  <c r="BK103"/>
  <c r="BK88"/>
  <c i="3" r="J292"/>
  <c r="BK285"/>
  <c r="J258"/>
  <c r="J238"/>
  <c r="BK220"/>
  <c r="BK206"/>
  <c r="J191"/>
  <c r="BK183"/>
  <c r="J163"/>
  <c r="BK138"/>
  <c r="J113"/>
  <c r="BK297"/>
  <c r="BK272"/>
  <c r="J263"/>
  <c r="BK252"/>
  <c r="BK230"/>
  <c r="BK218"/>
  <c r="J209"/>
  <c r="J166"/>
  <c r="J150"/>
  <c r="BK137"/>
  <c r="J122"/>
  <c r="J111"/>
  <c r="BK287"/>
  <c r="BK271"/>
  <c r="BK258"/>
  <c r="BK242"/>
  <c r="J229"/>
  <c r="BK221"/>
  <c r="J213"/>
  <c r="J198"/>
  <c r="J183"/>
  <c r="J148"/>
  <c r="J138"/>
  <c r="BK122"/>
  <c r="J106"/>
  <c i="4" r="BK279"/>
  <c r="BK262"/>
  <c r="BK245"/>
  <c r="J151"/>
  <c r="J131"/>
  <c r="J119"/>
  <c r="J115"/>
  <c r="J109"/>
  <c r="J305"/>
  <c r="J278"/>
  <c r="BK251"/>
  <c r="J225"/>
  <c r="J219"/>
  <c r="BK215"/>
  <c r="BK303"/>
  <c r="J270"/>
  <c r="J262"/>
  <c r="BK249"/>
  <c r="BK232"/>
  <c r="BK221"/>
  <c r="J215"/>
  <c r="BK206"/>
  <c r="BK201"/>
  <c r="J196"/>
  <c r="J183"/>
  <c r="BK173"/>
  <c r="BK166"/>
  <c r="J160"/>
  <c r="BK154"/>
  <c r="BK148"/>
  <c r="J139"/>
  <c r="J130"/>
  <c r="BK120"/>
  <c r="BK114"/>
  <c r="BK108"/>
  <c r="J296"/>
  <c r="J279"/>
  <c r="BK267"/>
  <c r="J245"/>
  <c r="BK225"/>
  <c r="BK200"/>
  <c r="BK189"/>
  <c r="J178"/>
  <c r="BK167"/>
  <c r="J158"/>
  <c i="5" r="J290"/>
  <c r="J271"/>
  <c r="BK258"/>
  <c r="J245"/>
  <c r="J221"/>
  <c r="J215"/>
  <c r="BK210"/>
  <c r="J178"/>
  <c r="BK166"/>
  <c r="BK142"/>
  <c r="J117"/>
  <c r="J297"/>
  <c r="J266"/>
  <c r="J238"/>
  <c r="BK222"/>
  <c r="J198"/>
  <c r="BK190"/>
  <c r="BK164"/>
  <c r="J148"/>
  <c r="J112"/>
  <c r="J285"/>
  <c r="BK248"/>
  <c r="J220"/>
  <c r="J199"/>
  <c r="BK182"/>
  <c r="J159"/>
  <c r="J138"/>
  <c r="J108"/>
  <c r="BK272"/>
  <c r="J258"/>
  <c r="J244"/>
  <c r="BK223"/>
  <c r="J190"/>
  <c r="BK148"/>
  <c r="BK136"/>
  <c r="BK112"/>
  <c i="6" r="J298"/>
  <c r="BK280"/>
  <c r="J262"/>
  <c r="J245"/>
  <c r="J227"/>
  <c r="J214"/>
  <c r="J199"/>
  <c r="BK179"/>
  <c r="J160"/>
  <c r="BK145"/>
  <c r="BK125"/>
  <c r="BK113"/>
  <c r="BK305"/>
  <c r="BK293"/>
  <c r="BK264"/>
  <c r="J251"/>
  <c r="J230"/>
  <c r="BK218"/>
  <c r="BK196"/>
  <c r="J169"/>
  <c r="J155"/>
  <c r="BK139"/>
  <c r="BK122"/>
  <c r="J307"/>
  <c r="BK277"/>
  <c r="J253"/>
  <c r="J234"/>
  <c r="BK226"/>
  <c r="J209"/>
  <c r="J191"/>
  <c r="BK167"/>
  <c r="BK146"/>
  <c r="BK123"/>
  <c r="J113"/>
  <c i="2" r="J101"/>
  <c r="J96"/>
  <c r="BK89"/>
  <c r="BK100"/>
  <c r="J93"/>
  <c r="J118"/>
  <c r="J107"/>
  <c r="J98"/>
  <c r="J90"/>
  <c i="3" r="J286"/>
  <c r="J273"/>
  <c r="J253"/>
  <c r="BK244"/>
  <c r="J237"/>
  <c r="BK229"/>
  <c r="J224"/>
  <c r="J217"/>
  <c r="J208"/>
  <c r="J196"/>
  <c r="BK185"/>
  <c r="BK169"/>
  <c r="J162"/>
  <c r="BK150"/>
  <c r="BK119"/>
  <c r="BK106"/>
  <c r="BK286"/>
  <c r="J271"/>
  <c r="J264"/>
  <c r="BK259"/>
  <c r="BK251"/>
  <c r="BK223"/>
  <c r="BK217"/>
  <c r="BK208"/>
  <c r="J190"/>
  <c r="J170"/>
  <c r="BK154"/>
  <c r="BK139"/>
  <c r="J129"/>
  <c r="J117"/>
  <c r="BK112"/>
  <c r="BK295"/>
  <c r="J274"/>
  <c r="BK261"/>
  <c r="J254"/>
  <c r="J244"/>
  <c r="J234"/>
  <c r="BK228"/>
  <c r="J219"/>
  <c r="BK211"/>
  <c r="BK199"/>
  <c r="BK191"/>
  <c r="BK182"/>
  <c r="J175"/>
  <c r="BK170"/>
  <c r="BK168"/>
  <c r="J154"/>
  <c r="J147"/>
  <c r="J139"/>
  <c r="BK132"/>
  <c r="BK118"/>
  <c r="J107"/>
  <c i="4" r="J293"/>
  <c r="J271"/>
  <c r="BK261"/>
  <c r="J243"/>
  <c r="BK230"/>
  <c r="BK150"/>
  <c r="J141"/>
  <c r="J132"/>
  <c r="J120"/>
  <c r="BK116"/>
  <c r="J110"/>
  <c r="BK305"/>
  <c r="BK291"/>
  <c r="J268"/>
  <c r="BK235"/>
  <c r="J224"/>
  <c r="BK218"/>
  <c r="J214"/>
  <c r="BK296"/>
  <c r="BK271"/>
  <c r="BK258"/>
  <c r="J248"/>
  <c r="J230"/>
  <c r="BK222"/>
  <c r="BK216"/>
  <c r="BK212"/>
  <c r="BK202"/>
  <c r="BK195"/>
  <c r="BK186"/>
  <c r="BK174"/>
  <c r="J167"/>
  <c r="BK158"/>
  <c r="BK153"/>
  <c r="J146"/>
  <c r="BK138"/>
  <c r="J125"/>
  <c r="BK117"/>
  <c r="BK111"/>
  <c r="BK103"/>
  <c r="J290"/>
  <c r="BK272"/>
  <c r="BK257"/>
  <c r="BK246"/>
  <c r="BK227"/>
  <c r="BK198"/>
  <c r="J194"/>
  <c r="BK183"/>
  <c r="J168"/>
  <c r="BK160"/>
  <c i="5" r="J289"/>
  <c r="BK274"/>
  <c r="BK264"/>
  <c r="BK251"/>
  <c r="J202"/>
  <c r="J170"/>
  <c r="J164"/>
  <c r="J131"/>
  <c r="J119"/>
  <c r="BK299"/>
  <c r="J261"/>
  <c r="J223"/>
  <c r="BK204"/>
  <c r="BK185"/>
  <c r="BK156"/>
  <c r="BK137"/>
  <c r="BK113"/>
  <c r="BK281"/>
  <c r="BK244"/>
  <c r="BK217"/>
  <c r="BK197"/>
  <c r="BK179"/>
  <c r="J161"/>
  <c r="J123"/>
  <c r="J286"/>
  <c r="J264"/>
  <c r="BK245"/>
  <c r="BK230"/>
  <c r="J213"/>
  <c r="BK186"/>
  <c r="BK158"/>
  <c r="BK131"/>
  <c r="J109"/>
  <c i="6" r="BK292"/>
  <c r="BK274"/>
  <c r="J264"/>
  <c r="J247"/>
  <c r="BK230"/>
  <c r="BK209"/>
  <c r="BK191"/>
  <c r="BK169"/>
  <c r="J151"/>
  <c r="J137"/>
  <c r="BK117"/>
  <c r="BK104"/>
  <c r="BK268"/>
  <c r="BK252"/>
  <c r="J237"/>
  <c r="BK224"/>
  <c r="J207"/>
  <c r="J180"/>
  <c r="BK156"/>
  <c r="BK141"/>
  <c r="J112"/>
  <c r="J300"/>
  <c r="BK275"/>
  <c r="J250"/>
  <c r="BK231"/>
  <c r="J219"/>
  <c r="BK202"/>
  <c r="J184"/>
  <c r="BK163"/>
  <c r="J147"/>
  <c r="BK124"/>
  <c r="BK103"/>
  <c r="BK105"/>
  <c i="5" r="J129"/>
  <c r="J265"/>
  <c r="BK224"/>
  <c r="BK201"/>
  <c r="BK174"/>
  <c r="BK119"/>
  <c r="J292"/>
  <c r="J251"/>
  <c r="BK213"/>
  <c r="BK202"/>
  <c r="BK171"/>
  <c r="J150"/>
  <c r="BK290"/>
  <c r="BK265"/>
  <c r="J247"/>
  <c r="J224"/>
  <c r="BK209"/>
  <c r="BK161"/>
  <c r="J118"/>
  <c i="6" r="J289"/>
  <c r="BK272"/>
  <c r="J259"/>
  <c r="BK237"/>
  <c r="J213"/>
  <c r="J190"/>
  <c r="BK162"/>
  <c r="BK147"/>
  <c r="J118"/>
  <c r="BK307"/>
  <c r="BK289"/>
  <c r="J263"/>
  <c r="J238"/>
  <c r="J220"/>
  <c r="BK190"/>
  <c r="J167"/>
  <c r="BK154"/>
  <c r="J124"/>
  <c r="J295"/>
  <c r="J252"/>
  <c r="BK232"/>
  <c r="BK211"/>
  <c r="BK194"/>
  <c r="BK160"/>
  <c r="BK136"/>
  <c r="BK112"/>
  <c r="BK109"/>
  <c i="2" r="BK112"/>
  <c r="J95"/>
  <c r="J115"/>
  <c r="J99"/>
  <c r="BK115"/>
  <c r="J97"/>
  <c i="3" r="J301"/>
  <c r="J290"/>
  <c r="J275"/>
  <c r="J251"/>
  <c r="BK234"/>
  <c r="BK215"/>
  <c r="BK201"/>
  <c r="J189"/>
  <c r="BK166"/>
  <c r="BK153"/>
  <c r="BK123"/>
  <c r="BK108"/>
  <c r="BK290"/>
  <c r="J269"/>
  <c r="J260"/>
  <c r="J242"/>
  <c r="BK216"/>
  <c r="BK197"/>
  <c r="J174"/>
  <c r="BK156"/>
  <c r="J144"/>
  <c r="J132"/>
  <c r="J118"/>
  <c r="J109"/>
  <c r="J284"/>
  <c r="BK267"/>
  <c r="BK255"/>
  <c r="BK245"/>
  <c r="J236"/>
  <c r="J223"/>
  <c r="J215"/>
  <c r="J201"/>
  <c r="BK189"/>
  <c r="J153"/>
  <c r="BK144"/>
  <c r="BK129"/>
  <c r="BK113"/>
  <c i="4" r="J294"/>
  <c r="BK270"/>
  <c r="J256"/>
  <c r="BK233"/>
  <c r="BK149"/>
  <c r="J140"/>
  <c r="J138"/>
  <c i="5" r="BK106"/>
  <c r="BK271"/>
  <c r="BK221"/>
  <c r="J179"/>
  <c r="BK147"/>
  <c r="BK114"/>
  <c r="J272"/>
  <c r="J228"/>
  <c r="BK196"/>
  <c r="J158"/>
  <c r="BK118"/>
  <c r="BK268"/>
  <c r="BK252"/>
  <c r="J229"/>
  <c r="J189"/>
  <c r="J147"/>
  <c r="J130"/>
  <c r="BK111"/>
  <c i="6" r="BK276"/>
  <c r="BK263"/>
  <c r="BK246"/>
  <c r="BK223"/>
  <c r="J202"/>
  <c r="BK172"/>
  <c r="BK158"/>
  <c r="J136"/>
  <c r="BK108"/>
  <c r="BK294"/>
  <c r="J270"/>
  <c r="BK249"/>
  <c r="J223"/>
  <c r="BK215"/>
  <c r="J172"/>
  <c r="J157"/>
  <c r="J138"/>
  <c r="J303"/>
  <c r="BK269"/>
  <c r="BK247"/>
  <c r="J224"/>
  <c r="BK201"/>
  <c r="J170"/>
  <c r="BK143"/>
  <c r="J121"/>
  <c r="J104"/>
  <c i="2" r="J100"/>
  <c r="BK90"/>
  <c r="BK107"/>
  <c r="J89"/>
  <c r="J106"/>
  <c r="BK93"/>
  <c i="3" r="J297"/>
  <c r="J287"/>
  <c r="BK266"/>
  <c r="BK241"/>
  <c r="J222"/>
  <c r="BK212"/>
  <c r="BK198"/>
  <c r="BK171"/>
  <c r="BK158"/>
  <c r="J131"/>
  <c r="BK111"/>
  <c r="BK284"/>
  <c r="J267"/>
  <c r="BK257"/>
  <c r="J250"/>
  <c r="BK224"/>
  <c r="BK202"/>
  <c r="J192"/>
  <c r="J158"/>
  <c r="BK148"/>
  <c r="BK130"/>
  <c r="J116"/>
  <c r="J103"/>
  <c r="J279"/>
  <c r="BK263"/>
  <c r="J252"/>
  <c r="BK239"/>
  <c r="J226"/>
  <c r="BK209"/>
  <c r="BK196"/>
  <c r="BK159"/>
  <c r="J146"/>
  <c r="BK136"/>
  <c r="BK117"/>
  <c i="4" r="J303"/>
  <c r="BK275"/>
  <c r="BK259"/>
  <c r="J242"/>
  <c r="BK229"/>
  <c r="BK146"/>
  <c r="BK133"/>
  <c r="J117"/>
  <c r="J111"/>
  <c r="BK107"/>
  <c r="J285"/>
  <c r="J265"/>
  <c r="J255"/>
  <c r="BK234"/>
  <c r="J223"/>
  <c r="BK217"/>
  <c r="BK210"/>
  <c r="BK288"/>
  <c r="BK264"/>
  <c r="BK254"/>
  <c r="BK238"/>
  <c r="J226"/>
  <c r="BK223"/>
  <c r="J217"/>
  <c r="J210"/>
  <c r="J203"/>
  <c r="BK194"/>
  <c r="J187"/>
  <c r="J175"/>
  <c r="BK168"/>
  <c r="BK155"/>
  <c r="J150"/>
  <c r="BK141"/>
  <c r="BK134"/>
  <c r="J127"/>
  <c r="BK118"/>
  <c r="BK112"/>
  <c r="J301"/>
  <c r="J288"/>
  <c r="BK276"/>
  <c r="J258"/>
  <c r="J249"/>
  <c r="J228"/>
  <c r="J197"/>
  <c r="J193"/>
  <c r="BK182"/>
  <c r="J172"/>
  <c r="BK162"/>
  <c i="5" r="BK297"/>
  <c r="BK285"/>
  <c r="BK263"/>
  <c r="BK250"/>
  <c r="BK241"/>
  <c r="BK220"/>
  <c r="BK214"/>
  <c r="BK194"/>
  <c r="J169"/>
  <c r="BK149"/>
  <c r="J122"/>
  <c r="BK301"/>
  <c r="J273"/>
  <c r="J254"/>
  <c r="J217"/>
  <c r="J193"/>
  <c r="J183"/>
  <c r="J153"/>
  <c r="J140"/>
  <c r="BK122"/>
  <c r="J107"/>
  <c r="BK273"/>
  <c r="BK238"/>
  <c r="BK216"/>
  <c r="J194"/>
  <c r="BK170"/>
  <c r="J154"/>
  <c r="BK125"/>
  <c r="BK289"/>
  <c r="BK266"/>
  <c r="J253"/>
  <c r="BK237"/>
  <c r="BK228"/>
  <c r="J211"/>
  <c r="BK159"/>
  <c r="BK140"/>
  <c r="BK116"/>
  <c i="6" r="J305"/>
  <c r="BK287"/>
  <c r="J269"/>
  <c r="J256"/>
  <c r="J236"/>
  <c r="BK221"/>
  <c r="J211"/>
  <c r="J194"/>
  <c r="BK170"/>
  <c r="J153"/>
  <c r="J133"/>
  <c r="J116"/>
  <c r="BK100"/>
  <c r="BK295"/>
  <c r="J277"/>
  <c r="J258"/>
  <c r="J242"/>
  <c r="BK225"/>
  <c r="BK214"/>
  <c r="BK187"/>
  <c r="BK164"/>
  <c r="J158"/>
  <c r="J148"/>
  <c r="J110"/>
  <c r="J283"/>
  <c r="J265"/>
  <c r="J249"/>
  <c r="BK229"/>
  <c r="J216"/>
  <c r="J196"/>
  <c r="J179"/>
  <c r="J159"/>
  <c r="BK148"/>
  <c r="BK129"/>
  <c r="J105"/>
  <c i="2" r="J113"/>
  <c r="BK99"/>
  <c r="J91"/>
  <c r="J103"/>
  <c r="BK97"/>
  <c r="BK91"/>
  <c r="J112"/>
  <c r="BK104"/>
  <c r="BK95"/>
  <c r="J34"/>
  <c i="3" r="BK190"/>
  <c r="BK175"/>
  <c r="J159"/>
  <c r="BK145"/>
  <c r="BK114"/>
  <c r="BK109"/>
  <c r="J295"/>
  <c r="BK274"/>
  <c r="J266"/>
  <c r="J255"/>
  <c r="BK247"/>
  <c r="J231"/>
  <c r="BK219"/>
  <c r="J210"/>
  <c r="BK194"/>
  <c r="J168"/>
  <c r="J151"/>
  <c r="BK146"/>
  <c r="J136"/>
  <c r="BK125"/>
  <c r="J115"/>
  <c r="BK107"/>
  <c r="J285"/>
  <c r="J272"/>
  <c r="BK265"/>
  <c r="J257"/>
  <c r="J247"/>
  <c r="BK237"/>
  <c r="J225"/>
  <c r="J216"/>
  <c r="J206"/>
  <c r="J197"/>
  <c r="BK186"/>
  <c r="BK179"/>
  <c r="BK174"/>
  <c r="J169"/>
  <c r="BK162"/>
  <c r="BK152"/>
  <c r="J145"/>
  <c r="J137"/>
  <c r="J123"/>
  <c r="J110"/>
  <c i="4" r="BK299"/>
  <c r="BK283"/>
  <c r="J269"/>
  <c r="J257"/>
  <c r="BK241"/>
  <c r="J154"/>
  <c r="J148"/>
  <c r="BK139"/>
  <c r="BK124"/>
  <c r="J114"/>
  <c r="J108"/>
  <c r="BK301"/>
  <c r="J276"/>
  <c r="J254"/>
  <c r="J233"/>
  <c r="J222"/>
  <c r="J216"/>
  <c r="BK208"/>
  <c r="J273"/>
  <c r="J263"/>
  <c r="J252"/>
  <c r="J235"/>
  <c r="BK224"/>
  <c r="J220"/>
  <c r="BK214"/>
  <c r="J206"/>
  <c r="J200"/>
  <c r="BK193"/>
  <c r="BK178"/>
  <c r="J170"/>
  <c r="J162"/>
  <c r="J155"/>
  <c r="J149"/>
  <c r="BK140"/>
  <c r="BK131"/>
  <c r="BK121"/>
  <c r="BK115"/>
  <c r="BK109"/>
  <c r="J299"/>
  <c r="BK285"/>
  <c r="J275"/>
  <c r="J259"/>
  <c r="BK242"/>
  <c r="BK203"/>
  <c r="J190"/>
  <c r="J179"/>
  <c r="J173"/>
  <c r="BK163"/>
  <c i="5" r="BK292"/>
  <c r="BK284"/>
  <c r="BK261"/>
  <c r="BK247"/>
  <c r="J237"/>
  <c r="BK189"/>
  <c r="BK168"/>
  <c r="J144"/>
  <c r="J103"/>
  <c r="J268"/>
  <c r="BK239"/>
  <c r="J218"/>
  <c r="J196"/>
  <c r="BK178"/>
  <c r="BK150"/>
  <c r="BK123"/>
  <c r="BK109"/>
  <c r="J255"/>
  <c r="BK236"/>
  <c r="J209"/>
  <c r="J185"/>
  <c r="J156"/>
  <c r="J146"/>
  <c r="J113"/>
  <c r="J279"/>
  <c r="BK255"/>
  <c r="J242"/>
  <c r="J226"/>
  <c r="BK199"/>
  <c r="BK162"/>
  <c r="BK144"/>
  <c r="J128"/>
  <c r="J106"/>
  <c i="6" r="BK279"/>
  <c r="J268"/>
  <c r="BK255"/>
  <c r="BK244"/>
  <c r="J225"/>
  <c r="J201"/>
  <c r="J187"/>
  <c r="J154"/>
  <c r="J141"/>
  <c r="J122"/>
  <c r="BK110"/>
  <c r="J274"/>
  <c r="BK256"/>
  <c r="J229"/>
  <c r="BK216"/>
  <c r="J198"/>
  <c r="BK171"/>
  <c r="BK159"/>
  <c r="BK149"/>
  <c r="BK118"/>
  <c r="J292"/>
  <c r="J266"/>
  <c r="J246"/>
  <c r="BK227"/>
  <c r="J215"/>
  <c r="BK198"/>
  <c r="BK175"/>
  <c r="J152"/>
  <c r="J135"/>
  <c r="J117"/>
  <c r="BK116"/>
  <c i="5" r="J295"/>
  <c r="BK253"/>
  <c r="J216"/>
  <c r="J192"/>
  <c r="BK163"/>
  <c r="J139"/>
  <c r="J110"/>
  <c r="J274"/>
  <c r="J241"/>
  <c r="J208"/>
  <c r="BK183"/>
  <c r="J162"/>
  <c r="BK130"/>
  <c r="J281"/>
  <c r="BK254"/>
  <c r="BK234"/>
  <c r="BK219"/>
  <c r="BK175"/>
  <c r="J142"/>
  <c r="J114"/>
  <c i="6" r="J281"/>
  <c r="BK266"/>
  <c r="J239"/>
  <c r="J218"/>
  <c r="BK195"/>
  <c r="J166"/>
  <c r="J143"/>
  <c r="J115"/>
  <c r="BK303"/>
  <c r="J279"/>
  <c r="BK253"/>
  <c r="BK228"/>
  <c r="BK213"/>
  <c r="BK183"/>
  <c r="BK161"/>
  <c r="J145"/>
  <c r="J103"/>
  <c r="J276"/>
  <c r="BK239"/>
  <c r="BK217"/>
  <c r="BK197"/>
  <c r="BK176"/>
  <c r="J149"/>
  <c r="J106"/>
  <c i="2" r="BK118"/>
  <c r="BK98"/>
  <c r="J88"/>
  <c r="J104"/>
  <c r="J94"/>
  <c r="J110"/>
  <c r="BK96"/>
  <c i="3" r="J299"/>
  <c r="BK289"/>
  <c r="BK269"/>
  <c r="J245"/>
  <c r="J228"/>
  <c r="BK210"/>
  <c r="J194"/>
  <c r="J179"/>
  <c r="J161"/>
  <c r="BK147"/>
  <c r="BK116"/>
  <c r="BK301"/>
  <c r="BK275"/>
  <c r="J265"/>
  <c r="BK254"/>
  <c r="BK236"/>
  <c r="J220"/>
  <c r="J212"/>
  <c r="J186"/>
  <c r="J152"/>
  <c r="J140"/>
  <c r="BK128"/>
  <c r="J114"/>
  <c r="BK292"/>
  <c r="BK273"/>
  <c r="BK260"/>
  <c r="BK248"/>
  <c r="BK231"/>
  <c r="J218"/>
  <c r="J204"/>
  <c r="BK192"/>
  <c r="BK151"/>
  <c r="BK140"/>
  <c r="J125"/>
  <c r="J108"/>
  <c i="4" r="BK290"/>
  <c r="J267"/>
  <c r="J238"/>
  <c r="J153"/>
  <c r="J142"/>
  <c r="BK125"/>
  <c r="J121"/>
  <c r="BK113"/>
  <c r="J103"/>
  <c r="BK293"/>
  <c r="BK269"/>
  <c r="BK240"/>
  <c r="J229"/>
  <c r="J221"/>
  <c r="J213"/>
  <c r="J289"/>
  <c r="J272"/>
  <c r="BK256"/>
  <c r="BK243"/>
  <c r="BK228"/>
  <c r="BK219"/>
  <c r="BK213"/>
  <c r="BK205"/>
  <c r="J198"/>
  <c r="BK190"/>
  <c r="BK179"/>
  <c r="BK170"/>
  <c r="J163"/>
  <c r="BK157"/>
  <c r="J152"/>
  <c r="BK144"/>
  <c r="BK132"/>
  <c r="J124"/>
  <c r="J116"/>
  <c r="BK110"/>
  <c r="BK106"/>
  <c r="J291"/>
  <c r="BK273"/>
  <c r="J261"/>
  <c r="BK252"/>
  <c r="J240"/>
  <c r="J202"/>
  <c r="J195"/>
  <c r="J186"/>
  <c r="J174"/>
  <c r="J165"/>
  <c r="BK156"/>
  <c i="5" r="BK287"/>
  <c r="BK275"/>
  <c r="BK267"/>
  <c r="J252"/>
  <c r="J230"/>
  <c r="J219"/>
  <c r="BK211"/>
  <c r="BK206"/>
  <c r="J171"/>
  <c r="BK153"/>
  <c r="BK128"/>
  <c r="BK107"/>
  <c r="J287"/>
  <c r="J260"/>
  <c r="J225"/>
  <c r="BK208"/>
  <c r="J175"/>
  <c r="J151"/>
  <c r="J136"/>
  <c r="J115"/>
  <c r="J299"/>
  <c r="BK257"/>
  <c r="BK229"/>
  <c r="J206"/>
  <c r="BK191"/>
  <c r="J163"/>
  <c r="J149"/>
  <c r="BK117"/>
  <c r="J284"/>
  <c r="J263"/>
  <c r="J248"/>
  <c r="J231"/>
  <c r="J214"/>
  <c r="J201"/>
  <c r="J182"/>
  <c r="BK145"/>
  <c r="BK129"/>
  <c r="BK108"/>
  <c i="6" r="J293"/>
  <c r="J275"/>
  <c r="BK265"/>
  <c r="BK250"/>
  <c r="BK242"/>
  <c r="J217"/>
  <c r="BK203"/>
  <c r="J188"/>
  <c r="J164"/>
  <c r="BK150"/>
  <c r="J139"/>
  <c r="BK121"/>
  <c r="J109"/>
  <c r="BK298"/>
  <c r="BK282"/>
  <c r="J272"/>
  <c r="J255"/>
  <c r="BK234"/>
  <c r="BK222"/>
  <c r="BK206"/>
  <c r="J176"/>
  <c r="J162"/>
  <c r="BK151"/>
  <c r="BK133"/>
  <c r="BK114"/>
  <c r="J297"/>
  <c r="BK271"/>
  <c r="J244"/>
  <c r="BK220"/>
  <c r="J203"/>
  <c r="BK199"/>
  <c r="J171"/>
  <c r="BK155"/>
  <c r="BK137"/>
  <c r="J107"/>
  <c r="BK107"/>
  <c i="2" r="BK110"/>
  <c r="BK94"/>
  <c i="1" r="AS54"/>
  <c i="3" r="BK281"/>
  <c r="BK264"/>
  <c r="J248"/>
  <c r="J239"/>
  <c r="BK225"/>
  <c r="J221"/>
  <c r="BK213"/>
  <c r="J211"/>
  <c r="BK204"/>
  <c r="BK193"/>
  <c r="J182"/>
  <c r="BK164"/>
  <c r="J156"/>
  <c r="J130"/>
  <c r="J112"/>
  <c r="BK299"/>
  <c r="BK279"/>
  <c r="BK268"/>
  <c r="J261"/>
  <c r="BK253"/>
  <c r="BK238"/>
  <c r="BK226"/>
  <c r="J214"/>
  <c r="J199"/>
  <c r="J178"/>
  <c r="BK163"/>
  <c r="J149"/>
  <c r="J142"/>
  <c r="BK131"/>
  <c r="J119"/>
  <c r="BK110"/>
  <c r="J289"/>
  <c r="J281"/>
  <c r="J268"/>
  <c r="J259"/>
  <c r="BK250"/>
  <c r="J241"/>
  <c r="J230"/>
  <c r="BK222"/>
  <c r="BK214"/>
  <c r="J202"/>
  <c r="J193"/>
  <c r="J185"/>
  <c r="BK178"/>
  <c r="J171"/>
  <c r="J164"/>
  <c r="BK161"/>
  <c r="BK149"/>
  <c r="BK142"/>
  <c r="J128"/>
  <c r="BK115"/>
  <c r="BK103"/>
  <c i="4" r="BK289"/>
  <c r="J277"/>
  <c r="BK265"/>
  <c r="BK248"/>
  <c r="J234"/>
  <c r="BK152"/>
  <c r="J144"/>
  <c r="J134"/>
  <c r="BK130"/>
  <c r="J118"/>
  <c r="J112"/>
  <c r="J106"/>
  <c r="J283"/>
  <c r="BK263"/>
  <c r="J246"/>
  <c r="BK226"/>
  <c r="BK220"/>
  <c r="J212"/>
  <c r="BK278"/>
  <c r="BK268"/>
  <c r="BK255"/>
  <c r="J241"/>
  <c r="J227"/>
  <c r="J218"/>
  <c r="J208"/>
  <c r="J205"/>
  <c r="BK197"/>
  <c r="J189"/>
  <c r="J182"/>
  <c r="BK172"/>
  <c r="BK165"/>
  <c r="J156"/>
  <c r="BK151"/>
  <c r="BK142"/>
  <c r="J133"/>
  <c r="BK127"/>
  <c r="BK119"/>
  <c r="J113"/>
  <c r="J107"/>
  <c r="BK294"/>
  <c r="BK277"/>
  <c r="J264"/>
  <c r="J251"/>
  <c r="J232"/>
  <c r="J201"/>
  <c r="BK196"/>
  <c r="BK187"/>
  <c r="BK175"/>
  <c r="J166"/>
  <c r="J157"/>
  <c i="5" r="BK286"/>
  <c r="J269"/>
  <c r="J257"/>
  <c r="BK242"/>
  <c r="BK225"/>
  <c r="J174"/>
  <c r="BK152"/>
  <c r="J125"/>
  <c r="BK110"/>
  <c r="J275"/>
  <c r="BK259"/>
  <c r="BK231"/>
  <c r="BK215"/>
  <c r="J191"/>
  <c r="BK169"/>
  <c r="J145"/>
  <c r="J116"/>
  <c r="J301"/>
  <c r="BK269"/>
  <c r="BK226"/>
  <c r="J204"/>
  <c r="BK193"/>
  <c r="J168"/>
  <c r="BK151"/>
  <c r="J132"/>
  <c r="BK295"/>
  <c r="J267"/>
  <c r="J250"/>
  <c r="J236"/>
  <c r="J222"/>
  <c r="J210"/>
  <c r="J197"/>
  <c r="BK146"/>
  <c r="BK138"/>
  <c r="BK115"/>
  <c i="6" r="BK300"/>
  <c r="BK283"/>
  <c r="J271"/>
  <c r="J261"/>
  <c r="BK238"/>
  <c r="BK219"/>
  <c r="J197"/>
  <c r="J175"/>
  <c r="J161"/>
  <c r="J146"/>
  <c r="J129"/>
  <c r="J114"/>
  <c r="J280"/>
  <c r="BK261"/>
  <c r="BK245"/>
  <c r="J231"/>
  <c r="J221"/>
  <c r="BK188"/>
  <c r="BK166"/>
  <c r="BK153"/>
  <c r="BK135"/>
  <c r="BK106"/>
  <c r="BK281"/>
  <c r="BK258"/>
  <c r="BK236"/>
  <c r="J222"/>
  <c r="BK207"/>
  <c r="J195"/>
  <c r="BK180"/>
  <c r="BK157"/>
  <c r="BK138"/>
  <c r="J111"/>
  <c r="J108"/>
  <c l="1" r="BK304"/>
  <c r="J304"/>
  <c r="J77"/>
  <c i="2" r="BK87"/>
  <c r="J87"/>
  <c r="J61"/>
  <c r="R87"/>
  <c r="R86"/>
  <c r="BK111"/>
  <c r="J111"/>
  <c r="J64"/>
  <c r="T111"/>
  <c r="T108"/>
  <c i="5" r="BK105"/>
  <c r="J105"/>
  <c r="J63"/>
  <c r="T105"/>
  <c r="R127"/>
  <c r="P157"/>
  <c r="P160"/>
  <c r="T167"/>
  <c r="T227"/>
  <c r="P243"/>
  <c r="BK262"/>
  <c r="J262"/>
  <c r="J73"/>
  <c r="T262"/>
  <c r="R270"/>
  <c r="P278"/>
  <c r="P283"/>
  <c r="BK288"/>
  <c r="J288"/>
  <c r="J78"/>
  <c r="R288"/>
  <c r="R294"/>
  <c r="P298"/>
  <c i="6" r="P102"/>
  <c r="T102"/>
  <c r="R120"/>
  <c r="BK165"/>
  <c r="J165"/>
  <c r="J66"/>
  <c r="T165"/>
  <c r="P168"/>
  <c r="BK235"/>
  <c r="J235"/>
  <c r="J68"/>
  <c r="R235"/>
  <c r="P254"/>
  <c r="BK273"/>
  <c r="J273"/>
  <c r="J70"/>
  <c r="BK278"/>
  <c r="J278"/>
  <c r="J71"/>
  <c r="R278"/>
  <c r="P304"/>
  <c i="2" r="P87"/>
  <c r="P86"/>
  <c r="T87"/>
  <c r="T86"/>
  <c r="P111"/>
  <c r="P108"/>
  <c r="R111"/>
  <c r="R108"/>
  <c i="3" r="P105"/>
  <c r="T105"/>
  <c r="BK127"/>
  <c r="J127"/>
  <c r="J65"/>
  <c r="R127"/>
  <c r="T127"/>
  <c r="BK157"/>
  <c r="J157"/>
  <c r="J67"/>
  <c r="P157"/>
  <c r="R157"/>
  <c r="T157"/>
  <c r="BK160"/>
  <c r="J160"/>
  <c r="J68"/>
  <c r="P160"/>
  <c r="R160"/>
  <c r="T160"/>
  <c r="BK167"/>
  <c r="J167"/>
  <c r="J70"/>
  <c r="P167"/>
  <c r="T167"/>
  <c r="P227"/>
  <c r="T227"/>
  <c r="P243"/>
  <c r="T243"/>
  <c r="P262"/>
  <c r="R262"/>
  <c r="BK270"/>
  <c r="J270"/>
  <c r="J74"/>
  <c r="R270"/>
  <c r="P278"/>
  <c r="T278"/>
  <c r="P283"/>
  <c r="T283"/>
  <c r="P288"/>
  <c r="R288"/>
  <c r="BK294"/>
  <c r="J294"/>
  <c r="J79"/>
  <c r="R294"/>
  <c r="BK298"/>
  <c r="J298"/>
  <c r="J80"/>
  <c r="T298"/>
  <c i="4" r="P105"/>
  <c r="T105"/>
  <c r="P129"/>
  <c r="T129"/>
  <c r="T128"/>
  <c r="P161"/>
  <c r="T161"/>
  <c r="P164"/>
  <c r="T164"/>
  <c r="BK171"/>
  <c r="J171"/>
  <c r="J70"/>
  <c r="R171"/>
  <c r="BK231"/>
  <c r="J231"/>
  <c r="J71"/>
  <c r="T231"/>
  <c r="P247"/>
  <c r="R247"/>
  <c r="BK266"/>
  <c r="J266"/>
  <c r="J73"/>
  <c r="R266"/>
  <c r="BK274"/>
  <c r="J274"/>
  <c r="J74"/>
  <c r="R274"/>
  <c r="R282"/>
  <c r="T282"/>
  <c r="P287"/>
  <c r="T287"/>
  <c r="P292"/>
  <c r="T292"/>
  <c r="BK298"/>
  <c r="J298"/>
  <c r="J79"/>
  <c r="R298"/>
  <c r="P302"/>
  <c r="T302"/>
  <c i="5" r="BK127"/>
  <c r="J127"/>
  <c r="J65"/>
  <c r="T127"/>
  <c r="T157"/>
  <c r="BK167"/>
  <c r="J167"/>
  <c r="J70"/>
  <c r="P167"/>
  <c r="BK227"/>
  <c r="J227"/>
  <c r="J71"/>
  <c r="R227"/>
  <c r="R243"/>
  <c r="P262"/>
  <c r="BK270"/>
  <c r="J270"/>
  <c r="J74"/>
  <c r="T270"/>
  <c r="BK278"/>
  <c r="J278"/>
  <c r="J76"/>
  <c r="T278"/>
  <c r="R283"/>
  <c r="T288"/>
  <c r="P294"/>
  <c r="T294"/>
  <c r="T298"/>
  <c i="6" r="BK102"/>
  <c r="BK120"/>
  <c r="J120"/>
  <c r="J65"/>
  <c r="T120"/>
  <c r="T119"/>
  <c r="P165"/>
  <c r="R165"/>
  <c r="T168"/>
  <c r="T235"/>
  <c r="T254"/>
  <c r="R273"/>
  <c r="P278"/>
  <c r="BK286"/>
  <c r="J286"/>
  <c r="J73"/>
  <c r="P286"/>
  <c r="T286"/>
  <c r="P291"/>
  <c r="T291"/>
  <c r="R296"/>
  <c r="R304"/>
  <c i="3" r="BK105"/>
  <c r="J105"/>
  <c r="J63"/>
  <c r="R105"/>
  <c r="P127"/>
  <c r="P126"/>
  <c r="R167"/>
  <c r="BK227"/>
  <c r="J227"/>
  <c r="J71"/>
  <c r="R227"/>
  <c r="BK243"/>
  <c r="J243"/>
  <c r="J72"/>
  <c r="R243"/>
  <c r="BK262"/>
  <c r="J262"/>
  <c r="J73"/>
  <c r="T262"/>
  <c r="P270"/>
  <c r="T270"/>
  <c r="BK278"/>
  <c r="J278"/>
  <c r="J76"/>
  <c r="R278"/>
  <c r="BK283"/>
  <c r="J283"/>
  <c r="J77"/>
  <c r="R283"/>
  <c r="BK288"/>
  <c r="J288"/>
  <c r="J78"/>
  <c r="T288"/>
  <c r="P294"/>
  <c r="T294"/>
  <c r="P298"/>
  <c r="R298"/>
  <c i="4" r="BK105"/>
  <c r="J105"/>
  <c r="J63"/>
  <c r="R105"/>
  <c r="BK129"/>
  <c r="J129"/>
  <c r="J65"/>
  <c r="R129"/>
  <c r="BK161"/>
  <c r="J161"/>
  <c r="J67"/>
  <c r="R161"/>
  <c r="BK164"/>
  <c r="J164"/>
  <c r="J68"/>
  <c r="R164"/>
  <c r="P171"/>
  <c r="T171"/>
  <c r="P231"/>
  <c r="R231"/>
  <c r="BK247"/>
  <c r="J247"/>
  <c r="J72"/>
  <c r="T247"/>
  <c r="P266"/>
  <c r="T266"/>
  <c r="P274"/>
  <c r="T274"/>
  <c r="BK282"/>
  <c r="J282"/>
  <c r="J76"/>
  <c r="P282"/>
  <c r="BK287"/>
  <c r="J287"/>
  <c r="J77"/>
  <c r="R287"/>
  <c r="BK292"/>
  <c r="J292"/>
  <c r="J78"/>
  <c r="R292"/>
  <c r="P298"/>
  <c r="T298"/>
  <c r="BK302"/>
  <c r="J302"/>
  <c r="J80"/>
  <c r="R302"/>
  <c i="5" r="P105"/>
  <c r="R105"/>
  <c r="P127"/>
  <c r="P126"/>
  <c r="BK157"/>
  <c r="J157"/>
  <c r="J67"/>
  <c r="R157"/>
  <c r="BK160"/>
  <c r="J160"/>
  <c r="J68"/>
  <c r="R160"/>
  <c r="T160"/>
  <c r="R167"/>
  <c r="P227"/>
  <c r="BK243"/>
  <c r="J243"/>
  <c r="J72"/>
  <c r="T243"/>
  <c r="R262"/>
  <c r="P270"/>
  <c r="R278"/>
  <c r="BK283"/>
  <c r="J283"/>
  <c r="J77"/>
  <c r="T283"/>
  <c r="P288"/>
  <c r="BK294"/>
  <c r="J294"/>
  <c r="J79"/>
  <c r="BK298"/>
  <c r="J298"/>
  <c r="J80"/>
  <c r="R298"/>
  <c i="6" r="R102"/>
  <c r="P120"/>
  <c r="P119"/>
  <c r="BK168"/>
  <c r="J168"/>
  <c r="J67"/>
  <c r="R168"/>
  <c r="P235"/>
  <c r="BK254"/>
  <c r="J254"/>
  <c r="J69"/>
  <c r="R254"/>
  <c r="P273"/>
  <c r="T273"/>
  <c r="T278"/>
  <c r="R286"/>
  <c r="BK291"/>
  <c r="J291"/>
  <c r="J74"/>
  <c r="R291"/>
  <c r="BK296"/>
  <c r="J296"/>
  <c r="J75"/>
  <c r="T296"/>
  <c r="T304"/>
  <c i="2" r="BK109"/>
  <c r="J109"/>
  <c r="J63"/>
  <c i="5" r="BK155"/>
  <c r="J155"/>
  <c r="J66"/>
  <c i="2" r="BK117"/>
  <c r="J117"/>
  <c r="J65"/>
  <c i="3" r="BK155"/>
  <c r="J155"/>
  <c r="J66"/>
  <c r="BK165"/>
  <c r="J165"/>
  <c r="J69"/>
  <c i="4" r="BK102"/>
  <c r="J102"/>
  <c r="J61"/>
  <c i="5" r="BK102"/>
  <c r="J102"/>
  <c r="J61"/>
  <c i="6" r="BK302"/>
  <c r="J302"/>
  <c r="J76"/>
  <c i="3" r="BK102"/>
  <c r="J102"/>
  <c r="J61"/>
  <c i="4" r="BK159"/>
  <c r="J159"/>
  <c r="J66"/>
  <c r="BK169"/>
  <c r="J169"/>
  <c r="J69"/>
  <c i="5" r="BK165"/>
  <c r="J165"/>
  <c r="J69"/>
  <c i="6" r="BK99"/>
  <c r="BK98"/>
  <c r="J98"/>
  <c r="J60"/>
  <c r="E48"/>
  <c r="J52"/>
  <c r="F55"/>
  <c r="BE100"/>
  <c r="BE104"/>
  <c r="BE105"/>
  <c r="BE110"/>
  <c r="BE111"/>
  <c r="BE112"/>
  <c r="BE114"/>
  <c r="BE108"/>
  <c r="BE109"/>
  <c r="BE113"/>
  <c r="BE116"/>
  <c r="BE122"/>
  <c r="BE125"/>
  <c r="BE141"/>
  <c r="BE145"/>
  <c r="BE147"/>
  <c r="BE151"/>
  <c r="BE154"/>
  <c r="BE156"/>
  <c r="BE159"/>
  <c r="BE162"/>
  <c r="BE164"/>
  <c r="BE166"/>
  <c r="BE172"/>
  <c r="BE187"/>
  <c r="BE188"/>
  <c r="BE191"/>
  <c r="BE199"/>
  <c r="BE203"/>
  <c r="BE206"/>
  <c r="BE209"/>
  <c r="BE211"/>
  <c r="BE216"/>
  <c r="BE223"/>
  <c r="BE226"/>
  <c r="BE228"/>
  <c r="BE238"/>
  <c r="BE242"/>
  <c r="BE245"/>
  <c r="BE251"/>
  <c r="BE253"/>
  <c r="BE256"/>
  <c r="BE261"/>
  <c r="BE264"/>
  <c r="BE266"/>
  <c r="BE270"/>
  <c r="BE274"/>
  <c r="BE280"/>
  <c r="BE282"/>
  <c r="BE283"/>
  <c r="BE289"/>
  <c r="BE294"/>
  <c r="BE305"/>
  <c r="BE307"/>
  <c r="BE107"/>
  <c r="BE115"/>
  <c r="BE117"/>
  <c r="BE118"/>
  <c r="BE121"/>
  <c r="BE129"/>
  <c r="BE133"/>
  <c r="BE136"/>
  <c r="BE137"/>
  <c r="BE139"/>
  <c r="BE143"/>
  <c r="BE148"/>
  <c r="BE150"/>
  <c r="BE152"/>
  <c r="BE153"/>
  <c r="BE155"/>
  <c r="BE158"/>
  <c r="BE160"/>
  <c r="BE170"/>
  <c r="BE175"/>
  <c r="BE176"/>
  <c r="BE179"/>
  <c r="BE180"/>
  <c r="BE184"/>
  <c r="BE194"/>
  <c r="BE195"/>
  <c r="BE197"/>
  <c r="BE201"/>
  <c r="BE204"/>
  <c r="BE213"/>
  <c r="BE215"/>
  <c r="BE217"/>
  <c r="BE218"/>
  <c r="BE219"/>
  <c r="BE221"/>
  <c r="BE224"/>
  <c r="BE227"/>
  <c r="BE230"/>
  <c r="BE232"/>
  <c r="BE236"/>
  <c r="BE244"/>
  <c r="BE247"/>
  <c r="BE252"/>
  <c r="BE255"/>
  <c r="BE259"/>
  <c r="BE262"/>
  <c r="BE263"/>
  <c r="BE269"/>
  <c r="BE271"/>
  <c r="BE272"/>
  <c r="BE276"/>
  <c r="BE281"/>
  <c r="BE287"/>
  <c r="BE293"/>
  <c r="BE295"/>
  <c r="BE297"/>
  <c r="BE300"/>
  <c r="BE103"/>
  <c r="BE106"/>
  <c r="BE123"/>
  <c r="BE124"/>
  <c r="BE135"/>
  <c r="BE138"/>
  <c r="BE146"/>
  <c r="BE149"/>
  <c r="BE157"/>
  <c r="BE161"/>
  <c r="BE163"/>
  <c r="BE167"/>
  <c r="BE169"/>
  <c r="BE171"/>
  <c r="BE183"/>
  <c r="BE190"/>
  <c r="BE196"/>
  <c r="BE198"/>
  <c r="BE202"/>
  <c r="BE207"/>
  <c r="BE214"/>
  <c r="BE220"/>
  <c r="BE222"/>
  <c r="BE225"/>
  <c r="BE229"/>
  <c r="BE231"/>
  <c r="BE234"/>
  <c r="BE237"/>
  <c r="BE239"/>
  <c r="BE246"/>
  <c r="BE249"/>
  <c r="BE250"/>
  <c r="BE258"/>
  <c r="BE265"/>
  <c r="BE268"/>
  <c r="BE275"/>
  <c r="BE277"/>
  <c r="BE279"/>
  <c r="BE292"/>
  <c r="BE298"/>
  <c r="BE303"/>
  <c i="5" r="E90"/>
  <c r="BE106"/>
  <c r="BE112"/>
  <c r="BE113"/>
  <c r="BE118"/>
  <c r="BE122"/>
  <c r="BE123"/>
  <c r="BE132"/>
  <c r="BE139"/>
  <c r="BE149"/>
  <c r="BE151"/>
  <c r="BE153"/>
  <c r="BE156"/>
  <c r="BE163"/>
  <c r="BE164"/>
  <c r="BE166"/>
  <c r="BE168"/>
  <c r="BE170"/>
  <c r="BE183"/>
  <c r="BE193"/>
  <c r="BE194"/>
  <c r="BE201"/>
  <c r="BE204"/>
  <c r="BE206"/>
  <c r="BE210"/>
  <c r="BE216"/>
  <c r="BE217"/>
  <c r="BE220"/>
  <c r="BE221"/>
  <c r="BE225"/>
  <c r="BE251"/>
  <c r="BE258"/>
  <c r="BE260"/>
  <c r="BE269"/>
  <c r="BE271"/>
  <c r="BE274"/>
  <c r="BE287"/>
  <c r="BE292"/>
  <c r="J52"/>
  <c r="F97"/>
  <c r="BE103"/>
  <c r="BE107"/>
  <c r="BE109"/>
  <c r="BE110"/>
  <c r="BE111"/>
  <c r="BE114"/>
  <c r="BE119"/>
  <c r="BE128"/>
  <c r="BE131"/>
  <c r="BE137"/>
  <c r="BE144"/>
  <c r="BE147"/>
  <c r="BE152"/>
  <c r="BE169"/>
  <c r="BE174"/>
  <c r="BE175"/>
  <c r="BE186"/>
  <c r="BE189"/>
  <c r="BE209"/>
  <c r="BE211"/>
  <c r="BE214"/>
  <c r="BE218"/>
  <c r="BE224"/>
  <c r="BE230"/>
  <c r="BE234"/>
  <c r="BE245"/>
  <c r="BE261"/>
  <c r="BE264"/>
  <c r="BE267"/>
  <c r="BE268"/>
  <c r="BE275"/>
  <c r="BE285"/>
  <c r="BE289"/>
  <c r="BE290"/>
  <c r="BE299"/>
  <c r="BE116"/>
  <c r="BE117"/>
  <c r="BE125"/>
  <c r="BE129"/>
  <c r="BE130"/>
  <c r="BE136"/>
  <c r="BE138"/>
  <c r="BE140"/>
  <c r="BE142"/>
  <c r="BE146"/>
  <c r="BE148"/>
  <c r="BE158"/>
  <c r="BE161"/>
  <c r="BE171"/>
  <c r="BE179"/>
  <c r="BE197"/>
  <c r="BE198"/>
  <c r="BE202"/>
  <c r="BE213"/>
  <c r="BE219"/>
  <c r="BE226"/>
  <c r="BE228"/>
  <c r="BE229"/>
  <c r="BE236"/>
  <c r="BE239"/>
  <c r="BE241"/>
  <c r="BE242"/>
  <c r="BE244"/>
  <c r="BE247"/>
  <c r="BE248"/>
  <c r="BE250"/>
  <c r="BE252"/>
  <c r="BE255"/>
  <c r="BE257"/>
  <c r="BE263"/>
  <c r="BE265"/>
  <c r="BE266"/>
  <c r="BE272"/>
  <c r="BE273"/>
  <c r="BE281"/>
  <c r="BE284"/>
  <c r="BE286"/>
  <c r="BE295"/>
  <c r="BE297"/>
  <c r="BE301"/>
  <c r="BE108"/>
  <c r="BE115"/>
  <c r="BE145"/>
  <c r="BE150"/>
  <c r="BE154"/>
  <c r="BE159"/>
  <c r="BE162"/>
  <c r="BE178"/>
  <c r="BE182"/>
  <c r="BE185"/>
  <c r="BE190"/>
  <c r="BE191"/>
  <c r="BE192"/>
  <c r="BE196"/>
  <c r="BE199"/>
  <c r="BE208"/>
  <c r="BE212"/>
  <c r="BE215"/>
  <c r="BE222"/>
  <c r="BE223"/>
  <c r="BE231"/>
  <c r="BE237"/>
  <c r="BE238"/>
  <c r="BE253"/>
  <c r="BE254"/>
  <c r="BE259"/>
  <c r="BE279"/>
  <c i="4" r="BE157"/>
  <c r="BE163"/>
  <c r="BE166"/>
  <c r="BE173"/>
  <c r="BE174"/>
  <c r="BE175"/>
  <c r="BE179"/>
  <c r="BE186"/>
  <c r="BE190"/>
  <c r="BE193"/>
  <c r="BE195"/>
  <c r="BE197"/>
  <c r="BE198"/>
  <c r="BE203"/>
  <c r="BE229"/>
  <c r="BE233"/>
  <c r="BE235"/>
  <c r="BE248"/>
  <c r="BE255"/>
  <c r="BE262"/>
  <c r="BE263"/>
  <c r="BE268"/>
  <c r="BE269"/>
  <c r="BE293"/>
  <c r="J52"/>
  <c r="F55"/>
  <c r="E90"/>
  <c r="BE103"/>
  <c r="BE107"/>
  <c r="BE109"/>
  <c r="BE110"/>
  <c r="BE111"/>
  <c r="BE113"/>
  <c r="BE114"/>
  <c r="BE116"/>
  <c r="BE117"/>
  <c r="BE118"/>
  <c r="BE119"/>
  <c r="BE120"/>
  <c r="BE124"/>
  <c r="BE125"/>
  <c r="BE127"/>
  <c r="BE130"/>
  <c r="BE131"/>
  <c r="BE132"/>
  <c r="BE133"/>
  <c r="BE134"/>
  <c r="BE141"/>
  <c r="BE142"/>
  <c r="BE146"/>
  <c r="BE151"/>
  <c r="BE153"/>
  <c r="BE155"/>
  <c r="BE156"/>
  <c r="BE158"/>
  <c r="BE160"/>
  <c r="BE162"/>
  <c r="BE165"/>
  <c r="BE167"/>
  <c r="BE168"/>
  <c r="BE170"/>
  <c r="BE172"/>
  <c r="BE178"/>
  <c r="BE182"/>
  <c r="BE183"/>
  <c r="BE187"/>
  <c r="BE189"/>
  <c r="BE194"/>
  <c r="BE196"/>
  <c r="BE200"/>
  <c r="BE201"/>
  <c r="BE202"/>
  <c r="BE205"/>
  <c r="BE206"/>
  <c r="BE210"/>
  <c r="BE213"/>
  <c r="BE214"/>
  <c r="BE215"/>
  <c r="BE217"/>
  <c r="BE218"/>
  <c r="BE220"/>
  <c r="BE221"/>
  <c r="BE222"/>
  <c r="BE223"/>
  <c r="BE224"/>
  <c r="BE246"/>
  <c r="BE251"/>
  <c r="BE259"/>
  <c r="BE261"/>
  <c r="BE265"/>
  <c r="BE275"/>
  <c r="BE279"/>
  <c r="BE283"/>
  <c r="BE291"/>
  <c r="BE301"/>
  <c r="BE208"/>
  <c r="BE212"/>
  <c r="BE216"/>
  <c r="BE219"/>
  <c r="BE227"/>
  <c r="BE230"/>
  <c r="BE238"/>
  <c r="BE241"/>
  <c r="BE242"/>
  <c r="BE243"/>
  <c r="BE245"/>
  <c r="BE256"/>
  <c r="BE257"/>
  <c r="BE258"/>
  <c r="BE264"/>
  <c r="BE270"/>
  <c r="BE271"/>
  <c r="BE273"/>
  <c r="BE278"/>
  <c r="BE289"/>
  <c r="BE290"/>
  <c r="BE294"/>
  <c r="BE296"/>
  <c r="BE299"/>
  <c r="BE303"/>
  <c r="BE305"/>
  <c r="BE106"/>
  <c r="BE108"/>
  <c r="BE112"/>
  <c r="BE115"/>
  <c r="BE121"/>
  <c r="BE138"/>
  <c r="BE139"/>
  <c r="BE140"/>
  <c r="BE144"/>
  <c r="BE148"/>
  <c r="BE149"/>
  <c r="BE150"/>
  <c r="BE152"/>
  <c r="BE154"/>
  <c r="BE225"/>
  <c r="BE226"/>
  <c r="BE228"/>
  <c r="BE232"/>
  <c r="BE234"/>
  <c r="BE240"/>
  <c r="BE249"/>
  <c r="BE252"/>
  <c r="BE254"/>
  <c r="BE267"/>
  <c r="BE272"/>
  <c r="BE276"/>
  <c r="BE277"/>
  <c r="BE285"/>
  <c r="BE288"/>
  <c i="3" r="E48"/>
  <c r="F55"/>
  <c r="J94"/>
  <c r="BE103"/>
  <c r="BE107"/>
  <c r="BE112"/>
  <c r="BE114"/>
  <c r="BE116"/>
  <c r="BE117"/>
  <c r="BE119"/>
  <c r="BE128"/>
  <c r="BE131"/>
  <c r="BE140"/>
  <c r="BE148"/>
  <c r="BE151"/>
  <c r="BE158"/>
  <c r="BE159"/>
  <c r="BE161"/>
  <c r="BE163"/>
  <c r="BE166"/>
  <c r="BE169"/>
  <c r="BE175"/>
  <c r="BE185"/>
  <c r="BE190"/>
  <c r="BE192"/>
  <c r="BE194"/>
  <c r="BE208"/>
  <c r="BE212"/>
  <c r="BE217"/>
  <c r="BE221"/>
  <c r="BE224"/>
  <c r="BE226"/>
  <c r="BE230"/>
  <c r="BE239"/>
  <c r="BE244"/>
  <c r="BE254"/>
  <c r="BE257"/>
  <c r="BE264"/>
  <c r="BE266"/>
  <c r="BE269"/>
  <c r="BE275"/>
  <c r="BE286"/>
  <c r="BE290"/>
  <c r="BE106"/>
  <c r="BE109"/>
  <c r="BE111"/>
  <c r="BE123"/>
  <c r="BE129"/>
  <c r="BE132"/>
  <c r="BE138"/>
  <c r="BE139"/>
  <c r="BE142"/>
  <c r="BE145"/>
  <c r="BE147"/>
  <c r="BE150"/>
  <c r="BE152"/>
  <c r="BE153"/>
  <c r="BE154"/>
  <c r="BE162"/>
  <c r="BE178"/>
  <c r="BE179"/>
  <c r="BE182"/>
  <c r="BE189"/>
  <c r="BE191"/>
  <c r="BE193"/>
  <c r="BE197"/>
  <c r="BE198"/>
  <c r="BE201"/>
  <c r="BE206"/>
  <c r="BE209"/>
  <c r="BE210"/>
  <c r="BE213"/>
  <c r="BE215"/>
  <c r="BE218"/>
  <c r="BE220"/>
  <c r="BE222"/>
  <c r="BE225"/>
  <c r="BE229"/>
  <c r="BE234"/>
  <c r="BE237"/>
  <c r="BE241"/>
  <c r="BE248"/>
  <c r="BE251"/>
  <c r="BE253"/>
  <c r="BE258"/>
  <c r="BE261"/>
  <c r="BE267"/>
  <c r="BE271"/>
  <c r="BE273"/>
  <c r="BE274"/>
  <c r="BE281"/>
  <c r="BE285"/>
  <c r="BE289"/>
  <c r="BE292"/>
  <c r="BE295"/>
  <c r="BE301"/>
  <c i="2" r="BK86"/>
  <c i="3" r="BE108"/>
  <c r="BE110"/>
  <c r="BE113"/>
  <c r="BE115"/>
  <c r="BE118"/>
  <c r="BE122"/>
  <c r="BE125"/>
  <c r="BE130"/>
  <c r="BE136"/>
  <c r="BE137"/>
  <c r="BE144"/>
  <c r="BE146"/>
  <c r="BE149"/>
  <c r="BE156"/>
  <c r="BE164"/>
  <c r="BE168"/>
  <c r="BE170"/>
  <c r="BE171"/>
  <c r="BE174"/>
  <c r="BE183"/>
  <c r="BE186"/>
  <c r="BE196"/>
  <c r="BE199"/>
  <c r="BE202"/>
  <c r="BE204"/>
  <c r="BE211"/>
  <c r="BE214"/>
  <c r="BE216"/>
  <c r="BE219"/>
  <c r="BE223"/>
  <c r="BE228"/>
  <c r="BE231"/>
  <c r="BE236"/>
  <c r="BE238"/>
  <c r="BE242"/>
  <c r="BE245"/>
  <c r="BE247"/>
  <c r="BE250"/>
  <c r="BE252"/>
  <c r="BE255"/>
  <c r="BE259"/>
  <c r="BE260"/>
  <c r="BE263"/>
  <c r="BE265"/>
  <c r="BE268"/>
  <c r="BE272"/>
  <c r="BE279"/>
  <c r="BE284"/>
  <c r="BE287"/>
  <c r="BE297"/>
  <c r="BE299"/>
  <c i="2" r="E48"/>
  <c r="F55"/>
  <c r="BE92"/>
  <c r="BE94"/>
  <c r="BE98"/>
  <c r="BE101"/>
  <c r="BE103"/>
  <c r="BE118"/>
  <c r="J79"/>
  <c r="BE88"/>
  <c r="BE90"/>
  <c r="BE95"/>
  <c r="BE96"/>
  <c r="BE99"/>
  <c r="BE100"/>
  <c r="BE106"/>
  <c r="BE110"/>
  <c r="BE112"/>
  <c r="BE89"/>
  <c r="BE91"/>
  <c r="BE93"/>
  <c r="BE97"/>
  <c r="BE104"/>
  <c r="BE107"/>
  <c r="BE113"/>
  <c r="BE115"/>
  <c i="1" r="AW55"/>
  <c i="2" r="F34"/>
  <c i="1" r="BA55"/>
  <c i="5" r="F34"/>
  <c i="1" r="BA58"/>
  <c i="3" r="F36"/>
  <c i="1" r="BC56"/>
  <c i="5" r="J34"/>
  <c i="1" r="AW58"/>
  <c i="6" r="F36"/>
  <c i="1" r="BC59"/>
  <c i="5" r="F35"/>
  <c i="1" r="BB58"/>
  <c i="2" r="F36"/>
  <c i="1" r="BC55"/>
  <c i="3" r="F35"/>
  <c i="1" r="BB56"/>
  <c i="6" r="J34"/>
  <c i="1" r="AW59"/>
  <c i="6" r="F35"/>
  <c i="1" r="BB59"/>
  <c i="4" r="F35"/>
  <c i="1" r="BB57"/>
  <c i="2" r="F35"/>
  <c i="1" r="BB55"/>
  <c i="3" r="F34"/>
  <c i="1" r="BA56"/>
  <c i="4" r="F37"/>
  <c i="1" r="BD57"/>
  <c i="4" r="J34"/>
  <c i="1" r="AW57"/>
  <c i="6" r="F37"/>
  <c i="1" r="BD59"/>
  <c i="5" r="F36"/>
  <c i="1" r="BC58"/>
  <c i="3" r="J34"/>
  <c i="1" r="AW56"/>
  <c i="6" r="F34"/>
  <c i="1" r="BA59"/>
  <c i="2" r="F37"/>
  <c i="1" r="BD55"/>
  <c i="3" r="F37"/>
  <c i="1" r="BD56"/>
  <c i="5" r="F37"/>
  <c i="1" r="BD58"/>
  <c i="4" r="F34"/>
  <c i="1" r="BA57"/>
  <c i="4" r="F36"/>
  <c i="1" r="BC57"/>
  <c i="6" l="1" r="R285"/>
  <c i="5" r="P104"/>
  <c i="3" r="R277"/>
  <c i="5" r="T126"/>
  <c i="4" r="P128"/>
  <c i="3" r="P277"/>
  <c r="R126"/>
  <c i="2" r="T85"/>
  <c i="6" r="T101"/>
  <c i="4" r="R128"/>
  <c i="6" r="T285"/>
  <c i="5" r="T277"/>
  <c i="4" r="R281"/>
  <c r="T104"/>
  <c i="3" r="T277"/>
  <c r="P104"/>
  <c r="P100"/>
  <c i="1" r="AU56"/>
  <c i="6" r="P101"/>
  <c i="5" r="R126"/>
  <c r="R104"/>
  <c r="R100"/>
  <c r="R277"/>
  <c i="4" r="P281"/>
  <c r="R104"/>
  <c r="R100"/>
  <c i="3" r="R104"/>
  <c r="R100"/>
  <c i="4" r="P104"/>
  <c r="P100"/>
  <c i="1" r="AU57"/>
  <c i="2" r="P85"/>
  <c i="1" r="AU55"/>
  <c i="6" r="R119"/>
  <c r="R101"/>
  <c r="R97"/>
  <c i="5" r="P277"/>
  <c r="T104"/>
  <c r="T100"/>
  <c i="6" r="P285"/>
  <c i="4" r="T281"/>
  <c i="3" r="T126"/>
  <c r="T104"/>
  <c r="T100"/>
  <c i="2" r="R85"/>
  <c r="BK108"/>
  <c r="J108"/>
  <c r="J62"/>
  <c i="6" r="J99"/>
  <c r="J61"/>
  <c r="BK119"/>
  <c r="J119"/>
  <c r="J64"/>
  <c r="BK285"/>
  <c r="J285"/>
  <c r="J72"/>
  <c i="3" r="BK101"/>
  <c r="J101"/>
  <c r="J60"/>
  <c r="BK277"/>
  <c r="J277"/>
  <c r="J75"/>
  <c i="4" r="BK101"/>
  <c r="J101"/>
  <c r="J60"/>
  <c r="BK281"/>
  <c r="J281"/>
  <c r="J75"/>
  <c i="5" r="BK101"/>
  <c r="J101"/>
  <c r="J60"/>
  <c i="6" r="J102"/>
  <c r="J63"/>
  <c i="3" r="BK126"/>
  <c r="J126"/>
  <c r="J64"/>
  <c i="4" r="BK128"/>
  <c r="J128"/>
  <c r="J64"/>
  <c i="5" r="BK126"/>
  <c r="J126"/>
  <c r="J64"/>
  <c r="BK277"/>
  <c r="J277"/>
  <c r="J75"/>
  <c i="2" r="J86"/>
  <c r="J60"/>
  <c i="3" r="F33"/>
  <c i="1" r="AZ56"/>
  <c i="6" r="J33"/>
  <c i="1" r="AV59"/>
  <c r="AT59"/>
  <c i="2" r="F33"/>
  <c i="1" r="AZ55"/>
  <c i="5" r="F33"/>
  <c i="1" r="AZ58"/>
  <c i="4" r="J33"/>
  <c i="1" r="AV57"/>
  <c r="AT57"/>
  <c i="5" r="J33"/>
  <c i="1" r="AV58"/>
  <c r="AT58"/>
  <c r="BC54"/>
  <c r="W32"/>
  <c r="BB54"/>
  <c r="AX54"/>
  <c r="BD54"/>
  <c r="W33"/>
  <c r="BA54"/>
  <c r="AW54"/>
  <c r="AK30"/>
  <c i="4" r="F33"/>
  <c i="1" r="AZ57"/>
  <c i="2" r="J33"/>
  <c i="1" r="AV55"/>
  <c r="AT55"/>
  <c i="3" r="J33"/>
  <c i="1" r="AV56"/>
  <c r="AT56"/>
  <c i="6" r="F33"/>
  <c i="1" r="AZ59"/>
  <c i="6" l="1" r="P97"/>
  <c i="1" r="AU59"/>
  <c i="4" r="T100"/>
  <c i="6" r="T97"/>
  <c i="5" r="P100"/>
  <c i="1" r="AU58"/>
  <c i="4" r="BK104"/>
  <c r="J104"/>
  <c r="J62"/>
  <c i="3" r="BK104"/>
  <c r="J104"/>
  <c r="J62"/>
  <c i="5" r="BK104"/>
  <c r="J104"/>
  <c r="J62"/>
  <c i="6" r="BK101"/>
  <c r="J101"/>
  <c r="J62"/>
  <c i="4" r="BK100"/>
  <c r="J100"/>
  <c r="J59"/>
  <c i="5" r="BK100"/>
  <c r="J100"/>
  <c r="J59"/>
  <c i="3" r="BK100"/>
  <c r="J100"/>
  <c i="2" r="BK85"/>
  <c r="J85"/>
  <c r="J59"/>
  <c i="1" r="W30"/>
  <c i="3" r="J30"/>
  <c i="1" r="AG56"/>
  <c r="W31"/>
  <c r="AY54"/>
  <c r="AZ54"/>
  <c r="W29"/>
  <c i="3" l="1" r="J39"/>
  <c i="6" r="BK97"/>
  <c r="J97"/>
  <c r="J59"/>
  <c i="3" r="J59"/>
  <c i="1" r="AN56"/>
  <c r="AV54"/>
  <c r="AK29"/>
  <c r="AU54"/>
  <c i="2" r="J30"/>
  <c i="1" r="AG55"/>
  <c r="AN55"/>
  <c i="4" r="J30"/>
  <c i="1" r="AG57"/>
  <c i="5" r="J30"/>
  <c i="1" r="AG58"/>
  <c i="5" l="1" r="J39"/>
  <c i="4" r="J39"/>
  <c i="2" r="J39"/>
  <c i="1" r="AN57"/>
  <c r="AN58"/>
  <c i="6" r="J30"/>
  <c i="1" r="AG59"/>
  <c r="AG54"/>
  <c r="AK26"/>
  <c r="AT54"/>
  <c i="6" l="1" r="J39"/>
  <c i="1" r="AN54"/>
  <c r="AN59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<sst xmlns="http://schemas.openxmlformats.org/spreadsheetml/2006/main">
  <si>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</si>
  <si>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</si>
  <si>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</si>
  <si>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</si>
  <si>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</si>
  <si>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{36d2bd00-382a-4aba-8df8-5d7a908910a1}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</si>
  <si>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</si>
  <si>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</si>
  <si>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</si>
  <si>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</si>
  <si>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</si>
  <si>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</si>
  <si>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</si>
  <si>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</si>
  <si>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FV230404(1)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</si>
  <si>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</si>
  <si>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</si>
  <si>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FVE Nemocnice České Budějovice</t>
  </si>
  <si>
    <t>KSO:</t>
  </si>
  <si>
    <t/>
  </si>
  <si>
    <t>CC-CZ:</t>
  </si>
  <si>
    <t>Místo:</t>
  </si>
  <si>
    <t xml:space="preserve"> </t>
  </si>
  <si>
    <t>Datum:</t>
  </si>
  <si>
    <t>4. 4. 2023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</si>
  <si>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</si>
  <si>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</si>
  <si>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</si>
  <si>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</si>
  <si>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</si>
  <si>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</si>
  <si>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</si>
  <si>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</si>
  <si>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</si>
  <si>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podminky.urs.cz._x000d_
_x000d_
V případě, že je kdekoliv uveden konkrétní název položky (materiál) jde pouze o specifikaci vlastností a definici standardu.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</si>
  <si>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</si>
  <si>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</si>
  <si>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</si>
  <si>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</si>
  <si>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</si>
  <si>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</si>
  <si>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</si>
  <si>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</si>
  <si>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</si>
  <si>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</si>
  <si>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</si>
  <si>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</si>
  <si>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</si>
  <si>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</si>
  <si>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</si>
  <si>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</si>
  <si>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</si>
  <si>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</si>
  <si>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</si>
  <si>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</si>
  <si>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</si>
  <si>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</si>
  <si>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</si>
  <si>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</si>
  <si>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</si>
  <si>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</si>
  <si>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</si>
  <si>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</si>
  <si>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</si>
  <si>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</si>
  <si>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</si>
  <si>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</si>
  <si>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</si>
  <si>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</si>
  <si>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</si>
  <si>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</si>
  <si>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</si>
  <si>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</si>
  <si>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</si>
  <si>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IO01</t>
  </si>
  <si>
    <t>Měření a dispečerské řízení FVE</t>
  </si>
  <si>
    <t>STA</t>
  </si>
  <si>
    <t>1</t>
  </si>
  <si>
    <t>{e8d77587-0ec2-45f8-bc23-a5e25a9327a0}</t>
  </si>
  <si>
    <t>2</t>
  </si>
  <si>
    <t>SO01</t>
  </si>
  <si>
    <t>Budova T</t>
  </si>
  <si>
    <t>{ae23a398-8336-4ee6-8ffe-fd9caaac8fd4}</t>
  </si>
  <si>
    <t>SO02</t>
  </si>
  <si>
    <t>Budova O</t>
  </si>
  <si>
    <t>{0264fb69-2fa9-4eda-b107-22b82947bf8e}</t>
  </si>
  <si>
    <t>SO03</t>
  </si>
  <si>
    <t>Budova L</t>
  </si>
  <si>
    <t>{a0eccba5-26e2-469d-9b35-004095f7c09f}</t>
  </si>
  <si>
    <t>SO04</t>
  </si>
  <si>
    <t>Budova Prádelna</t>
  </si>
  <si>
    <t>{e2ab6850-76dd-483a-96f4-cc060b006599}</t>
  </si>
  <si>
    <t>KRYCÍ LIST SOUPISU PRACÍ</t>
  </si>
  <si>
    <t>Objekt:</t>
  </si>
  <si>
    <t>IO01 - Měření a dispečerské řízení FVE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</si>
  <si>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  V případě, že je kdekoliv uveden konkrétní název položky (materiál) jde pouze o specifikaci vlastností a definici standardu.</t>
  </si>
  <si>
    <t>REKAPITULACE ČLENĚNÍ SOUPISU PRACÍ</t>
  </si>
  <si>
    <t>Kód dílu - Popis</t>
  </si>
  <si>
    <t>Cena celkem [CZK]</t>
  </si>
  <si>
    <t>-1</t>
  </si>
  <si>
    <t>PSV - Práce a dodávky PSV</t>
  </si>
  <si>
    <t xml:space="preserve">    741 - Elektroinstalace - silnoproud</t>
  </si>
  <si>
    <t>VRN - Vedlejší rozpočtové náklady</t>
  </si>
  <si>
    <t xml:space="preserve">    VRN1 - Průzkumné, geodetické a projektové práce</t>
  </si>
  <si>
    <t xml:space="preserve">    VRN4 - Inženýrská činnost</t>
  </si>
  <si>
    <t xml:space="preserve">    VRN6 - Územní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</si>
  <si>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</si>
  <si>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</si>
  <si>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</si>
  <si>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</si>
  <si>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</si>
  <si>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</si>
  <si>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</si>
  <si>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</si>
  <si>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</si>
  <si>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</si>
  <si>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</si>
  <si>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</si>
  <si>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</si>
  <si>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</si>
  <si>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</si>
  <si>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</si>
  <si>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741</t>
  </si>
  <si>
    <t>Elektroinstalace - silnoproud</t>
  </si>
  <si>
    <t>K</t>
  </si>
  <si>
    <t>741130001</t>
  </si>
  <si>
    <t>Ukončení vodičů izolovaných s označením a zapojením v rozváděči nebo na přístroji, průřezu žíly do 2,5 mm2</t>
  </si>
  <si>
    <t>kus</t>
  </si>
  <si>
    <t>16</t>
  </si>
  <si>
    <t>1409134169</t>
  </si>
  <si>
    <t>741210004</t>
  </si>
  <si>
    <t>Montáž rozvodnic oceloplechových nebo plastových bez zapojení vodičů běžných, hmotnosti do 150 kg</t>
  </si>
  <si>
    <t>-368242349</t>
  </si>
  <si>
    <t>3</t>
  </si>
  <si>
    <t>M</t>
  </si>
  <si>
    <t>M011</t>
  </si>
  <si>
    <t>skříň AXIS</t>
  </si>
  <si>
    <t>kpl</t>
  </si>
  <si>
    <t>32</t>
  </si>
  <si>
    <t>-1932975702</t>
  </si>
  <si>
    <t>4</t>
  </si>
  <si>
    <t>M012</t>
  </si>
  <si>
    <t>skříň RX01</t>
  </si>
  <si>
    <t>2054470786</t>
  </si>
  <si>
    <t>5</t>
  </si>
  <si>
    <t>741350202R</t>
  </si>
  <si>
    <t>Montáž měřicích transformátorů se zapojením vodičů proudových, vn s připojovacími praporci</t>
  </si>
  <si>
    <t>298717896</t>
  </si>
  <si>
    <t>6</t>
  </si>
  <si>
    <t>M015</t>
  </si>
  <si>
    <t>MTP budou specifikovány dle SoP</t>
  </si>
  <si>
    <t>-391367937</t>
  </si>
  <si>
    <t>7</t>
  </si>
  <si>
    <t>741350211R</t>
  </si>
  <si>
    <t>Montáž měřicích transformátorů se zapojením vodičů napěťových vn</t>
  </si>
  <si>
    <t>2003864002</t>
  </si>
  <si>
    <t>8</t>
  </si>
  <si>
    <t>M016</t>
  </si>
  <si>
    <t>MTN budou specifikovány dle SoP</t>
  </si>
  <si>
    <t>672697974</t>
  </si>
  <si>
    <t>9</t>
  </si>
  <si>
    <t>741761008</t>
  </si>
  <si>
    <t>Montáž monitorovacího zařízení fotovoltaických systémů sběrnice hlavní jednotky pro připojení dalších modulů</t>
  </si>
  <si>
    <t>1697305677</t>
  </si>
  <si>
    <t>10</t>
  </si>
  <si>
    <t>M014</t>
  </si>
  <si>
    <t>převodník RS485-ethernet</t>
  </si>
  <si>
    <t>-187075122</t>
  </si>
  <si>
    <t>11</t>
  </si>
  <si>
    <t>741761013</t>
  </si>
  <si>
    <t>Montáž monitorovacího zařízení fotovoltaických systémů rozšiřujícího modulu pro připojení dalších vstupních a výstupních zařízení</t>
  </si>
  <si>
    <t>147525474</t>
  </si>
  <si>
    <t>12</t>
  </si>
  <si>
    <t>M013</t>
  </si>
  <si>
    <t>sestava PLC do RX01</t>
  </si>
  <si>
    <t>952896995</t>
  </si>
  <si>
    <t>13</t>
  </si>
  <si>
    <t>741761072</t>
  </si>
  <si>
    <t>Montáž monitorovacího zařízení fotovoltaických systémů instalačního materiálu kabelu pro venkovní rozvod RS-485 a ethernetu</t>
  </si>
  <si>
    <t>m</t>
  </si>
  <si>
    <t>1359844623</t>
  </si>
  <si>
    <t>14</t>
  </si>
  <si>
    <t>34121270</t>
  </si>
  <si>
    <t>kabel datový bezhalogenový celkově stíněný Al fólií třída reakce na oheň B2cas1d1a1 jádro Cu plné (F/UTP) kategorie 5e</t>
  </si>
  <si>
    <t>-1202130611</t>
  </si>
  <si>
    <t>P</t>
  </si>
  <si>
    <t>Poznámka k položce:_x000d_
F/UTP, průměr kabelu 6,2mm</t>
  </si>
  <si>
    <t>741761076</t>
  </si>
  <si>
    <t>Montáž monitorovacího zařízení fotovoltaických systémů instalačního materiálu kabelu propojovacího</t>
  </si>
  <si>
    <t>1791247807</t>
  </si>
  <si>
    <t>34113151</t>
  </si>
  <si>
    <t>kabel ovládací průmyslový stíněný laminovanou Al fólií s příložným Cu drátem jádro Cu plné izolace PVC plášť PVC 250V (JYTY) 7x1,00mm2</t>
  </si>
  <si>
    <t>-1650157953</t>
  </si>
  <si>
    <t>Poznámka k položce:_x000d_
JYTY, průměr kabelu 8,7mm</t>
  </si>
  <si>
    <t>17</t>
  </si>
  <si>
    <t>741810002</t>
  </si>
  <si>
    <t>Zkoušky a prohlídky elektrických rozvodů a zařízení celková prohlídka a vyhotovení revizní zprávy pro objem montážních prací přes 100 do 500 tis. Kč</t>
  </si>
  <si>
    <t>1244542051</t>
  </si>
  <si>
    <t>18</t>
  </si>
  <si>
    <t>998741204</t>
  </si>
  <si>
    <t>Přesun hmot pro silnoproud stanovený procentní sazbou (%) z ceny vodorovná dopravní vzdálenost do 50 m v objektech výšky přes 24 do 36 m</t>
  </si>
  <si>
    <t>%</t>
  </si>
  <si>
    <t>-312596063</t>
  </si>
  <si>
    <t>VRN</t>
  </si>
  <si>
    <t>Vedlejší rozpočtové náklady</t>
  </si>
  <si>
    <t>VRN1</t>
  </si>
  <si>
    <t>Průzkumné, geodetické a projektové práce</t>
  </si>
  <si>
    <t>19</t>
  </si>
  <si>
    <t>013002000</t>
  </si>
  <si>
    <t>Projektové práce</t>
  </si>
  <si>
    <t>1024</t>
  </si>
  <si>
    <t>-2129491624</t>
  </si>
  <si>
    <t>VRN4</t>
  </si>
  <si>
    <t>Inženýrská činnost</t>
  </si>
  <si>
    <t>20</t>
  </si>
  <si>
    <t>044002000</t>
  </si>
  <si>
    <t>Revize</t>
  </si>
  <si>
    <t>hod</t>
  </si>
  <si>
    <t>1838138757</t>
  </si>
  <si>
    <t>045002000</t>
  </si>
  <si>
    <t>Kompletační a koordinační činnost</t>
  </si>
  <si>
    <t>-468274526</t>
  </si>
  <si>
    <t>Poznámka k položce:_x000d_
Koordinace stavby s provozní složkou a složkou údržby investora - zajištění bezproblémového provozu během prací uvnitř budov v rozsahu 80 hodin</t>
  </si>
  <si>
    <t>22</t>
  </si>
  <si>
    <t>049002000</t>
  </si>
  <si>
    <t>Ostatní inženýrská činnost</t>
  </si>
  <si>
    <t>-1912100737</t>
  </si>
  <si>
    <t>Poznámka k položce:_x000d_
předepsané zkoušky s distributorem EG.D v rámci zkušebního provozu po dobu max.12 měsíců v rozsahu 1x technik odborný, 1x elektrikář odborný, 1x specialista MaR, 1x technik slaboproudy</t>
  </si>
  <si>
    <t>VRN6</t>
  </si>
  <si>
    <t>Územní vlivy</t>
  </si>
  <si>
    <t>23</t>
  </si>
  <si>
    <t>065002000</t>
  </si>
  <si>
    <t>Mimostaveništní doprava materiálů</t>
  </si>
  <si>
    <t>1136364686</t>
  </si>
  <si>
    <t>SO01 - Budova T</t>
  </si>
  <si>
    <t>HSV - Práce a dodávky HSV</t>
  </si>
  <si>
    <t xml:space="preserve">    9 - Ostatní konstrukce a práce, bourání</t>
  </si>
  <si>
    <t xml:space="preserve">    FVD1 - Technologie FVE</t>
  </si>
  <si>
    <t xml:space="preserve">    FVD2 - Kabeláž DC</t>
  </si>
  <si>
    <t xml:space="preserve">      741 - Elektroinstalace - silnoproud</t>
  </si>
  <si>
    <t xml:space="preserve">      763 - Konstrukce suché výstavby</t>
  </si>
  <si>
    <t xml:space="preserve">      767 - Konstrukce zámečnické</t>
  </si>
  <si>
    <t xml:space="preserve">      783 - Dokončovací práce - nátěry</t>
  </si>
  <si>
    <t xml:space="preserve">      784 - Dokončovací práce - malby a tapety</t>
  </si>
  <si>
    <t xml:space="preserve">    FVD3 - Kabeláž AC</t>
  </si>
  <si>
    <t xml:space="preserve">    FVD4 - Úprava stávajícího hromosvodu</t>
  </si>
  <si>
    <t xml:space="preserve">    FVD5 - Vyvedení výkonu FVE do rozvodny</t>
  </si>
  <si>
    <t xml:space="preserve">    FVD6 - Ostatní materiál</t>
  </si>
  <si>
    <t xml:space="preserve">    FVD7 - Služby</t>
  </si>
  <si>
    <t xml:space="preserve">    VRN3 - Zařízení staveniště</t>
  </si>
  <si>
    <t xml:space="preserve">    VRN9 - Ostatní náklady</t>
  </si>
  <si>
    <t>HSV</t>
  </si>
  <si>
    <t>Práce a dodávky HSV</t>
  </si>
  <si>
    <t>Ostatní konstrukce a práce, bourání</t>
  </si>
  <si>
    <t>977151118</t>
  </si>
  <si>
    <t>Jádrové vrty diamantovými korunkami do stavebních materiálů (železobetonu, betonu, cihel, obkladů, dlažeb, kamene) průměru přes 90 do 100 mm</t>
  </si>
  <si>
    <t>-2105451286</t>
  </si>
  <si>
    <t>FVD1</t>
  </si>
  <si>
    <t>Technologie FVE</t>
  </si>
  <si>
    <t>741711001</t>
  </si>
  <si>
    <t>Montáž nosné konstrukce fotovoltaických panelů umístěné na šikmé střeše kotvené přes střešní krytinu do nosné konstrukce</t>
  </si>
  <si>
    <t>-24425938</t>
  </si>
  <si>
    <t>42412401</t>
  </si>
  <si>
    <t>konstrukce nosná háková pro fotovoltaický panel na šikmé střechy s taškovou střešní krytinou pro vertikálně orientovaný panel, set pro 1 panel</t>
  </si>
  <si>
    <t>800234869</t>
  </si>
  <si>
    <t>741721201</t>
  </si>
  <si>
    <t>Montáž fotovoltaických panelů výkonu přes 300 Wp, umístěných na šikmé střeše krystalických</t>
  </si>
  <si>
    <t>-903285246</t>
  </si>
  <si>
    <t>35001006R</t>
  </si>
  <si>
    <t>panel fotovoltaický monokrystalický, výkon 460Wp, rozměr 1038x2094x35mm</t>
  </si>
  <si>
    <t>-404334463</t>
  </si>
  <si>
    <t>741730018</t>
  </si>
  <si>
    <t>Montáž střídače napětí DC/AC fotovoltaických systémů včetně osazení a připojení síťového DC/AC (On - grid) třífázového, maximální výstupní výkon přes 25 000 do 50 000 W</t>
  </si>
  <si>
    <t>1610019126</t>
  </si>
  <si>
    <t>35673004R</t>
  </si>
  <si>
    <t>měnič fotovoltaický třífázový beztransformátorový maximální vstupní výkon 30000W, maximální výstupní výkon 30000W</t>
  </si>
  <si>
    <t>2107153340</t>
  </si>
  <si>
    <t>741761002</t>
  </si>
  <si>
    <t>Montáž monitorovacího zařízení fotovoltaických systémů hlavní jednotky přes 1 do 6 střídačů</t>
  </si>
  <si>
    <t>-1032524813</t>
  </si>
  <si>
    <t>40561082</t>
  </si>
  <si>
    <t>hlavní jednotka monitoringu až pro 6 střídačů, pro menší instalace, lze připojit kromě střídače nebo elektroměru i senzory a zařízení na výstupu</t>
  </si>
  <si>
    <t>-1360954059</t>
  </si>
  <si>
    <t>40561086</t>
  </si>
  <si>
    <t>rozšířující modul monitoringu pro řízení výkonu elektrárny</t>
  </si>
  <si>
    <t>988933546</t>
  </si>
  <si>
    <t>741732063</t>
  </si>
  <si>
    <t>Montáž stejnosměrného měniče napětí DC/DC fotovoltaických systémů výkonového optimizéru, výstupní výkon přes 650 W</t>
  </si>
  <si>
    <t>570835640</t>
  </si>
  <si>
    <t>35671256</t>
  </si>
  <si>
    <t>optimizér přídavný na panel jemnovitý DC výkon 700W</t>
  </si>
  <si>
    <t>-510051963</t>
  </si>
  <si>
    <t>35671257R</t>
  </si>
  <si>
    <t>optimizér přídavný na panel jemnovitý DC výkon 850W</t>
  </si>
  <si>
    <t>-1740356763</t>
  </si>
  <si>
    <t>765125011</t>
  </si>
  <si>
    <t>Montáž střešních doplňků krytiny betonové speciálních tašek na sucho větracích, protisněhových, prosvětlovacích, hromosvodových, prostupových, nosných pro stoupací plošinu drážkových</t>
  </si>
  <si>
    <t>2013936128</t>
  </si>
  <si>
    <t>59244057</t>
  </si>
  <si>
    <t>taška betonová větrací velmi hladká s povrchovou úpravou se zvýšenou ochranou</t>
  </si>
  <si>
    <t>302399220</t>
  </si>
  <si>
    <t>Poznámka k položce:_x000d_
Spotřeba: 10 kus/m2</t>
  </si>
  <si>
    <t>VV</t>
  </si>
  <si>
    <t>24*1,03 "Přepočtené koeficientem množství</t>
  </si>
  <si>
    <t>765125402</t>
  </si>
  <si>
    <t>Montáž střešních doplňků krytiny betonové protisněhové zábrany držáku (mříže sněholamu, kulatiny)</t>
  </si>
  <si>
    <t>-1038501075</t>
  </si>
  <si>
    <t>59660033</t>
  </si>
  <si>
    <t>komplet protisněhový (4x držák mříže, sněhová mříž d 3000mm, 2x spojka mříže)</t>
  </si>
  <si>
    <t>sada</t>
  </si>
  <si>
    <t>636308318</t>
  </si>
  <si>
    <t>60*0,33 "Přepočtené koeficientem množství</t>
  </si>
  <si>
    <t>998741104</t>
  </si>
  <si>
    <t>Přesun hmot pro silnoproud stanovený z hmotnosti přesunovaného materiálu vodorovná dopravní vzdálenost do 50 m v objektech výšky přes 24 do 36 m</t>
  </si>
  <si>
    <t>t</t>
  </si>
  <si>
    <t>2067847509</t>
  </si>
  <si>
    <t>FVD2</t>
  </si>
  <si>
    <t>Kabeláž DC</t>
  </si>
  <si>
    <t>741110042</t>
  </si>
  <si>
    <t>Montáž trubek elektroinstalačních s nasunutím nebo našroubováním do krabic plastových ohebných, uložených pevně, vnější Ø přes 23 do 35 mm</t>
  </si>
  <si>
    <t>294310112</t>
  </si>
  <si>
    <t>34571800</t>
  </si>
  <si>
    <t>chránička optického kabelu HDPE jednoplášťová bezhalogenová D 25/20mm</t>
  </si>
  <si>
    <t>881581572</t>
  </si>
  <si>
    <t>34572000</t>
  </si>
  <si>
    <t>příchytka distanční z PH k upevňování kabelů, 30x39x40mm, D 13-26mm</t>
  </si>
  <si>
    <t>-613857436</t>
  </si>
  <si>
    <t>741120224</t>
  </si>
  <si>
    <t>Montáž fotovoltaických kabelů bez ukončení, uložených volně, průměru přes 4 do 6 mm</t>
  </si>
  <si>
    <t>-2095474764</t>
  </si>
  <si>
    <t>34111851</t>
  </si>
  <si>
    <t>kabel fotovoltaický černý nebo červený průměr 6mm</t>
  </si>
  <si>
    <t>-1951096928</t>
  </si>
  <si>
    <t>"černý" 1800</t>
  </si>
  <si>
    <t>"červený" 1800</t>
  </si>
  <si>
    <t>Součet</t>
  </si>
  <si>
    <t>24</t>
  </si>
  <si>
    <t>741130420</t>
  </si>
  <si>
    <t>Montáž fotovoltaických kabelů nalisování konektoru na fotovoltaický kabel</t>
  </si>
  <si>
    <t>-1540954419</t>
  </si>
  <si>
    <t>25</t>
  </si>
  <si>
    <t>34111853</t>
  </si>
  <si>
    <t>konektor kabelový pár (samec-samice) pro fotovoltaiku</t>
  </si>
  <si>
    <t>-356635644</t>
  </si>
  <si>
    <t>26</t>
  </si>
  <si>
    <t>34111807</t>
  </si>
  <si>
    <t>kabel fotovoltaický 6 mm² s předem smontovanými zástrčkovými a zásuvkovými konektory MC4 délky 1m</t>
  </si>
  <si>
    <t>-1484203279</t>
  </si>
  <si>
    <t>27</t>
  </si>
  <si>
    <t>741732004</t>
  </si>
  <si>
    <t>Montáž stejnosměrného boxu DC pro 2 stringy fotovoltaického systému</t>
  </si>
  <si>
    <t>-736126093</t>
  </si>
  <si>
    <t>28</t>
  </si>
  <si>
    <t>DC-BOX-2</t>
  </si>
  <si>
    <t>Rozvaděč DC - 2 stringy LPZ0/1</t>
  </si>
  <si>
    <t>384883808</t>
  </si>
  <si>
    <t>Poznámka k položce:_x000d_
Konektor MC4 vestavný, Male	kus	4,000_x000d_
Konektor MC4 vestavný, Female	kus	4,000_x000d_
Skříňka Combiester 270 x 180 x 171	kus	1,000_x000d_
Svodič přepětí T1+T2 (1100V DC) pro fotovoltaické systémy	kus	2,000_x000d_
Svorka 6mm2	kus	2,000_x000d_
bočnice	kus	1,000_x000d_
koncová svěrka	kus	5,000_x000d_
Solární kabel 6mm - černý FACAB SolarPlus H1Z2Z2-K 01X6 1kV BLACK	kus	4,000_x000d_
Solární kabel 6mm - červený FACAB SolarPlus H1Z2Z2-K 01X6 1 kV RED	kus	4,000_x000d_
Plastová vývodka s maticí	kus	1,000_x000d_
Výroba rozvaděče	kus	1,000</t>
  </si>
  <si>
    <t>29</t>
  </si>
  <si>
    <t>DC-BOX-4</t>
  </si>
  <si>
    <t>Rozvaděč DC - 4 stringy + transmitter</t>
  </si>
  <si>
    <t>-1455362009</t>
  </si>
  <si>
    <t>Poznámka k položce:_x000d_
Konektor MC4 vestavný, Male	kus	8,000_x000d_
Konektor MC4 vestavný, Female	kus	8,000_x000d_
Rozvodnice nástěnná 3řadá, 3x 12 modulů, krytí IP65	kus	1,000_x000d_
Svodič přepětí T1+T2 (1100V DC) pro fotovoltaické systémy	kus	4,000_x000d_
Pojistkový držák, In 32 A, Un DC 1000 V, pro válcové pojistkové vložky 10x38 pro jištění fotovoltaických systémů, 2pól. provedení	kus	4,000_x000d_
Pojistková vložka	kus	8,000_x000d_
Svorka 6mm2	kus	0,000_x000d_
bočnice	kus	0,000_x000d_
koncová svěrka	kus	0,000_x000d_
PE můstek	kus	1,000_x000d_
Solární kabel 6mm - černý FACAB SolarPlus H1Z2Z2-K 01X6 1kV BLACK	kus	8,000_x000d_
Solární kabel 6mm - červený FACAB SolarPlus H1Z2Z2-K 01X6 1 kV RED	kus	8,000_x000d_
Plastová vývodka s maticí	kus	2,000_x000d_
Výroba rozvaděče	kus	1,000</t>
  </si>
  <si>
    <t>30</t>
  </si>
  <si>
    <t>741910413</t>
  </si>
  <si>
    <t>Montáž žlabů bez stojiny a výložníků kovových s podpěrkami a příslušenstvím bez víka, šířky do 125 mm</t>
  </si>
  <si>
    <t>-1153584334</t>
  </si>
  <si>
    <t>31</t>
  </si>
  <si>
    <t>34575492</t>
  </si>
  <si>
    <t>žlab kabelový pozinkovaný 2m/ks 50X125</t>
  </si>
  <si>
    <t>-396468031</t>
  </si>
  <si>
    <t>34575546</t>
  </si>
  <si>
    <t>spojka pozinkovaná žlabu kabelového v 50mm</t>
  </si>
  <si>
    <t>-1359248058</t>
  </si>
  <si>
    <t>33</t>
  </si>
  <si>
    <t>34575377</t>
  </si>
  <si>
    <t>výložník žlabu/lávky kabelové ocelové děrované ŽZ protipožární P-90R šířky 150mm</t>
  </si>
  <si>
    <t>-425003802</t>
  </si>
  <si>
    <t>34</t>
  </si>
  <si>
    <t>34575534</t>
  </si>
  <si>
    <t>tvarovka T-kus pozinkovaný 50X125</t>
  </si>
  <si>
    <t>-1293001307</t>
  </si>
  <si>
    <t>35</t>
  </si>
  <si>
    <t>34575505</t>
  </si>
  <si>
    <t>víko pro T-kus pozinkované 125mm</t>
  </si>
  <si>
    <t>965201402</t>
  </si>
  <si>
    <t>36</t>
  </si>
  <si>
    <t>35442044</t>
  </si>
  <si>
    <t>svorka uzemnění bez pásky nerez</t>
  </si>
  <si>
    <t>-882978844</t>
  </si>
  <si>
    <t>37</t>
  </si>
  <si>
    <t>741910421</t>
  </si>
  <si>
    <t>Montáž žlabů bez stojiny a výložníků kovových s podpěrkami a příslušenstvím uzavření víkem</t>
  </si>
  <si>
    <t>-1964304769</t>
  </si>
  <si>
    <t>38</t>
  </si>
  <si>
    <t>34575003</t>
  </si>
  <si>
    <t>víko žlabu pozinkované 2m/ks š 125mm</t>
  </si>
  <si>
    <t>-1561172384</t>
  </si>
  <si>
    <t>39</t>
  </si>
  <si>
    <t>741920341</t>
  </si>
  <si>
    <t>Protipožární ucpávky svazků kabelů prostup stěnou tloušťky 100 mm manžetou, požární odolnost EI 90 při 85% zaplnění prostupu kabely průměr prostupu 108 mm</t>
  </si>
  <si>
    <t>617947371</t>
  </si>
  <si>
    <t>40</t>
  </si>
  <si>
    <t>-1422244721</t>
  </si>
  <si>
    <t>763</t>
  </si>
  <si>
    <t>Konstrukce suché výstavby</t>
  </si>
  <si>
    <t>41</t>
  </si>
  <si>
    <t>763113355</t>
  </si>
  <si>
    <t>Příčka instalační ze sádrokartonových desek s nosnou konstrukcí ze zdvojených ocelových profilů UW, CW s mezerou, CW profily navzájem spojeny páskem sádry dvojitě opláštěná deskami vysokopevnostními protipožárními impregnovanými DFRIH2 tl. 2 x 12,5 mm s izolací, EI 90, Rw do 62 dB, příčka tl. 255 - 750 mm, profil 100</t>
  </si>
  <si>
    <t>m2</t>
  </si>
  <si>
    <t>487644464</t>
  </si>
  <si>
    <t>767</t>
  </si>
  <si>
    <t>Konstrukce zámečnické</t>
  </si>
  <si>
    <t>42</t>
  </si>
  <si>
    <t>767881135</t>
  </si>
  <si>
    <t>Montáž záchytného systému proti pádu bodů samostatných nebo v systému s poddajným kotvícím vedením volně ložené zátěžové kotvící body</t>
  </si>
  <si>
    <t>2126349031</t>
  </si>
  <si>
    <t>43</t>
  </si>
  <si>
    <t>70921405</t>
  </si>
  <si>
    <t>kotvicí bod určený speciálně ke kotvení na konstrukce pro solární panely</t>
  </si>
  <si>
    <t>487435833</t>
  </si>
  <si>
    <t>783</t>
  </si>
  <si>
    <t>Dokončovací práce - nátěry</t>
  </si>
  <si>
    <t>44</t>
  </si>
  <si>
    <t>783801201</t>
  </si>
  <si>
    <t>Příprava podkladu omítek před provedením nátěru obroušení</t>
  </si>
  <si>
    <t>-1327778886</t>
  </si>
  <si>
    <t>45</t>
  </si>
  <si>
    <t>783801403</t>
  </si>
  <si>
    <t>Příprava podkladu omítek před provedením nátěru oprášení</t>
  </si>
  <si>
    <t>202574965</t>
  </si>
  <si>
    <t>46</t>
  </si>
  <si>
    <t>783813131</t>
  </si>
  <si>
    <t>Penetrační nátěr omítek hladkých omítek hladkých, zrnitých tenkovrstvých nebo štukových stupně členitosti 1 a 2 syntetický</t>
  </si>
  <si>
    <t>821335249</t>
  </si>
  <si>
    <t>47</t>
  </si>
  <si>
    <t>783817421</t>
  </si>
  <si>
    <t>Krycí (ochranný ) nátěr omítek dvojnásobný hladkých omítek hladkých, zrnitých tenkovrstvých nebo štukových stupně členitosti 1 a 2 syntetický</t>
  </si>
  <si>
    <t>301957655</t>
  </si>
  <si>
    <t>784</t>
  </si>
  <si>
    <t>Dokončovací práce - malby a tapety</t>
  </si>
  <si>
    <t>48</t>
  </si>
  <si>
    <t>784211103</t>
  </si>
  <si>
    <t>Malby z malířských směsí oděruvzdorných za mokra dvojnásobné, bílé za mokra oděruvzdorné výborně v místnostech výšky přes 3,80 do 5,00 m</t>
  </si>
  <si>
    <t>1170330392</t>
  </si>
  <si>
    <t>FVD3</t>
  </si>
  <si>
    <t>Kabeláž AC</t>
  </si>
  <si>
    <t>49</t>
  </si>
  <si>
    <t>741112132</t>
  </si>
  <si>
    <t>Montáž krabic elektroinstalačních bez napojení na trubky a lišty, demontáže a montáže víčka a přístroje rozvodek se zapojením vodičů na svorkovnici nástěnných kovových čtyřhranných, vel. 120x120 mm</t>
  </si>
  <si>
    <t>-2083242547</t>
  </si>
  <si>
    <t>50</t>
  </si>
  <si>
    <t>M001</t>
  </si>
  <si>
    <t>Krabice se svorkou MET</t>
  </si>
  <si>
    <t>-581220389</t>
  </si>
  <si>
    <t>51</t>
  </si>
  <si>
    <t>741120301</t>
  </si>
  <si>
    <t>Montáž vodičů izolovaných měděných bez ukončení uložených pevně plných a laněných s PVC pláštěm, bezhalogenových, ohniodolných (např. CY, CHAH-V) průřezu žíly 0,55 až 16 mm2</t>
  </si>
  <si>
    <t>-635840896</t>
  </si>
  <si>
    <t>52</t>
  </si>
  <si>
    <t>34141029</t>
  </si>
  <si>
    <t>vodič propojovací flexibilní jádro Cu lanované izolace PVC 450/750V (H07V-K) 1x16mm2</t>
  </si>
  <si>
    <t>-1824386229</t>
  </si>
  <si>
    <t>Poznámka k položce:_x000d_
H07V-K CYA, průměr vodiče 8,1mm</t>
  </si>
  <si>
    <t>360*1,15 "Přepočtené koeficientem množství</t>
  </si>
  <si>
    <t>53</t>
  </si>
  <si>
    <t>741120303</t>
  </si>
  <si>
    <t>Montáž vodičů izolovaných měděných bez ukončení uložených pevně plných a laněných s PVC pláštěm, bezhalogenových, ohniodolných (např. CY, CHAH-V) průřezu žíly 25 až 35 mm2</t>
  </si>
  <si>
    <t>-1093881916</t>
  </si>
  <si>
    <t>54</t>
  </si>
  <si>
    <t>34141031</t>
  </si>
  <si>
    <t>vodič propojovací flexibilní jádro Cu lanované izolace PVC 450/750V (H07V-K) 1x35mm2</t>
  </si>
  <si>
    <t>-862713587</t>
  </si>
  <si>
    <t>Poznámka k položce:_x000d_
H07V-K CYA, průměr vodiče 11,7mm</t>
  </si>
  <si>
    <t>75*1,15 "Přepočtené koeficientem množství</t>
  </si>
  <si>
    <t>55</t>
  </si>
  <si>
    <t>741122211</t>
  </si>
  <si>
    <t>Montáž kabelů měděných bez ukončení uložených volně nebo v liště plných kulatých (např. CYKY) počtu a průřezu žil 3x1,5 až 6 mm2</t>
  </si>
  <si>
    <t>422335605</t>
  </si>
  <si>
    <t>56</t>
  </si>
  <si>
    <t>34111036</t>
  </si>
  <si>
    <t>kabel instalační jádro Cu plné izolace PVC plášť PVC 450/750V (CYKY) 3x2,5mm2</t>
  </si>
  <si>
    <t>1863130071</t>
  </si>
  <si>
    <t>Poznámka k položce:_x000d_
CYKY, průměr kabelu 9,5mm</t>
  </si>
  <si>
    <t>12*1,15 "Přepočtené koeficientem množství</t>
  </si>
  <si>
    <t>57</t>
  </si>
  <si>
    <t>741122226</t>
  </si>
  <si>
    <t>Montáž kabelů měděných bez ukončení uložených volně nebo v liště plných kulatých (např. CYKY) počtu a průřezu žil 3x50+35 až 95+50 mm2</t>
  </si>
  <si>
    <t>308336441</t>
  </si>
  <si>
    <t>58</t>
  </si>
  <si>
    <t>34111594</t>
  </si>
  <si>
    <t>kabel silový oheň retardující bezhalogenový s funkčností při požáru 180min a P60-R reakce na oheň B2cas1d1a1 jádro Cu 0,6/1kV (1-CSKH-V) 5x95mm2</t>
  </si>
  <si>
    <t>-502979899</t>
  </si>
  <si>
    <t>Poznámka k položce:_x000d_
1-CSKH-V P60-R B2cas1d1a1, průměr kabelu 47,2mm</t>
  </si>
  <si>
    <t>59</t>
  </si>
  <si>
    <t>741122234</t>
  </si>
  <si>
    <t>Montáž kabelů měděných bez ukončení uložených volně nebo v liště plných kulatých (např. CYKY) počtu a průřezu žil 5x16 mm2</t>
  </si>
  <si>
    <t>-923268752</t>
  </si>
  <si>
    <t>60</t>
  </si>
  <si>
    <t>34113035</t>
  </si>
  <si>
    <t>kabel instalační jádro Cu plné izolace PVC plášť PVC 450/750V (CYKY) 5x16mm2</t>
  </si>
  <si>
    <t>-1691769477</t>
  </si>
  <si>
    <t>Poznámka k položce:_x000d_
CYKY, průměr kabelu 20,4mm</t>
  </si>
  <si>
    <t>18*1,15 "Přepočtené koeficientem množství</t>
  </si>
  <si>
    <t>61</t>
  </si>
  <si>
    <t>741130005</t>
  </si>
  <si>
    <t>Ukončení vodičů izolovaných s označením a zapojením v rozváděči nebo na přístroji, průřezu žíly do 10 mm2</t>
  </si>
  <si>
    <t>-32768200</t>
  </si>
  <si>
    <t>62</t>
  </si>
  <si>
    <t>741130006</t>
  </si>
  <si>
    <t>Ukončení vodičů izolovaných s označením a zapojením v rozváděči nebo na přístroji, průřezu žíly do 16 mm2</t>
  </si>
  <si>
    <t>1275995676</t>
  </si>
  <si>
    <t>63</t>
  </si>
  <si>
    <t>741130008</t>
  </si>
  <si>
    <t>Ukončení vodičů izolovaných s označením a zapojením v rozváděči nebo na přístroji, průřezu žíly do 35 mm2</t>
  </si>
  <si>
    <t>-635335789</t>
  </si>
  <si>
    <t>64</t>
  </si>
  <si>
    <t>741130013</t>
  </si>
  <si>
    <t>Ukončení vodičů izolovaných s označením a zapojením v rozváděči nebo na přístroji, průřezu žíly do 95 mm2</t>
  </si>
  <si>
    <t>-1308044859</t>
  </si>
  <si>
    <t>65</t>
  </si>
  <si>
    <t>741210106</t>
  </si>
  <si>
    <t>Montáž rozváděčů litinových, hliníkových nebo plastových bez zapojení vodičů sestavy hmotnosti do 1000 kg</t>
  </si>
  <si>
    <t>-409730043</t>
  </si>
  <si>
    <t>66</t>
  </si>
  <si>
    <t>M002</t>
  </si>
  <si>
    <t>Rozvaděč AC 200A pro 3 měniče 30kw, podr.specifikace viz. projektová dokumentace</t>
  </si>
  <si>
    <t>1704235832</t>
  </si>
  <si>
    <t>Poznámka k položce:_x000d_
800x600x200, mp, RAL 7035	kus	1,000_x000d_
Jistič 4P 63A B 10kA	kus	3,000_x000d_
Jistič 4P 50A B 10kA	kus	0,000_x000d_
Jistič 250B 25kA AC 4P4D 200A 	kus	1,000_x000d_
4 svorky pro kabely 1x25-95mm2 do 250A	kus	1,000_x000d_
4 svorky pro kabely 6x1,5-35mm2 s mez.přep.	kus	1,000_x000d_
1ks 4P dlouhý kryt svorek pro 100/250	kus	2,000_x000d_
MX 220-240V AC nap.spoušť, 100/630	kus	1,000_x000d_
Jistič 1P 6A B 10kA	kus	1,000_x000d_
Svodič přepětí 3+1 pro TT a TN-S, třída T2(C)	kus	3,000_x000d_
Ovládač Nouzového zastavení s hřibovým knoflíkem	kus	1,000_x000d_
Štítek	kus	1,000_x000d_
Ochranný kovový kryt	kus	1,000_x000d_
průchodka	kus	1,000_x000d_
Plastová vývodka s maticí	kus	7,000_x000d_
svorka 16 šedá	kus	9,000_x000d_
svorka 16 modrá	kus	3,000_x000d_
svorka 16 ŽZ	kus	3,000_x000d_
deska APWT16	kus	3,000_x000d_
Řadová svorka šedá 4/U	kus	6,000_x000d_
Řadová svorka modrá 4/U BLAU	kus	6,000_x000d_
Řadová svorka zemnící 4 SL/U	kus	6,000_x000d_
Koncová deska 2,5-4	kus	6,000_x000d_
Koncová svorka	kus	12,000_x000d_
Distribuční blok 250A - 90-2x35,5x16,4x10	kus	1,000_x000d_
Výroba rozvaděče	kus	1,000</t>
  </si>
  <si>
    <t>67</t>
  </si>
  <si>
    <t>741313082</t>
  </si>
  <si>
    <t>Montáž zásuvek domovních se zapojením vodičů šroubové připojení venkovní nebo mokré, provedení 2P + PE</t>
  </si>
  <si>
    <t>-1857113861</t>
  </si>
  <si>
    <t>68</t>
  </si>
  <si>
    <t>34555229</t>
  </si>
  <si>
    <t>zásuvka nástěnná jednonásobná s víčkem, IP44, šroubové svorky</t>
  </si>
  <si>
    <t>-1652267400</t>
  </si>
  <si>
    <t>69</t>
  </si>
  <si>
    <t>1426673246</t>
  </si>
  <si>
    <t>70</t>
  </si>
  <si>
    <t>35671244</t>
  </si>
  <si>
    <t>kabel UTP pro venkovní rozvod RS-485 a ethernetu</t>
  </si>
  <si>
    <t>2070884428</t>
  </si>
  <si>
    <t>300*1,05 "Přepočtené koeficientem množství</t>
  </si>
  <si>
    <t>71</t>
  </si>
  <si>
    <t>741910412</t>
  </si>
  <si>
    <t>Montáž žlabů bez stojiny a výložníků kovových s podpěrkami a příslušenstvím bez víka, šířky do 100 mm</t>
  </si>
  <si>
    <t>385844868</t>
  </si>
  <si>
    <t>72</t>
  </si>
  <si>
    <t>10.936.668</t>
  </si>
  <si>
    <t>MERKUR Žlab 100/100-G M2 žárový zinek, délka 2m</t>
  </si>
  <si>
    <t>-1996438347</t>
  </si>
  <si>
    <t xml:space="preserve">Poznámka k položce:_x000d_
Drátěné kabelové žlaby MERKUR 2 jsou určeny pro montáž kabelové trasy silnoproudých světelných a motorických rozvodů, slaboproudů, m ěření a regulace a rozvodu jiných médií.  Žlaby jsou vyrobeny z ocelového drátu v povrchové úpravě žárový zinek.  Výh</t>
  </si>
  <si>
    <t>73</t>
  </si>
  <si>
    <t>10.883.249</t>
  </si>
  <si>
    <t>MERKUR Spojka SZM 1 M2 žárový zinek, A2</t>
  </si>
  <si>
    <t>1546963027</t>
  </si>
  <si>
    <t>Poznámka k položce:_x000d_
Spojka SZM 1 je základní spojka systému MERKUR 2. Používá se prospojování žlabů kabelové trasy. Sada spojky se skládá z těla spojky (příložky typu A), vratového šroubu M6x12 a matice límcové M6. Komponenty na obrázku jsou součástí balení. Balení 10x10ks.</t>
  </si>
  <si>
    <t>74</t>
  </si>
  <si>
    <t>10.936.675</t>
  </si>
  <si>
    <t>ARKYS Nosník NPZM 250 ŽZ</t>
  </si>
  <si>
    <t>1068482745</t>
  </si>
  <si>
    <t xml:space="preserve">Poznámka k položce:_x000d_
Nosníky řady NPZM se používají jako nástěnné nosné prvky pro montáž kabelové trasy a svoji největší technickou výhodu mají především  v možnosti rychlé a snadné instalaci kotvících prvků. V případě použití těchto nosníků v prostorové instalaci trasy</t>
  </si>
  <si>
    <t>75</t>
  </si>
  <si>
    <t>70337659</t>
  </si>
  <si>
    <t>76</t>
  </si>
  <si>
    <t>741910502</t>
  </si>
  <si>
    <t>Montáž kovových nosných a doplňkových konstrukcí se zhotovením pro rozvodny z profilů ocelových tenkostěnných</t>
  </si>
  <si>
    <t>kg</t>
  </si>
  <si>
    <t>440705559</t>
  </si>
  <si>
    <t>77</t>
  </si>
  <si>
    <t>M003</t>
  </si>
  <si>
    <t>Samostatně stojící konstrukce pro uchycení měničů a rozvaděčů - žárový zinek</t>
  </si>
  <si>
    <t>-1240288577</t>
  </si>
  <si>
    <t>78</t>
  </si>
  <si>
    <t>M004</t>
  </si>
  <si>
    <t>Kotevní materiál ke skříním a rozvaděčům</t>
  </si>
  <si>
    <t>1606465072</t>
  </si>
  <si>
    <t>79</t>
  </si>
  <si>
    <t>742330001</t>
  </si>
  <si>
    <t>Montáž strukturované kabeláže rozvaděče nástěnného</t>
  </si>
  <si>
    <t>12229624</t>
  </si>
  <si>
    <t>80</t>
  </si>
  <si>
    <t>35712002</t>
  </si>
  <si>
    <t>rozvaděč nástěnný jednodílný 19" celoskleněné dveře 9U/400mm</t>
  </si>
  <si>
    <t>301070559</t>
  </si>
  <si>
    <t>81</t>
  </si>
  <si>
    <t>742330012</t>
  </si>
  <si>
    <t>Montáž strukturované kabeláže zařízení do rozvaděče switche, UPS, DVR, server bez nastavení</t>
  </si>
  <si>
    <t>75683557</t>
  </si>
  <si>
    <t>82</t>
  </si>
  <si>
    <t>35712095</t>
  </si>
  <si>
    <t>switch 24 portů 10/100Mbps (24x PoE, 2x bez PoE) 8,8Gbps 230W</t>
  </si>
  <si>
    <t>1458282470</t>
  </si>
  <si>
    <t>83</t>
  </si>
  <si>
    <t>742330021</t>
  </si>
  <si>
    <t>Montáž strukturované kabeláže příslušenství a ostatní práce k rozvaděčům police</t>
  </si>
  <si>
    <t>-795351851</t>
  </si>
  <si>
    <t>84</t>
  </si>
  <si>
    <t>35712068</t>
  </si>
  <si>
    <t>police rozvaděče 19" perforovaná 1U/350mm nosnost 40kg</t>
  </si>
  <si>
    <t>-782115370</t>
  </si>
  <si>
    <t>85</t>
  </si>
  <si>
    <t>742330022</t>
  </si>
  <si>
    <t>Montáž strukturované kabeláže příslušenství a ostatní práce k rozvaděčům napájecího panelu</t>
  </si>
  <si>
    <t>-990737739</t>
  </si>
  <si>
    <t>86</t>
  </si>
  <si>
    <t>35712106</t>
  </si>
  <si>
    <t>panel rozvodný 19" 8x zásuvka dle ČSN max 16A kabel 3x1,5mm 2m</t>
  </si>
  <si>
    <t>1273311676</t>
  </si>
  <si>
    <t>87</t>
  </si>
  <si>
    <t>742330023</t>
  </si>
  <si>
    <t>Montáž strukturované kabeláže příslušenství a ostatní práce k rozvaděčům vyvazovacíhoho panelu 1U</t>
  </si>
  <si>
    <t>4504469</t>
  </si>
  <si>
    <t>88</t>
  </si>
  <si>
    <t>37451145</t>
  </si>
  <si>
    <t>panel vyvazovací 5x plastové oko s průchody 1U 19"</t>
  </si>
  <si>
    <t>-1909422</t>
  </si>
  <si>
    <t>89</t>
  </si>
  <si>
    <t>742330024</t>
  </si>
  <si>
    <t>Montáž strukturované kabeláže příslušenství a ostatní práce k rozvaděčům patch panelu 24 portů</t>
  </si>
  <si>
    <t>1277534275</t>
  </si>
  <si>
    <t>90</t>
  </si>
  <si>
    <t>37451100</t>
  </si>
  <si>
    <t>patch panel Cat5E PCB 1U 24 portů 19" l UTP</t>
  </si>
  <si>
    <t>-1477031957</t>
  </si>
  <si>
    <t>91</t>
  </si>
  <si>
    <t>742330052</t>
  </si>
  <si>
    <t>Montáž strukturované kabeláže zásuvek datových popis portů patchpanelu</t>
  </si>
  <si>
    <t>-1227638025</t>
  </si>
  <si>
    <t>92</t>
  </si>
  <si>
    <t>742330101</t>
  </si>
  <si>
    <t>Montáž strukturované kabeláže měření segmentu metalického s vyhotovením protokolu</t>
  </si>
  <si>
    <t>-1299390952</t>
  </si>
  <si>
    <t>93</t>
  </si>
  <si>
    <t>2093687196</t>
  </si>
  <si>
    <t>FVD4</t>
  </si>
  <si>
    <t>Úprava stávajícího hromosvodu</t>
  </si>
  <si>
    <t>94</t>
  </si>
  <si>
    <t>741110041</t>
  </si>
  <si>
    <t>Montáž trubek elektroinstalačních s nasunutím nebo našroubováním do krabic plastových ohebných, uložených pevně, vnější Ø přes 11 do 23 mm</t>
  </si>
  <si>
    <t>-200804794</t>
  </si>
  <si>
    <t>95</t>
  </si>
  <si>
    <t>M009</t>
  </si>
  <si>
    <t>trubka ohebná UV odolná např. FFKu-EM-F-UV 20 750N Highspeed černá</t>
  </si>
  <si>
    <t>-1647650901</t>
  </si>
  <si>
    <t>96</t>
  </si>
  <si>
    <t>741120201</t>
  </si>
  <si>
    <t>Montáž vodičů izolovaných měděných bez ukončení uložených volně plných a laněných s PVC pláštěm, bezhalogenových, ohniodolných (např. CY, CHAH-V) průřezu žíly 1,5 až 16 mm2</t>
  </si>
  <si>
    <t>1233895637</t>
  </si>
  <si>
    <t>97</t>
  </si>
  <si>
    <t>-756086304</t>
  </si>
  <si>
    <t>750*1,15 "Přepočtené koeficientem množství</t>
  </si>
  <si>
    <t>98</t>
  </si>
  <si>
    <t>741420001</t>
  </si>
  <si>
    <t>Montáž hromosvodného vedení svodových drátů nebo lan s podpěrami, Ø do 10 mm</t>
  </si>
  <si>
    <t>-1733135063</t>
  </si>
  <si>
    <t>18*7 "Přepočtené koeficientem množství</t>
  </si>
  <si>
    <t>99</t>
  </si>
  <si>
    <t>1214554</t>
  </si>
  <si>
    <t>ZEMNICI DRAT 8 ALMGSI T/2 POLOTVRDY Z414</t>
  </si>
  <si>
    <t>1518584858</t>
  </si>
  <si>
    <t>100</t>
  </si>
  <si>
    <t>354415600</t>
  </si>
  <si>
    <t>podpěra vedení FeZn na plechové střechy 110 mm</t>
  </si>
  <si>
    <t>1819200087</t>
  </si>
  <si>
    <t>101</t>
  </si>
  <si>
    <t>741420021</t>
  </si>
  <si>
    <t>Montáž hromosvodného vedení svorek se 2 šrouby</t>
  </si>
  <si>
    <t>-1238133866</t>
  </si>
  <si>
    <t>102</t>
  </si>
  <si>
    <t>10.046.769</t>
  </si>
  <si>
    <t>Svorka SS</t>
  </si>
  <si>
    <t>570688086</t>
  </si>
  <si>
    <t>Poznámka k položce:_x000d_
Svorka SS</t>
  </si>
  <si>
    <t>103</t>
  </si>
  <si>
    <t>741420054</t>
  </si>
  <si>
    <t>Montáž hromosvodného vedení ochranných prvků tvarování prvků</t>
  </si>
  <si>
    <t>644530829</t>
  </si>
  <si>
    <t>104</t>
  </si>
  <si>
    <t>603754584</t>
  </si>
  <si>
    <t>FVD5</t>
  </si>
  <si>
    <t>Vyvedení výkonu FVE do rozvodny</t>
  </si>
  <si>
    <t>105</t>
  </si>
  <si>
    <t>741122601</t>
  </si>
  <si>
    <t>Montáž kabelů měděných bez ukončení uložených pevně plných kulatých nebo bezhalogenových (např. CYKY) počtu a průřezu žil 2x1,5 až 6 mm2</t>
  </si>
  <si>
    <t>-1500867975</t>
  </si>
  <si>
    <t>106</t>
  </si>
  <si>
    <t>34111524</t>
  </si>
  <si>
    <t>kabel silový oheň retardující bezhalogenový s funkčností při požáru 180min a P60-R reakce na oheň B2cas1d1a1 jádro Cu 0,6/1kV (1-CSKH-V) 2x1,5mm2</t>
  </si>
  <si>
    <t>1688107632</t>
  </si>
  <si>
    <t>Poznámka k položce:_x000d_
1-CSKH-V P60-R B2cas1d1a1, průměr kabelu 10mm</t>
  </si>
  <si>
    <t>107</t>
  </si>
  <si>
    <t>741220105</t>
  </si>
  <si>
    <t>Montáž skříní ostatních bez zapojení vodičů ovládacích</t>
  </si>
  <si>
    <t>-937372777</t>
  </si>
  <si>
    <t>108</t>
  </si>
  <si>
    <t>M007</t>
  </si>
  <si>
    <t>Měření (Analizátor, anologový modul, MTP, pojistka 3P, zdroj 230/24V DC, sestava plc)</t>
  </si>
  <si>
    <t>1498273006</t>
  </si>
  <si>
    <t xml:space="preserve">Poznámka k položce:_x000d_
800x600x200, mp, RAL 7035	kus	1,000_x000d_
analyzátor	kus	1,000_x000d_
Modul výstupů pro WM30 a WM40	kus	2,000_x000d_
Modul Ethernet/TCP IP pro WM20, WM30, WM40 a WM50	kus	1,000_x000d_
Měřící transformátor proudu	kus	3,000_x000d_
Pojistkový držák, In 32 A, Un, pro válcové pojistkové vložky 10x38, 3pól. provedení	kus	1,000_x000d_
Zdroj 230/24V 4A	kus	1,000_x000d_
Jistič 1P 6A B 10kA	kus	2,000_x000d_
Sestava PLC Logo + 8/8+2AI	kus	1,000_x000d_
Plastová vývodka s maticí	kus	1,000_x000d_
Plastová vývodka s maticí	kus	3,000_x000d_
Řadová svorka šedá  4/U	kus	30,000_x000d_
Řadová svorka modrá 4/U BLAU	kus	10,000_x000d_
Řadová svorka zemnící 4 SL/U	kus	10,000_x000d_
Koncová deska 2,5-4	kus	6,000_x000d_
Koncová svorka	kus	12,000</t>
  </si>
  <si>
    <t>109</t>
  </si>
  <si>
    <t>741311033</t>
  </si>
  <si>
    <t>Montáž spínačů speciálních se zapojením vodičů koncových, řazení 1/1; 0/2; 2/0</t>
  </si>
  <si>
    <t>-2042557105</t>
  </si>
  <si>
    <t>110</t>
  </si>
  <si>
    <t>M006</t>
  </si>
  <si>
    <t>Tlačítko totalstop ve skříňce pod sklem</t>
  </si>
  <si>
    <t>-1018039610</t>
  </si>
  <si>
    <t>111</t>
  </si>
  <si>
    <t>741320302</t>
  </si>
  <si>
    <t>Montáž jističů se zapojením vodičů čtyřpólových nn deionových vestavných s elektrickou spouští do 300 A</t>
  </si>
  <si>
    <t>-942247989</t>
  </si>
  <si>
    <t>112</t>
  </si>
  <si>
    <t>M005</t>
  </si>
  <si>
    <t xml:space="preserve">Jistič  4-pólový, 25kA, 250A, se spouští MX,</t>
  </si>
  <si>
    <t>-1931054937</t>
  </si>
  <si>
    <t>113</t>
  </si>
  <si>
    <t>742110041</t>
  </si>
  <si>
    <t>Montáž lišt elektroinstalačních vkládacích</t>
  </si>
  <si>
    <t>628720560</t>
  </si>
  <si>
    <t>114</t>
  </si>
  <si>
    <t>34571007</t>
  </si>
  <si>
    <t>lišta elektroinstalační hranatá PVC 40x20mm</t>
  </si>
  <si>
    <t>-291338877</t>
  </si>
  <si>
    <t>150*1,05 "Přepočtené koeficientem množství</t>
  </si>
  <si>
    <t>115</t>
  </si>
  <si>
    <t>742111001</t>
  </si>
  <si>
    <t>Montáž příchytek pro kabely samostatné ohniodolné včetně šroubu a hmoždinky</t>
  </si>
  <si>
    <t>-2001304221</t>
  </si>
  <si>
    <t>116</t>
  </si>
  <si>
    <t>34571742</t>
  </si>
  <si>
    <t>příchytka kovová jednostranná s dírou, požárně odolná, průměr vodiče 8mm</t>
  </si>
  <si>
    <t>1866575204</t>
  </si>
  <si>
    <t>117</t>
  </si>
  <si>
    <t>30930021</t>
  </si>
  <si>
    <t>šroub do betonu, požárně odolný, 6,3x45mm</t>
  </si>
  <si>
    <t>100 kus</t>
  </si>
  <si>
    <t>1497817507</t>
  </si>
  <si>
    <t>118</t>
  </si>
  <si>
    <t>K001</t>
  </si>
  <si>
    <t>úprava pole rozvaděče , vyvedení výkonu pro FVE, central/totalstop</t>
  </si>
  <si>
    <t>2091154636</t>
  </si>
  <si>
    <t>119</t>
  </si>
  <si>
    <t>K003</t>
  </si>
  <si>
    <t>Úprava stávajícího pole rozvaděče, kusová zkouška,ověření funkce</t>
  </si>
  <si>
    <t>-1553708387</t>
  </si>
  <si>
    <t>FVD6</t>
  </si>
  <si>
    <t>Ostatní materiál</t>
  </si>
  <si>
    <t>120</t>
  </si>
  <si>
    <t>741210702</t>
  </si>
  <si>
    <t>Montáž rozváděčů řídících a ovládacích pro rozvodny bez zapojení vodičů a utěsnění vnitřních a venkovních, hmotnosti do 200 kg</t>
  </si>
  <si>
    <t>-1241119040</t>
  </si>
  <si>
    <t>121</t>
  </si>
  <si>
    <t>M008</t>
  </si>
  <si>
    <t>Podružný rozvaděč pro klimu, zásuvku</t>
  </si>
  <si>
    <t>1012029934</t>
  </si>
  <si>
    <t>122</t>
  </si>
  <si>
    <t>K002</t>
  </si>
  <si>
    <t>Ostatní výše neuvedený materiál a práce nutný pro bezvadnou funkci díla</t>
  </si>
  <si>
    <t>1032259225</t>
  </si>
  <si>
    <t>123</t>
  </si>
  <si>
    <t>K009</t>
  </si>
  <si>
    <t>Wifi router + kabeláž</t>
  </si>
  <si>
    <t>1503549519</t>
  </si>
  <si>
    <t>124</t>
  </si>
  <si>
    <t>K004</t>
  </si>
  <si>
    <t>Datový rozvod - kabelář vodičem UTP cat. 6A LSOH, aktivní prvky, převodníky, nastavení, zapojení, zprovoznění, zaškolení obsluhy</t>
  </si>
  <si>
    <t>1428223786</t>
  </si>
  <si>
    <t>125</t>
  </si>
  <si>
    <t>K006</t>
  </si>
  <si>
    <t>Příprava datové komunikace oddělené od sítě nemocnice - koordinace s IT oddělením investora, vystavení žádosti o přidělení přístupu před firewall, příprava trasy přes jednotlivé RACKy a switche</t>
  </si>
  <si>
    <t>-810803975</t>
  </si>
  <si>
    <t>126</t>
  </si>
  <si>
    <t>K010</t>
  </si>
  <si>
    <t>Klimatizace - dodávka včetně instalace a zapojení</t>
  </si>
  <si>
    <t>-611357753</t>
  </si>
  <si>
    <t>FVD7</t>
  </si>
  <si>
    <t>Služby</t>
  </si>
  <si>
    <t>127</t>
  </si>
  <si>
    <t>741810003</t>
  </si>
  <si>
    <t>Zkoušky a prohlídky elektrických rozvodů a zařízení celková prohlídka a vyhotovení revizní zprávy pro objem montážních prací přes 500 do 1000 tis. Kč</t>
  </si>
  <si>
    <t>1166565090</t>
  </si>
  <si>
    <t>128</t>
  </si>
  <si>
    <t>741810011</t>
  </si>
  <si>
    <t>Zkoušky a prohlídky elektrických rozvodů a zařízení celková prohlídka a vyhotovení revizní zprávy pro objem montážních prací Příplatek k ceně 0003 za každých dalších i započatých 500 tis. Kč přes 1000 tis. Kč</t>
  </si>
  <si>
    <t>452362369</t>
  </si>
  <si>
    <t>129</t>
  </si>
  <si>
    <t>741811011</t>
  </si>
  <si>
    <t>Zkoušky a prohlídky rozvodných zařízení kontrola rozváděčů nn, (1 pole) silových, hmotnosti do 200 kg</t>
  </si>
  <si>
    <t>139234045</t>
  </si>
  <si>
    <t>130</t>
  </si>
  <si>
    <t>741811021</t>
  </si>
  <si>
    <t>Zkoušky a prohlídky rozvodných zařízení oživení jednoho pole rozváděče zhotoveného subdodavatelem v podmínkách externí montáže se složitou výstrojí</t>
  </si>
  <si>
    <t>395380904</t>
  </si>
  <si>
    <t>131</t>
  </si>
  <si>
    <t>K005</t>
  </si>
  <si>
    <t>Oživení a uvedení FVE do provozu</t>
  </si>
  <si>
    <t>kWp</t>
  </si>
  <si>
    <t>-1166176056</t>
  </si>
  <si>
    <t>187*460/1000</t>
  </si>
  <si>
    <t>132</t>
  </si>
  <si>
    <t>011514000</t>
  </si>
  <si>
    <t>Stavebně-statický průzkum</t>
  </si>
  <si>
    <t>-2106800686</t>
  </si>
  <si>
    <t>Poznámka k položce:_x000d_
Ověření statického/dynamického zatížení střech</t>
  </si>
  <si>
    <t>133</t>
  </si>
  <si>
    <t>013244000</t>
  </si>
  <si>
    <t>Průzkumné, geodetické a projektové práce projektové práce dokumentace stavby (výkresová a textová) pro provádění stavby</t>
  </si>
  <si>
    <t>1624259627</t>
  </si>
  <si>
    <t>Poznámka k položce:_x000d_
Dílenská dokumentace a dokumentace skutečného provedení, dokladová část, vypracování revizních zpráv, prohlášení o shodě, atp.</t>
  </si>
  <si>
    <t>VRN3</t>
  </si>
  <si>
    <t>Zařízení staveniště</t>
  </si>
  <si>
    <t>143</t>
  </si>
  <si>
    <t>032103000</t>
  </si>
  <si>
    <t>Náklady na stavební buňky</t>
  </si>
  <si>
    <t>ks</t>
  </si>
  <si>
    <t>-144766530</t>
  </si>
  <si>
    <t>144</t>
  </si>
  <si>
    <t>032503000</t>
  </si>
  <si>
    <t>Skládky na staveništi</t>
  </si>
  <si>
    <t>1019679476</t>
  </si>
  <si>
    <t>145</t>
  </si>
  <si>
    <t>034103000</t>
  </si>
  <si>
    <t>Oplocení staveniště</t>
  </si>
  <si>
    <t>1799233606</t>
  </si>
  <si>
    <t>146</t>
  </si>
  <si>
    <t>034503000</t>
  </si>
  <si>
    <t>Informační tabule na staveništi</t>
  </si>
  <si>
    <t>-108033901</t>
  </si>
  <si>
    <t>151</t>
  </si>
  <si>
    <t>-495869619</t>
  </si>
  <si>
    <t>135</t>
  </si>
  <si>
    <t>-121926429</t>
  </si>
  <si>
    <t>Poznámka k položce:_x000d_
Koordinace stavby s provozní složkou a složkou údržby investora - zajištění bezproblémového provozu během prací uvnitř budov v rozsahu 130 hodin</t>
  </si>
  <si>
    <t>136</t>
  </si>
  <si>
    <t>629670334</t>
  </si>
  <si>
    <t>137</t>
  </si>
  <si>
    <t>063002000</t>
  </si>
  <si>
    <t>Práce na těžce přístupných místech</t>
  </si>
  <si>
    <t>-1218888598</t>
  </si>
  <si>
    <t>Poznámka k položce:_x000d_
pronájem jeřábu, plošiny, zdvihací techniky</t>
  </si>
  <si>
    <t>138</t>
  </si>
  <si>
    <t>-964404642</t>
  </si>
  <si>
    <t>VRN9</t>
  </si>
  <si>
    <t>Ostatní náklady</t>
  </si>
  <si>
    <t>141</t>
  </si>
  <si>
    <t>091002000</t>
  </si>
  <si>
    <t>Ostatní náklady související s objektem</t>
  </si>
  <si>
    <t>1404494474</t>
  </si>
  <si>
    <t>Poznámka k položce:_x000d_
administrace datového připojení</t>
  </si>
  <si>
    <t>142</t>
  </si>
  <si>
    <t>094002000</t>
  </si>
  <si>
    <t>Ostatní náklady související s výstavbou</t>
  </si>
  <si>
    <t>1270962276</t>
  </si>
  <si>
    <t>Poznámka k položce:_x000d_
zaškolení obsluhy</t>
  </si>
  <si>
    <t>SO02 - Budova O</t>
  </si>
  <si>
    <t>-491294195</t>
  </si>
  <si>
    <t>-1135773850</t>
  </si>
  <si>
    <t>-948072838</t>
  </si>
  <si>
    <t>1258899008</t>
  </si>
  <si>
    <t>1775882840</t>
  </si>
  <si>
    <t>741730017</t>
  </si>
  <si>
    <t>Montáž střídače napětí DC/AC fotovoltaických systémů včetně osazení a připojení síťového DC/AC (On - grid) třífázového, maximální výstupní výkon přes 15 000 do 25 000 W</t>
  </si>
  <si>
    <t>-72549895</t>
  </si>
  <si>
    <t>35673003</t>
  </si>
  <si>
    <t>měnič fotovoltaický třífázový beztransformátorový maximální vstupní výkon 20000W, maximální výstupní výkon 20000W</t>
  </si>
  <si>
    <t>1002149543</t>
  </si>
  <si>
    <t>-939114461</t>
  </si>
  <si>
    <t>-448150529</t>
  </si>
  <si>
    <t>1617266690</t>
  </si>
  <si>
    <t>535670671</t>
  </si>
  <si>
    <t>-1186413431</t>
  </si>
  <si>
    <t>-1400894246</t>
  </si>
  <si>
    <t>795268546</t>
  </si>
  <si>
    <t>-1761637862</t>
  </si>
  <si>
    <t>-806278797</t>
  </si>
  <si>
    <t>-1291203116</t>
  </si>
  <si>
    <t>12*1,03 "Přepočtené koeficientem množství</t>
  </si>
  <si>
    <t>1458490381</t>
  </si>
  <si>
    <t>-1316246400</t>
  </si>
  <si>
    <t>40*0,33 "Přepočtené koeficientem množství</t>
  </si>
  <si>
    <t>430487271</t>
  </si>
  <si>
    <t>-1091665178</t>
  </si>
  <si>
    <t>-947864171</t>
  </si>
  <si>
    <t>717909749</t>
  </si>
  <si>
    <t>-548862603</t>
  </si>
  <si>
    <t>616491017</t>
  </si>
  <si>
    <t>"černý" 1500</t>
  </si>
  <si>
    <t>"červený" 1500</t>
  </si>
  <si>
    <t>-639673491</t>
  </si>
  <si>
    <t>-1282983799</t>
  </si>
  <si>
    <t>14723188</t>
  </si>
  <si>
    <t>-208876141</t>
  </si>
  <si>
    <t>-47348178</t>
  </si>
  <si>
    <t>DC-BOX-2-lpz</t>
  </si>
  <si>
    <t>109259994</t>
  </si>
  <si>
    <t>Poznámka k položce:_x000d_
Konektor MC4 vestavný, Male	kus	4,000_x000d_
Konektor MC4 vestavný, Female	kus	4,000_x000d_
Rozvodnice nástěnná 3řadá, 3x 12 modulů, krytí IP65	kus	1,000_x000d_
Svodič přepětí T1+T2 (1100V DC) pro fotovoltaické systémy	kus	2,000_x000d_
Pojistkový držák, In 32 A, Un DC 1000 V, pro válcové pojistkové vložky 10x38 pro jištění fotovoltaických systémů, 2pól. provedení	kus	2,000_x000d_
Pojistková vložka	kus	4,000_x000d_
Svorka 6mm2	kus	4,000_x000d_
bočnice	kus	4,000_x000d_
koncová svěrka	kus	5,000_x000d_
PE můstek	kus	1,000_x000d_
Solární kabel 6mm - černý FACAB SolarPlus H1Z2Z2-K 01X6 1kV BLACK	kus	4,000_x000d_
Solární kabel 6mm - červený FACAB SolarPlus H1Z2Z2-K 01X6 1 kV RED	kus	4,000_x000d_
Plastová vývodka s maticí	kus	2,000_x000d_
Výroba rozvaděče	kus	1,000</t>
  </si>
  <si>
    <t>1391840559</t>
  </si>
  <si>
    <t>-86614068</t>
  </si>
  <si>
    <t>-768715886</t>
  </si>
  <si>
    <t>2013374731</t>
  </si>
  <si>
    <t>1840247461</t>
  </si>
  <si>
    <t>817965204</t>
  </si>
  <si>
    <t>992686998</t>
  </si>
  <si>
    <t>-232792749</t>
  </si>
  <si>
    <t>-663332282</t>
  </si>
  <si>
    <t>-364280790</t>
  </si>
  <si>
    <t>-1193127056</t>
  </si>
  <si>
    <t>-830260082</t>
  </si>
  <si>
    <t>401966130</t>
  </si>
  <si>
    <t>169642778</t>
  </si>
  <si>
    <t>491825498</t>
  </si>
  <si>
    <t>-274130592</t>
  </si>
  <si>
    <t>-1116725098</t>
  </si>
  <si>
    <t>-2033093493</t>
  </si>
  <si>
    <t>-760927454</t>
  </si>
  <si>
    <t>-1442579587</t>
  </si>
  <si>
    <t>-1651164828</t>
  </si>
  <si>
    <t>440031902</t>
  </si>
  <si>
    <t>2068314523</t>
  </si>
  <si>
    <t>1051343311</t>
  </si>
  <si>
    <t>300*1,15 "Přepočtené koeficientem množství</t>
  </si>
  <si>
    <t>-1378502513</t>
  </si>
  <si>
    <t>1042589964</t>
  </si>
  <si>
    <t>-1584028790</t>
  </si>
  <si>
    <t>1776557876</t>
  </si>
  <si>
    <t>1631502136</t>
  </si>
  <si>
    <t>34111592</t>
  </si>
  <si>
    <t>kabel silový oheň retardující bezhalogenový s funkčností při požáru 180min a P60-R reakce na oheň B2cas1d1a1 jádro Cu 0,6/1kV (1-CSKH-V) 5x50mm2</t>
  </si>
  <si>
    <t>613686833</t>
  </si>
  <si>
    <t>Poznámka k položce:_x000d_
1-CSKH-V P60-R B2cas1d1a1, průměr kabelu 36,5mm</t>
  </si>
  <si>
    <t>654812771</t>
  </si>
  <si>
    <t>2043255230</t>
  </si>
  <si>
    <t>1674301387</t>
  </si>
  <si>
    <t>1577192220</t>
  </si>
  <si>
    <t>-1807461018</t>
  </si>
  <si>
    <t>582942804</t>
  </si>
  <si>
    <t>429410843</t>
  </si>
  <si>
    <t>M002a</t>
  </si>
  <si>
    <t xml:space="preserve">Rozvaděč AC  125A pro 2 měniče 30+20kw_x000d_
</t>
  </si>
  <si>
    <t>-1068594607</t>
  </si>
  <si>
    <t>Poznámka k položce:_x000d_
800x600x200, mp, RAL 7035	kus	1,000_x000d_
Jistič 4P 63A B 10kA	kus	1,000_x000d_
Jistič 4P 50A B 10kA	kus	1,000_x000d_
Jistič 250B 25kA AC 4P4D 125A 	kus	1,000_x000d_
4 svorky pro kabely 1x25-95mm2 do 250A	kus	1,000_x000d_
4 svorky pro kabely 6x1,5-35mm2 s mez.přep.	kus	1,000_x000d_
1ks 4P dlouhý kryt svorek pro 100/250	kus	2,000_x000d_
MX 220-240V AC nap.spoušť, 100/630	kus	1,000_x000d_
Jistič Acti9 iC60H 1P 6A B 10kA	kus	1,000_x000d_
Svodič přepětí 3+1 pro TT a TN-S, třída T2(C)	kus	2,000_x000d_
Ovládač Nouzového zastavení s hřibovým knoflíkem	kus	1,000_x000d_
Štítek	kus	1,000_x000d_
Ochranný kovový kryt	kus	1,000_x000d_
průchodka	kus	1,000_x000d_
Plastová vývodka s maticí	kus	1,000_x000d_
Plastová vývodka s maticí	kus	1,000_x000d_
Plastová vývodka s maticí	kus	1,000_x000d_
Plastová vývodka s maticí	kus	3,000_x000d_
svorka 16 šedá	kus	9,000_x000d_
svorka 16 modrá	kus	3,000_x000d_
svorka 16 ŽZ	kus	3,000_x000d_
deska APWT16	kus	3,000_x000d_
Řadová svorka šedá 4/U	kus	6,000_x000d_
Řadová svorka modrá 4/U BLAU	kus	6,000_x000d_
Řadová svorka zemnící 4 SL/U	kus	6,000_x000d_
Koncová deska AP2,5-4	kus	6,000_x000d_
Koncová svorka	kus	12,000_x000d_
Distribuční blok 250A - 90-2x35,5x16,4x10	kus	1,000_x000d_
Výroba rozvaděče	kus	1,000</t>
  </si>
  <si>
    <t>-1240013646</t>
  </si>
  <si>
    <t>-1253712278</t>
  </si>
  <si>
    <t>90923230</t>
  </si>
  <si>
    <t>-1873291690</t>
  </si>
  <si>
    <t>-813244917</t>
  </si>
  <si>
    <t>278250375</t>
  </si>
  <si>
    <t>33144156</t>
  </si>
  <si>
    <t>-171492920</t>
  </si>
  <si>
    <t>-1515431936</t>
  </si>
  <si>
    <t>432848484</t>
  </si>
  <si>
    <t>-1014997713</t>
  </si>
  <si>
    <t>1406562076</t>
  </si>
  <si>
    <t>574012639</t>
  </si>
  <si>
    <t>-779450133</t>
  </si>
  <si>
    <t>1674825853</t>
  </si>
  <si>
    <t>598478189</t>
  </si>
  <si>
    <t>1174108557</t>
  </si>
  <si>
    <t>-2005663746</t>
  </si>
  <si>
    <t>1342982500</t>
  </si>
  <si>
    <t>1236941599</t>
  </si>
  <si>
    <t>1977290769</t>
  </si>
  <si>
    <t>1412017845</t>
  </si>
  <si>
    <t>282314430</t>
  </si>
  <si>
    <t>1635710715</t>
  </si>
  <si>
    <t>-1148795172</t>
  </si>
  <si>
    <t>-1230451481</t>
  </si>
  <si>
    <t>-936654690</t>
  </si>
  <si>
    <t>330208127</t>
  </si>
  <si>
    <t>549388881</t>
  </si>
  <si>
    <t>-1763354653</t>
  </si>
  <si>
    <t>1876692405</t>
  </si>
  <si>
    <t>1784299739</t>
  </si>
  <si>
    <t>1167013880</t>
  </si>
  <si>
    <t>-1704503071</t>
  </si>
  <si>
    <t>-1064204026</t>
  </si>
  <si>
    <t>1535530723</t>
  </si>
  <si>
    <t>775926013</t>
  </si>
  <si>
    <t>798275080</t>
  </si>
  <si>
    <t>-1303977201</t>
  </si>
  <si>
    <t>1036640926</t>
  </si>
  <si>
    <t>-244114784</t>
  </si>
  <si>
    <t>1855484360</t>
  </si>
  <si>
    <t xml:space="preserve">Poznámka k položce:_x000d_
800x600x200, mp, RAL 7035	kus	1,000_x000d_
analyzátor	kus	1,000_x000d_
Modul výstupů pro WM30 a WM40	kus	2,000_x000d_
Modul Ethernet/TCP IP pro WM20, WM30, WM40 a WM50	kus	1,000_x000d_
Měřící transformátor proudu	kus	3,000_x000d_
Pojistkový držák, In 32 A, Un, pro válcové pojistkové vložky 10x38, 3pól. provedení	kus	1,000_x000d_
Zdroj 230/24V 4A	kus	1,000_x000d_
Jistič 1P 6A B 10kA	kus	2,000_x000d_
Sestava PLC Logo + 8/8+2AI	kus	1,000_x000d_
Plastová vývodka s maticí	kus	1,000_x000d_
Plastová vývodka s maticí	kus	3,000_x000d_
Řadová svorka šedá  4/U	kus	30,000_x000d_
Řadová svorka modrá  4/U BLAU	kus	10,000_x000d_
Řadová svorka zemnící  4 SL/U	kus	10,000_x000d_
Koncová deska AP2,5-4	kus	6,000_x000d_
Koncová svorka	kus	12,000</t>
  </si>
  <si>
    <t>191034359</t>
  </si>
  <si>
    <t>1305168636</t>
  </si>
  <si>
    <t>198406444</t>
  </si>
  <si>
    <t>336849833</t>
  </si>
  <si>
    <t>-1455675658</t>
  </si>
  <si>
    <t>126454622</t>
  </si>
  <si>
    <t>70*1,05 "Přepočtené koeficientem množství</t>
  </si>
  <si>
    <t>151777691</t>
  </si>
  <si>
    <t>-2108120754</t>
  </si>
  <si>
    <t>-1037080354</t>
  </si>
  <si>
    <t>-623157380</t>
  </si>
  <si>
    <t>-128883900</t>
  </si>
  <si>
    <t>-756951533</t>
  </si>
  <si>
    <t>2031396847</t>
  </si>
  <si>
    <t>-277674894</t>
  </si>
  <si>
    <t>-1020797122</t>
  </si>
  <si>
    <t>-2066843950</t>
  </si>
  <si>
    <t>684559727</t>
  </si>
  <si>
    <t>-1229108271</t>
  </si>
  <si>
    <t>1337966010</t>
  </si>
  <si>
    <t>-1832261477</t>
  </si>
  <si>
    <t>1699907602</t>
  </si>
  <si>
    <t>116470673</t>
  </si>
  <si>
    <t>134</t>
  </si>
  <si>
    <t>1232502834</t>
  </si>
  <si>
    <t>105*460/1000</t>
  </si>
  <si>
    <t>946470172</t>
  </si>
  <si>
    <t>-252513125</t>
  </si>
  <si>
    <t>2046153847</t>
  </si>
  <si>
    <t>147</t>
  </si>
  <si>
    <t>1178661449</t>
  </si>
  <si>
    <t>148</t>
  </si>
  <si>
    <t>-1209645334</t>
  </si>
  <si>
    <t>149</t>
  </si>
  <si>
    <t>-1973717243</t>
  </si>
  <si>
    <t>154</t>
  </si>
  <si>
    <t>-1484933696</t>
  </si>
  <si>
    <t>-2087168460</t>
  </si>
  <si>
    <t>139</t>
  </si>
  <si>
    <t>-988013671</t>
  </si>
  <si>
    <t>140</t>
  </si>
  <si>
    <t>1939295496</t>
  </si>
  <si>
    <t>1447275546</t>
  </si>
  <si>
    <t>2081638631</t>
  </si>
  <si>
    <t>248951056</t>
  </si>
  <si>
    <t>SO03 - Budova L</t>
  </si>
  <si>
    <t>-1490651607</t>
  </si>
  <si>
    <t>1360806254</t>
  </si>
  <si>
    <t>-494260358</t>
  </si>
  <si>
    <t>-1694740513</t>
  </si>
  <si>
    <t>-1608566925</t>
  </si>
  <si>
    <t>130646694</t>
  </si>
  <si>
    <t>-1884569762</t>
  </si>
  <si>
    <t>-251212033</t>
  </si>
  <si>
    <t>-1135770273</t>
  </si>
  <si>
    <t>1054543554</t>
  </si>
  <si>
    <t>309872818</t>
  </si>
  <si>
    <t>-156752891</t>
  </si>
  <si>
    <t>-118485105</t>
  </si>
  <si>
    <t>-543379562</t>
  </si>
  <si>
    <t>-1899465064</t>
  </si>
  <si>
    <t>1308308738</t>
  </si>
  <si>
    <t>774127398</t>
  </si>
  <si>
    <t>80*0,33 "Přepočtené koeficientem množství</t>
  </si>
  <si>
    <t>-1616880690</t>
  </si>
  <si>
    <t>-2067946523</t>
  </si>
  <si>
    <t>802028438</t>
  </si>
  <si>
    <t>-1989585066</t>
  </si>
  <si>
    <t>1711196061</t>
  </si>
  <si>
    <t>-489218008</t>
  </si>
  <si>
    <t>"černý" 2400</t>
  </si>
  <si>
    <t>"červený" 2400</t>
  </si>
  <si>
    <t>1563155009</t>
  </si>
  <si>
    <t>1083919779</t>
  </si>
  <si>
    <t>996394146</t>
  </si>
  <si>
    <t>650399502</t>
  </si>
  <si>
    <t>-253006235</t>
  </si>
  <si>
    <t>1055923716</t>
  </si>
  <si>
    <t>-765036619</t>
  </si>
  <si>
    <t>-1101323314</t>
  </si>
  <si>
    <t>-1065545179</t>
  </si>
  <si>
    <t>-726886033</t>
  </si>
  <si>
    <t>1492692467</t>
  </si>
  <si>
    <t>-216299632</t>
  </si>
  <si>
    <t>1855507129</t>
  </si>
  <si>
    <t>557768887</t>
  </si>
  <si>
    <t>502768414</t>
  </si>
  <si>
    <t>1881722959</t>
  </si>
  <si>
    <t>1964232807</t>
  </si>
  <si>
    <t>424101584</t>
  </si>
  <si>
    <t>-921410286</t>
  </si>
  <si>
    <t>1306993383</t>
  </si>
  <si>
    <t>1251656875</t>
  </si>
  <si>
    <t>1795934219</t>
  </si>
  <si>
    <t>-2107357542</t>
  </si>
  <si>
    <t>-1737279302</t>
  </si>
  <si>
    <t>-642259518</t>
  </si>
  <si>
    <t>-1125328284</t>
  </si>
  <si>
    <t>426875600</t>
  </si>
  <si>
    <t>-1127928430</t>
  </si>
  <si>
    <t>-1426616699</t>
  </si>
  <si>
    <t>-910902653</t>
  </si>
  <si>
    <t>-1899238112</t>
  </si>
  <si>
    <t>-421315215</t>
  </si>
  <si>
    <t>-1540186344</t>
  </si>
  <si>
    <t>-1577591744</t>
  </si>
  <si>
    <t>1373743545</t>
  </si>
  <si>
    <t>-1933446093</t>
  </si>
  <si>
    <t>280411851</t>
  </si>
  <si>
    <t>-8723993</t>
  </si>
  <si>
    <t>-188010283</t>
  </si>
  <si>
    <t>-372702756</t>
  </si>
  <si>
    <t>1671070862</t>
  </si>
  <si>
    <t>-1965867761</t>
  </si>
  <si>
    <t>-378308589</t>
  </si>
  <si>
    <t xml:space="preserve">Poznámka k položce:_x000d_
800x600x200, mp, RAL 7035	kus	1,000_x000d_
Jistič 4P 63A B 10kA	kus	3,000_x000d_
Jistič 4P 50A B 10kA	kus	0,000_x000d_
Jistič 250B 25kA AC 4P4D 200A 	kus	1,000_x000d_
4 svorky pro kabely 1x25-95mm2 do 250A	kus	1,000_x000d_
4 svorky pro kabely 6x1,5-35mm2 s mez.přep.	kus	1,000_x000d_
1ks 4P dlouhý kryt svorek pro 100/250	kus	2,000_x000d_
MX 220-240V AC nap.spoušť, 100/630	kus	1,000_x000d_
Jistič 1P 6A B 10kA	kus	1,000_x000d_
Svodič přepětí 3+1 pro TT a TN-S, třída T2(C)	kus	3,000_x000d_
Ovládač Nouzového zastavení s hřibovým knoflíkem	kus	1,000_x000d_
Štítek	kus	1,000_x000d_
Ochranný kovový kryt	kus	1,000_x000d_
průchodka	kus	1,000_x000d_
Plastová vývodka s maticí	kus	7,000_x000d_
svorka 16 šedá	kus	9,000_x000d_
svorka 16 modrá	kus	3,000_x000d_
svorka 16 ŽZ	kus	3,000_x000d_
deska APWT16	kus	3,000_x000d_
Řadová svorka šedá  4/U	kus	6,000_x000d_
Řadová svorka modrá  4/U BLAU	kus	6,000_x000d_
Řadová svorka zemnící  4 SL/U	kus	6,000_x000d_
Koncová deska AP2,5-4	kus	6,000_x000d_
Koncová svorka	kus	12,000_x000d_
Distribuční blok 250A - 90-2x35,5x16,4x10	kus	1,000_x000d_
Výroba rozvaděče	kus	1,000</t>
  </si>
  <si>
    <t>424094589</t>
  </si>
  <si>
    <t>1606240251</t>
  </si>
  <si>
    <t>1532661361</t>
  </si>
  <si>
    <t>-665434553</t>
  </si>
  <si>
    <t>451852746</t>
  </si>
  <si>
    <t>-148399001</t>
  </si>
  <si>
    <t>131069103</t>
  </si>
  <si>
    <t>-2074503811</t>
  </si>
  <si>
    <t>1035132126</t>
  </si>
  <si>
    <t>-1395315382</t>
  </si>
  <si>
    <t>-1134987112</t>
  </si>
  <si>
    <t>-1970358505</t>
  </si>
  <si>
    <t>2107684549</t>
  </si>
  <si>
    <t>1313159759</t>
  </si>
  <si>
    <t>779338336</t>
  </si>
  <si>
    <t>-1479917572</t>
  </si>
  <si>
    <t>1413433954</t>
  </si>
  <si>
    <t>488579674</t>
  </si>
  <si>
    <t>1922209812</t>
  </si>
  <si>
    <t>-1604426116</t>
  </si>
  <si>
    <t>945709839</t>
  </si>
  <si>
    <t>-2078476244</t>
  </si>
  <si>
    <t>1609280895</t>
  </si>
  <si>
    <t>-464333172</t>
  </si>
  <si>
    <t>1671144961</t>
  </si>
  <si>
    <t>-971683339</t>
  </si>
  <si>
    <t>157113631</t>
  </si>
  <si>
    <t>101288970</t>
  </si>
  <si>
    <t>2047324189</t>
  </si>
  <si>
    <t>1738299099</t>
  </si>
  <si>
    <t>482156704</t>
  </si>
  <si>
    <t>599362301</t>
  </si>
  <si>
    <t>-1149206457</t>
  </si>
  <si>
    <t>1055697733</t>
  </si>
  <si>
    <t>1155046739</t>
  </si>
  <si>
    <t>-1834406864</t>
  </si>
  <si>
    <t>247122800</t>
  </si>
  <si>
    <t>1905071749</t>
  </si>
  <si>
    <t>-1536353019</t>
  </si>
  <si>
    <t>-416802947</t>
  </si>
  <si>
    <t>-1585092772</t>
  </si>
  <si>
    <t>135712593</t>
  </si>
  <si>
    <t>1779630095</t>
  </si>
  <si>
    <t>-839468499</t>
  </si>
  <si>
    <t>-1661786122</t>
  </si>
  <si>
    <t>-709160770</t>
  </si>
  <si>
    <t>1927773325</t>
  </si>
  <si>
    <t>-434713031</t>
  </si>
  <si>
    <t>-169315847</t>
  </si>
  <si>
    <t>-2137908037</t>
  </si>
  <si>
    <t>-2145551672</t>
  </si>
  <si>
    <t>-709489830</t>
  </si>
  <si>
    <t>-790002279</t>
  </si>
  <si>
    <t>-37747426</t>
  </si>
  <si>
    <t>-561708347</t>
  </si>
  <si>
    <t>-1614666478</t>
  </si>
  <si>
    <t>-246575708</t>
  </si>
  <si>
    <t>2145722730</t>
  </si>
  <si>
    <t>1699433232</t>
  </si>
  <si>
    <t>-1515730032</t>
  </si>
  <si>
    <t>2025456143</t>
  </si>
  <si>
    <t>1049751245</t>
  </si>
  <si>
    <t>-1490900081</t>
  </si>
  <si>
    <t>-388509418</t>
  </si>
  <si>
    <t>-1959410419</t>
  </si>
  <si>
    <t>228*460/1000</t>
  </si>
  <si>
    <t>-1686060444</t>
  </si>
  <si>
    <t>-962151111</t>
  </si>
  <si>
    <t>1142299216</t>
  </si>
  <si>
    <t>849702227</t>
  </si>
  <si>
    <t>-265761266</t>
  </si>
  <si>
    <t>464959106</t>
  </si>
  <si>
    <t>-1151634722</t>
  </si>
  <si>
    <t>1006446924</t>
  </si>
  <si>
    <t>Poznámka k položce:_x000d_
Koordinace stavby s provozní složkou a složkou údržby investora - zajištění bezproblémového provozu během prací uvnitř budov v rozsahu 120</t>
  </si>
  <si>
    <t>866803440</t>
  </si>
  <si>
    <t>-2122863293</t>
  </si>
  <si>
    <t>-263776141</t>
  </si>
  <si>
    <t>-2146578609</t>
  </si>
  <si>
    <t>-1894284679</t>
  </si>
  <si>
    <t>SO04 - Budova Prádelna</t>
  </si>
  <si>
    <t>-703233750</t>
  </si>
  <si>
    <t>741711011</t>
  </si>
  <si>
    <t>Montáž nosné konstrukce fotovoltaických panelů umístěné na ploché střeše</t>
  </si>
  <si>
    <t>1427598221</t>
  </si>
  <si>
    <t>42412422</t>
  </si>
  <si>
    <t>konstrukce nosná pro fotovoltaické panely pro ploché střechy, set pro 8 panelů</t>
  </si>
  <si>
    <t>1684307979</t>
  </si>
  <si>
    <t>741721211</t>
  </si>
  <si>
    <t>Montáž fotovoltaických panelů výkonu přes 300 Wp, umístěných na ploché střeše krystalických</t>
  </si>
  <si>
    <t>1665866157</t>
  </si>
  <si>
    <t>-642250234</t>
  </si>
  <si>
    <t>741730022</t>
  </si>
  <si>
    <t>Montáž střídače napětí DC/AC fotovoltaických systémů včetně osazení a připojení síťového DC/AC (On - grid) třífázového, maximální výstupní výkon přes 75 000 W</t>
  </si>
  <si>
    <t>133044625</t>
  </si>
  <si>
    <t>35674002</t>
  </si>
  <si>
    <t>měnič fotovoltaický třífázový s transformátorem maximální výstupní výkon 100000W, 1100x1884x700mm</t>
  </si>
  <si>
    <t>2041347745</t>
  </si>
  <si>
    <t>-1093726711</t>
  </si>
  <si>
    <t>544120243</t>
  </si>
  <si>
    <t>671114657</t>
  </si>
  <si>
    <t>369684537</t>
  </si>
  <si>
    <t>449297477</t>
  </si>
  <si>
    <t>-425810573</t>
  </si>
  <si>
    <t>43311043</t>
  </si>
  <si>
    <t>-1138335546</t>
  </si>
  <si>
    <t>M010</t>
  </si>
  <si>
    <t>Prodloužení záruky střídačů na 20 let</t>
  </si>
  <si>
    <t>-804785664</t>
  </si>
  <si>
    <t>-1397067177</t>
  </si>
  <si>
    <t>-358324250</t>
  </si>
  <si>
    <t>-1729764665</t>
  </si>
  <si>
    <t>-4605774</t>
  </si>
  <si>
    <t>787081677</t>
  </si>
  <si>
    <t>92297205</t>
  </si>
  <si>
    <t>"černý" 2250</t>
  </si>
  <si>
    <t>"červený" 2250</t>
  </si>
  <si>
    <t>34111852</t>
  </si>
  <si>
    <t>kabel fotovoltaický černý nebo červený průměr 10mm</t>
  </si>
  <si>
    <t>1152303226</t>
  </si>
  <si>
    <t>"černý" 6000</t>
  </si>
  <si>
    <t>"červený" 6000</t>
  </si>
  <si>
    <t>1761649559</t>
  </si>
  <si>
    <t>275*2 "Přepočtené koeficientem množství</t>
  </si>
  <si>
    <t>1231324157</t>
  </si>
  <si>
    <t>34111853R</t>
  </si>
  <si>
    <t>1614586029</t>
  </si>
  <si>
    <t>2004393906</t>
  </si>
  <si>
    <t>93498243</t>
  </si>
  <si>
    <t>-562331001</t>
  </si>
  <si>
    <t>DC-BOX-4A2</t>
  </si>
  <si>
    <t>1305846086</t>
  </si>
  <si>
    <t xml:space="preserve">Poznámka k položce:_x000d_
Konektor MC4, Male 10 mm²	kus	8,000_x000d_
Konektor MC4, Female 10 mm²	kus	8,000_x000d_
600x600x250,  nerez	kus	1,000_x000d_
MP 60x60	kus	1,000_x000d_
Svodič přepětí T1+T2 (1100V DC) pro fotovoltaické systémy	kus	4,000_x000d_
Pojistkový držák, In 32 A, Un DC 1000 V, pro válcové pojistkové vložky 10x38 pro jištění fotovoltaických systémů, 2pól. provedení	kus	4,000_x000d_
Pojistková vložka	kus	8,000_x000d_
Solární kabel 10mm - černý FACAB SolarPlus H1Z2Z2-K 01X10 1kV BLACK	kus	8,000_x000d_
Solární kabel 10mm - černý FACAB SolarPlus H1Z2Z2-K 01X10 1kV RED	kus	8,000_x000d_
DIN Lišta perforovaná	kus	1,000_x000d_
Můstek 125A	kus	1,000_x000d_
Plastová vývodka s maticí	kus	1,000_x000d_
Výroba rozvaděče	kus	1,000</t>
  </si>
  <si>
    <t>DC-BOX-10A2</t>
  </si>
  <si>
    <t>1887377808</t>
  </si>
  <si>
    <t>Poznámka k položce:_x000d_
Konektor MC4, Male 10 mm²	kus	20,000_x000d_
Konektor MC4, Female 10 mm²	kus	20,000_x000d_
304L, 1000x800x300	kus	1,000_x000d_
Plný montážní panel 1000x800	kus	1,000_x000d_
Svodič přepětí T1+T2 (1100V DC) pro fotovoltaické systémy	kus	10,000_x000d_
Pojistkový držák, In 32 A, Un DC 1000 V, pro válcové pojistkové vložky 10x38 pro jištění fotovoltaických systémů, 2pól. provedení	kus	10,000_x000d_
Pojistková vložka	kus	20,000_x000d_
Solární kabel 10mm - černý FACAB SolarPlus H1Z2Z2-K 01X10 1kV BLACK	kus	10,000_x000d_
Solární kabel 10mm - černý FACAB SolarPlus H1Z2Z2-K 01X10 1kV RED	kus	10,000_x000d_
DIN Lišta perforovaná	kus	1,000_x000d_
Můstek 125A	kus	1,000_x000d_
Plastová vývodka s maticí	kus	1,000_x000d_
Výroba rozvaděče	kus	1,000</t>
  </si>
  <si>
    <t>741910415</t>
  </si>
  <si>
    <t>Montáž žlabů bez stojiny a výložníků kovových s podpěrkami a příslušenstvím bez víka, šířky do 500 mm</t>
  </si>
  <si>
    <t>415409371</t>
  </si>
  <si>
    <t>34575605</t>
  </si>
  <si>
    <t>žlab kabelový drátěný žárově zinkovaný 500/100mm</t>
  </si>
  <si>
    <t>-325512911</t>
  </si>
  <si>
    <t>34575547</t>
  </si>
  <si>
    <t>spojka pozinkovaná žlabu kabelového v 100mm</t>
  </si>
  <si>
    <t>1224701538</t>
  </si>
  <si>
    <t>34575392</t>
  </si>
  <si>
    <t>nosník kabelového žlabu drátěného žárově zinkovaný 500mm</t>
  </si>
  <si>
    <t>1424411706</t>
  </si>
  <si>
    <t>1631515797</t>
  </si>
  <si>
    <t>1030122356</t>
  </si>
  <si>
    <t>TrayFix-16-L Podpěra na ploché střechy</t>
  </si>
  <si>
    <t>-1581930086</t>
  </si>
  <si>
    <t>743245168</t>
  </si>
  <si>
    <t>34575005</t>
  </si>
  <si>
    <t>víko žlabu pozinkované 2m/ks š 500mm</t>
  </si>
  <si>
    <t>-921716356</t>
  </si>
  <si>
    <t>34575004</t>
  </si>
  <si>
    <t>víko žlabu pozinkované 2m/ks š 250mm</t>
  </si>
  <si>
    <t>1078459466</t>
  </si>
  <si>
    <t>34575502</t>
  </si>
  <si>
    <t>víko pro koleno pozinkované 90X250mm</t>
  </si>
  <si>
    <t>-901544982</t>
  </si>
  <si>
    <t>741910414</t>
  </si>
  <si>
    <t>Montáž žlabů bez stojiny a výložníků kovových s podpěrkami a příslušenstvím bez víka, šířky do 250 mm</t>
  </si>
  <si>
    <t>1202034953</t>
  </si>
  <si>
    <t>34575495</t>
  </si>
  <si>
    <t>žlab kabelový pozinkovaný 2m/ks 100X250</t>
  </si>
  <si>
    <t>-1197437656</t>
  </si>
  <si>
    <t>34575521</t>
  </si>
  <si>
    <t>koleno žlabu pozinkované 90X100X250</t>
  </si>
  <si>
    <t>-245199364</t>
  </si>
  <si>
    <t>34575531</t>
  </si>
  <si>
    <t>oblouk stoupající 90° pozinkovaný 90X100X250</t>
  </si>
  <si>
    <t>1504032658</t>
  </si>
  <si>
    <t>34575342</t>
  </si>
  <si>
    <t>profil podpěrný žlabu/lávky ocelové děrované SZ protipožární P-90R 41,5x41mm</t>
  </si>
  <si>
    <t>-1142654144</t>
  </si>
  <si>
    <t>34575379</t>
  </si>
  <si>
    <t>výložník žlabu/lávky kabelové ocelové děrované ŽZ protipožární P-90R šířky 300mm</t>
  </si>
  <si>
    <t>-264043974</t>
  </si>
  <si>
    <t>34575343</t>
  </si>
  <si>
    <t>profil podpěrný žlabu/lávky ocelové děrované ŽZ protipožární P-90R 41,5x21mm</t>
  </si>
  <si>
    <t>379850848</t>
  </si>
  <si>
    <t>34575346</t>
  </si>
  <si>
    <t>tyč závitová pro kabelové trasy protipožární P-90R M8</t>
  </si>
  <si>
    <t>-1059520973</t>
  </si>
  <si>
    <t>-1036758465</t>
  </si>
  <si>
    <t>-1367913940</t>
  </si>
  <si>
    <t>231869964</t>
  </si>
  <si>
    <t>70921433</t>
  </si>
  <si>
    <t>speciální kotvicí bod pro ploché střechy (do max. sklonu 10°)</t>
  </si>
  <si>
    <t>343220864</t>
  </si>
  <si>
    <t>-721171655</t>
  </si>
  <si>
    <t>-1012826991</t>
  </si>
  <si>
    <t>1688080621</t>
  </si>
  <si>
    <t>1338117733</t>
  </si>
  <si>
    <t>741120313</t>
  </si>
  <si>
    <t>Montáž vodičů izolovaných měděných bez ukončení uložených pevně plných a laněných s PVC pláštěm, bezhalogenových, ohniodolných (např. CY, CHAH-V) průřezu žíly 240 až 300 mm2</t>
  </si>
  <si>
    <t>1500750367</t>
  </si>
  <si>
    <t>34141121</t>
  </si>
  <si>
    <t>vodič propojovací se zvýšenou odolností jádro Cu lanované izolace pryž plášť pryž chloroprenová 0,6/1kV (1-CHBU) 1x240mm2</t>
  </si>
  <si>
    <t>-309186607</t>
  </si>
  <si>
    <t>Poznámka k položce:_x000d_
1-CHBU, průměr vodiče 29mm</t>
  </si>
  <si>
    <t>150*1,15 "Přepočtené koeficientem množství</t>
  </si>
  <si>
    <t>-2044506874</t>
  </si>
  <si>
    <t>-1844916959</t>
  </si>
  <si>
    <t>90*1,15 "Přepočtené koeficientem množství</t>
  </si>
  <si>
    <t>-691972844</t>
  </si>
  <si>
    <t>-1666847188</t>
  </si>
  <si>
    <t>-1287651727</t>
  </si>
  <si>
    <t>34113137</t>
  </si>
  <si>
    <t>kabel silový jádro Cu izolace PVC plášť PVC 0,6/1kV (1-CYKY) 5x70mm2</t>
  </si>
  <si>
    <t>1224512993</t>
  </si>
  <si>
    <t>Poznámka k položce:_x000d_
1-CYKY, průměr kabelu 39,9mm</t>
  </si>
  <si>
    <t>1066754292</t>
  </si>
  <si>
    <t>-2040283542</t>
  </si>
  <si>
    <t>1365182681</t>
  </si>
  <si>
    <t>2044744328</t>
  </si>
  <si>
    <t>1123356213</t>
  </si>
  <si>
    <t>1983765815</t>
  </si>
  <si>
    <t>1576992476</t>
  </si>
  <si>
    <t>M002b</t>
  </si>
  <si>
    <t>Rozvaděč AC 500A pro 4 měniče 100+30kW, podr.specifikace viz. projektová dokumentace</t>
  </si>
  <si>
    <t>1054485763</t>
  </si>
  <si>
    <t xml:space="preserve">Poznámka k položce:_x000d_
304L, 2000x1000x400	kus	1,000_x000d_
Přední + zadní panel soklu 1000x200 304L	kus	1,000_x000d_
2 boční panely soklu 400x200 304L	kus	1,000_x000d_
MP 2000x1000	kus	1,000_x000d_
SMX 304L, 2000x800x500	kus	0,000_x000d_
Přední + zadní panel soklu 800x200 304L	kus	0,000_x000d_
2 boční panely soklu 500x200 304L	kus	0,000_x000d_
MP 2000x800	kus	0,000_x000d_
držák riline 4P	kus	3,000_x000d_
koncové zakrytí (2ks)	kus	1,000_x000d_
spodní profil 1,1m	kus	1,000_x000d_
vrchní profil	kus	1,000_x000d_
opěrný kryt (bal=5ks)	kus	2,000_x000d_
adaptér 4p 125A	kus	1,000_x000d_
adaptér 800A 1p	kus	4,000_x000d_
měd. Pás 30x10 1m=2,68kg	kus	21,000_x000d_
izolátor výška 40	kus	8,000_x000d_
4P adaptér pro montáž 100-250 na sběrnicový systém 60 mm	kus	3,000_x000d_
 Jistič 250B 25kA AC 4P4D 200A	kus	3,000_x000d_
4 svorky pro kabely 2x50-120mm2 do 250A	kus	3,000_x000d_
Pojistkový spodek 160 3P svorky M8	kus	3,000_x000d_
kryt 160 - kryty svorek	kus	6,000_x000d_
pojistka PN000 125A gG	kus	9,000_x000d_
přechodová svorka	kus	3,000_x000d_
třmen	kus	3,000_x000d_
Jistič 4P 63A B 10kA	kus	1,000_x000d_
Svodič přepětí 3+1 pro TT a TN-S, třída T2(C)	kus	4,000_x000d_
Jistič 630 36kA AC 4P4D 630A 2.3	kus	1,000_x000d_
4 svorky pro kabely 2x35-240mm2 s mez.přep.	kus	1,000_x000d_
1ks 4P dlouhý kryt svorek pro 400/630	kus	2,000_x000d_
Červená prodl.otoč.rukojeť, 400/630	kus	1,000_x000d_
Jistič 1P 6A B 10kA	kus	1,000_x000d_
Ovládač Nouzového zastavení s hřibovým knoflíkem	kus	1,000_x000d_
Štítek	kus	1,000_x000d_
Ochranný kovový kryt	kus	1,000_x000d_
průchodka	kus	3,000_x000d_
Plastová vývodka s maticí	kus	1,000_x000d_
Plastová vývodka s maticí	kus	1,000_x000d_
Plastová vývodka s maticí	kus	3,000_x000d_
svorka 16 šedá	kus	9,000_x000d_
svorka 16 modrá	kus	3,000_x000d_
svorka 16 ŽZ	kus	3,000_x000d_
deska APWT16	kus	3,000_x000d_
Řadová svorka šedá  4/U	kus	6,000_x000d_
Řadová svorka modrá  4/U BLAU	kus	6,000_x000d_
Řadová svorka zemnící  4 SL/U	kus	6,000_x000d_
Koncová deska AP2,5-4	kus	6,000_x000d_
Koncová svorka	kus	12,000_x000d_
Výroba rozvaděče	kus	1,000</t>
  </si>
  <si>
    <t>-239914493</t>
  </si>
  <si>
    <t>420193238</t>
  </si>
  <si>
    <t>-202020138</t>
  </si>
  <si>
    <t>-187977795</t>
  </si>
  <si>
    <t>1305183845</t>
  </si>
  <si>
    <t>491818251</t>
  </si>
  <si>
    <t>-815589443</t>
  </si>
  <si>
    <t>1776713586</t>
  </si>
  <si>
    <t>-426827375</t>
  </si>
  <si>
    <t>139677725</t>
  </si>
  <si>
    <t>1927898991</t>
  </si>
  <si>
    <t>-67795906</t>
  </si>
  <si>
    <t>-516811087</t>
  </si>
  <si>
    <t>-678864166</t>
  </si>
  <si>
    <t>-1815402160</t>
  </si>
  <si>
    <t>-291256007</t>
  </si>
  <si>
    <t>-1315203741</t>
  </si>
  <si>
    <t>-967300672</t>
  </si>
  <si>
    <t>1920493378</t>
  </si>
  <si>
    <t>-2106550028</t>
  </si>
  <si>
    <t>-1996841299</t>
  </si>
  <si>
    <t>430249294</t>
  </si>
  <si>
    <t>1905605715</t>
  </si>
  <si>
    <t>224552462</t>
  </si>
  <si>
    <t>1890567089</t>
  </si>
  <si>
    <t>908236607</t>
  </si>
  <si>
    <t>348401156</t>
  </si>
  <si>
    <t>Montáž oplocení z pletiva svařovaného přes 2,0 do 2,5 m</t>
  </si>
  <si>
    <t>1647099341</t>
  </si>
  <si>
    <t>31324814</t>
  </si>
  <si>
    <t>svařované plotové pletivo v rolích 25m výšky 2,50m průměr drátu 3mm rozměr oka 38x76mm povrchová úprava Pz a komaxit</t>
  </si>
  <si>
    <t>-1476473736</t>
  </si>
  <si>
    <t>35*1,05 "Přepočtené koeficientem množství</t>
  </si>
  <si>
    <t>-1325693746</t>
  </si>
  <si>
    <t>-954569157</t>
  </si>
  <si>
    <t>-208644548</t>
  </si>
  <si>
    <t>-1720216613</t>
  </si>
  <si>
    <t>392917427</t>
  </si>
  <si>
    <t>900*1,15 "Přepočtené koeficientem množství</t>
  </si>
  <si>
    <t>201452155</t>
  </si>
  <si>
    <t>60*7 "Přepočtené koeficientem množství</t>
  </si>
  <si>
    <t>1112997571</t>
  </si>
  <si>
    <t>-1389527555</t>
  </si>
  <si>
    <t>660612884</t>
  </si>
  <si>
    <t>1902066168</t>
  </si>
  <si>
    <t>-1418660178</t>
  </si>
  <si>
    <t>741430005</t>
  </si>
  <si>
    <t>Montáž jímacích tyčí délky do 3 m, na stojan</t>
  </si>
  <si>
    <t>-686743205</t>
  </si>
  <si>
    <t>35442151</t>
  </si>
  <si>
    <t>tyč jímací s rovným koncem 16/10 1500 (500/1000)mm AlMgSi</t>
  </si>
  <si>
    <t>-151260807</t>
  </si>
  <si>
    <t>35442265</t>
  </si>
  <si>
    <t>podstavec betonový s kloubem pro jímací tyč s rovným koncem, s PVC podložkou 20 kg</t>
  </si>
  <si>
    <t>-1855547378</t>
  </si>
  <si>
    <t>-539481098</t>
  </si>
  <si>
    <t>984586169</t>
  </si>
  <si>
    <t>-1165048760</t>
  </si>
  <si>
    <t>-392955364</t>
  </si>
  <si>
    <t>327440798</t>
  </si>
  <si>
    <t>714489167</t>
  </si>
  <si>
    <t>1073388090</t>
  </si>
  <si>
    <t>741320304</t>
  </si>
  <si>
    <t>Montáž jističů se zapojením vodičů čtyřpólových nn deionových vestavných s elektrickou spouští do 600 A</t>
  </si>
  <si>
    <t>-1404831363</t>
  </si>
  <si>
    <t xml:space="preserve">Jistič  4-pólový, 25kA, 630A, se spouští MX, </t>
  </si>
  <si>
    <t>1065298650</t>
  </si>
  <si>
    <t>-1092952656</t>
  </si>
  <si>
    <t>-1582254008</t>
  </si>
  <si>
    <t>1149179531</t>
  </si>
  <si>
    <t>-144103550</t>
  </si>
  <si>
    <t>-811170736</t>
  </si>
  <si>
    <t>-585305789</t>
  </si>
  <si>
    <t>-1280747696</t>
  </si>
  <si>
    <t>-834864286</t>
  </si>
  <si>
    <t>-1984586797</t>
  </si>
  <si>
    <t>-1857123136</t>
  </si>
  <si>
    <t>-1956512658</t>
  </si>
  <si>
    <t>-1828868148</t>
  </si>
  <si>
    <t>-169654307</t>
  </si>
  <si>
    <t>-435644481</t>
  </si>
  <si>
    <t>-1760512620</t>
  </si>
  <si>
    <t>1711200879</t>
  </si>
  <si>
    <t>724*460/1000</t>
  </si>
  <si>
    <t>-1685431765</t>
  </si>
  <si>
    <t>-104461874</t>
  </si>
  <si>
    <t>-402644145</t>
  </si>
  <si>
    <t>-1692169053</t>
  </si>
  <si>
    <t>1648821684</t>
  </si>
  <si>
    <t>-580247969</t>
  </si>
  <si>
    <t>152</t>
  </si>
  <si>
    <t>-1676955377</t>
  </si>
  <si>
    <t>153</t>
  </si>
  <si>
    <t>-1961315064</t>
  </si>
  <si>
    <t>Poznámka k položce:_x000d_
Koordinace stavby s provozní složkou a složkou údržby investora - zajištění bezproblémového provozu během prací uvnitř budov v rozsahu 200 hodin</t>
  </si>
  <si>
    <t>-1882920092</t>
  </si>
  <si>
    <t>155</t>
  </si>
  <si>
    <t>-345555133</t>
  </si>
  <si>
    <t>158</t>
  </si>
  <si>
    <t>-1598127185</t>
  </si>
  <si>
    <t>159</t>
  </si>
  <si>
    <t>520982354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</si>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</sst>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4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23" xfId="0" applyFont="1" applyBorder="1" applyAlignment="1" applyProtection="1">
      <alignment horizontal="center" vertical="center"/>
    </xf>
    <xf numFmtId="49" fontId="33" fillId="0" borderId="23" xfId="0" applyNumberFormat="1" applyFont="1" applyBorder="1" applyAlignment="1" applyProtection="1">
      <alignment horizontal="left" vertical="center" wrapText="1"/>
    </xf>
    <xf numFmtId="0" fontId="33" fillId="0" borderId="23" xfId="0" applyFont="1" applyBorder="1" applyAlignment="1" applyProtection="1">
      <alignment horizontal="left" vertical="center" wrapText="1"/>
    </xf>
    <xf numFmtId="0" fontId="33" fillId="0" borderId="23" xfId="0" applyFont="1" applyBorder="1" applyAlignment="1" applyProtection="1">
      <alignment horizontal="center" vertical="center" wrapText="1"/>
    </xf>
    <xf numFmtId="167" fontId="33" fillId="0" borderId="23" xfId="0" applyNumberFormat="1" applyFont="1" applyBorder="1" applyAlignment="1" applyProtection="1">
      <alignment vertical="center"/>
    </xf>
    <xf numFmtId="4" fontId="33" fillId="2" borderId="23" xfId="0" applyNumberFormat="1" applyFont="1" applyFill="1" applyBorder="1" applyAlignment="1" applyProtection="1">
      <alignment vertical="center"/>
      <protection locked="0"/>
    </xf>
    <xf numFmtId="4" fontId="33" fillId="0" borderId="23" xfId="0" applyNumberFormat="1" applyFont="1" applyBorder="1" applyAlignment="1" applyProtection="1">
      <alignment vertical="center"/>
    </xf>
    <xf numFmtId="0" fontId="34" fillId="0" borderId="4" xfId="0" applyFont="1" applyBorder="1" applyAlignment="1">
      <alignment vertical="center"/>
    </xf>
    <xf numFmtId="0" fontId="33" fillId="2" borderId="15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167" fontId="21" fillId="2" borderId="23" xfId="0" applyNumberFormat="1" applyFont="1" applyFill="1" applyBorder="1" applyAlignment="1" applyProtection="1">
      <alignment vertical="center"/>
      <protection locked="0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166" fontId="22" fillId="0" borderId="22" xfId="0" applyNumberFormat="1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9" fillId="0" borderId="29" xfId="0" applyFont="1" applyBorder="1" applyAlignment="1">
      <alignment horizontal="left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horizontal="left" vertical="center" wrapText="1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5590" cy="27559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5590" cy="27559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5590" cy="27559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5590" cy="27559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5590" cy="27559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5590" cy="27559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7.863281" style="1" customWidth="1"/>
    <col min="2" max="2" width="1.574219" style="1" customWidth="1"/>
    <col min="3" max="3" width="4.011719" style="1" customWidth="1"/>
    <col min="4" max="4" width="2.582031" style="1" customWidth="1"/>
    <col min="5" max="5" width="2.582031" style="1" customWidth="1"/>
    <col min="6" max="6" width="2.582031" style="1" customWidth="1"/>
    <col min="7" max="7" width="2.582031" style="1" customWidth="1"/>
    <col min="8" max="8" width="2.582031" style="1" customWidth="1"/>
    <col min="9" max="9" width="2.582031" style="1" customWidth="1"/>
    <col min="10" max="10" width="2.582031" style="1" customWidth="1"/>
    <col min="11" max="11" width="2.582031" style="1" customWidth="1"/>
    <col min="12" max="12" width="2.582031" style="1" customWidth="1"/>
    <col min="13" max="13" width="2.582031" style="1" customWidth="1"/>
    <col min="14" max="14" width="2.582031" style="1" customWidth="1"/>
    <col min="15" max="15" width="2.582031" style="1" customWidth="1"/>
    <col min="16" max="16" width="2.582031" style="1" customWidth="1"/>
    <col min="17" max="17" width="2.582031" style="1" customWidth="1"/>
    <col min="18" max="18" width="2.582031" style="1" customWidth="1"/>
    <col min="19" max="19" width="2.582031" style="1" customWidth="1"/>
    <col min="20" max="20" width="2.582031" style="1" customWidth="1"/>
    <col min="21" max="21" width="2.582031" style="1" customWidth="1"/>
    <col min="22" max="22" width="2.582031" style="1" customWidth="1"/>
    <col min="23" max="23" width="2.582031" style="1" customWidth="1"/>
    <col min="24" max="24" width="2.582031" style="1" customWidth="1"/>
    <col min="25" max="25" width="2.582031" style="1" customWidth="1"/>
    <col min="26" max="26" width="2.582031" style="1" customWidth="1"/>
    <col min="27" max="27" width="2.582031" style="1" customWidth="1"/>
    <col min="28" max="28" width="2.582031" style="1" customWidth="1"/>
    <col min="29" max="29" width="2.582031" style="1" customWidth="1"/>
    <col min="30" max="30" width="2.582031" style="1" customWidth="1"/>
    <col min="31" max="31" width="2.582031" style="1" customWidth="1"/>
    <col min="32" max="32" width="2.582031" style="1" customWidth="1"/>
    <col min="33" max="33" width="2.582031" style="1" customWidth="1"/>
    <col min="34" max="34" width="3.152344" style="1" customWidth="1"/>
    <col min="35" max="35" width="33.15234" style="1" customWidth="1"/>
    <col min="36" max="36" width="2.292969" style="1" customWidth="1"/>
    <col min="37" max="37" width="2.292969" style="1" customWidth="1"/>
    <col min="38" max="38" width="7.863281" style="1" customWidth="1"/>
    <col min="39" max="39" width="3.152344" style="1" customWidth="1"/>
    <col min="40" max="40" width="12.58203" style="1" customWidth="1"/>
    <col min="41" max="41" width="7.011719" style="1" customWidth="1"/>
    <col min="42" max="42" width="4.011719" style="1" customWidth="1"/>
    <col min="43" max="43" width="14.86328" style="1" customWidth="1"/>
    <col min="44" max="44" width="12.86328" style="1" customWidth="1"/>
    <col min="45" max="45" width="24.43359" style="1" hidden="1" customWidth="1"/>
    <col min="46" max="46" width="24.43359" style="1" hidden="1" customWidth="1"/>
    <col min="47" max="47" width="24.43359" style="1" hidden="1" customWidth="1"/>
    <col min="48" max="48" width="20.43359" style="1" hidden="1" customWidth="1"/>
    <col min="49" max="49" width="20.43359" style="1" hidden="1" customWidth="1"/>
    <col min="50" max="50" width="23.58203" style="1" hidden="1" customWidth="1"/>
    <col min="51" max="51" width="23.58203" style="1" hidden="1" customWidth="1"/>
    <col min="52" max="52" width="20.43359" style="1" hidden="1" customWidth="1"/>
    <col min="53" max="53" width="18.15234" style="1" hidden="1" customWidth="1"/>
    <col min="54" max="54" width="23.58203" style="1" hidden="1" customWidth="1"/>
    <col min="55" max="55" width="20.43359" style="1" hidden="1" customWidth="1"/>
    <col min="56" max="56" width="18.15234" style="1" hidden="1" customWidth="1"/>
    <col min="57" max="57" width="62.86328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22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31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22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33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68.60378" customHeight="1">
      <c r="B23" s="21"/>
      <c r="C23" s="22"/>
      <c r="D23" s="22"/>
      <c r="E23" s="36" t="s">
        <v>34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35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36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37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38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39</v>
      </c>
      <c r="E29" s="47"/>
      <c r="F29" s="32" t="s">
        <v>40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41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42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43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44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45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46</v>
      </c>
      <c r="U35" s="54"/>
      <c r="V35" s="54"/>
      <c r="W35" s="54"/>
      <c r="X35" s="56" t="s">
        <v>47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48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FV230404(1)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FVE Nemocnice České Budějovice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 xml:space="preserve"> 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4. 4. 2023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30566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 xml:space="preserve"> 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30</v>
      </c>
      <c r="AJ49" s="40"/>
      <c r="AK49" s="40"/>
      <c r="AL49" s="40"/>
      <c r="AM49" s="73" t="str">
        <f>IF(E17="","",E17)</f>
        <v xml:space="preserve"> </v>
      </c>
      <c r="AN49" s="64"/>
      <c r="AO49" s="64"/>
      <c r="AP49" s="64"/>
      <c r="AQ49" s="40"/>
      <c r="AR49" s="44"/>
      <c r="AS49" s="74" t="s">
        <v>49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30566" customHeight="1">
      <c r="A50" s="38"/>
      <c r="B50" s="39"/>
      <c r="C50" s="32" t="s">
        <v>28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32</v>
      </c>
      <c r="AJ50" s="40"/>
      <c r="AK50" s="40"/>
      <c r="AL50" s="40"/>
      <c r="AM50" s="73" t="str">
        <f>IF(E20="","",E20)</f>
        <v xml:space="preserve"> 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50</v>
      </c>
      <c r="D52" s="87"/>
      <c r="E52" s="87"/>
      <c r="F52" s="87"/>
      <c r="G52" s="87"/>
      <c r="H52" s="88"/>
      <c r="I52" s="89" t="s">
        <v>51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52</v>
      </c>
      <c r="AH52" s="87"/>
      <c r="AI52" s="87"/>
      <c r="AJ52" s="87"/>
      <c r="AK52" s="87"/>
      <c r="AL52" s="87"/>
      <c r="AM52" s="87"/>
      <c r="AN52" s="89" t="s">
        <v>53</v>
      </c>
      <c r="AO52" s="87"/>
      <c r="AP52" s="87"/>
      <c r="AQ52" s="91" t="s">
        <v>54</v>
      </c>
      <c r="AR52" s="44"/>
      <c r="AS52" s="92" t="s">
        <v>55</v>
      </c>
      <c r="AT52" s="93" t="s">
        <v>56</v>
      </c>
      <c r="AU52" s="93" t="s">
        <v>57</v>
      </c>
      <c r="AV52" s="93" t="s">
        <v>58</v>
      </c>
      <c r="AW52" s="93" t="s">
        <v>59</v>
      </c>
      <c r="AX52" s="93" t="s">
        <v>60</v>
      </c>
      <c r="AY52" s="93" t="s">
        <v>61</v>
      </c>
      <c r="AZ52" s="93" t="s">
        <v>62</v>
      </c>
      <c r="BA52" s="93" t="s">
        <v>63</v>
      </c>
      <c r="BB52" s="93" t="s">
        <v>64</v>
      </c>
      <c r="BC52" s="93" t="s">
        <v>65</v>
      </c>
      <c r="BD52" s="94" t="s">
        <v>66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67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ROUND(SUM(AG55:AG59),2)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ROUND(SUM(AS55:AS59),2)</f>
        <v>0</v>
      </c>
      <c r="AT54" s="106">
        <f>ROUND(SUM(AV54:AW54),2)</f>
        <v>0</v>
      </c>
      <c r="AU54" s="107">
        <f>ROUND(SUM(AU55:AU59),5)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ROUND(SUM(AZ55:AZ59),2)</f>
        <v>0</v>
      </c>
      <c r="BA54" s="106">
        <f>ROUND(SUM(BA55:BA59),2)</f>
        <v>0</v>
      </c>
      <c r="BB54" s="106">
        <f>ROUND(SUM(BB55:BB59),2)</f>
        <v>0</v>
      </c>
      <c r="BC54" s="106">
        <f>ROUND(SUM(BC55:BC59),2)</f>
        <v>0</v>
      </c>
      <c r="BD54" s="108">
        <f>ROUND(SUM(BD55:BD59),2)</f>
        <v>0</v>
      </c>
      <c r="BE54" s="6"/>
      <c r="BS54" s="109" t="s">
        <v>68</v>
      </c>
      <c r="BT54" s="109" t="s">
        <v>69</v>
      </c>
      <c r="BU54" s="110" t="s">
        <v>70</v>
      </c>
      <c r="BV54" s="109" t="s">
        <v>71</v>
      </c>
      <c r="BW54" s="109" t="s">
        <v>5</v>
      </c>
      <c r="BX54" s="109" t="s">
        <v>72</v>
      </c>
      <c r="CL54" s="109" t="s">
        <v>19</v>
      </c>
    </row>
    <row r="55" s="7" customFormat="1" ht="16.30189" customHeight="1">
      <c r="A55" s="111" t="s">
        <v>73</v>
      </c>
      <c r="B55" s="112"/>
      <c r="C55" s="113"/>
      <c r="D55" s="114" t="s">
        <v>74</v>
      </c>
      <c r="E55" s="114"/>
      <c r="F55" s="114"/>
      <c r="G55" s="114"/>
      <c r="H55" s="114"/>
      <c r="I55" s="115"/>
      <c r="J55" s="114" t="s">
        <v>75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'IO01 - Měření a dispečers...'!J30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76</v>
      </c>
      <c r="AR55" s="118"/>
      <c r="AS55" s="119">
        <v>0</v>
      </c>
      <c r="AT55" s="120">
        <f>ROUND(SUM(AV55:AW55),2)</f>
        <v>0</v>
      </c>
      <c r="AU55" s="121">
        <f>'IO01 - Měření a dispečers...'!P85</f>
        <v>0</v>
      </c>
      <c r="AV55" s="120">
        <f>'IO01 - Měření a dispečers...'!J33</f>
        <v>0</v>
      </c>
      <c r="AW55" s="120">
        <f>'IO01 - Měření a dispečers...'!J34</f>
        <v>0</v>
      </c>
      <c r="AX55" s="120">
        <f>'IO01 - Měření a dispečers...'!J35</f>
        <v>0</v>
      </c>
      <c r="AY55" s="120">
        <f>'IO01 - Měření a dispečers...'!J36</f>
        <v>0</v>
      </c>
      <c r="AZ55" s="120">
        <f>'IO01 - Měření a dispečers...'!F33</f>
        <v>0</v>
      </c>
      <c r="BA55" s="120">
        <f>'IO01 - Měření a dispečers...'!F34</f>
        <v>0</v>
      </c>
      <c r="BB55" s="120">
        <f>'IO01 - Měření a dispečers...'!F35</f>
        <v>0</v>
      </c>
      <c r="BC55" s="120">
        <f>'IO01 - Měření a dispečers...'!F36</f>
        <v>0</v>
      </c>
      <c r="BD55" s="122">
        <f>'IO01 - Měření a dispečers...'!F37</f>
        <v>0</v>
      </c>
      <c r="BE55" s="7"/>
      <c r="BT55" s="123" t="s">
        <v>77</v>
      </c>
      <c r="BV55" s="123" t="s">
        <v>71</v>
      </c>
      <c r="BW55" s="123" t="s">
        <v>78</v>
      </c>
      <c r="BX55" s="123" t="s">
        <v>5</v>
      </c>
      <c r="CL55" s="123" t="s">
        <v>19</v>
      </c>
      <c r="CM55" s="123" t="s">
        <v>79</v>
      </c>
    </row>
    <row r="56" s="7" customFormat="1" ht="16.30189" customHeight="1">
      <c r="A56" s="111" t="s">
        <v>73</v>
      </c>
      <c r="B56" s="112"/>
      <c r="C56" s="113"/>
      <c r="D56" s="114" t="s">
        <v>80</v>
      </c>
      <c r="E56" s="114"/>
      <c r="F56" s="114"/>
      <c r="G56" s="114"/>
      <c r="H56" s="114"/>
      <c r="I56" s="115"/>
      <c r="J56" s="114" t="s">
        <v>81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'SO01 - Budova T'!J30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76</v>
      </c>
      <c r="AR56" s="118"/>
      <c r="AS56" s="119">
        <v>0</v>
      </c>
      <c r="AT56" s="120">
        <f>ROUND(SUM(AV56:AW56),2)</f>
        <v>0</v>
      </c>
      <c r="AU56" s="121">
        <f>'SO01 - Budova T'!P100</f>
        <v>0</v>
      </c>
      <c r="AV56" s="120">
        <f>'SO01 - Budova T'!J33</f>
        <v>0</v>
      </c>
      <c r="AW56" s="120">
        <f>'SO01 - Budova T'!J34</f>
        <v>0</v>
      </c>
      <c r="AX56" s="120">
        <f>'SO01 - Budova T'!J35</f>
        <v>0</v>
      </c>
      <c r="AY56" s="120">
        <f>'SO01 - Budova T'!J36</f>
        <v>0</v>
      </c>
      <c r="AZ56" s="120">
        <f>'SO01 - Budova T'!F33</f>
        <v>0</v>
      </c>
      <c r="BA56" s="120">
        <f>'SO01 - Budova T'!F34</f>
        <v>0</v>
      </c>
      <c r="BB56" s="120">
        <f>'SO01 - Budova T'!F35</f>
        <v>0</v>
      </c>
      <c r="BC56" s="120">
        <f>'SO01 - Budova T'!F36</f>
        <v>0</v>
      </c>
      <c r="BD56" s="122">
        <f>'SO01 - Budova T'!F37</f>
        <v>0</v>
      </c>
      <c r="BE56" s="7"/>
      <c r="BT56" s="123" t="s">
        <v>77</v>
      </c>
      <c r="BV56" s="123" t="s">
        <v>71</v>
      </c>
      <c r="BW56" s="123" t="s">
        <v>82</v>
      </c>
      <c r="BX56" s="123" t="s">
        <v>5</v>
      </c>
      <c r="CL56" s="123" t="s">
        <v>19</v>
      </c>
      <c r="CM56" s="123" t="s">
        <v>79</v>
      </c>
    </row>
    <row r="57" s="7" customFormat="1" ht="16.30189" customHeight="1">
      <c r="A57" s="111" t="s">
        <v>73</v>
      </c>
      <c r="B57" s="112"/>
      <c r="C57" s="113"/>
      <c r="D57" s="114" t="s">
        <v>83</v>
      </c>
      <c r="E57" s="114"/>
      <c r="F57" s="114"/>
      <c r="G57" s="114"/>
      <c r="H57" s="114"/>
      <c r="I57" s="115"/>
      <c r="J57" s="114" t="s">
        <v>84</v>
      </c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6">
        <f>'SO02 - Budova O'!J30</f>
        <v>0</v>
      </c>
      <c r="AH57" s="115"/>
      <c r="AI57" s="115"/>
      <c r="AJ57" s="115"/>
      <c r="AK57" s="115"/>
      <c r="AL57" s="115"/>
      <c r="AM57" s="115"/>
      <c r="AN57" s="116">
        <f>SUM(AG57,AT57)</f>
        <v>0</v>
      </c>
      <c r="AO57" s="115"/>
      <c r="AP57" s="115"/>
      <c r="AQ57" s="117" t="s">
        <v>76</v>
      </c>
      <c r="AR57" s="118"/>
      <c r="AS57" s="119">
        <v>0</v>
      </c>
      <c r="AT57" s="120">
        <f>ROUND(SUM(AV57:AW57),2)</f>
        <v>0</v>
      </c>
      <c r="AU57" s="121">
        <f>'SO02 - Budova O'!P100</f>
        <v>0</v>
      </c>
      <c r="AV57" s="120">
        <f>'SO02 - Budova O'!J33</f>
        <v>0</v>
      </c>
      <c r="AW57" s="120">
        <f>'SO02 - Budova O'!J34</f>
        <v>0</v>
      </c>
      <c r="AX57" s="120">
        <f>'SO02 - Budova O'!J35</f>
        <v>0</v>
      </c>
      <c r="AY57" s="120">
        <f>'SO02 - Budova O'!J36</f>
        <v>0</v>
      </c>
      <c r="AZ57" s="120">
        <f>'SO02 - Budova O'!F33</f>
        <v>0</v>
      </c>
      <c r="BA57" s="120">
        <f>'SO02 - Budova O'!F34</f>
        <v>0</v>
      </c>
      <c r="BB57" s="120">
        <f>'SO02 - Budova O'!F35</f>
        <v>0</v>
      </c>
      <c r="BC57" s="120">
        <f>'SO02 - Budova O'!F36</f>
        <v>0</v>
      </c>
      <c r="BD57" s="122">
        <f>'SO02 - Budova O'!F37</f>
        <v>0</v>
      </c>
      <c r="BE57" s="7"/>
      <c r="BT57" s="123" t="s">
        <v>77</v>
      </c>
      <c r="BV57" s="123" t="s">
        <v>71</v>
      </c>
      <c r="BW57" s="123" t="s">
        <v>85</v>
      </c>
      <c r="BX57" s="123" t="s">
        <v>5</v>
      </c>
      <c r="CL57" s="123" t="s">
        <v>19</v>
      </c>
      <c r="CM57" s="123" t="s">
        <v>79</v>
      </c>
    </row>
    <row r="58" s="7" customFormat="1" ht="16.30189" customHeight="1">
      <c r="A58" s="111" t="s">
        <v>73</v>
      </c>
      <c r="B58" s="112"/>
      <c r="C58" s="113"/>
      <c r="D58" s="114" t="s">
        <v>86</v>
      </c>
      <c r="E58" s="114"/>
      <c r="F58" s="114"/>
      <c r="G58" s="114"/>
      <c r="H58" s="114"/>
      <c r="I58" s="115"/>
      <c r="J58" s="114" t="s">
        <v>87</v>
      </c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6">
        <f>'SO03 - Budova L'!J30</f>
        <v>0</v>
      </c>
      <c r="AH58" s="115"/>
      <c r="AI58" s="115"/>
      <c r="AJ58" s="115"/>
      <c r="AK58" s="115"/>
      <c r="AL58" s="115"/>
      <c r="AM58" s="115"/>
      <c r="AN58" s="116">
        <f>SUM(AG58,AT58)</f>
        <v>0</v>
      </c>
      <c r="AO58" s="115"/>
      <c r="AP58" s="115"/>
      <c r="AQ58" s="117" t="s">
        <v>76</v>
      </c>
      <c r="AR58" s="118"/>
      <c r="AS58" s="119">
        <v>0</v>
      </c>
      <c r="AT58" s="120">
        <f>ROUND(SUM(AV58:AW58),2)</f>
        <v>0</v>
      </c>
      <c r="AU58" s="121">
        <f>'SO03 - Budova L'!P100</f>
        <v>0</v>
      </c>
      <c r="AV58" s="120">
        <f>'SO03 - Budova L'!J33</f>
        <v>0</v>
      </c>
      <c r="AW58" s="120">
        <f>'SO03 - Budova L'!J34</f>
        <v>0</v>
      </c>
      <c r="AX58" s="120">
        <f>'SO03 - Budova L'!J35</f>
        <v>0</v>
      </c>
      <c r="AY58" s="120">
        <f>'SO03 - Budova L'!J36</f>
        <v>0</v>
      </c>
      <c r="AZ58" s="120">
        <f>'SO03 - Budova L'!F33</f>
        <v>0</v>
      </c>
      <c r="BA58" s="120">
        <f>'SO03 - Budova L'!F34</f>
        <v>0</v>
      </c>
      <c r="BB58" s="120">
        <f>'SO03 - Budova L'!F35</f>
        <v>0</v>
      </c>
      <c r="BC58" s="120">
        <f>'SO03 - Budova L'!F36</f>
        <v>0</v>
      </c>
      <c r="BD58" s="122">
        <f>'SO03 - Budova L'!F37</f>
        <v>0</v>
      </c>
      <c r="BE58" s="7"/>
      <c r="BT58" s="123" t="s">
        <v>77</v>
      </c>
      <c r="BV58" s="123" t="s">
        <v>71</v>
      </c>
      <c r="BW58" s="123" t="s">
        <v>88</v>
      </c>
      <c r="BX58" s="123" t="s">
        <v>5</v>
      </c>
      <c r="CL58" s="123" t="s">
        <v>19</v>
      </c>
      <c r="CM58" s="123" t="s">
        <v>79</v>
      </c>
    </row>
    <row r="59" s="7" customFormat="1" ht="16.30189" customHeight="1">
      <c r="A59" s="111" t="s">
        <v>73</v>
      </c>
      <c r="B59" s="112"/>
      <c r="C59" s="113"/>
      <c r="D59" s="114" t="s">
        <v>89</v>
      </c>
      <c r="E59" s="114"/>
      <c r="F59" s="114"/>
      <c r="G59" s="114"/>
      <c r="H59" s="114"/>
      <c r="I59" s="115"/>
      <c r="J59" s="114" t="s">
        <v>90</v>
      </c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6">
        <f>'SO04 - Budova Prádelna'!J30</f>
        <v>0</v>
      </c>
      <c r="AH59" s="115"/>
      <c r="AI59" s="115"/>
      <c r="AJ59" s="115"/>
      <c r="AK59" s="115"/>
      <c r="AL59" s="115"/>
      <c r="AM59" s="115"/>
      <c r="AN59" s="116">
        <f>SUM(AG59,AT59)</f>
        <v>0</v>
      </c>
      <c r="AO59" s="115"/>
      <c r="AP59" s="115"/>
      <c r="AQ59" s="117" t="s">
        <v>76</v>
      </c>
      <c r="AR59" s="118"/>
      <c r="AS59" s="124">
        <v>0</v>
      </c>
      <c r="AT59" s="125">
        <f>ROUND(SUM(AV59:AW59),2)</f>
        <v>0</v>
      </c>
      <c r="AU59" s="126">
        <f>'SO04 - Budova Prádelna'!P97</f>
        <v>0</v>
      </c>
      <c r="AV59" s="125">
        <f>'SO04 - Budova Prádelna'!J33</f>
        <v>0</v>
      </c>
      <c r="AW59" s="125">
        <f>'SO04 - Budova Prádelna'!J34</f>
        <v>0</v>
      </c>
      <c r="AX59" s="125">
        <f>'SO04 - Budova Prádelna'!J35</f>
        <v>0</v>
      </c>
      <c r="AY59" s="125">
        <f>'SO04 - Budova Prádelna'!J36</f>
        <v>0</v>
      </c>
      <c r="AZ59" s="125">
        <f>'SO04 - Budova Prádelna'!F33</f>
        <v>0</v>
      </c>
      <c r="BA59" s="125">
        <f>'SO04 - Budova Prádelna'!F34</f>
        <v>0</v>
      </c>
      <c r="BB59" s="125">
        <f>'SO04 - Budova Prádelna'!F35</f>
        <v>0</v>
      </c>
      <c r="BC59" s="125">
        <f>'SO04 - Budova Prádelna'!F36</f>
        <v>0</v>
      </c>
      <c r="BD59" s="127">
        <f>'SO04 - Budova Prádelna'!F37</f>
        <v>0</v>
      </c>
      <c r="BE59" s="7"/>
      <c r="BT59" s="123" t="s">
        <v>77</v>
      </c>
      <c r="BV59" s="123" t="s">
        <v>71</v>
      </c>
      <c r="BW59" s="123" t="s">
        <v>91</v>
      </c>
      <c r="BX59" s="123" t="s">
        <v>5</v>
      </c>
      <c r="CL59" s="123" t="s">
        <v>19</v>
      </c>
      <c r="CM59" s="123" t="s">
        <v>79</v>
      </c>
    </row>
    <row r="60" s="2" customFormat="1" ht="30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4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</row>
    <row r="61" s="2" customFormat="1" ht="6.96" customHeight="1">
      <c r="A61" s="38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44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</row>
  </sheetData>
  <sheetProtection sheet="1" formatColumns="0" formatRows="0" objects="1" scenarios="1" spinCount="100000" saltValue="0Ut/3yQh4nVs7VBzbIlZud5pRw4qkXd79F+LPDtjUf7cn8IrIjH/KkV53FwCCiuW7fEa6rwD+5RGoso967dCPQ==" hashValue="3qpzxgKHjhQJlyvFZu/0jkhubQMYy0CmuojalDvQHoTs06NHfRmBQIueIyANYiu3GC7r7tMtp2eXEgVQLzumeQ==" algorithmName="SHA-512" password="F61F"/>
  <mergeCells count="58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IO01 - Měření a dispečers...'!C2" display="/"/>
    <hyperlink ref="A56" location="'SO01 - Budova T'!C2" display="/"/>
    <hyperlink ref="A57" location="'SO02 - Budova O'!C2" display="/"/>
    <hyperlink ref="A58" location="'SO03 - Budova L'!C2" display="/"/>
    <hyperlink ref="A59" location="'SO04 - Budova Prádelna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863281" style="1" customWidth="1"/>
    <col min="2" max="2" width="1.007813" style="1" customWidth="1"/>
    <col min="3" max="3" width="4.011719" style="1" customWidth="1"/>
    <col min="4" max="4" width="4.152344" style="1" customWidth="1"/>
    <col min="5" max="5" width="16.15234" style="1" customWidth="1"/>
    <col min="6" max="6" width="95.43359" style="1" customWidth="1"/>
    <col min="7" max="7" width="7.011719" style="1" customWidth="1"/>
    <col min="8" max="8" width="13.29297" style="1" customWidth="1"/>
    <col min="9" max="9" width="15.01172" style="1" customWidth="1"/>
    <col min="10" max="10" width="21.15234" style="1" customWidth="1"/>
    <col min="11" max="11" width="21.15234" style="1" customWidth="1"/>
    <col min="12" max="12" width="8.863281" style="1" customWidth="1"/>
    <col min="13" max="13" width="10.29297" style="1" hidden="1" customWidth="1"/>
    <col min="14" max="14" width="9.140625" style="1" hidden="1"/>
    <col min="15" max="15" width="13.43359" style="1" hidden="1" customWidth="1"/>
    <col min="16" max="16" width="13.43359" style="1" hidden="1" customWidth="1"/>
    <col min="17" max="17" width="13.43359" style="1" hidden="1" customWidth="1"/>
    <col min="18" max="18" width="13.43359" style="1" hidden="1" customWidth="1"/>
    <col min="19" max="19" width="13.43359" style="1" hidden="1" customWidth="1"/>
    <col min="20" max="20" width="13.43359" style="1" hidden="1" customWidth="1"/>
    <col min="21" max="21" width="15.43359" style="1" hidden="1" customWidth="1"/>
    <col min="22" max="22" width="11.72266" style="1" customWidth="1"/>
    <col min="23" max="23" width="15.43359" style="1" customWidth="1"/>
    <col min="24" max="24" width="11.72266" style="1" customWidth="1"/>
    <col min="25" max="25" width="14.15234" style="1" customWidth="1"/>
    <col min="26" max="26" width="10.43359" style="1" customWidth="1"/>
    <col min="27" max="27" width="14.15234" style="1" customWidth="1"/>
    <col min="28" max="28" width="15.43359" style="1" customWidth="1"/>
    <col min="29" max="29" width="10.43359" style="1" customWidth="1"/>
    <col min="30" max="30" width="14.15234" style="1" customWidth="1"/>
    <col min="31" max="31" width="15.43359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78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79</v>
      </c>
    </row>
    <row r="4" s="1" customFormat="1" ht="24.96" customHeight="1">
      <c r="B4" s="20"/>
      <c r="D4" s="130" t="s">
        <v>92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30189" customHeight="1">
      <c r="B7" s="20"/>
      <c r="E7" s="133" t="str">
        <f>'Rekapitulace stavby'!K6</f>
        <v>FVE Nemocnice České Budějovice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93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30189" customHeight="1">
      <c r="A9" s="38"/>
      <c r="B9" s="44"/>
      <c r="C9" s="38"/>
      <c r="D9" s="38"/>
      <c r="E9" s="135" t="s">
        <v>94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4. 4. 2023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22</v>
      </c>
      <c r="F15" s="38"/>
      <c r="G15" s="38"/>
      <c r="H15" s="38"/>
      <c r="I15" s="132" t="s">
        <v>27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28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27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30</v>
      </c>
      <c r="E20" s="38"/>
      <c r="F20" s="38"/>
      <c r="G20" s="38"/>
      <c r="H20" s="38"/>
      <c r="I20" s="132" t="s">
        <v>26</v>
      </c>
      <c r="J20" s="136" t="s">
        <v>19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22</v>
      </c>
      <c r="F21" s="38"/>
      <c r="G21" s="38"/>
      <c r="H21" s="38"/>
      <c r="I21" s="132" t="s">
        <v>27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32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22</v>
      </c>
      <c r="F24" s="38"/>
      <c r="G24" s="38"/>
      <c r="H24" s="38"/>
      <c r="I24" s="132" t="s">
        <v>27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33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57.0566" customHeight="1">
      <c r="A27" s="138"/>
      <c r="B27" s="139"/>
      <c r="C27" s="138"/>
      <c r="D27" s="138"/>
      <c r="E27" s="140" t="s">
        <v>95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35</v>
      </c>
      <c r="E30" s="38"/>
      <c r="F30" s="38"/>
      <c r="G30" s="38"/>
      <c r="H30" s="38"/>
      <c r="I30" s="38"/>
      <c r="J30" s="144">
        <f>ROUND(J85,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37</v>
      </c>
      <c r="G32" s="38"/>
      <c r="H32" s="38"/>
      <c r="I32" s="145" t="s">
        <v>36</v>
      </c>
      <c r="J32" s="145" t="s">
        <v>38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39</v>
      </c>
      <c r="E33" s="132" t="s">
        <v>40</v>
      </c>
      <c r="F33" s="147">
        <f>ROUND((SUM(BE85:BE118)),  2)</f>
        <v>0</v>
      </c>
      <c r="G33" s="38"/>
      <c r="H33" s="38"/>
      <c r="I33" s="148">
        <v>0.20999999999999999</v>
      </c>
      <c r="J33" s="147">
        <f>ROUND(((SUM(BE85:BE118))*I33),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41</v>
      </c>
      <c r="F34" s="147">
        <f>ROUND((SUM(BF85:BF118)),  2)</f>
        <v>0</v>
      </c>
      <c r="G34" s="38"/>
      <c r="H34" s="38"/>
      <c r="I34" s="148">
        <v>0.14999999999999999</v>
      </c>
      <c r="J34" s="147">
        <f>ROUND(((SUM(BF85:BF118))*I34),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42</v>
      </c>
      <c r="F35" s="147">
        <f>ROUND((SUM(BG85:BG118)),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43</v>
      </c>
      <c r="F36" s="147">
        <f>ROUND((SUM(BH85:BH118)),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44</v>
      </c>
      <c r="F37" s="147">
        <f>ROUND((SUM(BI85:BI118)),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45</v>
      </c>
      <c r="E39" s="151"/>
      <c r="F39" s="151"/>
      <c r="G39" s="152" t="s">
        <v>46</v>
      </c>
      <c r="H39" s="153" t="s">
        <v>47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96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30189" customHeight="1">
      <c r="A48" s="38"/>
      <c r="B48" s="39"/>
      <c r="C48" s="40"/>
      <c r="D48" s="40"/>
      <c r="E48" s="160" t="str">
        <f>E7</f>
        <v>FVE Nemocnice České Budějovice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93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30189" customHeight="1">
      <c r="A50" s="38"/>
      <c r="B50" s="39"/>
      <c r="C50" s="40"/>
      <c r="D50" s="40"/>
      <c r="E50" s="69" t="str">
        <f>E9</f>
        <v>IO01 - Měření a dispečerské řízení FVE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4. 4. 2023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30566" customHeight="1">
      <c r="A54" s="38"/>
      <c r="B54" s="39"/>
      <c r="C54" s="32" t="s">
        <v>25</v>
      </c>
      <c r="D54" s="40"/>
      <c r="E54" s="40"/>
      <c r="F54" s="27" t="str">
        <f>E15</f>
        <v xml:space="preserve"> </v>
      </c>
      <c r="G54" s="40"/>
      <c r="H54" s="40"/>
      <c r="I54" s="32" t="s">
        <v>30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30566" customHeight="1">
      <c r="A55" s="38"/>
      <c r="B55" s="39"/>
      <c r="C55" s="32" t="s">
        <v>28</v>
      </c>
      <c r="D55" s="40"/>
      <c r="E55" s="40"/>
      <c r="F55" s="27" t="str">
        <f>IF(E18="","",E18)</f>
        <v>Vyplň údaj</v>
      </c>
      <c r="G55" s="40"/>
      <c r="H55" s="40"/>
      <c r="I55" s="32" t="s">
        <v>32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97</v>
      </c>
      <c r="D57" s="162"/>
      <c r="E57" s="162"/>
      <c r="F57" s="162"/>
      <c r="G57" s="162"/>
      <c r="H57" s="162"/>
      <c r="I57" s="162"/>
      <c r="J57" s="163" t="s">
        <v>98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67</v>
      </c>
      <c r="D59" s="40"/>
      <c r="E59" s="40"/>
      <c r="F59" s="40"/>
      <c r="G59" s="40"/>
      <c r="H59" s="40"/>
      <c r="I59" s="40"/>
      <c r="J59" s="102">
        <f>J85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99</v>
      </c>
    </row>
    <row r="60" s="9" customFormat="1" ht="24.96" customHeight="1">
      <c r="A60" s="9"/>
      <c r="B60" s="165"/>
      <c r="C60" s="166"/>
      <c r="D60" s="167" t="s">
        <v>100</v>
      </c>
      <c r="E60" s="168"/>
      <c r="F60" s="168"/>
      <c r="G60" s="168"/>
      <c r="H60" s="168"/>
      <c r="I60" s="168"/>
      <c r="J60" s="169">
        <f>J86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101</v>
      </c>
      <c r="E61" s="174"/>
      <c r="F61" s="174"/>
      <c r="G61" s="174"/>
      <c r="H61" s="174"/>
      <c r="I61" s="174"/>
      <c r="J61" s="175">
        <f>J87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5"/>
      <c r="C62" s="166"/>
      <c r="D62" s="167" t="s">
        <v>102</v>
      </c>
      <c r="E62" s="168"/>
      <c r="F62" s="168"/>
      <c r="G62" s="168"/>
      <c r="H62" s="168"/>
      <c r="I62" s="168"/>
      <c r="J62" s="169">
        <f>J108</f>
        <v>0</v>
      </c>
      <c r="K62" s="166"/>
      <c r="L62" s="17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1"/>
      <c r="C63" s="172"/>
      <c r="D63" s="173" t="s">
        <v>103</v>
      </c>
      <c r="E63" s="174"/>
      <c r="F63" s="174"/>
      <c r="G63" s="174"/>
      <c r="H63" s="174"/>
      <c r="I63" s="174"/>
      <c r="J63" s="175">
        <f>J109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104</v>
      </c>
      <c r="E64" s="174"/>
      <c r="F64" s="174"/>
      <c r="G64" s="174"/>
      <c r="H64" s="174"/>
      <c r="I64" s="174"/>
      <c r="J64" s="175">
        <f>J111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1"/>
      <c r="C65" s="172"/>
      <c r="D65" s="173" t="s">
        <v>105</v>
      </c>
      <c r="E65" s="174"/>
      <c r="F65" s="174"/>
      <c r="G65" s="174"/>
      <c r="H65" s="174"/>
      <c r="I65" s="174"/>
      <c r="J65" s="175">
        <f>J117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8"/>
      <c r="B66" s="39"/>
      <c r="C66" s="40"/>
      <c r="D66" s="40"/>
      <c r="E66" s="40"/>
      <c r="F66" s="40"/>
      <c r="G66" s="40"/>
      <c r="H66" s="40"/>
      <c r="I66" s="40"/>
      <c r="J66" s="40"/>
      <c r="K66" s="40"/>
      <c r="L66" s="134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s="2" customFormat="1" ht="6.96" customHeight="1">
      <c r="A67" s="38"/>
      <c r="B67" s="59"/>
      <c r="C67" s="60"/>
      <c r="D67" s="60"/>
      <c r="E67" s="60"/>
      <c r="F67" s="60"/>
      <c r="G67" s="60"/>
      <c r="H67" s="60"/>
      <c r="I67" s="60"/>
      <c r="J67" s="60"/>
      <c r="K67" s="60"/>
      <c r="L67" s="13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71" s="2" customFormat="1" ht="6.96" customHeight="1">
      <c r="A71" s="38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24.96" customHeight="1">
      <c r="A72" s="38"/>
      <c r="B72" s="39"/>
      <c r="C72" s="23" t="s">
        <v>106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6.96" customHeight="1">
      <c r="A73" s="38"/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16</v>
      </c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6.30189" customHeight="1">
      <c r="A75" s="38"/>
      <c r="B75" s="39"/>
      <c r="C75" s="40"/>
      <c r="D75" s="40"/>
      <c r="E75" s="160" t="str">
        <f>E7</f>
        <v>FVE Nemocnice České Budějovice</v>
      </c>
      <c r="F75" s="32"/>
      <c r="G75" s="32"/>
      <c r="H75" s="32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93</v>
      </c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6.30189" customHeight="1">
      <c r="A77" s="38"/>
      <c r="B77" s="39"/>
      <c r="C77" s="40"/>
      <c r="D77" s="40"/>
      <c r="E77" s="69" t="str">
        <f>E9</f>
        <v>IO01 - Měření a dispečerské řízení FVE</v>
      </c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21</v>
      </c>
      <c r="D79" s="40"/>
      <c r="E79" s="40"/>
      <c r="F79" s="27" t="str">
        <f>F12</f>
        <v xml:space="preserve"> </v>
      </c>
      <c r="G79" s="40"/>
      <c r="H79" s="40"/>
      <c r="I79" s="32" t="s">
        <v>23</v>
      </c>
      <c r="J79" s="72" t="str">
        <f>IF(J12="","",J12)</f>
        <v>4. 4. 2023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5.30566" customHeight="1">
      <c r="A81" s="38"/>
      <c r="B81" s="39"/>
      <c r="C81" s="32" t="s">
        <v>25</v>
      </c>
      <c r="D81" s="40"/>
      <c r="E81" s="40"/>
      <c r="F81" s="27" t="str">
        <f>E15</f>
        <v xml:space="preserve"> </v>
      </c>
      <c r="G81" s="40"/>
      <c r="H81" s="40"/>
      <c r="I81" s="32" t="s">
        <v>30</v>
      </c>
      <c r="J81" s="36" t="str">
        <f>E21</f>
        <v xml:space="preserve"> </v>
      </c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5.30566" customHeight="1">
      <c r="A82" s="38"/>
      <c r="B82" s="39"/>
      <c r="C82" s="32" t="s">
        <v>28</v>
      </c>
      <c r="D82" s="40"/>
      <c r="E82" s="40"/>
      <c r="F82" s="27" t="str">
        <f>IF(E18="","",E18)</f>
        <v>Vyplň údaj</v>
      </c>
      <c r="G82" s="40"/>
      <c r="H82" s="40"/>
      <c r="I82" s="32" t="s">
        <v>32</v>
      </c>
      <c r="J82" s="36" t="str">
        <f>E24</f>
        <v xml:space="preserve"> </v>
      </c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0.32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11" customFormat="1" ht="29.28" customHeight="1">
      <c r="A84" s="177"/>
      <c r="B84" s="178"/>
      <c r="C84" s="179" t="s">
        <v>107</v>
      </c>
      <c r="D84" s="180" t="s">
        <v>54</v>
      </c>
      <c r="E84" s="180" t="s">
        <v>50</v>
      </c>
      <c r="F84" s="180" t="s">
        <v>51</v>
      </c>
      <c r="G84" s="180" t="s">
        <v>108</v>
      </c>
      <c r="H84" s="180" t="s">
        <v>109</v>
      </c>
      <c r="I84" s="180" t="s">
        <v>110</v>
      </c>
      <c r="J84" s="180" t="s">
        <v>98</v>
      </c>
      <c r="K84" s="181" t="s">
        <v>111</v>
      </c>
      <c r="L84" s="182"/>
      <c r="M84" s="92" t="s">
        <v>19</v>
      </c>
      <c r="N84" s="93" t="s">
        <v>39</v>
      </c>
      <c r="O84" s="93" t="s">
        <v>112</v>
      </c>
      <c r="P84" s="93" t="s">
        <v>113</v>
      </c>
      <c r="Q84" s="93" t="s">
        <v>114</v>
      </c>
      <c r="R84" s="93" t="s">
        <v>115</v>
      </c>
      <c r="S84" s="93" t="s">
        <v>116</v>
      </c>
      <c r="T84" s="94" t="s">
        <v>117</v>
      </c>
      <c r="U84" s="177"/>
      <c r="V84" s="177"/>
      <c r="W84" s="177"/>
      <c r="X84" s="177"/>
      <c r="Y84" s="177"/>
      <c r="Z84" s="177"/>
      <c r="AA84" s="177"/>
      <c r="AB84" s="177"/>
      <c r="AC84" s="177"/>
      <c r="AD84" s="177"/>
      <c r="AE84" s="177"/>
    </row>
    <row r="85" s="2" customFormat="1" ht="22.8" customHeight="1">
      <c r="A85" s="38"/>
      <c r="B85" s="39"/>
      <c r="C85" s="99" t="s">
        <v>118</v>
      </c>
      <c r="D85" s="40"/>
      <c r="E85" s="40"/>
      <c r="F85" s="40"/>
      <c r="G85" s="40"/>
      <c r="H85" s="40"/>
      <c r="I85" s="40"/>
      <c r="J85" s="183">
        <f>BK85</f>
        <v>0</v>
      </c>
      <c r="K85" s="40"/>
      <c r="L85" s="44"/>
      <c r="M85" s="95"/>
      <c r="N85" s="184"/>
      <c r="O85" s="96"/>
      <c r="P85" s="185">
        <f>P86+P108</f>
        <v>0</v>
      </c>
      <c r="Q85" s="96"/>
      <c r="R85" s="185">
        <f>R86+R108</f>
        <v>0.0060999999999999995</v>
      </c>
      <c r="S85" s="96"/>
      <c r="T85" s="186">
        <f>T86+T108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7" t="s">
        <v>68</v>
      </c>
      <c r="AU85" s="17" t="s">
        <v>99</v>
      </c>
      <c r="BK85" s="187">
        <f>BK86+BK108</f>
        <v>0</v>
      </c>
    </row>
    <row r="86" s="12" customFormat="1" ht="25.92" customHeight="1">
      <c r="A86" s="12"/>
      <c r="B86" s="188"/>
      <c r="C86" s="189"/>
      <c r="D86" s="190" t="s">
        <v>68</v>
      </c>
      <c r="E86" s="191" t="s">
        <v>119</v>
      </c>
      <c r="F86" s="191" t="s">
        <v>120</v>
      </c>
      <c r="G86" s="189"/>
      <c r="H86" s="189"/>
      <c r="I86" s="192"/>
      <c r="J86" s="193">
        <f>BK86</f>
        <v>0</v>
      </c>
      <c r="K86" s="189"/>
      <c r="L86" s="194"/>
      <c r="M86" s="195"/>
      <c r="N86" s="196"/>
      <c r="O86" s="196"/>
      <c r="P86" s="197">
        <f>P87</f>
        <v>0</v>
      </c>
      <c r="Q86" s="196"/>
      <c r="R86" s="197">
        <f>R87</f>
        <v>0.0060999999999999995</v>
      </c>
      <c r="S86" s="196"/>
      <c r="T86" s="198">
        <f>T87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99" t="s">
        <v>79</v>
      </c>
      <c r="AT86" s="200" t="s">
        <v>68</v>
      </c>
      <c r="AU86" s="200" t="s">
        <v>69</v>
      </c>
      <c r="AY86" s="199" t="s">
        <v>121</v>
      </c>
      <c r="BK86" s="201">
        <f>BK87</f>
        <v>0</v>
      </c>
    </row>
    <row r="87" s="12" customFormat="1" ht="22.8" customHeight="1">
      <c r="A87" s="12"/>
      <c r="B87" s="188"/>
      <c r="C87" s="189"/>
      <c r="D87" s="190" t="s">
        <v>68</v>
      </c>
      <c r="E87" s="202" t="s">
        <v>122</v>
      </c>
      <c r="F87" s="202" t="s">
        <v>123</v>
      </c>
      <c r="G87" s="189"/>
      <c r="H87" s="189"/>
      <c r="I87" s="192"/>
      <c r="J87" s="203">
        <f>BK87</f>
        <v>0</v>
      </c>
      <c r="K87" s="189"/>
      <c r="L87" s="194"/>
      <c r="M87" s="195"/>
      <c r="N87" s="196"/>
      <c r="O87" s="196"/>
      <c r="P87" s="197">
        <f>SUM(P88:P107)</f>
        <v>0</v>
      </c>
      <c r="Q87" s="196"/>
      <c r="R87" s="197">
        <f>SUM(R88:R107)</f>
        <v>0.0060999999999999995</v>
      </c>
      <c r="S87" s="196"/>
      <c r="T87" s="198">
        <f>SUM(T88:T107)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99" t="s">
        <v>79</v>
      </c>
      <c r="AT87" s="200" t="s">
        <v>68</v>
      </c>
      <c r="AU87" s="200" t="s">
        <v>77</v>
      </c>
      <c r="AY87" s="199" t="s">
        <v>121</v>
      </c>
      <c r="BK87" s="201">
        <f>SUM(BK88:BK107)</f>
        <v>0</v>
      </c>
    </row>
    <row r="88" s="2" customFormat="1" ht="21.0566" customHeight="1">
      <c r="A88" s="38"/>
      <c r="B88" s="39"/>
      <c r="C88" s="204" t="s">
        <v>77</v>
      </c>
      <c r="D88" s="204" t="s">
        <v>124</v>
      </c>
      <c r="E88" s="205" t="s">
        <v>125</v>
      </c>
      <c r="F88" s="206" t="s">
        <v>126</v>
      </c>
      <c r="G88" s="207" t="s">
        <v>127</v>
      </c>
      <c r="H88" s="208">
        <v>70</v>
      </c>
      <c r="I88" s="209"/>
      <c r="J88" s="210">
        <f>ROUND(I88*H88,2)</f>
        <v>0</v>
      </c>
      <c r="K88" s="206" t="s">
        <v>19</v>
      </c>
      <c r="L88" s="44"/>
      <c r="M88" s="211" t="s">
        <v>19</v>
      </c>
      <c r="N88" s="212" t="s">
        <v>40</v>
      </c>
      <c r="O88" s="84"/>
      <c r="P88" s="213">
        <f>O88*H88</f>
        <v>0</v>
      </c>
      <c r="Q88" s="213">
        <v>0</v>
      </c>
      <c r="R88" s="213">
        <f>Q88*H88</f>
        <v>0</v>
      </c>
      <c r="S88" s="213">
        <v>0</v>
      </c>
      <c r="T88" s="214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15" t="s">
        <v>128</v>
      </c>
      <c r="AT88" s="215" t="s">
        <v>124</v>
      </c>
      <c r="AU88" s="215" t="s">
        <v>79</v>
      </c>
      <c r="AY88" s="17" t="s">
        <v>121</v>
      </c>
      <c r="BE88" s="216">
        <f>IF(N88="základní",J88,0)</f>
        <v>0</v>
      </c>
      <c r="BF88" s="216">
        <f>IF(N88="snížená",J88,0)</f>
        <v>0</v>
      </c>
      <c r="BG88" s="216">
        <f>IF(N88="zákl. přenesená",J88,0)</f>
        <v>0</v>
      </c>
      <c r="BH88" s="216">
        <f>IF(N88="sníž. přenesená",J88,0)</f>
        <v>0</v>
      </c>
      <c r="BI88" s="216">
        <f>IF(N88="nulová",J88,0)</f>
        <v>0</v>
      </c>
      <c r="BJ88" s="17" t="s">
        <v>77</v>
      </c>
      <c r="BK88" s="216">
        <f>ROUND(I88*H88,2)</f>
        <v>0</v>
      </c>
      <c r="BL88" s="17" t="s">
        <v>128</v>
      </c>
      <c r="BM88" s="215" t="s">
        <v>129</v>
      </c>
    </row>
    <row r="89" s="2" customFormat="1" ht="21.0566" customHeight="1">
      <c r="A89" s="38"/>
      <c r="B89" s="39"/>
      <c r="C89" s="204" t="s">
        <v>79</v>
      </c>
      <c r="D89" s="204" t="s">
        <v>124</v>
      </c>
      <c r="E89" s="205" t="s">
        <v>130</v>
      </c>
      <c r="F89" s="206" t="s">
        <v>131</v>
      </c>
      <c r="G89" s="207" t="s">
        <v>127</v>
      </c>
      <c r="H89" s="208">
        <v>2</v>
      </c>
      <c r="I89" s="209"/>
      <c r="J89" s="210">
        <f>ROUND(I89*H89,2)</f>
        <v>0</v>
      </c>
      <c r="K89" s="206" t="s">
        <v>19</v>
      </c>
      <c r="L89" s="44"/>
      <c r="M89" s="211" t="s">
        <v>19</v>
      </c>
      <c r="N89" s="212" t="s">
        <v>40</v>
      </c>
      <c r="O89" s="84"/>
      <c r="P89" s="213">
        <f>O89*H89</f>
        <v>0</v>
      </c>
      <c r="Q89" s="213">
        <v>0</v>
      </c>
      <c r="R89" s="213">
        <f>Q89*H89</f>
        <v>0</v>
      </c>
      <c r="S89" s="213">
        <v>0</v>
      </c>
      <c r="T89" s="214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15" t="s">
        <v>128</v>
      </c>
      <c r="AT89" s="215" t="s">
        <v>124</v>
      </c>
      <c r="AU89" s="215" t="s">
        <v>79</v>
      </c>
      <c r="AY89" s="17" t="s">
        <v>121</v>
      </c>
      <c r="BE89" s="216">
        <f>IF(N89="základní",J89,0)</f>
        <v>0</v>
      </c>
      <c r="BF89" s="216">
        <f>IF(N89="snížená",J89,0)</f>
        <v>0</v>
      </c>
      <c r="BG89" s="216">
        <f>IF(N89="zákl. přenesená",J89,0)</f>
        <v>0</v>
      </c>
      <c r="BH89" s="216">
        <f>IF(N89="sníž. přenesená",J89,0)</f>
        <v>0</v>
      </c>
      <c r="BI89" s="216">
        <f>IF(N89="nulová",J89,0)</f>
        <v>0</v>
      </c>
      <c r="BJ89" s="17" t="s">
        <v>77</v>
      </c>
      <c r="BK89" s="216">
        <f>ROUND(I89*H89,2)</f>
        <v>0</v>
      </c>
      <c r="BL89" s="17" t="s">
        <v>128</v>
      </c>
      <c r="BM89" s="215" t="s">
        <v>132</v>
      </c>
    </row>
    <row r="90" s="2" customFormat="1" ht="16.30189" customHeight="1">
      <c r="A90" s="38"/>
      <c r="B90" s="39"/>
      <c r="C90" s="217" t="s">
        <v>133</v>
      </c>
      <c r="D90" s="217" t="s">
        <v>134</v>
      </c>
      <c r="E90" s="218" t="s">
        <v>135</v>
      </c>
      <c r="F90" s="219" t="s">
        <v>136</v>
      </c>
      <c r="G90" s="220" t="s">
        <v>137</v>
      </c>
      <c r="H90" s="221">
        <v>1</v>
      </c>
      <c r="I90" s="222"/>
      <c r="J90" s="223">
        <f>ROUND(I90*H90,2)</f>
        <v>0</v>
      </c>
      <c r="K90" s="219" t="s">
        <v>19</v>
      </c>
      <c r="L90" s="224"/>
      <c r="M90" s="225" t="s">
        <v>19</v>
      </c>
      <c r="N90" s="226" t="s">
        <v>40</v>
      </c>
      <c r="O90" s="84"/>
      <c r="P90" s="213">
        <f>O90*H90</f>
        <v>0</v>
      </c>
      <c r="Q90" s="213">
        <v>0</v>
      </c>
      <c r="R90" s="213">
        <f>Q90*H90</f>
        <v>0</v>
      </c>
      <c r="S90" s="213">
        <v>0</v>
      </c>
      <c r="T90" s="214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5" t="s">
        <v>138</v>
      </c>
      <c r="AT90" s="215" t="s">
        <v>134</v>
      </c>
      <c r="AU90" s="215" t="s">
        <v>79</v>
      </c>
      <c r="AY90" s="17" t="s">
        <v>121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17" t="s">
        <v>77</v>
      </c>
      <c r="BK90" s="216">
        <f>ROUND(I90*H90,2)</f>
        <v>0</v>
      </c>
      <c r="BL90" s="17" t="s">
        <v>128</v>
      </c>
      <c r="BM90" s="215" t="s">
        <v>139</v>
      </c>
    </row>
    <row r="91" s="2" customFormat="1" ht="16.30189" customHeight="1">
      <c r="A91" s="38"/>
      <c r="B91" s="39"/>
      <c r="C91" s="217" t="s">
        <v>140</v>
      </c>
      <c r="D91" s="217" t="s">
        <v>134</v>
      </c>
      <c r="E91" s="218" t="s">
        <v>141</v>
      </c>
      <c r="F91" s="219" t="s">
        <v>142</v>
      </c>
      <c r="G91" s="220" t="s">
        <v>137</v>
      </c>
      <c r="H91" s="221">
        <v>1</v>
      </c>
      <c r="I91" s="222"/>
      <c r="J91" s="223">
        <f>ROUND(I91*H91,2)</f>
        <v>0</v>
      </c>
      <c r="K91" s="219" t="s">
        <v>19</v>
      </c>
      <c r="L91" s="224"/>
      <c r="M91" s="225" t="s">
        <v>19</v>
      </c>
      <c r="N91" s="226" t="s">
        <v>40</v>
      </c>
      <c r="O91" s="84"/>
      <c r="P91" s="213">
        <f>O91*H91</f>
        <v>0</v>
      </c>
      <c r="Q91" s="213">
        <v>0</v>
      </c>
      <c r="R91" s="213">
        <f>Q91*H91</f>
        <v>0</v>
      </c>
      <c r="S91" s="213">
        <v>0</v>
      </c>
      <c r="T91" s="214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15" t="s">
        <v>138</v>
      </c>
      <c r="AT91" s="215" t="s">
        <v>134</v>
      </c>
      <c r="AU91" s="215" t="s">
        <v>79</v>
      </c>
      <c r="AY91" s="17" t="s">
        <v>121</v>
      </c>
      <c r="BE91" s="216">
        <f>IF(N91="základní",J91,0)</f>
        <v>0</v>
      </c>
      <c r="BF91" s="216">
        <f>IF(N91="snížená",J91,0)</f>
        <v>0</v>
      </c>
      <c r="BG91" s="216">
        <f>IF(N91="zákl. přenesená",J91,0)</f>
        <v>0</v>
      </c>
      <c r="BH91" s="216">
        <f>IF(N91="sníž. přenesená",J91,0)</f>
        <v>0</v>
      </c>
      <c r="BI91" s="216">
        <f>IF(N91="nulová",J91,0)</f>
        <v>0</v>
      </c>
      <c r="BJ91" s="17" t="s">
        <v>77</v>
      </c>
      <c r="BK91" s="216">
        <f>ROUND(I91*H91,2)</f>
        <v>0</v>
      </c>
      <c r="BL91" s="17" t="s">
        <v>128</v>
      </c>
      <c r="BM91" s="215" t="s">
        <v>143</v>
      </c>
    </row>
    <row r="92" s="2" customFormat="1" ht="16.30189" customHeight="1">
      <c r="A92" s="38"/>
      <c r="B92" s="39"/>
      <c r="C92" s="204" t="s">
        <v>144</v>
      </c>
      <c r="D92" s="204" t="s">
        <v>124</v>
      </c>
      <c r="E92" s="205" t="s">
        <v>145</v>
      </c>
      <c r="F92" s="206" t="s">
        <v>146</v>
      </c>
      <c r="G92" s="207" t="s">
        <v>127</v>
      </c>
      <c r="H92" s="208">
        <v>3</v>
      </c>
      <c r="I92" s="209"/>
      <c r="J92" s="210">
        <f>ROUND(I92*H92,2)</f>
        <v>0</v>
      </c>
      <c r="K92" s="206" t="s">
        <v>19</v>
      </c>
      <c r="L92" s="44"/>
      <c r="M92" s="211" t="s">
        <v>19</v>
      </c>
      <c r="N92" s="212" t="s">
        <v>40</v>
      </c>
      <c r="O92" s="84"/>
      <c r="P92" s="213">
        <f>O92*H92</f>
        <v>0</v>
      </c>
      <c r="Q92" s="213">
        <v>0</v>
      </c>
      <c r="R92" s="213">
        <f>Q92*H92</f>
        <v>0</v>
      </c>
      <c r="S92" s="213">
        <v>0</v>
      </c>
      <c r="T92" s="214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15" t="s">
        <v>128</v>
      </c>
      <c r="AT92" s="215" t="s">
        <v>124</v>
      </c>
      <c r="AU92" s="215" t="s">
        <v>79</v>
      </c>
      <c r="AY92" s="17" t="s">
        <v>121</v>
      </c>
      <c r="BE92" s="216">
        <f>IF(N92="základní",J92,0)</f>
        <v>0</v>
      </c>
      <c r="BF92" s="216">
        <f>IF(N92="snížená",J92,0)</f>
        <v>0</v>
      </c>
      <c r="BG92" s="216">
        <f>IF(N92="zákl. přenesená",J92,0)</f>
        <v>0</v>
      </c>
      <c r="BH92" s="216">
        <f>IF(N92="sníž. přenesená",J92,0)</f>
        <v>0</v>
      </c>
      <c r="BI92" s="216">
        <f>IF(N92="nulová",J92,0)</f>
        <v>0</v>
      </c>
      <c r="BJ92" s="17" t="s">
        <v>77</v>
      </c>
      <c r="BK92" s="216">
        <f>ROUND(I92*H92,2)</f>
        <v>0</v>
      </c>
      <c r="BL92" s="17" t="s">
        <v>128</v>
      </c>
      <c r="BM92" s="215" t="s">
        <v>147</v>
      </c>
    </row>
    <row r="93" s="2" customFormat="1" ht="16.30189" customHeight="1">
      <c r="A93" s="38"/>
      <c r="B93" s="39"/>
      <c r="C93" s="217" t="s">
        <v>148</v>
      </c>
      <c r="D93" s="217" t="s">
        <v>134</v>
      </c>
      <c r="E93" s="218" t="s">
        <v>149</v>
      </c>
      <c r="F93" s="219" t="s">
        <v>150</v>
      </c>
      <c r="G93" s="220" t="s">
        <v>127</v>
      </c>
      <c r="H93" s="221">
        <v>3</v>
      </c>
      <c r="I93" s="222"/>
      <c r="J93" s="223">
        <f>ROUND(I93*H93,2)</f>
        <v>0</v>
      </c>
      <c r="K93" s="219" t="s">
        <v>19</v>
      </c>
      <c r="L93" s="224"/>
      <c r="M93" s="225" t="s">
        <v>19</v>
      </c>
      <c r="N93" s="226" t="s">
        <v>40</v>
      </c>
      <c r="O93" s="84"/>
      <c r="P93" s="213">
        <f>O93*H93</f>
        <v>0</v>
      </c>
      <c r="Q93" s="213">
        <v>0</v>
      </c>
      <c r="R93" s="213">
        <f>Q93*H93</f>
        <v>0</v>
      </c>
      <c r="S93" s="213">
        <v>0</v>
      </c>
      <c r="T93" s="214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15" t="s">
        <v>138</v>
      </c>
      <c r="AT93" s="215" t="s">
        <v>134</v>
      </c>
      <c r="AU93" s="215" t="s">
        <v>79</v>
      </c>
      <c r="AY93" s="17" t="s">
        <v>121</v>
      </c>
      <c r="BE93" s="216">
        <f>IF(N93="základní",J93,0)</f>
        <v>0</v>
      </c>
      <c r="BF93" s="216">
        <f>IF(N93="snížená",J93,0)</f>
        <v>0</v>
      </c>
      <c r="BG93" s="216">
        <f>IF(N93="zákl. přenesená",J93,0)</f>
        <v>0</v>
      </c>
      <c r="BH93" s="216">
        <f>IF(N93="sníž. přenesená",J93,0)</f>
        <v>0</v>
      </c>
      <c r="BI93" s="216">
        <f>IF(N93="nulová",J93,0)</f>
        <v>0</v>
      </c>
      <c r="BJ93" s="17" t="s">
        <v>77</v>
      </c>
      <c r="BK93" s="216">
        <f>ROUND(I93*H93,2)</f>
        <v>0</v>
      </c>
      <c r="BL93" s="17" t="s">
        <v>128</v>
      </c>
      <c r="BM93" s="215" t="s">
        <v>151</v>
      </c>
    </row>
    <row r="94" s="2" customFormat="1" ht="16.30189" customHeight="1">
      <c r="A94" s="38"/>
      <c r="B94" s="39"/>
      <c r="C94" s="204" t="s">
        <v>152</v>
      </c>
      <c r="D94" s="204" t="s">
        <v>124</v>
      </c>
      <c r="E94" s="205" t="s">
        <v>153</v>
      </c>
      <c r="F94" s="206" t="s">
        <v>154</v>
      </c>
      <c r="G94" s="207" t="s">
        <v>127</v>
      </c>
      <c r="H94" s="208">
        <v>3</v>
      </c>
      <c r="I94" s="209"/>
      <c r="J94" s="210">
        <f>ROUND(I94*H94,2)</f>
        <v>0</v>
      </c>
      <c r="K94" s="206" t="s">
        <v>19</v>
      </c>
      <c r="L94" s="44"/>
      <c r="M94" s="211" t="s">
        <v>19</v>
      </c>
      <c r="N94" s="212" t="s">
        <v>40</v>
      </c>
      <c r="O94" s="84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4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15" t="s">
        <v>128</v>
      </c>
      <c r="AT94" s="215" t="s">
        <v>124</v>
      </c>
      <c r="AU94" s="215" t="s">
        <v>79</v>
      </c>
      <c r="AY94" s="17" t="s">
        <v>121</v>
      </c>
      <c r="BE94" s="216">
        <f>IF(N94="základní",J94,0)</f>
        <v>0</v>
      </c>
      <c r="BF94" s="216">
        <f>IF(N94="snížená",J94,0)</f>
        <v>0</v>
      </c>
      <c r="BG94" s="216">
        <f>IF(N94="zákl. přenesená",J94,0)</f>
        <v>0</v>
      </c>
      <c r="BH94" s="216">
        <f>IF(N94="sníž. přenesená",J94,0)</f>
        <v>0</v>
      </c>
      <c r="BI94" s="216">
        <f>IF(N94="nulová",J94,0)</f>
        <v>0</v>
      </c>
      <c r="BJ94" s="17" t="s">
        <v>77</v>
      </c>
      <c r="BK94" s="216">
        <f>ROUND(I94*H94,2)</f>
        <v>0</v>
      </c>
      <c r="BL94" s="17" t="s">
        <v>128</v>
      </c>
      <c r="BM94" s="215" t="s">
        <v>155</v>
      </c>
    </row>
    <row r="95" s="2" customFormat="1" ht="16.30189" customHeight="1">
      <c r="A95" s="38"/>
      <c r="B95" s="39"/>
      <c r="C95" s="217" t="s">
        <v>156</v>
      </c>
      <c r="D95" s="217" t="s">
        <v>134</v>
      </c>
      <c r="E95" s="218" t="s">
        <v>157</v>
      </c>
      <c r="F95" s="219" t="s">
        <v>158</v>
      </c>
      <c r="G95" s="220" t="s">
        <v>127</v>
      </c>
      <c r="H95" s="221">
        <v>3</v>
      </c>
      <c r="I95" s="222"/>
      <c r="J95" s="223">
        <f>ROUND(I95*H95,2)</f>
        <v>0</v>
      </c>
      <c r="K95" s="219" t="s">
        <v>19</v>
      </c>
      <c r="L95" s="224"/>
      <c r="M95" s="225" t="s">
        <v>19</v>
      </c>
      <c r="N95" s="226" t="s">
        <v>40</v>
      </c>
      <c r="O95" s="84"/>
      <c r="P95" s="213">
        <f>O95*H95</f>
        <v>0</v>
      </c>
      <c r="Q95" s="213">
        <v>0</v>
      </c>
      <c r="R95" s="213">
        <f>Q95*H95</f>
        <v>0</v>
      </c>
      <c r="S95" s="213">
        <v>0</v>
      </c>
      <c r="T95" s="214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15" t="s">
        <v>138</v>
      </c>
      <c r="AT95" s="215" t="s">
        <v>134</v>
      </c>
      <c r="AU95" s="215" t="s">
        <v>79</v>
      </c>
      <c r="AY95" s="17" t="s">
        <v>121</v>
      </c>
      <c r="BE95" s="216">
        <f>IF(N95="základní",J95,0)</f>
        <v>0</v>
      </c>
      <c r="BF95" s="216">
        <f>IF(N95="snížená",J95,0)</f>
        <v>0</v>
      </c>
      <c r="BG95" s="216">
        <f>IF(N95="zákl. přenesená",J95,0)</f>
        <v>0</v>
      </c>
      <c r="BH95" s="216">
        <f>IF(N95="sníž. přenesená",J95,0)</f>
        <v>0</v>
      </c>
      <c r="BI95" s="216">
        <f>IF(N95="nulová",J95,0)</f>
        <v>0</v>
      </c>
      <c r="BJ95" s="17" t="s">
        <v>77</v>
      </c>
      <c r="BK95" s="216">
        <f>ROUND(I95*H95,2)</f>
        <v>0</v>
      </c>
      <c r="BL95" s="17" t="s">
        <v>128</v>
      </c>
      <c r="BM95" s="215" t="s">
        <v>159</v>
      </c>
    </row>
    <row r="96" s="2" customFormat="1" ht="21.0566" customHeight="1">
      <c r="A96" s="38"/>
      <c r="B96" s="39"/>
      <c r="C96" s="204" t="s">
        <v>160</v>
      </c>
      <c r="D96" s="204" t="s">
        <v>124</v>
      </c>
      <c r="E96" s="205" t="s">
        <v>161</v>
      </c>
      <c r="F96" s="206" t="s">
        <v>162</v>
      </c>
      <c r="G96" s="207" t="s">
        <v>127</v>
      </c>
      <c r="H96" s="208">
        <v>1</v>
      </c>
      <c r="I96" s="209"/>
      <c r="J96" s="210">
        <f>ROUND(I96*H96,2)</f>
        <v>0</v>
      </c>
      <c r="K96" s="206" t="s">
        <v>19</v>
      </c>
      <c r="L96" s="44"/>
      <c r="M96" s="211" t="s">
        <v>19</v>
      </c>
      <c r="N96" s="212" t="s">
        <v>40</v>
      </c>
      <c r="O96" s="84"/>
      <c r="P96" s="213">
        <f>O96*H96</f>
        <v>0</v>
      </c>
      <c r="Q96" s="213">
        <v>0</v>
      </c>
      <c r="R96" s="213">
        <f>Q96*H96</f>
        <v>0</v>
      </c>
      <c r="S96" s="213">
        <v>0</v>
      </c>
      <c r="T96" s="214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15" t="s">
        <v>128</v>
      </c>
      <c r="AT96" s="215" t="s">
        <v>124</v>
      </c>
      <c r="AU96" s="215" t="s">
        <v>79</v>
      </c>
      <c r="AY96" s="17" t="s">
        <v>121</v>
      </c>
      <c r="BE96" s="216">
        <f>IF(N96="základní",J96,0)</f>
        <v>0</v>
      </c>
      <c r="BF96" s="216">
        <f>IF(N96="snížená",J96,0)</f>
        <v>0</v>
      </c>
      <c r="BG96" s="216">
        <f>IF(N96="zákl. přenesená",J96,0)</f>
        <v>0</v>
      </c>
      <c r="BH96" s="216">
        <f>IF(N96="sníž. přenesená",J96,0)</f>
        <v>0</v>
      </c>
      <c r="BI96" s="216">
        <f>IF(N96="nulová",J96,0)</f>
        <v>0</v>
      </c>
      <c r="BJ96" s="17" t="s">
        <v>77</v>
      </c>
      <c r="BK96" s="216">
        <f>ROUND(I96*H96,2)</f>
        <v>0</v>
      </c>
      <c r="BL96" s="17" t="s">
        <v>128</v>
      </c>
      <c r="BM96" s="215" t="s">
        <v>163</v>
      </c>
    </row>
    <row r="97" s="2" customFormat="1" ht="16.30189" customHeight="1">
      <c r="A97" s="38"/>
      <c r="B97" s="39"/>
      <c r="C97" s="217" t="s">
        <v>164</v>
      </c>
      <c r="D97" s="217" t="s">
        <v>134</v>
      </c>
      <c r="E97" s="218" t="s">
        <v>165</v>
      </c>
      <c r="F97" s="219" t="s">
        <v>166</v>
      </c>
      <c r="G97" s="220" t="s">
        <v>127</v>
      </c>
      <c r="H97" s="221">
        <v>1</v>
      </c>
      <c r="I97" s="222"/>
      <c r="J97" s="223">
        <f>ROUND(I97*H97,2)</f>
        <v>0</v>
      </c>
      <c r="K97" s="219" t="s">
        <v>19</v>
      </c>
      <c r="L97" s="224"/>
      <c r="M97" s="225" t="s">
        <v>19</v>
      </c>
      <c r="N97" s="226" t="s">
        <v>40</v>
      </c>
      <c r="O97" s="84"/>
      <c r="P97" s="213">
        <f>O97*H97</f>
        <v>0</v>
      </c>
      <c r="Q97" s="213">
        <v>0</v>
      </c>
      <c r="R97" s="213">
        <f>Q97*H97</f>
        <v>0</v>
      </c>
      <c r="S97" s="213">
        <v>0</v>
      </c>
      <c r="T97" s="214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15" t="s">
        <v>138</v>
      </c>
      <c r="AT97" s="215" t="s">
        <v>134</v>
      </c>
      <c r="AU97" s="215" t="s">
        <v>79</v>
      </c>
      <c r="AY97" s="17" t="s">
        <v>121</v>
      </c>
      <c r="BE97" s="216">
        <f>IF(N97="základní",J97,0)</f>
        <v>0</v>
      </c>
      <c r="BF97" s="216">
        <f>IF(N97="snížená",J97,0)</f>
        <v>0</v>
      </c>
      <c r="BG97" s="216">
        <f>IF(N97="zákl. přenesená",J97,0)</f>
        <v>0</v>
      </c>
      <c r="BH97" s="216">
        <f>IF(N97="sníž. přenesená",J97,0)</f>
        <v>0</v>
      </c>
      <c r="BI97" s="216">
        <f>IF(N97="nulová",J97,0)</f>
        <v>0</v>
      </c>
      <c r="BJ97" s="17" t="s">
        <v>77</v>
      </c>
      <c r="BK97" s="216">
        <f>ROUND(I97*H97,2)</f>
        <v>0</v>
      </c>
      <c r="BL97" s="17" t="s">
        <v>128</v>
      </c>
      <c r="BM97" s="215" t="s">
        <v>167</v>
      </c>
    </row>
    <row r="98" s="2" customFormat="1" ht="23.4566" customHeight="1">
      <c r="A98" s="38"/>
      <c r="B98" s="39"/>
      <c r="C98" s="204" t="s">
        <v>168</v>
      </c>
      <c r="D98" s="204" t="s">
        <v>124</v>
      </c>
      <c r="E98" s="205" t="s">
        <v>169</v>
      </c>
      <c r="F98" s="206" t="s">
        <v>170</v>
      </c>
      <c r="G98" s="207" t="s">
        <v>127</v>
      </c>
      <c r="H98" s="208">
        <v>1</v>
      </c>
      <c r="I98" s="209"/>
      <c r="J98" s="210">
        <f>ROUND(I98*H98,2)</f>
        <v>0</v>
      </c>
      <c r="K98" s="206" t="s">
        <v>19</v>
      </c>
      <c r="L98" s="44"/>
      <c r="M98" s="211" t="s">
        <v>19</v>
      </c>
      <c r="N98" s="212" t="s">
        <v>40</v>
      </c>
      <c r="O98" s="84"/>
      <c r="P98" s="213">
        <f>O98*H98</f>
        <v>0</v>
      </c>
      <c r="Q98" s="213">
        <v>0</v>
      </c>
      <c r="R98" s="213">
        <f>Q98*H98</f>
        <v>0</v>
      </c>
      <c r="S98" s="213">
        <v>0</v>
      </c>
      <c r="T98" s="214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15" t="s">
        <v>128</v>
      </c>
      <c r="AT98" s="215" t="s">
        <v>124</v>
      </c>
      <c r="AU98" s="215" t="s">
        <v>79</v>
      </c>
      <c r="AY98" s="17" t="s">
        <v>121</v>
      </c>
      <c r="BE98" s="216">
        <f>IF(N98="základní",J98,0)</f>
        <v>0</v>
      </c>
      <c r="BF98" s="216">
        <f>IF(N98="snížená",J98,0)</f>
        <v>0</v>
      </c>
      <c r="BG98" s="216">
        <f>IF(N98="zákl. přenesená",J98,0)</f>
        <v>0</v>
      </c>
      <c r="BH98" s="216">
        <f>IF(N98="sníž. přenesená",J98,0)</f>
        <v>0</v>
      </c>
      <c r="BI98" s="216">
        <f>IF(N98="nulová",J98,0)</f>
        <v>0</v>
      </c>
      <c r="BJ98" s="17" t="s">
        <v>77</v>
      </c>
      <c r="BK98" s="216">
        <f>ROUND(I98*H98,2)</f>
        <v>0</v>
      </c>
      <c r="BL98" s="17" t="s">
        <v>128</v>
      </c>
      <c r="BM98" s="215" t="s">
        <v>171</v>
      </c>
    </row>
    <row r="99" s="2" customFormat="1" ht="16.30189" customHeight="1">
      <c r="A99" s="38"/>
      <c r="B99" s="39"/>
      <c r="C99" s="217" t="s">
        <v>172</v>
      </c>
      <c r="D99" s="217" t="s">
        <v>134</v>
      </c>
      <c r="E99" s="218" t="s">
        <v>173</v>
      </c>
      <c r="F99" s="219" t="s">
        <v>174</v>
      </c>
      <c r="G99" s="220" t="s">
        <v>137</v>
      </c>
      <c r="H99" s="221">
        <v>1</v>
      </c>
      <c r="I99" s="222"/>
      <c r="J99" s="223">
        <f>ROUND(I99*H99,2)</f>
        <v>0</v>
      </c>
      <c r="K99" s="219" t="s">
        <v>19</v>
      </c>
      <c r="L99" s="224"/>
      <c r="M99" s="225" t="s">
        <v>19</v>
      </c>
      <c r="N99" s="226" t="s">
        <v>40</v>
      </c>
      <c r="O99" s="84"/>
      <c r="P99" s="213">
        <f>O99*H99</f>
        <v>0</v>
      </c>
      <c r="Q99" s="213">
        <v>0</v>
      </c>
      <c r="R99" s="213">
        <f>Q99*H99</f>
        <v>0</v>
      </c>
      <c r="S99" s="213">
        <v>0</v>
      </c>
      <c r="T99" s="214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15" t="s">
        <v>138</v>
      </c>
      <c r="AT99" s="215" t="s">
        <v>134</v>
      </c>
      <c r="AU99" s="215" t="s">
        <v>79</v>
      </c>
      <c r="AY99" s="17" t="s">
        <v>121</v>
      </c>
      <c r="BE99" s="216">
        <f>IF(N99="základní",J99,0)</f>
        <v>0</v>
      </c>
      <c r="BF99" s="216">
        <f>IF(N99="snížená",J99,0)</f>
        <v>0</v>
      </c>
      <c r="BG99" s="216">
        <f>IF(N99="zákl. přenesená",J99,0)</f>
        <v>0</v>
      </c>
      <c r="BH99" s="216">
        <f>IF(N99="sníž. přenesená",J99,0)</f>
        <v>0</v>
      </c>
      <c r="BI99" s="216">
        <f>IF(N99="nulová",J99,0)</f>
        <v>0</v>
      </c>
      <c r="BJ99" s="17" t="s">
        <v>77</v>
      </c>
      <c r="BK99" s="216">
        <f>ROUND(I99*H99,2)</f>
        <v>0</v>
      </c>
      <c r="BL99" s="17" t="s">
        <v>128</v>
      </c>
      <c r="BM99" s="215" t="s">
        <v>175</v>
      </c>
    </row>
    <row r="100" s="2" customFormat="1" ht="23.4566" customHeight="1">
      <c r="A100" s="38"/>
      <c r="B100" s="39"/>
      <c r="C100" s="204" t="s">
        <v>176</v>
      </c>
      <c r="D100" s="204" t="s">
        <v>124</v>
      </c>
      <c r="E100" s="205" t="s">
        <v>177</v>
      </c>
      <c r="F100" s="206" t="s">
        <v>178</v>
      </c>
      <c r="G100" s="207" t="s">
        <v>179</v>
      </c>
      <c r="H100" s="208">
        <v>50</v>
      </c>
      <c r="I100" s="209"/>
      <c r="J100" s="210">
        <f>ROUND(I100*H100,2)</f>
        <v>0</v>
      </c>
      <c r="K100" s="206" t="s">
        <v>19</v>
      </c>
      <c r="L100" s="44"/>
      <c r="M100" s="211" t="s">
        <v>19</v>
      </c>
      <c r="N100" s="212" t="s">
        <v>40</v>
      </c>
      <c r="O100" s="84"/>
      <c r="P100" s="213">
        <f>O100*H100</f>
        <v>0</v>
      </c>
      <c r="Q100" s="213">
        <v>0</v>
      </c>
      <c r="R100" s="213">
        <f>Q100*H100</f>
        <v>0</v>
      </c>
      <c r="S100" s="213">
        <v>0</v>
      </c>
      <c r="T100" s="214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15" t="s">
        <v>128</v>
      </c>
      <c r="AT100" s="215" t="s">
        <v>124</v>
      </c>
      <c r="AU100" s="215" t="s">
        <v>79</v>
      </c>
      <c r="AY100" s="17" t="s">
        <v>121</v>
      </c>
      <c r="BE100" s="216">
        <f>IF(N100="základní",J100,0)</f>
        <v>0</v>
      </c>
      <c r="BF100" s="216">
        <f>IF(N100="snížená",J100,0)</f>
        <v>0</v>
      </c>
      <c r="BG100" s="216">
        <f>IF(N100="zákl. přenesená",J100,0)</f>
        <v>0</v>
      </c>
      <c r="BH100" s="216">
        <f>IF(N100="sníž. přenesená",J100,0)</f>
        <v>0</v>
      </c>
      <c r="BI100" s="216">
        <f>IF(N100="nulová",J100,0)</f>
        <v>0</v>
      </c>
      <c r="BJ100" s="17" t="s">
        <v>77</v>
      </c>
      <c r="BK100" s="216">
        <f>ROUND(I100*H100,2)</f>
        <v>0</v>
      </c>
      <c r="BL100" s="17" t="s">
        <v>128</v>
      </c>
      <c r="BM100" s="215" t="s">
        <v>180</v>
      </c>
    </row>
    <row r="101" s="2" customFormat="1" ht="23.4566" customHeight="1">
      <c r="A101" s="38"/>
      <c r="B101" s="39"/>
      <c r="C101" s="217" t="s">
        <v>181</v>
      </c>
      <c r="D101" s="217" t="s">
        <v>134</v>
      </c>
      <c r="E101" s="218" t="s">
        <v>182</v>
      </c>
      <c r="F101" s="219" t="s">
        <v>183</v>
      </c>
      <c r="G101" s="220" t="s">
        <v>179</v>
      </c>
      <c r="H101" s="221">
        <v>50</v>
      </c>
      <c r="I101" s="222"/>
      <c r="J101" s="223">
        <f>ROUND(I101*H101,2)</f>
        <v>0</v>
      </c>
      <c r="K101" s="219" t="s">
        <v>19</v>
      </c>
      <c r="L101" s="224"/>
      <c r="M101" s="225" t="s">
        <v>19</v>
      </c>
      <c r="N101" s="226" t="s">
        <v>40</v>
      </c>
      <c r="O101" s="84"/>
      <c r="P101" s="213">
        <f>O101*H101</f>
        <v>0</v>
      </c>
      <c r="Q101" s="213">
        <v>5.0000000000000002E-05</v>
      </c>
      <c r="R101" s="213">
        <f>Q101*H101</f>
        <v>0.0025000000000000001</v>
      </c>
      <c r="S101" s="213">
        <v>0</v>
      </c>
      <c r="T101" s="214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15" t="s">
        <v>138</v>
      </c>
      <c r="AT101" s="215" t="s">
        <v>134</v>
      </c>
      <c r="AU101" s="215" t="s">
        <v>79</v>
      </c>
      <c r="AY101" s="17" t="s">
        <v>121</v>
      </c>
      <c r="BE101" s="216">
        <f>IF(N101="základní",J101,0)</f>
        <v>0</v>
      </c>
      <c r="BF101" s="216">
        <f>IF(N101="snížená",J101,0)</f>
        <v>0</v>
      </c>
      <c r="BG101" s="216">
        <f>IF(N101="zákl. přenesená",J101,0)</f>
        <v>0</v>
      </c>
      <c r="BH101" s="216">
        <f>IF(N101="sníž. přenesená",J101,0)</f>
        <v>0</v>
      </c>
      <c r="BI101" s="216">
        <f>IF(N101="nulová",J101,0)</f>
        <v>0</v>
      </c>
      <c r="BJ101" s="17" t="s">
        <v>77</v>
      </c>
      <c r="BK101" s="216">
        <f>ROUND(I101*H101,2)</f>
        <v>0</v>
      </c>
      <c r="BL101" s="17" t="s">
        <v>128</v>
      </c>
      <c r="BM101" s="215" t="s">
        <v>184</v>
      </c>
    </row>
    <row r="102" s="2" customFormat="1">
      <c r="A102" s="38"/>
      <c r="B102" s="39"/>
      <c r="C102" s="40"/>
      <c r="D102" s="227" t="s">
        <v>185</v>
      </c>
      <c r="E102" s="40"/>
      <c r="F102" s="228" t="s">
        <v>186</v>
      </c>
      <c r="G102" s="40"/>
      <c r="H102" s="40"/>
      <c r="I102" s="229"/>
      <c r="J102" s="40"/>
      <c r="K102" s="40"/>
      <c r="L102" s="44"/>
      <c r="M102" s="230"/>
      <c r="N102" s="231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185</v>
      </c>
      <c r="AU102" s="17" t="s">
        <v>79</v>
      </c>
    </row>
    <row r="103" s="2" customFormat="1" ht="16.30189" customHeight="1">
      <c r="A103" s="38"/>
      <c r="B103" s="39"/>
      <c r="C103" s="204" t="s">
        <v>8</v>
      </c>
      <c r="D103" s="204" t="s">
        <v>124</v>
      </c>
      <c r="E103" s="205" t="s">
        <v>187</v>
      </c>
      <c r="F103" s="206" t="s">
        <v>188</v>
      </c>
      <c r="G103" s="207" t="s">
        <v>127</v>
      </c>
      <c r="H103" s="208">
        <v>30</v>
      </c>
      <c r="I103" s="209"/>
      <c r="J103" s="210">
        <f>ROUND(I103*H103,2)</f>
        <v>0</v>
      </c>
      <c r="K103" s="206" t="s">
        <v>19</v>
      </c>
      <c r="L103" s="44"/>
      <c r="M103" s="211" t="s">
        <v>19</v>
      </c>
      <c r="N103" s="212" t="s">
        <v>40</v>
      </c>
      <c r="O103" s="84"/>
      <c r="P103" s="213">
        <f>O103*H103</f>
        <v>0</v>
      </c>
      <c r="Q103" s="213">
        <v>0</v>
      </c>
      <c r="R103" s="213">
        <f>Q103*H103</f>
        <v>0</v>
      </c>
      <c r="S103" s="213">
        <v>0</v>
      </c>
      <c r="T103" s="214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15" t="s">
        <v>128</v>
      </c>
      <c r="AT103" s="215" t="s">
        <v>124</v>
      </c>
      <c r="AU103" s="215" t="s">
        <v>79</v>
      </c>
      <c r="AY103" s="17" t="s">
        <v>121</v>
      </c>
      <c r="BE103" s="216">
        <f>IF(N103="základní",J103,0)</f>
        <v>0</v>
      </c>
      <c r="BF103" s="216">
        <f>IF(N103="snížená",J103,0)</f>
        <v>0</v>
      </c>
      <c r="BG103" s="216">
        <f>IF(N103="zákl. přenesená",J103,0)</f>
        <v>0</v>
      </c>
      <c r="BH103" s="216">
        <f>IF(N103="sníž. přenesená",J103,0)</f>
        <v>0</v>
      </c>
      <c r="BI103" s="216">
        <f>IF(N103="nulová",J103,0)</f>
        <v>0</v>
      </c>
      <c r="BJ103" s="17" t="s">
        <v>77</v>
      </c>
      <c r="BK103" s="216">
        <f>ROUND(I103*H103,2)</f>
        <v>0</v>
      </c>
      <c r="BL103" s="17" t="s">
        <v>128</v>
      </c>
      <c r="BM103" s="215" t="s">
        <v>189</v>
      </c>
    </row>
    <row r="104" s="2" customFormat="1" ht="23.4566" customHeight="1">
      <c r="A104" s="38"/>
      <c r="B104" s="39"/>
      <c r="C104" s="217" t="s">
        <v>128</v>
      </c>
      <c r="D104" s="217" t="s">
        <v>134</v>
      </c>
      <c r="E104" s="218" t="s">
        <v>190</v>
      </c>
      <c r="F104" s="219" t="s">
        <v>191</v>
      </c>
      <c r="G104" s="220" t="s">
        <v>179</v>
      </c>
      <c r="H104" s="221">
        <v>30</v>
      </c>
      <c r="I104" s="222"/>
      <c r="J104" s="223">
        <f>ROUND(I104*H104,2)</f>
        <v>0</v>
      </c>
      <c r="K104" s="219" t="s">
        <v>19</v>
      </c>
      <c r="L104" s="224"/>
      <c r="M104" s="225" t="s">
        <v>19</v>
      </c>
      <c r="N104" s="226" t="s">
        <v>40</v>
      </c>
      <c r="O104" s="84"/>
      <c r="P104" s="213">
        <f>O104*H104</f>
        <v>0</v>
      </c>
      <c r="Q104" s="213">
        <v>0.00012</v>
      </c>
      <c r="R104" s="213">
        <f>Q104*H104</f>
        <v>0.0035999999999999999</v>
      </c>
      <c r="S104" s="213">
        <v>0</v>
      </c>
      <c r="T104" s="214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15" t="s">
        <v>138</v>
      </c>
      <c r="AT104" s="215" t="s">
        <v>134</v>
      </c>
      <c r="AU104" s="215" t="s">
        <v>79</v>
      </c>
      <c r="AY104" s="17" t="s">
        <v>121</v>
      </c>
      <c r="BE104" s="216">
        <f>IF(N104="základní",J104,0)</f>
        <v>0</v>
      </c>
      <c r="BF104" s="216">
        <f>IF(N104="snížená",J104,0)</f>
        <v>0</v>
      </c>
      <c r="BG104" s="216">
        <f>IF(N104="zákl. přenesená",J104,0)</f>
        <v>0</v>
      </c>
      <c r="BH104" s="216">
        <f>IF(N104="sníž. přenesená",J104,0)</f>
        <v>0</v>
      </c>
      <c r="BI104" s="216">
        <f>IF(N104="nulová",J104,0)</f>
        <v>0</v>
      </c>
      <c r="BJ104" s="17" t="s">
        <v>77</v>
      </c>
      <c r="BK104" s="216">
        <f>ROUND(I104*H104,2)</f>
        <v>0</v>
      </c>
      <c r="BL104" s="17" t="s">
        <v>128</v>
      </c>
      <c r="BM104" s="215" t="s">
        <v>192</v>
      </c>
    </row>
    <row r="105" s="2" customFormat="1">
      <c r="A105" s="38"/>
      <c r="B105" s="39"/>
      <c r="C105" s="40"/>
      <c r="D105" s="227" t="s">
        <v>185</v>
      </c>
      <c r="E105" s="40"/>
      <c r="F105" s="228" t="s">
        <v>193</v>
      </c>
      <c r="G105" s="40"/>
      <c r="H105" s="40"/>
      <c r="I105" s="229"/>
      <c r="J105" s="40"/>
      <c r="K105" s="40"/>
      <c r="L105" s="44"/>
      <c r="M105" s="230"/>
      <c r="N105" s="231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185</v>
      </c>
      <c r="AU105" s="17" t="s">
        <v>79</v>
      </c>
    </row>
    <row r="106" s="2" customFormat="1" ht="23.4566" customHeight="1">
      <c r="A106" s="38"/>
      <c r="B106" s="39"/>
      <c r="C106" s="204" t="s">
        <v>194</v>
      </c>
      <c r="D106" s="204" t="s">
        <v>124</v>
      </c>
      <c r="E106" s="205" t="s">
        <v>195</v>
      </c>
      <c r="F106" s="206" t="s">
        <v>196</v>
      </c>
      <c r="G106" s="207" t="s">
        <v>127</v>
      </c>
      <c r="H106" s="208">
        <v>1</v>
      </c>
      <c r="I106" s="209"/>
      <c r="J106" s="210">
        <f>ROUND(I106*H106,2)</f>
        <v>0</v>
      </c>
      <c r="K106" s="206" t="s">
        <v>19</v>
      </c>
      <c r="L106" s="44"/>
      <c r="M106" s="211" t="s">
        <v>19</v>
      </c>
      <c r="N106" s="212" t="s">
        <v>40</v>
      </c>
      <c r="O106" s="84"/>
      <c r="P106" s="213">
        <f>O106*H106</f>
        <v>0</v>
      </c>
      <c r="Q106" s="213">
        <v>0</v>
      </c>
      <c r="R106" s="213">
        <f>Q106*H106</f>
        <v>0</v>
      </c>
      <c r="S106" s="213">
        <v>0</v>
      </c>
      <c r="T106" s="214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15" t="s">
        <v>128</v>
      </c>
      <c r="AT106" s="215" t="s">
        <v>124</v>
      </c>
      <c r="AU106" s="215" t="s">
        <v>79</v>
      </c>
      <c r="AY106" s="17" t="s">
        <v>121</v>
      </c>
      <c r="BE106" s="216">
        <f>IF(N106="základní",J106,0)</f>
        <v>0</v>
      </c>
      <c r="BF106" s="216">
        <f>IF(N106="snížená",J106,0)</f>
        <v>0</v>
      </c>
      <c r="BG106" s="216">
        <f>IF(N106="zákl. přenesená",J106,0)</f>
        <v>0</v>
      </c>
      <c r="BH106" s="216">
        <f>IF(N106="sníž. přenesená",J106,0)</f>
        <v>0</v>
      </c>
      <c r="BI106" s="216">
        <f>IF(N106="nulová",J106,0)</f>
        <v>0</v>
      </c>
      <c r="BJ106" s="17" t="s">
        <v>77</v>
      </c>
      <c r="BK106" s="216">
        <f>ROUND(I106*H106,2)</f>
        <v>0</v>
      </c>
      <c r="BL106" s="17" t="s">
        <v>128</v>
      </c>
      <c r="BM106" s="215" t="s">
        <v>197</v>
      </c>
    </row>
    <row r="107" s="2" customFormat="1" ht="23.4566" customHeight="1">
      <c r="A107" s="38"/>
      <c r="B107" s="39"/>
      <c r="C107" s="204" t="s">
        <v>198</v>
      </c>
      <c r="D107" s="204" t="s">
        <v>124</v>
      </c>
      <c r="E107" s="205" t="s">
        <v>199</v>
      </c>
      <c r="F107" s="206" t="s">
        <v>200</v>
      </c>
      <c r="G107" s="207" t="s">
        <v>201</v>
      </c>
      <c r="H107" s="232"/>
      <c r="I107" s="209"/>
      <c r="J107" s="210">
        <f>ROUND(I107*H107,2)</f>
        <v>0</v>
      </c>
      <c r="K107" s="206" t="s">
        <v>19</v>
      </c>
      <c r="L107" s="44"/>
      <c r="M107" s="211" t="s">
        <v>19</v>
      </c>
      <c r="N107" s="212" t="s">
        <v>40</v>
      </c>
      <c r="O107" s="84"/>
      <c r="P107" s="213">
        <f>O107*H107</f>
        <v>0</v>
      </c>
      <c r="Q107" s="213">
        <v>0</v>
      </c>
      <c r="R107" s="213">
        <f>Q107*H107</f>
        <v>0</v>
      </c>
      <c r="S107" s="213">
        <v>0</v>
      </c>
      <c r="T107" s="214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15" t="s">
        <v>128</v>
      </c>
      <c r="AT107" s="215" t="s">
        <v>124</v>
      </c>
      <c r="AU107" s="215" t="s">
        <v>79</v>
      </c>
      <c r="AY107" s="17" t="s">
        <v>121</v>
      </c>
      <c r="BE107" s="216">
        <f>IF(N107="základní",J107,0)</f>
        <v>0</v>
      </c>
      <c r="BF107" s="216">
        <f>IF(N107="snížená",J107,0)</f>
        <v>0</v>
      </c>
      <c r="BG107" s="216">
        <f>IF(N107="zákl. přenesená",J107,0)</f>
        <v>0</v>
      </c>
      <c r="BH107" s="216">
        <f>IF(N107="sníž. přenesená",J107,0)</f>
        <v>0</v>
      </c>
      <c r="BI107" s="216">
        <f>IF(N107="nulová",J107,0)</f>
        <v>0</v>
      </c>
      <c r="BJ107" s="17" t="s">
        <v>77</v>
      </c>
      <c r="BK107" s="216">
        <f>ROUND(I107*H107,2)</f>
        <v>0</v>
      </c>
      <c r="BL107" s="17" t="s">
        <v>128</v>
      </c>
      <c r="BM107" s="215" t="s">
        <v>202</v>
      </c>
    </row>
    <row r="108" s="12" customFormat="1" ht="25.92" customHeight="1">
      <c r="A108" s="12"/>
      <c r="B108" s="188"/>
      <c r="C108" s="189"/>
      <c r="D108" s="190" t="s">
        <v>68</v>
      </c>
      <c r="E108" s="191" t="s">
        <v>203</v>
      </c>
      <c r="F108" s="191" t="s">
        <v>204</v>
      </c>
      <c r="G108" s="189"/>
      <c r="H108" s="189"/>
      <c r="I108" s="192"/>
      <c r="J108" s="193">
        <f>BK108</f>
        <v>0</v>
      </c>
      <c r="K108" s="189"/>
      <c r="L108" s="194"/>
      <c r="M108" s="195"/>
      <c r="N108" s="196"/>
      <c r="O108" s="196"/>
      <c r="P108" s="197">
        <f>P109+P111+P117</f>
        <v>0</v>
      </c>
      <c r="Q108" s="196"/>
      <c r="R108" s="197">
        <f>R109+R111+R117</f>
        <v>0</v>
      </c>
      <c r="S108" s="196"/>
      <c r="T108" s="198">
        <f>T109+T111+T117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199" t="s">
        <v>144</v>
      </c>
      <c r="AT108" s="200" t="s">
        <v>68</v>
      </c>
      <c r="AU108" s="200" t="s">
        <v>69</v>
      </c>
      <c r="AY108" s="199" t="s">
        <v>121</v>
      </c>
      <c r="BK108" s="201">
        <f>BK109+BK111+BK117</f>
        <v>0</v>
      </c>
    </row>
    <row r="109" s="12" customFormat="1" ht="22.8" customHeight="1">
      <c r="A109" s="12"/>
      <c r="B109" s="188"/>
      <c r="C109" s="189"/>
      <c r="D109" s="190" t="s">
        <v>68</v>
      </c>
      <c r="E109" s="202" t="s">
        <v>205</v>
      </c>
      <c r="F109" s="202" t="s">
        <v>206</v>
      </c>
      <c r="G109" s="189"/>
      <c r="H109" s="189"/>
      <c r="I109" s="192"/>
      <c r="J109" s="203">
        <f>BK109</f>
        <v>0</v>
      </c>
      <c r="K109" s="189"/>
      <c r="L109" s="194"/>
      <c r="M109" s="195"/>
      <c r="N109" s="196"/>
      <c r="O109" s="196"/>
      <c r="P109" s="197">
        <f>P110</f>
        <v>0</v>
      </c>
      <c r="Q109" s="196"/>
      <c r="R109" s="197">
        <f>R110</f>
        <v>0</v>
      </c>
      <c r="S109" s="196"/>
      <c r="T109" s="198">
        <f>T110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199" t="s">
        <v>144</v>
      </c>
      <c r="AT109" s="200" t="s">
        <v>68</v>
      </c>
      <c r="AU109" s="200" t="s">
        <v>77</v>
      </c>
      <c r="AY109" s="199" t="s">
        <v>121</v>
      </c>
      <c r="BK109" s="201">
        <f>BK110</f>
        <v>0</v>
      </c>
    </row>
    <row r="110" s="2" customFormat="1" ht="16.30189" customHeight="1">
      <c r="A110" s="38"/>
      <c r="B110" s="39"/>
      <c r="C110" s="204" t="s">
        <v>207</v>
      </c>
      <c r="D110" s="204" t="s">
        <v>124</v>
      </c>
      <c r="E110" s="205" t="s">
        <v>208</v>
      </c>
      <c r="F110" s="206" t="s">
        <v>209</v>
      </c>
      <c r="G110" s="207" t="s">
        <v>201</v>
      </c>
      <c r="H110" s="232"/>
      <c r="I110" s="209"/>
      <c r="J110" s="210">
        <f>ROUND(I110*H110,2)</f>
        <v>0</v>
      </c>
      <c r="K110" s="206" t="s">
        <v>19</v>
      </c>
      <c r="L110" s="44"/>
      <c r="M110" s="211" t="s">
        <v>19</v>
      </c>
      <c r="N110" s="212" t="s">
        <v>40</v>
      </c>
      <c r="O110" s="84"/>
      <c r="P110" s="213">
        <f>O110*H110</f>
        <v>0</v>
      </c>
      <c r="Q110" s="213">
        <v>0</v>
      </c>
      <c r="R110" s="213">
        <f>Q110*H110</f>
        <v>0</v>
      </c>
      <c r="S110" s="213">
        <v>0</v>
      </c>
      <c r="T110" s="214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15" t="s">
        <v>210</v>
      </c>
      <c r="AT110" s="215" t="s">
        <v>124</v>
      </c>
      <c r="AU110" s="215" t="s">
        <v>79</v>
      </c>
      <c r="AY110" s="17" t="s">
        <v>121</v>
      </c>
      <c r="BE110" s="216">
        <f>IF(N110="základní",J110,0)</f>
        <v>0</v>
      </c>
      <c r="BF110" s="216">
        <f>IF(N110="snížená",J110,0)</f>
        <v>0</v>
      </c>
      <c r="BG110" s="216">
        <f>IF(N110="zákl. přenesená",J110,0)</f>
        <v>0</v>
      </c>
      <c r="BH110" s="216">
        <f>IF(N110="sníž. přenesená",J110,0)</f>
        <v>0</v>
      </c>
      <c r="BI110" s="216">
        <f>IF(N110="nulová",J110,0)</f>
        <v>0</v>
      </c>
      <c r="BJ110" s="17" t="s">
        <v>77</v>
      </c>
      <c r="BK110" s="216">
        <f>ROUND(I110*H110,2)</f>
        <v>0</v>
      </c>
      <c r="BL110" s="17" t="s">
        <v>210</v>
      </c>
      <c r="BM110" s="215" t="s">
        <v>211</v>
      </c>
    </row>
    <row r="111" s="12" customFormat="1" ht="22.8" customHeight="1">
      <c r="A111" s="12"/>
      <c r="B111" s="188"/>
      <c r="C111" s="189"/>
      <c r="D111" s="190" t="s">
        <v>68</v>
      </c>
      <c r="E111" s="202" t="s">
        <v>212</v>
      </c>
      <c r="F111" s="202" t="s">
        <v>213</v>
      </c>
      <c r="G111" s="189"/>
      <c r="H111" s="189"/>
      <c r="I111" s="192"/>
      <c r="J111" s="203">
        <f>BK111</f>
        <v>0</v>
      </c>
      <c r="K111" s="189"/>
      <c r="L111" s="194"/>
      <c r="M111" s="195"/>
      <c r="N111" s="196"/>
      <c r="O111" s="196"/>
      <c r="P111" s="197">
        <f>SUM(P112:P116)</f>
        <v>0</v>
      </c>
      <c r="Q111" s="196"/>
      <c r="R111" s="197">
        <f>SUM(R112:R116)</f>
        <v>0</v>
      </c>
      <c r="S111" s="196"/>
      <c r="T111" s="198">
        <f>SUM(T112:T116)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199" t="s">
        <v>144</v>
      </c>
      <c r="AT111" s="200" t="s">
        <v>68</v>
      </c>
      <c r="AU111" s="200" t="s">
        <v>77</v>
      </c>
      <c r="AY111" s="199" t="s">
        <v>121</v>
      </c>
      <c r="BK111" s="201">
        <f>SUM(BK112:BK116)</f>
        <v>0</v>
      </c>
    </row>
    <row r="112" s="2" customFormat="1" ht="16.30189" customHeight="1">
      <c r="A112" s="38"/>
      <c r="B112" s="39"/>
      <c r="C112" s="204" t="s">
        <v>214</v>
      </c>
      <c r="D112" s="204" t="s">
        <v>124</v>
      </c>
      <c r="E112" s="205" t="s">
        <v>215</v>
      </c>
      <c r="F112" s="206" t="s">
        <v>216</v>
      </c>
      <c r="G112" s="207" t="s">
        <v>217</v>
      </c>
      <c r="H112" s="208">
        <v>25</v>
      </c>
      <c r="I112" s="209"/>
      <c r="J112" s="210">
        <f>ROUND(I112*H112,2)</f>
        <v>0</v>
      </c>
      <c r="K112" s="206" t="s">
        <v>19</v>
      </c>
      <c r="L112" s="44"/>
      <c r="M112" s="211" t="s">
        <v>19</v>
      </c>
      <c r="N112" s="212" t="s">
        <v>40</v>
      </c>
      <c r="O112" s="84"/>
      <c r="P112" s="213">
        <f>O112*H112</f>
        <v>0</v>
      </c>
      <c r="Q112" s="213">
        <v>0</v>
      </c>
      <c r="R112" s="213">
        <f>Q112*H112</f>
        <v>0</v>
      </c>
      <c r="S112" s="213">
        <v>0</v>
      </c>
      <c r="T112" s="214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15" t="s">
        <v>210</v>
      </c>
      <c r="AT112" s="215" t="s">
        <v>124</v>
      </c>
      <c r="AU112" s="215" t="s">
        <v>79</v>
      </c>
      <c r="AY112" s="17" t="s">
        <v>121</v>
      </c>
      <c r="BE112" s="216">
        <f>IF(N112="základní",J112,0)</f>
        <v>0</v>
      </c>
      <c r="BF112" s="216">
        <f>IF(N112="snížená",J112,0)</f>
        <v>0</v>
      </c>
      <c r="BG112" s="216">
        <f>IF(N112="zákl. přenesená",J112,0)</f>
        <v>0</v>
      </c>
      <c r="BH112" s="216">
        <f>IF(N112="sníž. přenesená",J112,0)</f>
        <v>0</v>
      </c>
      <c r="BI112" s="216">
        <f>IF(N112="nulová",J112,0)</f>
        <v>0</v>
      </c>
      <c r="BJ112" s="17" t="s">
        <v>77</v>
      </c>
      <c r="BK112" s="216">
        <f>ROUND(I112*H112,2)</f>
        <v>0</v>
      </c>
      <c r="BL112" s="17" t="s">
        <v>210</v>
      </c>
      <c r="BM112" s="215" t="s">
        <v>218</v>
      </c>
    </row>
    <row r="113" s="2" customFormat="1" ht="16.30189" customHeight="1">
      <c r="A113" s="38"/>
      <c r="B113" s="39"/>
      <c r="C113" s="204" t="s">
        <v>7</v>
      </c>
      <c r="D113" s="204" t="s">
        <v>124</v>
      </c>
      <c r="E113" s="205" t="s">
        <v>219</v>
      </c>
      <c r="F113" s="206" t="s">
        <v>220</v>
      </c>
      <c r="G113" s="207" t="s">
        <v>217</v>
      </c>
      <c r="H113" s="208">
        <v>80</v>
      </c>
      <c r="I113" s="209"/>
      <c r="J113" s="210">
        <f>ROUND(I113*H113,2)</f>
        <v>0</v>
      </c>
      <c r="K113" s="206" t="s">
        <v>19</v>
      </c>
      <c r="L113" s="44"/>
      <c r="M113" s="211" t="s">
        <v>19</v>
      </c>
      <c r="N113" s="212" t="s">
        <v>40</v>
      </c>
      <c r="O113" s="84"/>
      <c r="P113" s="213">
        <f>O113*H113</f>
        <v>0</v>
      </c>
      <c r="Q113" s="213">
        <v>0</v>
      </c>
      <c r="R113" s="213">
        <f>Q113*H113</f>
        <v>0</v>
      </c>
      <c r="S113" s="213">
        <v>0</v>
      </c>
      <c r="T113" s="214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15" t="s">
        <v>210</v>
      </c>
      <c r="AT113" s="215" t="s">
        <v>124</v>
      </c>
      <c r="AU113" s="215" t="s">
        <v>79</v>
      </c>
      <c r="AY113" s="17" t="s">
        <v>121</v>
      </c>
      <c r="BE113" s="216">
        <f>IF(N113="základní",J113,0)</f>
        <v>0</v>
      </c>
      <c r="BF113" s="216">
        <f>IF(N113="snížená",J113,0)</f>
        <v>0</v>
      </c>
      <c r="BG113" s="216">
        <f>IF(N113="zákl. přenesená",J113,0)</f>
        <v>0</v>
      </c>
      <c r="BH113" s="216">
        <f>IF(N113="sníž. přenesená",J113,0)</f>
        <v>0</v>
      </c>
      <c r="BI113" s="216">
        <f>IF(N113="nulová",J113,0)</f>
        <v>0</v>
      </c>
      <c r="BJ113" s="17" t="s">
        <v>77</v>
      </c>
      <c r="BK113" s="216">
        <f>ROUND(I113*H113,2)</f>
        <v>0</v>
      </c>
      <c r="BL113" s="17" t="s">
        <v>210</v>
      </c>
      <c r="BM113" s="215" t="s">
        <v>221</v>
      </c>
    </row>
    <row r="114" s="2" customFormat="1">
      <c r="A114" s="38"/>
      <c r="B114" s="39"/>
      <c r="C114" s="40"/>
      <c r="D114" s="227" t="s">
        <v>185</v>
      </c>
      <c r="E114" s="40"/>
      <c r="F114" s="228" t="s">
        <v>222</v>
      </c>
      <c r="G114" s="40"/>
      <c r="H114" s="40"/>
      <c r="I114" s="229"/>
      <c r="J114" s="40"/>
      <c r="K114" s="40"/>
      <c r="L114" s="44"/>
      <c r="M114" s="230"/>
      <c r="N114" s="231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185</v>
      </c>
      <c r="AU114" s="17" t="s">
        <v>79</v>
      </c>
    </row>
    <row r="115" s="2" customFormat="1" ht="16.30189" customHeight="1">
      <c r="A115" s="38"/>
      <c r="B115" s="39"/>
      <c r="C115" s="204" t="s">
        <v>223</v>
      </c>
      <c r="D115" s="204" t="s">
        <v>124</v>
      </c>
      <c r="E115" s="205" t="s">
        <v>224</v>
      </c>
      <c r="F115" s="206" t="s">
        <v>225</v>
      </c>
      <c r="G115" s="207" t="s">
        <v>217</v>
      </c>
      <c r="H115" s="208">
        <v>30</v>
      </c>
      <c r="I115" s="209"/>
      <c r="J115" s="210">
        <f>ROUND(I115*H115,2)</f>
        <v>0</v>
      </c>
      <c r="K115" s="206" t="s">
        <v>19</v>
      </c>
      <c r="L115" s="44"/>
      <c r="M115" s="211" t="s">
        <v>19</v>
      </c>
      <c r="N115" s="212" t="s">
        <v>40</v>
      </c>
      <c r="O115" s="84"/>
      <c r="P115" s="213">
        <f>O115*H115</f>
        <v>0</v>
      </c>
      <c r="Q115" s="213">
        <v>0</v>
      </c>
      <c r="R115" s="213">
        <f>Q115*H115</f>
        <v>0</v>
      </c>
      <c r="S115" s="213">
        <v>0</v>
      </c>
      <c r="T115" s="214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15" t="s">
        <v>210</v>
      </c>
      <c r="AT115" s="215" t="s">
        <v>124</v>
      </c>
      <c r="AU115" s="215" t="s">
        <v>79</v>
      </c>
      <c r="AY115" s="17" t="s">
        <v>121</v>
      </c>
      <c r="BE115" s="216">
        <f>IF(N115="základní",J115,0)</f>
        <v>0</v>
      </c>
      <c r="BF115" s="216">
        <f>IF(N115="snížená",J115,0)</f>
        <v>0</v>
      </c>
      <c r="BG115" s="216">
        <f>IF(N115="zákl. přenesená",J115,0)</f>
        <v>0</v>
      </c>
      <c r="BH115" s="216">
        <f>IF(N115="sníž. přenesená",J115,0)</f>
        <v>0</v>
      </c>
      <c r="BI115" s="216">
        <f>IF(N115="nulová",J115,0)</f>
        <v>0</v>
      </c>
      <c r="BJ115" s="17" t="s">
        <v>77</v>
      </c>
      <c r="BK115" s="216">
        <f>ROUND(I115*H115,2)</f>
        <v>0</v>
      </c>
      <c r="BL115" s="17" t="s">
        <v>210</v>
      </c>
      <c r="BM115" s="215" t="s">
        <v>226</v>
      </c>
    </row>
    <row r="116" s="2" customFormat="1">
      <c r="A116" s="38"/>
      <c r="B116" s="39"/>
      <c r="C116" s="40"/>
      <c r="D116" s="227" t="s">
        <v>185</v>
      </c>
      <c r="E116" s="40"/>
      <c r="F116" s="228" t="s">
        <v>227</v>
      </c>
      <c r="G116" s="40"/>
      <c r="H116" s="40"/>
      <c r="I116" s="229"/>
      <c r="J116" s="40"/>
      <c r="K116" s="40"/>
      <c r="L116" s="44"/>
      <c r="M116" s="230"/>
      <c r="N116" s="231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185</v>
      </c>
      <c r="AU116" s="17" t="s">
        <v>79</v>
      </c>
    </row>
    <row r="117" s="12" customFormat="1" ht="22.8" customHeight="1">
      <c r="A117" s="12"/>
      <c r="B117" s="188"/>
      <c r="C117" s="189"/>
      <c r="D117" s="190" t="s">
        <v>68</v>
      </c>
      <c r="E117" s="202" t="s">
        <v>228</v>
      </c>
      <c r="F117" s="202" t="s">
        <v>229</v>
      </c>
      <c r="G117" s="189"/>
      <c r="H117" s="189"/>
      <c r="I117" s="192"/>
      <c r="J117" s="203">
        <f>BK117</f>
        <v>0</v>
      </c>
      <c r="K117" s="189"/>
      <c r="L117" s="194"/>
      <c r="M117" s="195"/>
      <c r="N117" s="196"/>
      <c r="O117" s="196"/>
      <c r="P117" s="197">
        <f>P118</f>
        <v>0</v>
      </c>
      <c r="Q117" s="196"/>
      <c r="R117" s="197">
        <f>R118</f>
        <v>0</v>
      </c>
      <c r="S117" s="196"/>
      <c r="T117" s="198">
        <f>T118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199" t="s">
        <v>144</v>
      </c>
      <c r="AT117" s="200" t="s">
        <v>68</v>
      </c>
      <c r="AU117" s="200" t="s">
        <v>77</v>
      </c>
      <c r="AY117" s="199" t="s">
        <v>121</v>
      </c>
      <c r="BK117" s="201">
        <f>BK118</f>
        <v>0</v>
      </c>
    </row>
    <row r="118" s="2" customFormat="1" ht="16.30189" customHeight="1">
      <c r="A118" s="38"/>
      <c r="B118" s="39"/>
      <c r="C118" s="204" t="s">
        <v>230</v>
      </c>
      <c r="D118" s="204" t="s">
        <v>124</v>
      </c>
      <c r="E118" s="205" t="s">
        <v>231</v>
      </c>
      <c r="F118" s="206" t="s">
        <v>232</v>
      </c>
      <c r="G118" s="207" t="s">
        <v>201</v>
      </c>
      <c r="H118" s="232"/>
      <c r="I118" s="209"/>
      <c r="J118" s="210">
        <f>ROUND(I118*H118,2)</f>
        <v>0</v>
      </c>
      <c r="K118" s="206" t="s">
        <v>19</v>
      </c>
      <c r="L118" s="44"/>
      <c r="M118" s="233" t="s">
        <v>19</v>
      </c>
      <c r="N118" s="234" t="s">
        <v>40</v>
      </c>
      <c r="O118" s="235"/>
      <c r="P118" s="236">
        <f>O118*H118</f>
        <v>0</v>
      </c>
      <c r="Q118" s="236">
        <v>0</v>
      </c>
      <c r="R118" s="236">
        <f>Q118*H118</f>
        <v>0</v>
      </c>
      <c r="S118" s="236">
        <v>0</v>
      </c>
      <c r="T118" s="237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15" t="s">
        <v>210</v>
      </c>
      <c r="AT118" s="215" t="s">
        <v>124</v>
      </c>
      <c r="AU118" s="215" t="s">
        <v>79</v>
      </c>
      <c r="AY118" s="17" t="s">
        <v>121</v>
      </c>
      <c r="BE118" s="216">
        <f>IF(N118="základní",J118,0)</f>
        <v>0</v>
      </c>
      <c r="BF118" s="216">
        <f>IF(N118="snížená",J118,0)</f>
        <v>0</v>
      </c>
      <c r="BG118" s="216">
        <f>IF(N118="zákl. přenesená",J118,0)</f>
        <v>0</v>
      </c>
      <c r="BH118" s="216">
        <f>IF(N118="sníž. přenesená",J118,0)</f>
        <v>0</v>
      </c>
      <c r="BI118" s="216">
        <f>IF(N118="nulová",J118,0)</f>
        <v>0</v>
      </c>
      <c r="BJ118" s="17" t="s">
        <v>77</v>
      </c>
      <c r="BK118" s="216">
        <f>ROUND(I118*H118,2)</f>
        <v>0</v>
      </c>
      <c r="BL118" s="17" t="s">
        <v>210</v>
      </c>
      <c r="BM118" s="215" t="s">
        <v>233</v>
      </c>
    </row>
    <row r="119" s="2" customFormat="1" ht="6.96" customHeight="1">
      <c r="A119" s="38"/>
      <c r="B119" s="59"/>
      <c r="C119" s="60"/>
      <c r="D119" s="60"/>
      <c r="E119" s="60"/>
      <c r="F119" s="60"/>
      <c r="G119" s="60"/>
      <c r="H119" s="60"/>
      <c r="I119" s="60"/>
      <c r="J119" s="60"/>
      <c r="K119" s="60"/>
      <c r="L119" s="44"/>
      <c r="M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</sheetData>
  <sheetProtection sheet="1" autoFilter="0" formatColumns="0" formatRows="0" objects="1" scenarios="1" spinCount="100000" saltValue="tIg9N/EwFU8DC8/Mz2/nMBm3+mlZpapBbU3QSro1hc+csrmrEpkCXq+M3Vxv3/Ltrat5p0uKUHcBmnai6TT0kg==" hashValue="S14N34Jbc4zwKlGROEjmt1tPtYd5JsE1X1Zckc0+Q6vjtBRqZFUU/PA8b3AV1TiBP1vIuXlcXKVY4PS3Pnxeag==" algorithmName="SHA-512" password="F61F"/>
  <autoFilter ref="C84:K118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863281" style="1" customWidth="1"/>
    <col min="2" max="2" width="1.007813" style="1" customWidth="1"/>
    <col min="3" max="3" width="4.011719" style="1" customWidth="1"/>
    <col min="4" max="4" width="4.152344" style="1" customWidth="1"/>
    <col min="5" max="5" width="16.15234" style="1" customWidth="1"/>
    <col min="6" max="6" width="95.43359" style="1" customWidth="1"/>
    <col min="7" max="7" width="7.011719" style="1" customWidth="1"/>
    <col min="8" max="8" width="13.29297" style="1" customWidth="1"/>
    <col min="9" max="9" width="15.01172" style="1" customWidth="1"/>
    <col min="10" max="10" width="21.15234" style="1" customWidth="1"/>
    <col min="11" max="11" width="21.15234" style="1" customWidth="1"/>
    <col min="12" max="12" width="8.863281" style="1" customWidth="1"/>
    <col min="13" max="13" width="10.29297" style="1" hidden="1" customWidth="1"/>
    <col min="14" max="14" width="9.140625" style="1" hidden="1"/>
    <col min="15" max="15" width="13.43359" style="1" hidden="1" customWidth="1"/>
    <col min="16" max="16" width="13.43359" style="1" hidden="1" customWidth="1"/>
    <col min="17" max="17" width="13.43359" style="1" hidden="1" customWidth="1"/>
    <col min="18" max="18" width="13.43359" style="1" hidden="1" customWidth="1"/>
    <col min="19" max="19" width="13.43359" style="1" hidden="1" customWidth="1"/>
    <col min="20" max="20" width="13.43359" style="1" hidden="1" customWidth="1"/>
    <col min="21" max="21" width="15.43359" style="1" hidden="1" customWidth="1"/>
    <col min="22" max="22" width="11.72266" style="1" customWidth="1"/>
    <col min="23" max="23" width="15.43359" style="1" customWidth="1"/>
    <col min="24" max="24" width="11.72266" style="1" customWidth="1"/>
    <col min="25" max="25" width="14.15234" style="1" customWidth="1"/>
    <col min="26" max="26" width="10.43359" style="1" customWidth="1"/>
    <col min="27" max="27" width="14.15234" style="1" customWidth="1"/>
    <col min="28" max="28" width="15.43359" style="1" customWidth="1"/>
    <col min="29" max="29" width="10.43359" style="1" customWidth="1"/>
    <col min="30" max="30" width="14.15234" style="1" customWidth="1"/>
    <col min="31" max="31" width="15.43359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82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79</v>
      </c>
    </row>
    <row r="4" s="1" customFormat="1" ht="24.96" customHeight="1">
      <c r="B4" s="20"/>
      <c r="D4" s="130" t="s">
        <v>92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30189" customHeight="1">
      <c r="B7" s="20"/>
      <c r="E7" s="133" t="str">
        <f>'Rekapitulace stavby'!K6</f>
        <v>FVE Nemocnice České Budějovice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93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30189" customHeight="1">
      <c r="A9" s="38"/>
      <c r="B9" s="44"/>
      <c r="C9" s="38"/>
      <c r="D9" s="38"/>
      <c r="E9" s="135" t="s">
        <v>234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4. 4. 2023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22</v>
      </c>
      <c r="F15" s="38"/>
      <c r="G15" s="38"/>
      <c r="H15" s="38"/>
      <c r="I15" s="132" t="s">
        <v>27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28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27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30</v>
      </c>
      <c r="E20" s="38"/>
      <c r="F20" s="38"/>
      <c r="G20" s="38"/>
      <c r="H20" s="38"/>
      <c r="I20" s="132" t="s">
        <v>26</v>
      </c>
      <c r="J20" s="136" t="s">
        <v>19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22</v>
      </c>
      <c r="F21" s="38"/>
      <c r="G21" s="38"/>
      <c r="H21" s="38"/>
      <c r="I21" s="132" t="s">
        <v>27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32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22</v>
      </c>
      <c r="F24" s="38"/>
      <c r="G24" s="38"/>
      <c r="H24" s="38"/>
      <c r="I24" s="132" t="s">
        <v>27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33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57.0566" customHeight="1">
      <c r="A27" s="138"/>
      <c r="B27" s="139"/>
      <c r="C27" s="138"/>
      <c r="D27" s="138"/>
      <c r="E27" s="140" t="s">
        <v>95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35</v>
      </c>
      <c r="E30" s="38"/>
      <c r="F30" s="38"/>
      <c r="G30" s="38"/>
      <c r="H30" s="38"/>
      <c r="I30" s="38"/>
      <c r="J30" s="144">
        <f>ROUND(J100,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37</v>
      </c>
      <c r="G32" s="38"/>
      <c r="H32" s="38"/>
      <c r="I32" s="145" t="s">
        <v>36</v>
      </c>
      <c r="J32" s="145" t="s">
        <v>38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39</v>
      </c>
      <c r="E33" s="132" t="s">
        <v>40</v>
      </c>
      <c r="F33" s="147">
        <f>ROUND((SUM(BE100:BE302)),  2)</f>
        <v>0</v>
      </c>
      <c r="G33" s="38"/>
      <c r="H33" s="38"/>
      <c r="I33" s="148">
        <v>0.20999999999999999</v>
      </c>
      <c r="J33" s="147">
        <f>ROUND(((SUM(BE100:BE302))*I33),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41</v>
      </c>
      <c r="F34" s="147">
        <f>ROUND((SUM(BF100:BF302)),  2)</f>
        <v>0</v>
      </c>
      <c r="G34" s="38"/>
      <c r="H34" s="38"/>
      <c r="I34" s="148">
        <v>0.14999999999999999</v>
      </c>
      <c r="J34" s="147">
        <f>ROUND(((SUM(BF100:BF302))*I34),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42</v>
      </c>
      <c r="F35" s="147">
        <f>ROUND((SUM(BG100:BG302)),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43</v>
      </c>
      <c r="F36" s="147">
        <f>ROUND((SUM(BH100:BH302)),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44</v>
      </c>
      <c r="F37" s="147">
        <f>ROUND((SUM(BI100:BI302)),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45</v>
      </c>
      <c r="E39" s="151"/>
      <c r="F39" s="151"/>
      <c r="G39" s="152" t="s">
        <v>46</v>
      </c>
      <c r="H39" s="153" t="s">
        <v>47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96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30189" customHeight="1">
      <c r="A48" s="38"/>
      <c r="B48" s="39"/>
      <c r="C48" s="40"/>
      <c r="D48" s="40"/>
      <c r="E48" s="160" t="str">
        <f>E7</f>
        <v>FVE Nemocnice České Budějovice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93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30189" customHeight="1">
      <c r="A50" s="38"/>
      <c r="B50" s="39"/>
      <c r="C50" s="40"/>
      <c r="D50" s="40"/>
      <c r="E50" s="69" t="str">
        <f>E9</f>
        <v>SO01 - Budova T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4. 4. 2023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30566" customHeight="1">
      <c r="A54" s="38"/>
      <c r="B54" s="39"/>
      <c r="C54" s="32" t="s">
        <v>25</v>
      </c>
      <c r="D54" s="40"/>
      <c r="E54" s="40"/>
      <c r="F54" s="27" t="str">
        <f>E15</f>
        <v xml:space="preserve"> </v>
      </c>
      <c r="G54" s="40"/>
      <c r="H54" s="40"/>
      <c r="I54" s="32" t="s">
        <v>30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30566" customHeight="1">
      <c r="A55" s="38"/>
      <c r="B55" s="39"/>
      <c r="C55" s="32" t="s">
        <v>28</v>
      </c>
      <c r="D55" s="40"/>
      <c r="E55" s="40"/>
      <c r="F55" s="27" t="str">
        <f>IF(E18="","",E18)</f>
        <v>Vyplň údaj</v>
      </c>
      <c r="G55" s="40"/>
      <c r="H55" s="40"/>
      <c r="I55" s="32" t="s">
        <v>32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97</v>
      </c>
      <c r="D57" s="162"/>
      <c r="E57" s="162"/>
      <c r="F57" s="162"/>
      <c r="G57" s="162"/>
      <c r="H57" s="162"/>
      <c r="I57" s="162"/>
      <c r="J57" s="163" t="s">
        <v>98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67</v>
      </c>
      <c r="D59" s="40"/>
      <c r="E59" s="40"/>
      <c r="F59" s="40"/>
      <c r="G59" s="40"/>
      <c r="H59" s="40"/>
      <c r="I59" s="40"/>
      <c r="J59" s="102">
        <f>J100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99</v>
      </c>
    </row>
    <row r="60" s="9" customFormat="1" ht="24.96" customHeight="1">
      <c r="A60" s="9"/>
      <c r="B60" s="165"/>
      <c r="C60" s="166"/>
      <c r="D60" s="167" t="s">
        <v>235</v>
      </c>
      <c r="E60" s="168"/>
      <c r="F60" s="168"/>
      <c r="G60" s="168"/>
      <c r="H60" s="168"/>
      <c r="I60" s="168"/>
      <c r="J60" s="169">
        <f>J101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236</v>
      </c>
      <c r="E61" s="174"/>
      <c r="F61" s="174"/>
      <c r="G61" s="174"/>
      <c r="H61" s="174"/>
      <c r="I61" s="174"/>
      <c r="J61" s="175">
        <f>J102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5"/>
      <c r="C62" s="166"/>
      <c r="D62" s="167" t="s">
        <v>100</v>
      </c>
      <c r="E62" s="168"/>
      <c r="F62" s="168"/>
      <c r="G62" s="168"/>
      <c r="H62" s="168"/>
      <c r="I62" s="168"/>
      <c r="J62" s="169">
        <f>J104</f>
        <v>0</v>
      </c>
      <c r="K62" s="166"/>
      <c r="L62" s="17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1"/>
      <c r="C63" s="172"/>
      <c r="D63" s="173" t="s">
        <v>237</v>
      </c>
      <c r="E63" s="174"/>
      <c r="F63" s="174"/>
      <c r="G63" s="174"/>
      <c r="H63" s="174"/>
      <c r="I63" s="174"/>
      <c r="J63" s="175">
        <f>J105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238</v>
      </c>
      <c r="E64" s="174"/>
      <c r="F64" s="174"/>
      <c r="G64" s="174"/>
      <c r="H64" s="174"/>
      <c r="I64" s="174"/>
      <c r="J64" s="175">
        <f>J126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71"/>
      <c r="C65" s="172"/>
      <c r="D65" s="173" t="s">
        <v>239</v>
      </c>
      <c r="E65" s="174"/>
      <c r="F65" s="174"/>
      <c r="G65" s="174"/>
      <c r="H65" s="174"/>
      <c r="I65" s="174"/>
      <c r="J65" s="175">
        <f>J127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71"/>
      <c r="C66" s="172"/>
      <c r="D66" s="173" t="s">
        <v>240</v>
      </c>
      <c r="E66" s="174"/>
      <c r="F66" s="174"/>
      <c r="G66" s="174"/>
      <c r="H66" s="174"/>
      <c r="I66" s="174"/>
      <c r="J66" s="175">
        <f>J155</f>
        <v>0</v>
      </c>
      <c r="K66" s="172"/>
      <c r="L66" s="17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71"/>
      <c r="C67" s="172"/>
      <c r="D67" s="173" t="s">
        <v>241</v>
      </c>
      <c r="E67" s="174"/>
      <c r="F67" s="174"/>
      <c r="G67" s="174"/>
      <c r="H67" s="174"/>
      <c r="I67" s="174"/>
      <c r="J67" s="175">
        <f>J157</f>
        <v>0</v>
      </c>
      <c r="K67" s="172"/>
      <c r="L67" s="17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71"/>
      <c r="C68" s="172"/>
      <c r="D68" s="173" t="s">
        <v>242</v>
      </c>
      <c r="E68" s="174"/>
      <c r="F68" s="174"/>
      <c r="G68" s="174"/>
      <c r="H68" s="174"/>
      <c r="I68" s="174"/>
      <c r="J68" s="175">
        <f>J160</f>
        <v>0</v>
      </c>
      <c r="K68" s="172"/>
      <c r="L68" s="17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71"/>
      <c r="C69" s="172"/>
      <c r="D69" s="173" t="s">
        <v>243</v>
      </c>
      <c r="E69" s="174"/>
      <c r="F69" s="174"/>
      <c r="G69" s="174"/>
      <c r="H69" s="174"/>
      <c r="I69" s="174"/>
      <c r="J69" s="175">
        <f>J165</f>
        <v>0</v>
      </c>
      <c r="K69" s="172"/>
      <c r="L69" s="17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1"/>
      <c r="C70" s="172"/>
      <c r="D70" s="173" t="s">
        <v>244</v>
      </c>
      <c r="E70" s="174"/>
      <c r="F70" s="174"/>
      <c r="G70" s="174"/>
      <c r="H70" s="174"/>
      <c r="I70" s="174"/>
      <c r="J70" s="175">
        <f>J167</f>
        <v>0</v>
      </c>
      <c r="K70" s="172"/>
      <c r="L70" s="17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1"/>
      <c r="C71" s="172"/>
      <c r="D71" s="173" t="s">
        <v>245</v>
      </c>
      <c r="E71" s="174"/>
      <c r="F71" s="174"/>
      <c r="G71" s="174"/>
      <c r="H71" s="174"/>
      <c r="I71" s="174"/>
      <c r="J71" s="175">
        <f>J227</f>
        <v>0</v>
      </c>
      <c r="K71" s="172"/>
      <c r="L71" s="17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1"/>
      <c r="C72" s="172"/>
      <c r="D72" s="173" t="s">
        <v>246</v>
      </c>
      <c r="E72" s="174"/>
      <c r="F72" s="174"/>
      <c r="G72" s="174"/>
      <c r="H72" s="174"/>
      <c r="I72" s="174"/>
      <c r="J72" s="175">
        <f>J243</f>
        <v>0</v>
      </c>
      <c r="K72" s="172"/>
      <c r="L72" s="17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1"/>
      <c r="C73" s="172"/>
      <c r="D73" s="173" t="s">
        <v>247</v>
      </c>
      <c r="E73" s="174"/>
      <c r="F73" s="174"/>
      <c r="G73" s="174"/>
      <c r="H73" s="174"/>
      <c r="I73" s="174"/>
      <c r="J73" s="175">
        <f>J262</f>
        <v>0</v>
      </c>
      <c r="K73" s="172"/>
      <c r="L73" s="17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1"/>
      <c r="C74" s="172"/>
      <c r="D74" s="173" t="s">
        <v>248</v>
      </c>
      <c r="E74" s="174"/>
      <c r="F74" s="174"/>
      <c r="G74" s="174"/>
      <c r="H74" s="174"/>
      <c r="I74" s="174"/>
      <c r="J74" s="175">
        <f>J270</f>
        <v>0</v>
      </c>
      <c r="K74" s="172"/>
      <c r="L74" s="17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9" customFormat="1" ht="24.96" customHeight="1">
      <c r="A75" s="9"/>
      <c r="B75" s="165"/>
      <c r="C75" s="166"/>
      <c r="D75" s="167" t="s">
        <v>102</v>
      </c>
      <c r="E75" s="168"/>
      <c r="F75" s="168"/>
      <c r="G75" s="168"/>
      <c r="H75" s="168"/>
      <c r="I75" s="168"/>
      <c r="J75" s="169">
        <f>J277</f>
        <v>0</v>
      </c>
      <c r="K75" s="166"/>
      <c r="L75" s="170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10" customFormat="1" ht="19.92" customHeight="1">
      <c r="A76" s="10"/>
      <c r="B76" s="171"/>
      <c r="C76" s="172"/>
      <c r="D76" s="173" t="s">
        <v>103</v>
      </c>
      <c r="E76" s="174"/>
      <c r="F76" s="174"/>
      <c r="G76" s="174"/>
      <c r="H76" s="174"/>
      <c r="I76" s="174"/>
      <c r="J76" s="175">
        <f>J278</f>
        <v>0</v>
      </c>
      <c r="K76" s="172"/>
      <c r="L76" s="17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1"/>
      <c r="C77" s="172"/>
      <c r="D77" s="173" t="s">
        <v>249</v>
      </c>
      <c r="E77" s="174"/>
      <c r="F77" s="174"/>
      <c r="G77" s="174"/>
      <c r="H77" s="174"/>
      <c r="I77" s="174"/>
      <c r="J77" s="175">
        <f>J283</f>
        <v>0</v>
      </c>
      <c r="K77" s="172"/>
      <c r="L77" s="176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1"/>
      <c r="C78" s="172"/>
      <c r="D78" s="173" t="s">
        <v>104</v>
      </c>
      <c r="E78" s="174"/>
      <c r="F78" s="174"/>
      <c r="G78" s="174"/>
      <c r="H78" s="174"/>
      <c r="I78" s="174"/>
      <c r="J78" s="175">
        <f>J288</f>
        <v>0</v>
      </c>
      <c r="K78" s="172"/>
      <c r="L78" s="176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1"/>
      <c r="C79" s="172"/>
      <c r="D79" s="173" t="s">
        <v>105</v>
      </c>
      <c r="E79" s="174"/>
      <c r="F79" s="174"/>
      <c r="G79" s="174"/>
      <c r="H79" s="174"/>
      <c r="I79" s="174"/>
      <c r="J79" s="175">
        <f>J294</f>
        <v>0</v>
      </c>
      <c r="K79" s="172"/>
      <c r="L79" s="176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1"/>
      <c r="C80" s="172"/>
      <c r="D80" s="173" t="s">
        <v>250</v>
      </c>
      <c r="E80" s="174"/>
      <c r="F80" s="174"/>
      <c r="G80" s="174"/>
      <c r="H80" s="174"/>
      <c r="I80" s="174"/>
      <c r="J80" s="175">
        <f>J298</f>
        <v>0</v>
      </c>
      <c r="K80" s="172"/>
      <c r="L80" s="176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2" customFormat="1" ht="21.84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59"/>
      <c r="C82" s="60"/>
      <c r="D82" s="60"/>
      <c r="E82" s="60"/>
      <c r="F82" s="60"/>
      <c r="G82" s="60"/>
      <c r="H82" s="60"/>
      <c r="I82" s="60"/>
      <c r="J82" s="60"/>
      <c r="K82" s="6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6" s="2" customFormat="1" ht="6.96" customHeight="1">
      <c r="A86" s="38"/>
      <c r="B86" s="61"/>
      <c r="C86" s="62"/>
      <c r="D86" s="62"/>
      <c r="E86" s="62"/>
      <c r="F86" s="62"/>
      <c r="G86" s="62"/>
      <c r="H86" s="62"/>
      <c r="I86" s="62"/>
      <c r="J86" s="62"/>
      <c r="K86" s="62"/>
      <c r="L86" s="13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24.96" customHeight="1">
      <c r="A87" s="38"/>
      <c r="B87" s="39"/>
      <c r="C87" s="23" t="s">
        <v>106</v>
      </c>
      <c r="D87" s="40"/>
      <c r="E87" s="40"/>
      <c r="F87" s="40"/>
      <c r="G87" s="40"/>
      <c r="H87" s="40"/>
      <c r="I87" s="40"/>
      <c r="J87" s="40"/>
      <c r="K87" s="40"/>
      <c r="L87" s="13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3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16</v>
      </c>
      <c r="D89" s="40"/>
      <c r="E89" s="40"/>
      <c r="F89" s="40"/>
      <c r="G89" s="40"/>
      <c r="H89" s="40"/>
      <c r="I89" s="40"/>
      <c r="J89" s="40"/>
      <c r="K89" s="40"/>
      <c r="L89" s="13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6.30189" customHeight="1">
      <c r="A90" s="38"/>
      <c r="B90" s="39"/>
      <c r="C90" s="40"/>
      <c r="D90" s="40"/>
      <c r="E90" s="160" t="str">
        <f>E7</f>
        <v>FVE Nemocnice České Budějovice</v>
      </c>
      <c r="F90" s="32"/>
      <c r="G90" s="32"/>
      <c r="H90" s="32"/>
      <c r="I90" s="40"/>
      <c r="J90" s="40"/>
      <c r="K90" s="40"/>
      <c r="L90" s="13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93</v>
      </c>
      <c r="D91" s="40"/>
      <c r="E91" s="40"/>
      <c r="F91" s="40"/>
      <c r="G91" s="40"/>
      <c r="H91" s="40"/>
      <c r="I91" s="40"/>
      <c r="J91" s="40"/>
      <c r="K91" s="40"/>
      <c r="L91" s="13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6.30189" customHeight="1">
      <c r="A92" s="38"/>
      <c r="B92" s="39"/>
      <c r="C92" s="40"/>
      <c r="D92" s="40"/>
      <c r="E92" s="69" t="str">
        <f>E9</f>
        <v>SO01 - Budova T</v>
      </c>
      <c r="F92" s="40"/>
      <c r="G92" s="40"/>
      <c r="H92" s="40"/>
      <c r="I92" s="40"/>
      <c r="J92" s="40"/>
      <c r="K92" s="40"/>
      <c r="L92" s="13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6.96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134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2" customHeight="1">
      <c r="A94" s="38"/>
      <c r="B94" s="39"/>
      <c r="C94" s="32" t="s">
        <v>21</v>
      </c>
      <c r="D94" s="40"/>
      <c r="E94" s="40"/>
      <c r="F94" s="27" t="str">
        <f>F12</f>
        <v xml:space="preserve"> </v>
      </c>
      <c r="G94" s="40"/>
      <c r="H94" s="40"/>
      <c r="I94" s="32" t="s">
        <v>23</v>
      </c>
      <c r="J94" s="72" t="str">
        <f>IF(J12="","",J12)</f>
        <v>4. 4. 2023</v>
      </c>
      <c r="K94" s="40"/>
      <c r="L94" s="134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6.96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134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30566" customHeight="1">
      <c r="A96" s="38"/>
      <c r="B96" s="39"/>
      <c r="C96" s="32" t="s">
        <v>25</v>
      </c>
      <c r="D96" s="40"/>
      <c r="E96" s="40"/>
      <c r="F96" s="27" t="str">
        <f>E15</f>
        <v xml:space="preserve"> </v>
      </c>
      <c r="G96" s="40"/>
      <c r="H96" s="40"/>
      <c r="I96" s="32" t="s">
        <v>30</v>
      </c>
      <c r="J96" s="36" t="str">
        <f>E21</f>
        <v xml:space="preserve"> </v>
      </c>
      <c r="K96" s="40"/>
      <c r="L96" s="134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5.30566" customHeight="1">
      <c r="A97" s="38"/>
      <c r="B97" s="39"/>
      <c r="C97" s="32" t="s">
        <v>28</v>
      </c>
      <c r="D97" s="40"/>
      <c r="E97" s="40"/>
      <c r="F97" s="27" t="str">
        <f>IF(E18="","",E18)</f>
        <v>Vyplň údaj</v>
      </c>
      <c r="G97" s="40"/>
      <c r="H97" s="40"/>
      <c r="I97" s="32" t="s">
        <v>32</v>
      </c>
      <c r="J97" s="36" t="str">
        <f>E24</f>
        <v xml:space="preserve"> </v>
      </c>
      <c r="K97" s="40"/>
      <c r="L97" s="134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10.32" customHeight="1">
      <c r="A98" s="38"/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134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11" customFormat="1" ht="29.28" customHeight="1">
      <c r="A99" s="177"/>
      <c r="B99" s="178"/>
      <c r="C99" s="179" t="s">
        <v>107</v>
      </c>
      <c r="D99" s="180" t="s">
        <v>54</v>
      </c>
      <c r="E99" s="180" t="s">
        <v>50</v>
      </c>
      <c r="F99" s="180" t="s">
        <v>51</v>
      </c>
      <c r="G99" s="180" t="s">
        <v>108</v>
      </c>
      <c r="H99" s="180" t="s">
        <v>109</v>
      </c>
      <c r="I99" s="180" t="s">
        <v>110</v>
      </c>
      <c r="J99" s="180" t="s">
        <v>98</v>
      </c>
      <c r="K99" s="181" t="s">
        <v>111</v>
      </c>
      <c r="L99" s="182"/>
      <c r="M99" s="92" t="s">
        <v>19</v>
      </c>
      <c r="N99" s="93" t="s">
        <v>39</v>
      </c>
      <c r="O99" s="93" t="s">
        <v>112</v>
      </c>
      <c r="P99" s="93" t="s">
        <v>113</v>
      </c>
      <c r="Q99" s="93" t="s">
        <v>114</v>
      </c>
      <c r="R99" s="93" t="s">
        <v>115</v>
      </c>
      <c r="S99" s="93" t="s">
        <v>116</v>
      </c>
      <c r="T99" s="94" t="s">
        <v>117</v>
      </c>
      <c r="U99" s="177"/>
      <c r="V99" s="177"/>
      <c r="W99" s="177"/>
      <c r="X99" s="177"/>
      <c r="Y99" s="177"/>
      <c r="Z99" s="177"/>
      <c r="AA99" s="177"/>
      <c r="AB99" s="177"/>
      <c r="AC99" s="177"/>
      <c r="AD99" s="177"/>
      <c r="AE99" s="177"/>
    </row>
    <row r="100" s="2" customFormat="1" ht="22.8" customHeight="1">
      <c r="A100" s="38"/>
      <c r="B100" s="39"/>
      <c r="C100" s="99" t="s">
        <v>118</v>
      </c>
      <c r="D100" s="40"/>
      <c r="E100" s="40"/>
      <c r="F100" s="40"/>
      <c r="G100" s="40"/>
      <c r="H100" s="40"/>
      <c r="I100" s="40"/>
      <c r="J100" s="183">
        <f>BK100</f>
        <v>0</v>
      </c>
      <c r="K100" s="40"/>
      <c r="L100" s="44"/>
      <c r="M100" s="95"/>
      <c r="N100" s="184"/>
      <c r="O100" s="96"/>
      <c r="P100" s="185">
        <f>P101+P104+P277</f>
        <v>0</v>
      </c>
      <c r="Q100" s="96"/>
      <c r="R100" s="185">
        <f>R101+R104+R277</f>
        <v>9.4206109999999992</v>
      </c>
      <c r="S100" s="96"/>
      <c r="T100" s="186">
        <f>T101+T104+T277</f>
        <v>0.017000000000000001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68</v>
      </c>
      <c r="AU100" s="17" t="s">
        <v>99</v>
      </c>
      <c r="BK100" s="187">
        <f>BK101+BK104+BK277</f>
        <v>0</v>
      </c>
    </row>
    <row r="101" s="12" customFormat="1" ht="25.92" customHeight="1">
      <c r="A101" s="12"/>
      <c r="B101" s="188"/>
      <c r="C101" s="189"/>
      <c r="D101" s="190" t="s">
        <v>68</v>
      </c>
      <c r="E101" s="191" t="s">
        <v>251</v>
      </c>
      <c r="F101" s="191" t="s">
        <v>252</v>
      </c>
      <c r="G101" s="189"/>
      <c r="H101" s="189"/>
      <c r="I101" s="192"/>
      <c r="J101" s="193">
        <f>BK101</f>
        <v>0</v>
      </c>
      <c r="K101" s="189"/>
      <c r="L101" s="194"/>
      <c r="M101" s="195"/>
      <c r="N101" s="196"/>
      <c r="O101" s="196"/>
      <c r="P101" s="197">
        <f>P102</f>
        <v>0</v>
      </c>
      <c r="Q101" s="196"/>
      <c r="R101" s="197">
        <f>R102</f>
        <v>0.00123</v>
      </c>
      <c r="S101" s="196"/>
      <c r="T101" s="198">
        <f>T102</f>
        <v>0.017000000000000001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199" t="s">
        <v>77</v>
      </c>
      <c r="AT101" s="200" t="s">
        <v>68</v>
      </c>
      <c r="AU101" s="200" t="s">
        <v>69</v>
      </c>
      <c r="AY101" s="199" t="s">
        <v>121</v>
      </c>
      <c r="BK101" s="201">
        <f>BK102</f>
        <v>0</v>
      </c>
    </row>
    <row r="102" s="12" customFormat="1" ht="22.8" customHeight="1">
      <c r="A102" s="12"/>
      <c r="B102" s="188"/>
      <c r="C102" s="189"/>
      <c r="D102" s="190" t="s">
        <v>68</v>
      </c>
      <c r="E102" s="202" t="s">
        <v>160</v>
      </c>
      <c r="F102" s="202" t="s">
        <v>253</v>
      </c>
      <c r="G102" s="189"/>
      <c r="H102" s="189"/>
      <c r="I102" s="192"/>
      <c r="J102" s="203">
        <f>BK102</f>
        <v>0</v>
      </c>
      <c r="K102" s="189"/>
      <c r="L102" s="194"/>
      <c r="M102" s="195"/>
      <c r="N102" s="196"/>
      <c r="O102" s="196"/>
      <c r="P102" s="197">
        <f>P103</f>
        <v>0</v>
      </c>
      <c r="Q102" s="196"/>
      <c r="R102" s="197">
        <f>R103</f>
        <v>0.00123</v>
      </c>
      <c r="S102" s="196"/>
      <c r="T102" s="198">
        <f>T103</f>
        <v>0.017000000000000001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199" t="s">
        <v>77</v>
      </c>
      <c r="AT102" s="200" t="s">
        <v>68</v>
      </c>
      <c r="AU102" s="200" t="s">
        <v>77</v>
      </c>
      <c r="AY102" s="199" t="s">
        <v>121</v>
      </c>
      <c r="BK102" s="201">
        <f>BK103</f>
        <v>0</v>
      </c>
    </row>
    <row r="103" s="2" customFormat="1" ht="23.4566" customHeight="1">
      <c r="A103" s="38"/>
      <c r="B103" s="39"/>
      <c r="C103" s="204" t="s">
        <v>77</v>
      </c>
      <c r="D103" s="204" t="s">
        <v>124</v>
      </c>
      <c r="E103" s="205" t="s">
        <v>254</v>
      </c>
      <c r="F103" s="206" t="s">
        <v>255</v>
      </c>
      <c r="G103" s="207" t="s">
        <v>179</v>
      </c>
      <c r="H103" s="208">
        <v>1</v>
      </c>
      <c r="I103" s="209"/>
      <c r="J103" s="210">
        <f>ROUND(I103*H103,2)</f>
        <v>0</v>
      </c>
      <c r="K103" s="206" t="s">
        <v>19</v>
      </c>
      <c r="L103" s="44"/>
      <c r="M103" s="211" t="s">
        <v>19</v>
      </c>
      <c r="N103" s="212" t="s">
        <v>40</v>
      </c>
      <c r="O103" s="84"/>
      <c r="P103" s="213">
        <f>O103*H103</f>
        <v>0</v>
      </c>
      <c r="Q103" s="213">
        <v>0.00123</v>
      </c>
      <c r="R103" s="213">
        <f>Q103*H103</f>
        <v>0.00123</v>
      </c>
      <c r="S103" s="213">
        <v>0.017000000000000001</v>
      </c>
      <c r="T103" s="214">
        <f>S103*H103</f>
        <v>0.017000000000000001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15" t="s">
        <v>140</v>
      </c>
      <c r="AT103" s="215" t="s">
        <v>124</v>
      </c>
      <c r="AU103" s="215" t="s">
        <v>79</v>
      </c>
      <c r="AY103" s="17" t="s">
        <v>121</v>
      </c>
      <c r="BE103" s="216">
        <f>IF(N103="základní",J103,0)</f>
        <v>0</v>
      </c>
      <c r="BF103" s="216">
        <f>IF(N103="snížená",J103,0)</f>
        <v>0</v>
      </c>
      <c r="BG103" s="216">
        <f>IF(N103="zákl. přenesená",J103,0)</f>
        <v>0</v>
      </c>
      <c r="BH103" s="216">
        <f>IF(N103="sníž. přenesená",J103,0)</f>
        <v>0</v>
      </c>
      <c r="BI103" s="216">
        <f>IF(N103="nulová",J103,0)</f>
        <v>0</v>
      </c>
      <c r="BJ103" s="17" t="s">
        <v>77</v>
      </c>
      <c r="BK103" s="216">
        <f>ROUND(I103*H103,2)</f>
        <v>0</v>
      </c>
      <c r="BL103" s="17" t="s">
        <v>140</v>
      </c>
      <c r="BM103" s="215" t="s">
        <v>256</v>
      </c>
    </row>
    <row r="104" s="12" customFormat="1" ht="25.92" customHeight="1">
      <c r="A104" s="12"/>
      <c r="B104" s="188"/>
      <c r="C104" s="189"/>
      <c r="D104" s="190" t="s">
        <v>68</v>
      </c>
      <c r="E104" s="191" t="s">
        <v>119</v>
      </c>
      <c r="F104" s="191" t="s">
        <v>120</v>
      </c>
      <c r="G104" s="189"/>
      <c r="H104" s="189"/>
      <c r="I104" s="192"/>
      <c r="J104" s="193">
        <f>BK104</f>
        <v>0</v>
      </c>
      <c r="K104" s="189"/>
      <c r="L104" s="194"/>
      <c r="M104" s="195"/>
      <c r="N104" s="196"/>
      <c r="O104" s="196"/>
      <c r="P104" s="197">
        <f>P105+P126+P167+P227+P243+P262+P270</f>
        <v>0</v>
      </c>
      <c r="Q104" s="196"/>
      <c r="R104" s="197">
        <f>R105+R126+R167+R227+R243+R262+R270</f>
        <v>9.4193809999999996</v>
      </c>
      <c r="S104" s="196"/>
      <c r="T104" s="198">
        <f>T105+T126+T167+T227+T243+T262+T270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199" t="s">
        <v>79</v>
      </c>
      <c r="AT104" s="200" t="s">
        <v>68</v>
      </c>
      <c r="AU104" s="200" t="s">
        <v>69</v>
      </c>
      <c r="AY104" s="199" t="s">
        <v>121</v>
      </c>
      <c r="BK104" s="201">
        <f>BK105+BK126+BK167+BK227+BK243+BK262+BK270</f>
        <v>0</v>
      </c>
    </row>
    <row r="105" s="12" customFormat="1" ht="22.8" customHeight="1">
      <c r="A105" s="12"/>
      <c r="B105" s="188"/>
      <c r="C105" s="189"/>
      <c r="D105" s="190" t="s">
        <v>68</v>
      </c>
      <c r="E105" s="202" t="s">
        <v>257</v>
      </c>
      <c r="F105" s="202" t="s">
        <v>258</v>
      </c>
      <c r="G105" s="189"/>
      <c r="H105" s="189"/>
      <c r="I105" s="192"/>
      <c r="J105" s="203">
        <f>BK105</f>
        <v>0</v>
      </c>
      <c r="K105" s="189"/>
      <c r="L105" s="194"/>
      <c r="M105" s="195"/>
      <c r="N105" s="196"/>
      <c r="O105" s="196"/>
      <c r="P105" s="197">
        <f>SUM(P106:P125)</f>
        <v>0</v>
      </c>
      <c r="Q105" s="196"/>
      <c r="R105" s="197">
        <f>SUM(R106:R125)</f>
        <v>6.1623480000000006</v>
      </c>
      <c r="S105" s="196"/>
      <c r="T105" s="198">
        <f>SUM(T106:T125)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199" t="s">
        <v>79</v>
      </c>
      <c r="AT105" s="200" t="s">
        <v>68</v>
      </c>
      <c r="AU105" s="200" t="s">
        <v>77</v>
      </c>
      <c r="AY105" s="199" t="s">
        <v>121</v>
      </c>
      <c r="BK105" s="201">
        <f>SUM(BK106:BK125)</f>
        <v>0</v>
      </c>
    </row>
    <row r="106" s="2" customFormat="1" ht="23.4566" customHeight="1">
      <c r="A106" s="38"/>
      <c r="B106" s="39"/>
      <c r="C106" s="204" t="s">
        <v>79</v>
      </c>
      <c r="D106" s="204" t="s">
        <v>124</v>
      </c>
      <c r="E106" s="205" t="s">
        <v>259</v>
      </c>
      <c r="F106" s="206" t="s">
        <v>260</v>
      </c>
      <c r="G106" s="207" t="s">
        <v>127</v>
      </c>
      <c r="H106" s="208">
        <v>187</v>
      </c>
      <c r="I106" s="209"/>
      <c r="J106" s="210">
        <f>ROUND(I106*H106,2)</f>
        <v>0</v>
      </c>
      <c r="K106" s="206" t="s">
        <v>19</v>
      </c>
      <c r="L106" s="44"/>
      <c r="M106" s="211" t="s">
        <v>19</v>
      </c>
      <c r="N106" s="212" t="s">
        <v>40</v>
      </c>
      <c r="O106" s="84"/>
      <c r="P106" s="213">
        <f>O106*H106</f>
        <v>0</v>
      </c>
      <c r="Q106" s="213">
        <v>0</v>
      </c>
      <c r="R106" s="213">
        <f>Q106*H106</f>
        <v>0</v>
      </c>
      <c r="S106" s="213">
        <v>0</v>
      </c>
      <c r="T106" s="214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15" t="s">
        <v>128</v>
      </c>
      <c r="AT106" s="215" t="s">
        <v>124</v>
      </c>
      <c r="AU106" s="215" t="s">
        <v>79</v>
      </c>
      <c r="AY106" s="17" t="s">
        <v>121</v>
      </c>
      <c r="BE106" s="216">
        <f>IF(N106="základní",J106,0)</f>
        <v>0</v>
      </c>
      <c r="BF106" s="216">
        <f>IF(N106="snížená",J106,0)</f>
        <v>0</v>
      </c>
      <c r="BG106" s="216">
        <f>IF(N106="zákl. přenesená",J106,0)</f>
        <v>0</v>
      </c>
      <c r="BH106" s="216">
        <f>IF(N106="sníž. přenesená",J106,0)</f>
        <v>0</v>
      </c>
      <c r="BI106" s="216">
        <f>IF(N106="nulová",J106,0)</f>
        <v>0</v>
      </c>
      <c r="BJ106" s="17" t="s">
        <v>77</v>
      </c>
      <c r="BK106" s="216">
        <f>ROUND(I106*H106,2)</f>
        <v>0</v>
      </c>
      <c r="BL106" s="17" t="s">
        <v>128</v>
      </c>
      <c r="BM106" s="215" t="s">
        <v>261</v>
      </c>
    </row>
    <row r="107" s="2" customFormat="1" ht="23.4566" customHeight="1">
      <c r="A107" s="38"/>
      <c r="B107" s="39"/>
      <c r="C107" s="217" t="s">
        <v>133</v>
      </c>
      <c r="D107" s="217" t="s">
        <v>134</v>
      </c>
      <c r="E107" s="218" t="s">
        <v>262</v>
      </c>
      <c r="F107" s="219" t="s">
        <v>263</v>
      </c>
      <c r="G107" s="220" t="s">
        <v>127</v>
      </c>
      <c r="H107" s="221">
        <v>187</v>
      </c>
      <c r="I107" s="222"/>
      <c r="J107" s="223">
        <f>ROUND(I107*H107,2)</f>
        <v>0</v>
      </c>
      <c r="K107" s="219" t="s">
        <v>19</v>
      </c>
      <c r="L107" s="224"/>
      <c r="M107" s="225" t="s">
        <v>19</v>
      </c>
      <c r="N107" s="226" t="s">
        <v>40</v>
      </c>
      <c r="O107" s="84"/>
      <c r="P107" s="213">
        <f>O107*H107</f>
        <v>0</v>
      </c>
      <c r="Q107" s="213">
        <v>0.01</v>
      </c>
      <c r="R107" s="213">
        <f>Q107*H107</f>
        <v>1.8700000000000001</v>
      </c>
      <c r="S107" s="213">
        <v>0</v>
      </c>
      <c r="T107" s="214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15" t="s">
        <v>138</v>
      </c>
      <c r="AT107" s="215" t="s">
        <v>134</v>
      </c>
      <c r="AU107" s="215" t="s">
        <v>79</v>
      </c>
      <c r="AY107" s="17" t="s">
        <v>121</v>
      </c>
      <c r="BE107" s="216">
        <f>IF(N107="základní",J107,0)</f>
        <v>0</v>
      </c>
      <c r="BF107" s="216">
        <f>IF(N107="snížená",J107,0)</f>
        <v>0</v>
      </c>
      <c r="BG107" s="216">
        <f>IF(N107="zákl. přenesená",J107,0)</f>
        <v>0</v>
      </c>
      <c r="BH107" s="216">
        <f>IF(N107="sníž. přenesená",J107,0)</f>
        <v>0</v>
      </c>
      <c r="BI107" s="216">
        <f>IF(N107="nulová",J107,0)</f>
        <v>0</v>
      </c>
      <c r="BJ107" s="17" t="s">
        <v>77</v>
      </c>
      <c r="BK107" s="216">
        <f>ROUND(I107*H107,2)</f>
        <v>0</v>
      </c>
      <c r="BL107" s="17" t="s">
        <v>128</v>
      </c>
      <c r="BM107" s="215" t="s">
        <v>264</v>
      </c>
    </row>
    <row r="108" s="2" customFormat="1" ht="16.30189" customHeight="1">
      <c r="A108" s="38"/>
      <c r="B108" s="39"/>
      <c r="C108" s="204" t="s">
        <v>140</v>
      </c>
      <c r="D108" s="204" t="s">
        <v>124</v>
      </c>
      <c r="E108" s="205" t="s">
        <v>265</v>
      </c>
      <c r="F108" s="206" t="s">
        <v>266</v>
      </c>
      <c r="G108" s="207" t="s">
        <v>127</v>
      </c>
      <c r="H108" s="208">
        <v>187</v>
      </c>
      <c r="I108" s="209"/>
      <c r="J108" s="210">
        <f>ROUND(I108*H108,2)</f>
        <v>0</v>
      </c>
      <c r="K108" s="206" t="s">
        <v>19</v>
      </c>
      <c r="L108" s="44"/>
      <c r="M108" s="211" t="s">
        <v>19</v>
      </c>
      <c r="N108" s="212" t="s">
        <v>40</v>
      </c>
      <c r="O108" s="84"/>
      <c r="P108" s="213">
        <f>O108*H108</f>
        <v>0</v>
      </c>
      <c r="Q108" s="213">
        <v>0</v>
      </c>
      <c r="R108" s="213">
        <f>Q108*H108</f>
        <v>0</v>
      </c>
      <c r="S108" s="213">
        <v>0</v>
      </c>
      <c r="T108" s="214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15" t="s">
        <v>128</v>
      </c>
      <c r="AT108" s="215" t="s">
        <v>124</v>
      </c>
      <c r="AU108" s="215" t="s">
        <v>79</v>
      </c>
      <c r="AY108" s="17" t="s">
        <v>121</v>
      </c>
      <c r="BE108" s="216">
        <f>IF(N108="základní",J108,0)</f>
        <v>0</v>
      </c>
      <c r="BF108" s="216">
        <f>IF(N108="snížená",J108,0)</f>
        <v>0</v>
      </c>
      <c r="BG108" s="216">
        <f>IF(N108="zákl. přenesená",J108,0)</f>
        <v>0</v>
      </c>
      <c r="BH108" s="216">
        <f>IF(N108="sníž. přenesená",J108,0)</f>
        <v>0</v>
      </c>
      <c r="BI108" s="216">
        <f>IF(N108="nulová",J108,0)</f>
        <v>0</v>
      </c>
      <c r="BJ108" s="17" t="s">
        <v>77</v>
      </c>
      <c r="BK108" s="216">
        <f>ROUND(I108*H108,2)</f>
        <v>0</v>
      </c>
      <c r="BL108" s="17" t="s">
        <v>128</v>
      </c>
      <c r="BM108" s="215" t="s">
        <v>267</v>
      </c>
    </row>
    <row r="109" s="2" customFormat="1" ht="16.30189" customHeight="1">
      <c r="A109" s="38"/>
      <c r="B109" s="39"/>
      <c r="C109" s="217" t="s">
        <v>144</v>
      </c>
      <c r="D109" s="217" t="s">
        <v>134</v>
      </c>
      <c r="E109" s="218" t="s">
        <v>268</v>
      </c>
      <c r="F109" s="219" t="s">
        <v>269</v>
      </c>
      <c r="G109" s="220" t="s">
        <v>127</v>
      </c>
      <c r="H109" s="221">
        <v>187</v>
      </c>
      <c r="I109" s="222"/>
      <c r="J109" s="223">
        <f>ROUND(I109*H109,2)</f>
        <v>0</v>
      </c>
      <c r="K109" s="219" t="s">
        <v>19</v>
      </c>
      <c r="L109" s="224"/>
      <c r="M109" s="225" t="s">
        <v>19</v>
      </c>
      <c r="N109" s="226" t="s">
        <v>40</v>
      </c>
      <c r="O109" s="84"/>
      <c r="P109" s="213">
        <f>O109*H109</f>
        <v>0</v>
      </c>
      <c r="Q109" s="213">
        <v>0.02</v>
      </c>
      <c r="R109" s="213">
        <f>Q109*H109</f>
        <v>3.7400000000000002</v>
      </c>
      <c r="S109" s="213">
        <v>0</v>
      </c>
      <c r="T109" s="214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15" t="s">
        <v>138</v>
      </c>
      <c r="AT109" s="215" t="s">
        <v>134</v>
      </c>
      <c r="AU109" s="215" t="s">
        <v>79</v>
      </c>
      <c r="AY109" s="17" t="s">
        <v>121</v>
      </c>
      <c r="BE109" s="216">
        <f>IF(N109="základní",J109,0)</f>
        <v>0</v>
      </c>
      <c r="BF109" s="216">
        <f>IF(N109="snížená",J109,0)</f>
        <v>0</v>
      </c>
      <c r="BG109" s="216">
        <f>IF(N109="zákl. přenesená",J109,0)</f>
        <v>0</v>
      </c>
      <c r="BH109" s="216">
        <f>IF(N109="sníž. přenesená",J109,0)</f>
        <v>0</v>
      </c>
      <c r="BI109" s="216">
        <f>IF(N109="nulová",J109,0)</f>
        <v>0</v>
      </c>
      <c r="BJ109" s="17" t="s">
        <v>77</v>
      </c>
      <c r="BK109" s="216">
        <f>ROUND(I109*H109,2)</f>
        <v>0</v>
      </c>
      <c r="BL109" s="17" t="s">
        <v>128</v>
      </c>
      <c r="BM109" s="215" t="s">
        <v>270</v>
      </c>
    </row>
    <row r="110" s="2" customFormat="1" ht="23.4566" customHeight="1">
      <c r="A110" s="38"/>
      <c r="B110" s="39"/>
      <c r="C110" s="204" t="s">
        <v>148</v>
      </c>
      <c r="D110" s="204" t="s">
        <v>124</v>
      </c>
      <c r="E110" s="205" t="s">
        <v>271</v>
      </c>
      <c r="F110" s="206" t="s">
        <v>272</v>
      </c>
      <c r="G110" s="207" t="s">
        <v>127</v>
      </c>
      <c r="H110" s="208">
        <v>3</v>
      </c>
      <c r="I110" s="209"/>
      <c r="J110" s="210">
        <f>ROUND(I110*H110,2)</f>
        <v>0</v>
      </c>
      <c r="K110" s="206" t="s">
        <v>19</v>
      </c>
      <c r="L110" s="44"/>
      <c r="M110" s="211" t="s">
        <v>19</v>
      </c>
      <c r="N110" s="212" t="s">
        <v>40</v>
      </c>
      <c r="O110" s="84"/>
      <c r="P110" s="213">
        <f>O110*H110</f>
        <v>0</v>
      </c>
      <c r="Q110" s="213">
        <v>0</v>
      </c>
      <c r="R110" s="213">
        <f>Q110*H110</f>
        <v>0</v>
      </c>
      <c r="S110" s="213">
        <v>0</v>
      </c>
      <c r="T110" s="214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15" t="s">
        <v>128</v>
      </c>
      <c r="AT110" s="215" t="s">
        <v>124</v>
      </c>
      <c r="AU110" s="215" t="s">
        <v>79</v>
      </c>
      <c r="AY110" s="17" t="s">
        <v>121</v>
      </c>
      <c r="BE110" s="216">
        <f>IF(N110="základní",J110,0)</f>
        <v>0</v>
      </c>
      <c r="BF110" s="216">
        <f>IF(N110="snížená",J110,0)</f>
        <v>0</v>
      </c>
      <c r="BG110" s="216">
        <f>IF(N110="zákl. přenesená",J110,0)</f>
        <v>0</v>
      </c>
      <c r="BH110" s="216">
        <f>IF(N110="sníž. přenesená",J110,0)</f>
        <v>0</v>
      </c>
      <c r="BI110" s="216">
        <f>IF(N110="nulová",J110,0)</f>
        <v>0</v>
      </c>
      <c r="BJ110" s="17" t="s">
        <v>77</v>
      </c>
      <c r="BK110" s="216">
        <f>ROUND(I110*H110,2)</f>
        <v>0</v>
      </c>
      <c r="BL110" s="17" t="s">
        <v>128</v>
      </c>
      <c r="BM110" s="215" t="s">
        <v>273</v>
      </c>
    </row>
    <row r="111" s="2" customFormat="1" ht="23.4566" customHeight="1">
      <c r="A111" s="38"/>
      <c r="B111" s="39"/>
      <c r="C111" s="217" t="s">
        <v>152</v>
      </c>
      <c r="D111" s="217" t="s">
        <v>134</v>
      </c>
      <c r="E111" s="218" t="s">
        <v>274</v>
      </c>
      <c r="F111" s="219" t="s">
        <v>275</v>
      </c>
      <c r="G111" s="220" t="s">
        <v>127</v>
      </c>
      <c r="H111" s="221">
        <v>3</v>
      </c>
      <c r="I111" s="222"/>
      <c r="J111" s="223">
        <f>ROUND(I111*H111,2)</f>
        <v>0</v>
      </c>
      <c r="K111" s="219" t="s">
        <v>19</v>
      </c>
      <c r="L111" s="224"/>
      <c r="M111" s="225" t="s">
        <v>19</v>
      </c>
      <c r="N111" s="226" t="s">
        <v>40</v>
      </c>
      <c r="O111" s="84"/>
      <c r="P111" s="213">
        <f>O111*H111</f>
        <v>0</v>
      </c>
      <c r="Q111" s="213">
        <v>0.035999999999999997</v>
      </c>
      <c r="R111" s="213">
        <f>Q111*H111</f>
        <v>0.10799999999999999</v>
      </c>
      <c r="S111" s="213">
        <v>0</v>
      </c>
      <c r="T111" s="214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15" t="s">
        <v>138</v>
      </c>
      <c r="AT111" s="215" t="s">
        <v>134</v>
      </c>
      <c r="AU111" s="215" t="s">
        <v>79</v>
      </c>
      <c r="AY111" s="17" t="s">
        <v>121</v>
      </c>
      <c r="BE111" s="216">
        <f>IF(N111="základní",J111,0)</f>
        <v>0</v>
      </c>
      <c r="BF111" s="216">
        <f>IF(N111="snížená",J111,0)</f>
        <v>0</v>
      </c>
      <c r="BG111" s="216">
        <f>IF(N111="zákl. přenesená",J111,0)</f>
        <v>0</v>
      </c>
      <c r="BH111" s="216">
        <f>IF(N111="sníž. přenesená",J111,0)</f>
        <v>0</v>
      </c>
      <c r="BI111" s="216">
        <f>IF(N111="nulová",J111,0)</f>
        <v>0</v>
      </c>
      <c r="BJ111" s="17" t="s">
        <v>77</v>
      </c>
      <c r="BK111" s="216">
        <f>ROUND(I111*H111,2)</f>
        <v>0</v>
      </c>
      <c r="BL111" s="17" t="s">
        <v>128</v>
      </c>
      <c r="BM111" s="215" t="s">
        <v>276</v>
      </c>
    </row>
    <row r="112" s="2" customFormat="1" ht="16.30189" customHeight="1">
      <c r="A112" s="38"/>
      <c r="B112" s="39"/>
      <c r="C112" s="204" t="s">
        <v>156</v>
      </c>
      <c r="D112" s="204" t="s">
        <v>124</v>
      </c>
      <c r="E112" s="205" t="s">
        <v>277</v>
      </c>
      <c r="F112" s="206" t="s">
        <v>278</v>
      </c>
      <c r="G112" s="207" t="s">
        <v>127</v>
      </c>
      <c r="H112" s="208">
        <v>1</v>
      </c>
      <c r="I112" s="209"/>
      <c r="J112" s="210">
        <f>ROUND(I112*H112,2)</f>
        <v>0</v>
      </c>
      <c r="K112" s="206" t="s">
        <v>19</v>
      </c>
      <c r="L112" s="44"/>
      <c r="M112" s="211" t="s">
        <v>19</v>
      </c>
      <c r="N112" s="212" t="s">
        <v>40</v>
      </c>
      <c r="O112" s="84"/>
      <c r="P112" s="213">
        <f>O112*H112</f>
        <v>0</v>
      </c>
      <c r="Q112" s="213">
        <v>0</v>
      </c>
      <c r="R112" s="213">
        <f>Q112*H112</f>
        <v>0</v>
      </c>
      <c r="S112" s="213">
        <v>0</v>
      </c>
      <c r="T112" s="214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15" t="s">
        <v>128</v>
      </c>
      <c r="AT112" s="215" t="s">
        <v>124</v>
      </c>
      <c r="AU112" s="215" t="s">
        <v>79</v>
      </c>
      <c r="AY112" s="17" t="s">
        <v>121</v>
      </c>
      <c r="BE112" s="216">
        <f>IF(N112="základní",J112,0)</f>
        <v>0</v>
      </c>
      <c r="BF112" s="216">
        <f>IF(N112="snížená",J112,0)</f>
        <v>0</v>
      </c>
      <c r="BG112" s="216">
        <f>IF(N112="zákl. přenesená",J112,0)</f>
        <v>0</v>
      </c>
      <c r="BH112" s="216">
        <f>IF(N112="sníž. přenesená",J112,0)</f>
        <v>0</v>
      </c>
      <c r="BI112" s="216">
        <f>IF(N112="nulová",J112,0)</f>
        <v>0</v>
      </c>
      <c r="BJ112" s="17" t="s">
        <v>77</v>
      </c>
      <c r="BK112" s="216">
        <f>ROUND(I112*H112,2)</f>
        <v>0</v>
      </c>
      <c r="BL112" s="17" t="s">
        <v>128</v>
      </c>
      <c r="BM112" s="215" t="s">
        <v>279</v>
      </c>
    </row>
    <row r="113" s="2" customFormat="1" ht="23.4566" customHeight="1">
      <c r="A113" s="38"/>
      <c r="B113" s="39"/>
      <c r="C113" s="217" t="s">
        <v>160</v>
      </c>
      <c r="D113" s="217" t="s">
        <v>134</v>
      </c>
      <c r="E113" s="218" t="s">
        <v>280</v>
      </c>
      <c r="F113" s="219" t="s">
        <v>281</v>
      </c>
      <c r="G113" s="220" t="s">
        <v>127</v>
      </c>
      <c r="H113" s="221">
        <v>1</v>
      </c>
      <c r="I113" s="222"/>
      <c r="J113" s="223">
        <f>ROUND(I113*H113,2)</f>
        <v>0</v>
      </c>
      <c r="K113" s="219" t="s">
        <v>19</v>
      </c>
      <c r="L113" s="224"/>
      <c r="M113" s="225" t="s">
        <v>19</v>
      </c>
      <c r="N113" s="226" t="s">
        <v>40</v>
      </c>
      <c r="O113" s="84"/>
      <c r="P113" s="213">
        <f>O113*H113</f>
        <v>0</v>
      </c>
      <c r="Q113" s="213">
        <v>0.00025000000000000001</v>
      </c>
      <c r="R113" s="213">
        <f>Q113*H113</f>
        <v>0.00025000000000000001</v>
      </c>
      <c r="S113" s="213">
        <v>0</v>
      </c>
      <c r="T113" s="214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15" t="s">
        <v>138</v>
      </c>
      <c r="AT113" s="215" t="s">
        <v>134</v>
      </c>
      <c r="AU113" s="215" t="s">
        <v>79</v>
      </c>
      <c r="AY113" s="17" t="s">
        <v>121</v>
      </c>
      <c r="BE113" s="216">
        <f>IF(N113="základní",J113,0)</f>
        <v>0</v>
      </c>
      <c r="BF113" s="216">
        <f>IF(N113="snížená",J113,0)</f>
        <v>0</v>
      </c>
      <c r="BG113" s="216">
        <f>IF(N113="zákl. přenesená",J113,0)</f>
        <v>0</v>
      </c>
      <c r="BH113" s="216">
        <f>IF(N113="sníž. přenesená",J113,0)</f>
        <v>0</v>
      </c>
      <c r="BI113" s="216">
        <f>IF(N113="nulová",J113,0)</f>
        <v>0</v>
      </c>
      <c r="BJ113" s="17" t="s">
        <v>77</v>
      </c>
      <c r="BK113" s="216">
        <f>ROUND(I113*H113,2)</f>
        <v>0</v>
      </c>
      <c r="BL113" s="17" t="s">
        <v>128</v>
      </c>
      <c r="BM113" s="215" t="s">
        <v>282</v>
      </c>
    </row>
    <row r="114" s="2" customFormat="1" ht="16.30189" customHeight="1">
      <c r="A114" s="38"/>
      <c r="B114" s="39"/>
      <c r="C114" s="217" t="s">
        <v>164</v>
      </c>
      <c r="D114" s="217" t="s">
        <v>134</v>
      </c>
      <c r="E114" s="218" t="s">
        <v>283</v>
      </c>
      <c r="F114" s="219" t="s">
        <v>284</v>
      </c>
      <c r="G114" s="220" t="s">
        <v>127</v>
      </c>
      <c r="H114" s="221">
        <v>1</v>
      </c>
      <c r="I114" s="222"/>
      <c r="J114" s="223">
        <f>ROUND(I114*H114,2)</f>
        <v>0</v>
      </c>
      <c r="K114" s="219" t="s">
        <v>19</v>
      </c>
      <c r="L114" s="224"/>
      <c r="M114" s="225" t="s">
        <v>19</v>
      </c>
      <c r="N114" s="226" t="s">
        <v>40</v>
      </c>
      <c r="O114" s="84"/>
      <c r="P114" s="213">
        <f>O114*H114</f>
        <v>0</v>
      </c>
      <c r="Q114" s="213">
        <v>0.00025000000000000001</v>
      </c>
      <c r="R114" s="213">
        <f>Q114*H114</f>
        <v>0.00025000000000000001</v>
      </c>
      <c r="S114" s="213">
        <v>0</v>
      </c>
      <c r="T114" s="214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15" t="s">
        <v>138</v>
      </c>
      <c r="AT114" s="215" t="s">
        <v>134</v>
      </c>
      <c r="AU114" s="215" t="s">
        <v>79</v>
      </c>
      <c r="AY114" s="17" t="s">
        <v>121</v>
      </c>
      <c r="BE114" s="216">
        <f>IF(N114="základní",J114,0)</f>
        <v>0</v>
      </c>
      <c r="BF114" s="216">
        <f>IF(N114="snížená",J114,0)</f>
        <v>0</v>
      </c>
      <c r="BG114" s="216">
        <f>IF(N114="zákl. přenesená",J114,0)</f>
        <v>0</v>
      </c>
      <c r="BH114" s="216">
        <f>IF(N114="sníž. přenesená",J114,0)</f>
        <v>0</v>
      </c>
      <c r="BI114" s="216">
        <f>IF(N114="nulová",J114,0)</f>
        <v>0</v>
      </c>
      <c r="BJ114" s="17" t="s">
        <v>77</v>
      </c>
      <c r="BK114" s="216">
        <f>ROUND(I114*H114,2)</f>
        <v>0</v>
      </c>
      <c r="BL114" s="17" t="s">
        <v>128</v>
      </c>
      <c r="BM114" s="215" t="s">
        <v>285</v>
      </c>
    </row>
    <row r="115" s="2" customFormat="1" ht="23.4566" customHeight="1">
      <c r="A115" s="38"/>
      <c r="B115" s="39"/>
      <c r="C115" s="204" t="s">
        <v>168</v>
      </c>
      <c r="D115" s="204" t="s">
        <v>124</v>
      </c>
      <c r="E115" s="205" t="s">
        <v>286</v>
      </c>
      <c r="F115" s="206" t="s">
        <v>287</v>
      </c>
      <c r="G115" s="207" t="s">
        <v>127</v>
      </c>
      <c r="H115" s="208">
        <v>100</v>
      </c>
      <c r="I115" s="209"/>
      <c r="J115" s="210">
        <f>ROUND(I115*H115,2)</f>
        <v>0</v>
      </c>
      <c r="K115" s="206" t="s">
        <v>19</v>
      </c>
      <c r="L115" s="44"/>
      <c r="M115" s="211" t="s">
        <v>19</v>
      </c>
      <c r="N115" s="212" t="s">
        <v>40</v>
      </c>
      <c r="O115" s="84"/>
      <c r="P115" s="213">
        <f>O115*H115</f>
        <v>0</v>
      </c>
      <c r="Q115" s="213">
        <v>0</v>
      </c>
      <c r="R115" s="213">
        <f>Q115*H115</f>
        <v>0</v>
      </c>
      <c r="S115" s="213">
        <v>0</v>
      </c>
      <c r="T115" s="214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15" t="s">
        <v>128</v>
      </c>
      <c r="AT115" s="215" t="s">
        <v>124</v>
      </c>
      <c r="AU115" s="215" t="s">
        <v>79</v>
      </c>
      <c r="AY115" s="17" t="s">
        <v>121</v>
      </c>
      <c r="BE115" s="216">
        <f>IF(N115="základní",J115,0)</f>
        <v>0</v>
      </c>
      <c r="BF115" s="216">
        <f>IF(N115="snížená",J115,0)</f>
        <v>0</v>
      </c>
      <c r="BG115" s="216">
        <f>IF(N115="zákl. přenesená",J115,0)</f>
        <v>0</v>
      </c>
      <c r="BH115" s="216">
        <f>IF(N115="sníž. přenesená",J115,0)</f>
        <v>0</v>
      </c>
      <c r="BI115" s="216">
        <f>IF(N115="nulová",J115,0)</f>
        <v>0</v>
      </c>
      <c r="BJ115" s="17" t="s">
        <v>77</v>
      </c>
      <c r="BK115" s="216">
        <f>ROUND(I115*H115,2)</f>
        <v>0</v>
      </c>
      <c r="BL115" s="17" t="s">
        <v>128</v>
      </c>
      <c r="BM115" s="215" t="s">
        <v>288</v>
      </c>
    </row>
    <row r="116" s="2" customFormat="1" ht="16.30189" customHeight="1">
      <c r="A116" s="38"/>
      <c r="B116" s="39"/>
      <c r="C116" s="217" t="s">
        <v>172</v>
      </c>
      <c r="D116" s="217" t="s">
        <v>134</v>
      </c>
      <c r="E116" s="218" t="s">
        <v>289</v>
      </c>
      <c r="F116" s="219" t="s">
        <v>290</v>
      </c>
      <c r="G116" s="220" t="s">
        <v>127</v>
      </c>
      <c r="H116" s="221">
        <v>12</v>
      </c>
      <c r="I116" s="222"/>
      <c r="J116" s="223">
        <f>ROUND(I116*H116,2)</f>
        <v>0</v>
      </c>
      <c r="K116" s="219" t="s">
        <v>19</v>
      </c>
      <c r="L116" s="224"/>
      <c r="M116" s="225" t="s">
        <v>19</v>
      </c>
      <c r="N116" s="226" t="s">
        <v>40</v>
      </c>
      <c r="O116" s="84"/>
      <c r="P116" s="213">
        <f>O116*H116</f>
        <v>0</v>
      </c>
      <c r="Q116" s="213">
        <v>0.001</v>
      </c>
      <c r="R116" s="213">
        <f>Q116*H116</f>
        <v>0.012</v>
      </c>
      <c r="S116" s="213">
        <v>0</v>
      </c>
      <c r="T116" s="214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15" t="s">
        <v>138</v>
      </c>
      <c r="AT116" s="215" t="s">
        <v>134</v>
      </c>
      <c r="AU116" s="215" t="s">
        <v>79</v>
      </c>
      <c r="AY116" s="17" t="s">
        <v>121</v>
      </c>
      <c r="BE116" s="216">
        <f>IF(N116="základní",J116,0)</f>
        <v>0</v>
      </c>
      <c r="BF116" s="216">
        <f>IF(N116="snížená",J116,0)</f>
        <v>0</v>
      </c>
      <c r="BG116" s="216">
        <f>IF(N116="zákl. přenesená",J116,0)</f>
        <v>0</v>
      </c>
      <c r="BH116" s="216">
        <f>IF(N116="sníž. přenesená",J116,0)</f>
        <v>0</v>
      </c>
      <c r="BI116" s="216">
        <f>IF(N116="nulová",J116,0)</f>
        <v>0</v>
      </c>
      <c r="BJ116" s="17" t="s">
        <v>77</v>
      </c>
      <c r="BK116" s="216">
        <f>ROUND(I116*H116,2)</f>
        <v>0</v>
      </c>
      <c r="BL116" s="17" t="s">
        <v>128</v>
      </c>
      <c r="BM116" s="215" t="s">
        <v>291</v>
      </c>
    </row>
    <row r="117" s="2" customFormat="1" ht="16.30189" customHeight="1">
      <c r="A117" s="38"/>
      <c r="B117" s="39"/>
      <c r="C117" s="217" t="s">
        <v>176</v>
      </c>
      <c r="D117" s="217" t="s">
        <v>134</v>
      </c>
      <c r="E117" s="218" t="s">
        <v>292</v>
      </c>
      <c r="F117" s="219" t="s">
        <v>293</v>
      </c>
      <c r="G117" s="220" t="s">
        <v>127</v>
      </c>
      <c r="H117" s="221">
        <v>88</v>
      </c>
      <c r="I117" s="222"/>
      <c r="J117" s="223">
        <f>ROUND(I117*H117,2)</f>
        <v>0</v>
      </c>
      <c r="K117" s="219" t="s">
        <v>19</v>
      </c>
      <c r="L117" s="224"/>
      <c r="M117" s="225" t="s">
        <v>19</v>
      </c>
      <c r="N117" s="226" t="s">
        <v>40</v>
      </c>
      <c r="O117" s="84"/>
      <c r="P117" s="213">
        <f>O117*H117</f>
        <v>0</v>
      </c>
      <c r="Q117" s="213">
        <v>0.001</v>
      </c>
      <c r="R117" s="213">
        <f>Q117*H117</f>
        <v>0.087999999999999995</v>
      </c>
      <c r="S117" s="213">
        <v>0</v>
      </c>
      <c r="T117" s="214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15" t="s">
        <v>138</v>
      </c>
      <c r="AT117" s="215" t="s">
        <v>134</v>
      </c>
      <c r="AU117" s="215" t="s">
        <v>79</v>
      </c>
      <c r="AY117" s="17" t="s">
        <v>121</v>
      </c>
      <c r="BE117" s="216">
        <f>IF(N117="základní",J117,0)</f>
        <v>0</v>
      </c>
      <c r="BF117" s="216">
        <f>IF(N117="snížená",J117,0)</f>
        <v>0</v>
      </c>
      <c r="BG117" s="216">
        <f>IF(N117="zákl. přenesená",J117,0)</f>
        <v>0</v>
      </c>
      <c r="BH117" s="216">
        <f>IF(N117="sníž. přenesená",J117,0)</f>
        <v>0</v>
      </c>
      <c r="BI117" s="216">
        <f>IF(N117="nulová",J117,0)</f>
        <v>0</v>
      </c>
      <c r="BJ117" s="17" t="s">
        <v>77</v>
      </c>
      <c r="BK117" s="216">
        <f>ROUND(I117*H117,2)</f>
        <v>0</v>
      </c>
      <c r="BL117" s="17" t="s">
        <v>128</v>
      </c>
      <c r="BM117" s="215" t="s">
        <v>294</v>
      </c>
    </row>
    <row r="118" s="2" customFormat="1" ht="23.4566" customHeight="1">
      <c r="A118" s="38"/>
      <c r="B118" s="39"/>
      <c r="C118" s="204" t="s">
        <v>181</v>
      </c>
      <c r="D118" s="204" t="s">
        <v>124</v>
      </c>
      <c r="E118" s="205" t="s">
        <v>295</v>
      </c>
      <c r="F118" s="206" t="s">
        <v>296</v>
      </c>
      <c r="G118" s="207" t="s">
        <v>127</v>
      </c>
      <c r="H118" s="208">
        <v>24</v>
      </c>
      <c r="I118" s="209"/>
      <c r="J118" s="210">
        <f>ROUND(I118*H118,2)</f>
        <v>0</v>
      </c>
      <c r="K118" s="206" t="s">
        <v>19</v>
      </c>
      <c r="L118" s="44"/>
      <c r="M118" s="211" t="s">
        <v>19</v>
      </c>
      <c r="N118" s="212" t="s">
        <v>40</v>
      </c>
      <c r="O118" s="84"/>
      <c r="P118" s="213">
        <f>O118*H118</f>
        <v>0</v>
      </c>
      <c r="Q118" s="213">
        <v>0</v>
      </c>
      <c r="R118" s="213">
        <f>Q118*H118</f>
        <v>0</v>
      </c>
      <c r="S118" s="213">
        <v>0</v>
      </c>
      <c r="T118" s="214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15" t="s">
        <v>128</v>
      </c>
      <c r="AT118" s="215" t="s">
        <v>124</v>
      </c>
      <c r="AU118" s="215" t="s">
        <v>79</v>
      </c>
      <c r="AY118" s="17" t="s">
        <v>121</v>
      </c>
      <c r="BE118" s="216">
        <f>IF(N118="základní",J118,0)</f>
        <v>0</v>
      </c>
      <c r="BF118" s="216">
        <f>IF(N118="snížená",J118,0)</f>
        <v>0</v>
      </c>
      <c r="BG118" s="216">
        <f>IF(N118="zákl. přenesená",J118,0)</f>
        <v>0</v>
      </c>
      <c r="BH118" s="216">
        <f>IF(N118="sníž. přenesená",J118,0)</f>
        <v>0</v>
      </c>
      <c r="BI118" s="216">
        <f>IF(N118="nulová",J118,0)</f>
        <v>0</v>
      </c>
      <c r="BJ118" s="17" t="s">
        <v>77</v>
      </c>
      <c r="BK118" s="216">
        <f>ROUND(I118*H118,2)</f>
        <v>0</v>
      </c>
      <c r="BL118" s="17" t="s">
        <v>128</v>
      </c>
      <c r="BM118" s="215" t="s">
        <v>297</v>
      </c>
    </row>
    <row r="119" s="2" customFormat="1" ht="16.30189" customHeight="1">
      <c r="A119" s="38"/>
      <c r="B119" s="39"/>
      <c r="C119" s="217" t="s">
        <v>8</v>
      </c>
      <c r="D119" s="217" t="s">
        <v>134</v>
      </c>
      <c r="E119" s="218" t="s">
        <v>298</v>
      </c>
      <c r="F119" s="219" t="s">
        <v>299</v>
      </c>
      <c r="G119" s="220" t="s">
        <v>127</v>
      </c>
      <c r="H119" s="221">
        <v>24.719999999999999</v>
      </c>
      <c r="I119" s="222"/>
      <c r="J119" s="223">
        <f>ROUND(I119*H119,2)</f>
        <v>0</v>
      </c>
      <c r="K119" s="219" t="s">
        <v>19</v>
      </c>
      <c r="L119" s="224"/>
      <c r="M119" s="225" t="s">
        <v>19</v>
      </c>
      <c r="N119" s="226" t="s">
        <v>40</v>
      </c>
      <c r="O119" s="84"/>
      <c r="P119" s="213">
        <f>O119*H119</f>
        <v>0</v>
      </c>
      <c r="Q119" s="213">
        <v>0.0058999999999999999</v>
      </c>
      <c r="R119" s="213">
        <f>Q119*H119</f>
        <v>0.14584799999999998</v>
      </c>
      <c r="S119" s="213">
        <v>0</v>
      </c>
      <c r="T119" s="214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15" t="s">
        <v>138</v>
      </c>
      <c r="AT119" s="215" t="s">
        <v>134</v>
      </c>
      <c r="AU119" s="215" t="s">
        <v>79</v>
      </c>
      <c r="AY119" s="17" t="s">
        <v>121</v>
      </c>
      <c r="BE119" s="216">
        <f>IF(N119="základní",J119,0)</f>
        <v>0</v>
      </c>
      <c r="BF119" s="216">
        <f>IF(N119="snížená",J119,0)</f>
        <v>0</v>
      </c>
      <c r="BG119" s="216">
        <f>IF(N119="zákl. přenesená",J119,0)</f>
        <v>0</v>
      </c>
      <c r="BH119" s="216">
        <f>IF(N119="sníž. přenesená",J119,0)</f>
        <v>0</v>
      </c>
      <c r="BI119" s="216">
        <f>IF(N119="nulová",J119,0)</f>
        <v>0</v>
      </c>
      <c r="BJ119" s="17" t="s">
        <v>77</v>
      </c>
      <c r="BK119" s="216">
        <f>ROUND(I119*H119,2)</f>
        <v>0</v>
      </c>
      <c r="BL119" s="17" t="s">
        <v>128</v>
      </c>
      <c r="BM119" s="215" t="s">
        <v>300</v>
      </c>
    </row>
    <row r="120" s="2" customFormat="1">
      <c r="A120" s="38"/>
      <c r="B120" s="39"/>
      <c r="C120" s="40"/>
      <c r="D120" s="227" t="s">
        <v>185</v>
      </c>
      <c r="E120" s="40"/>
      <c r="F120" s="228" t="s">
        <v>301</v>
      </c>
      <c r="G120" s="40"/>
      <c r="H120" s="40"/>
      <c r="I120" s="229"/>
      <c r="J120" s="40"/>
      <c r="K120" s="40"/>
      <c r="L120" s="44"/>
      <c r="M120" s="230"/>
      <c r="N120" s="231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185</v>
      </c>
      <c r="AU120" s="17" t="s">
        <v>79</v>
      </c>
    </row>
    <row r="121" s="13" customFormat="1">
      <c r="A121" s="13"/>
      <c r="B121" s="238"/>
      <c r="C121" s="239"/>
      <c r="D121" s="227" t="s">
        <v>302</v>
      </c>
      <c r="E121" s="240" t="s">
        <v>19</v>
      </c>
      <c r="F121" s="241" t="s">
        <v>303</v>
      </c>
      <c r="G121" s="239"/>
      <c r="H121" s="242">
        <v>24.719999999999999</v>
      </c>
      <c r="I121" s="243"/>
      <c r="J121" s="239"/>
      <c r="K121" s="239"/>
      <c r="L121" s="244"/>
      <c r="M121" s="245"/>
      <c r="N121" s="246"/>
      <c r="O121" s="246"/>
      <c r="P121" s="246"/>
      <c r="Q121" s="246"/>
      <c r="R121" s="246"/>
      <c r="S121" s="246"/>
      <c r="T121" s="247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8" t="s">
        <v>302</v>
      </c>
      <c r="AU121" s="248" t="s">
        <v>79</v>
      </c>
      <c r="AV121" s="13" t="s">
        <v>79</v>
      </c>
      <c r="AW121" s="13" t="s">
        <v>31</v>
      </c>
      <c r="AX121" s="13" t="s">
        <v>77</v>
      </c>
      <c r="AY121" s="248" t="s">
        <v>121</v>
      </c>
    </row>
    <row r="122" s="2" customFormat="1" ht="16.30189" customHeight="1">
      <c r="A122" s="38"/>
      <c r="B122" s="39"/>
      <c r="C122" s="204" t="s">
        <v>128</v>
      </c>
      <c r="D122" s="204" t="s">
        <v>124</v>
      </c>
      <c r="E122" s="205" t="s">
        <v>304</v>
      </c>
      <c r="F122" s="206" t="s">
        <v>305</v>
      </c>
      <c r="G122" s="207" t="s">
        <v>127</v>
      </c>
      <c r="H122" s="208">
        <v>60</v>
      </c>
      <c r="I122" s="209"/>
      <c r="J122" s="210">
        <f>ROUND(I122*H122,2)</f>
        <v>0</v>
      </c>
      <c r="K122" s="206" t="s">
        <v>19</v>
      </c>
      <c r="L122" s="44"/>
      <c r="M122" s="211" t="s">
        <v>19</v>
      </c>
      <c r="N122" s="212" t="s">
        <v>40</v>
      </c>
      <c r="O122" s="84"/>
      <c r="P122" s="213">
        <f>O122*H122</f>
        <v>0</v>
      </c>
      <c r="Q122" s="213">
        <v>0</v>
      </c>
      <c r="R122" s="213">
        <f>Q122*H122</f>
        <v>0</v>
      </c>
      <c r="S122" s="213">
        <v>0</v>
      </c>
      <c r="T122" s="214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15" t="s">
        <v>128</v>
      </c>
      <c r="AT122" s="215" t="s">
        <v>124</v>
      </c>
      <c r="AU122" s="215" t="s">
        <v>79</v>
      </c>
      <c r="AY122" s="17" t="s">
        <v>121</v>
      </c>
      <c r="BE122" s="216">
        <f>IF(N122="základní",J122,0)</f>
        <v>0</v>
      </c>
      <c r="BF122" s="216">
        <f>IF(N122="snížená",J122,0)</f>
        <v>0</v>
      </c>
      <c r="BG122" s="216">
        <f>IF(N122="zákl. přenesená",J122,0)</f>
        <v>0</v>
      </c>
      <c r="BH122" s="216">
        <f>IF(N122="sníž. přenesená",J122,0)</f>
        <v>0</v>
      </c>
      <c r="BI122" s="216">
        <f>IF(N122="nulová",J122,0)</f>
        <v>0</v>
      </c>
      <c r="BJ122" s="17" t="s">
        <v>77</v>
      </c>
      <c r="BK122" s="216">
        <f>ROUND(I122*H122,2)</f>
        <v>0</v>
      </c>
      <c r="BL122" s="17" t="s">
        <v>128</v>
      </c>
      <c r="BM122" s="215" t="s">
        <v>306</v>
      </c>
    </row>
    <row r="123" s="2" customFormat="1" ht="16.30189" customHeight="1">
      <c r="A123" s="38"/>
      <c r="B123" s="39"/>
      <c r="C123" s="217" t="s">
        <v>194</v>
      </c>
      <c r="D123" s="217" t="s">
        <v>134</v>
      </c>
      <c r="E123" s="218" t="s">
        <v>307</v>
      </c>
      <c r="F123" s="219" t="s">
        <v>308</v>
      </c>
      <c r="G123" s="220" t="s">
        <v>309</v>
      </c>
      <c r="H123" s="221">
        <v>19.800000000000001</v>
      </c>
      <c r="I123" s="222"/>
      <c r="J123" s="223">
        <f>ROUND(I123*H123,2)</f>
        <v>0</v>
      </c>
      <c r="K123" s="219" t="s">
        <v>19</v>
      </c>
      <c r="L123" s="224"/>
      <c r="M123" s="225" t="s">
        <v>19</v>
      </c>
      <c r="N123" s="226" t="s">
        <v>40</v>
      </c>
      <c r="O123" s="84"/>
      <c r="P123" s="213">
        <f>O123*H123</f>
        <v>0</v>
      </c>
      <c r="Q123" s="213">
        <v>0.01</v>
      </c>
      <c r="R123" s="213">
        <f>Q123*H123</f>
        <v>0.19800000000000001</v>
      </c>
      <c r="S123" s="213">
        <v>0</v>
      </c>
      <c r="T123" s="214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15" t="s">
        <v>138</v>
      </c>
      <c r="AT123" s="215" t="s">
        <v>134</v>
      </c>
      <c r="AU123" s="215" t="s">
        <v>79</v>
      </c>
      <c r="AY123" s="17" t="s">
        <v>121</v>
      </c>
      <c r="BE123" s="216">
        <f>IF(N123="základní",J123,0)</f>
        <v>0</v>
      </c>
      <c r="BF123" s="216">
        <f>IF(N123="snížená",J123,0)</f>
        <v>0</v>
      </c>
      <c r="BG123" s="216">
        <f>IF(N123="zákl. přenesená",J123,0)</f>
        <v>0</v>
      </c>
      <c r="BH123" s="216">
        <f>IF(N123="sníž. přenesená",J123,0)</f>
        <v>0</v>
      </c>
      <c r="BI123" s="216">
        <f>IF(N123="nulová",J123,0)</f>
        <v>0</v>
      </c>
      <c r="BJ123" s="17" t="s">
        <v>77</v>
      </c>
      <c r="BK123" s="216">
        <f>ROUND(I123*H123,2)</f>
        <v>0</v>
      </c>
      <c r="BL123" s="17" t="s">
        <v>128</v>
      </c>
      <c r="BM123" s="215" t="s">
        <v>310</v>
      </c>
    </row>
    <row r="124" s="13" customFormat="1">
      <c r="A124" s="13"/>
      <c r="B124" s="238"/>
      <c r="C124" s="239"/>
      <c r="D124" s="227" t="s">
        <v>302</v>
      </c>
      <c r="E124" s="240" t="s">
        <v>19</v>
      </c>
      <c r="F124" s="241" t="s">
        <v>311</v>
      </c>
      <c r="G124" s="239"/>
      <c r="H124" s="242">
        <v>19.800000000000001</v>
      </c>
      <c r="I124" s="243"/>
      <c r="J124" s="239"/>
      <c r="K124" s="239"/>
      <c r="L124" s="244"/>
      <c r="M124" s="245"/>
      <c r="N124" s="246"/>
      <c r="O124" s="246"/>
      <c r="P124" s="246"/>
      <c r="Q124" s="246"/>
      <c r="R124" s="246"/>
      <c r="S124" s="246"/>
      <c r="T124" s="247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8" t="s">
        <v>302</v>
      </c>
      <c r="AU124" s="248" t="s">
        <v>79</v>
      </c>
      <c r="AV124" s="13" t="s">
        <v>79</v>
      </c>
      <c r="AW124" s="13" t="s">
        <v>31</v>
      </c>
      <c r="AX124" s="13" t="s">
        <v>77</v>
      </c>
      <c r="AY124" s="248" t="s">
        <v>121</v>
      </c>
    </row>
    <row r="125" s="2" customFormat="1" ht="23.4566" customHeight="1">
      <c r="A125" s="38"/>
      <c r="B125" s="39"/>
      <c r="C125" s="204" t="s">
        <v>198</v>
      </c>
      <c r="D125" s="204" t="s">
        <v>124</v>
      </c>
      <c r="E125" s="205" t="s">
        <v>312</v>
      </c>
      <c r="F125" s="206" t="s">
        <v>313</v>
      </c>
      <c r="G125" s="207" t="s">
        <v>314</v>
      </c>
      <c r="H125" s="208">
        <v>6.1619999999999999</v>
      </c>
      <c r="I125" s="209"/>
      <c r="J125" s="210">
        <f>ROUND(I125*H125,2)</f>
        <v>0</v>
      </c>
      <c r="K125" s="206" t="s">
        <v>19</v>
      </c>
      <c r="L125" s="44"/>
      <c r="M125" s="211" t="s">
        <v>19</v>
      </c>
      <c r="N125" s="212" t="s">
        <v>40</v>
      </c>
      <c r="O125" s="84"/>
      <c r="P125" s="213">
        <f>O125*H125</f>
        <v>0</v>
      </c>
      <c r="Q125" s="213">
        <v>0</v>
      </c>
      <c r="R125" s="213">
        <f>Q125*H125</f>
        <v>0</v>
      </c>
      <c r="S125" s="213">
        <v>0</v>
      </c>
      <c r="T125" s="214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15" t="s">
        <v>128</v>
      </c>
      <c r="AT125" s="215" t="s">
        <v>124</v>
      </c>
      <c r="AU125" s="215" t="s">
        <v>79</v>
      </c>
      <c r="AY125" s="17" t="s">
        <v>121</v>
      </c>
      <c r="BE125" s="216">
        <f>IF(N125="základní",J125,0)</f>
        <v>0</v>
      </c>
      <c r="BF125" s="216">
        <f>IF(N125="snížená",J125,0)</f>
        <v>0</v>
      </c>
      <c r="BG125" s="216">
        <f>IF(N125="zákl. přenesená",J125,0)</f>
        <v>0</v>
      </c>
      <c r="BH125" s="216">
        <f>IF(N125="sníž. přenesená",J125,0)</f>
        <v>0</v>
      </c>
      <c r="BI125" s="216">
        <f>IF(N125="nulová",J125,0)</f>
        <v>0</v>
      </c>
      <c r="BJ125" s="17" t="s">
        <v>77</v>
      </c>
      <c r="BK125" s="216">
        <f>ROUND(I125*H125,2)</f>
        <v>0</v>
      </c>
      <c r="BL125" s="17" t="s">
        <v>128</v>
      </c>
      <c r="BM125" s="215" t="s">
        <v>315</v>
      </c>
    </row>
    <row r="126" s="12" customFormat="1" ht="22.8" customHeight="1">
      <c r="A126" s="12"/>
      <c r="B126" s="188"/>
      <c r="C126" s="189"/>
      <c r="D126" s="190" t="s">
        <v>68</v>
      </c>
      <c r="E126" s="202" t="s">
        <v>316</v>
      </c>
      <c r="F126" s="202" t="s">
        <v>317</v>
      </c>
      <c r="G126" s="189"/>
      <c r="H126" s="189"/>
      <c r="I126" s="192"/>
      <c r="J126" s="203">
        <f>BK126</f>
        <v>0</v>
      </c>
      <c r="K126" s="189"/>
      <c r="L126" s="194"/>
      <c r="M126" s="195"/>
      <c r="N126" s="196"/>
      <c r="O126" s="196"/>
      <c r="P126" s="197">
        <f>P127+P155+P157+P160+P165</f>
        <v>0</v>
      </c>
      <c r="Q126" s="196"/>
      <c r="R126" s="197">
        <f>R127+R155+R157+R160+R165</f>
        <v>2.0801419999999999</v>
      </c>
      <c r="S126" s="196"/>
      <c r="T126" s="198">
        <f>T127+T155+T157+T160+T165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99" t="s">
        <v>79</v>
      </c>
      <c r="AT126" s="200" t="s">
        <v>68</v>
      </c>
      <c r="AU126" s="200" t="s">
        <v>77</v>
      </c>
      <c r="AY126" s="199" t="s">
        <v>121</v>
      </c>
      <c r="BK126" s="201">
        <f>BK127+BK155+BK157+BK160+BK165</f>
        <v>0</v>
      </c>
    </row>
    <row r="127" s="12" customFormat="1" ht="20.88" customHeight="1">
      <c r="A127" s="12"/>
      <c r="B127" s="188"/>
      <c r="C127" s="189"/>
      <c r="D127" s="190" t="s">
        <v>68</v>
      </c>
      <c r="E127" s="202" t="s">
        <v>122</v>
      </c>
      <c r="F127" s="202" t="s">
        <v>123</v>
      </c>
      <c r="G127" s="189"/>
      <c r="H127" s="189"/>
      <c r="I127" s="192"/>
      <c r="J127" s="203">
        <f>BK127</f>
        <v>0</v>
      </c>
      <c r="K127" s="189"/>
      <c r="L127" s="194"/>
      <c r="M127" s="195"/>
      <c r="N127" s="196"/>
      <c r="O127" s="196"/>
      <c r="P127" s="197">
        <f>SUM(P128:P154)</f>
        <v>0</v>
      </c>
      <c r="Q127" s="196"/>
      <c r="R127" s="197">
        <f>SUM(R128:R154)</f>
        <v>0.52734200000000009</v>
      </c>
      <c r="S127" s="196"/>
      <c r="T127" s="198">
        <f>SUM(T128:T154)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99" t="s">
        <v>79</v>
      </c>
      <c r="AT127" s="200" t="s">
        <v>68</v>
      </c>
      <c r="AU127" s="200" t="s">
        <v>79</v>
      </c>
      <c r="AY127" s="199" t="s">
        <v>121</v>
      </c>
      <c r="BK127" s="201">
        <f>SUM(BK128:BK154)</f>
        <v>0</v>
      </c>
    </row>
    <row r="128" s="2" customFormat="1" ht="23.4566" customHeight="1">
      <c r="A128" s="38"/>
      <c r="B128" s="39"/>
      <c r="C128" s="204" t="s">
        <v>207</v>
      </c>
      <c r="D128" s="204" t="s">
        <v>124</v>
      </c>
      <c r="E128" s="205" t="s">
        <v>318</v>
      </c>
      <c r="F128" s="206" t="s">
        <v>319</v>
      </c>
      <c r="G128" s="207" t="s">
        <v>179</v>
      </c>
      <c r="H128" s="208">
        <v>100</v>
      </c>
      <c r="I128" s="209"/>
      <c r="J128" s="210">
        <f>ROUND(I128*H128,2)</f>
        <v>0</v>
      </c>
      <c r="K128" s="206" t="s">
        <v>19</v>
      </c>
      <c r="L128" s="44"/>
      <c r="M128" s="211" t="s">
        <v>19</v>
      </c>
      <c r="N128" s="212" t="s">
        <v>40</v>
      </c>
      <c r="O128" s="84"/>
      <c r="P128" s="213">
        <f>O128*H128</f>
        <v>0</v>
      </c>
      <c r="Q128" s="213">
        <v>0</v>
      </c>
      <c r="R128" s="213">
        <f>Q128*H128</f>
        <v>0</v>
      </c>
      <c r="S128" s="213">
        <v>0</v>
      </c>
      <c r="T128" s="214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15" t="s">
        <v>128</v>
      </c>
      <c r="AT128" s="215" t="s">
        <v>124</v>
      </c>
      <c r="AU128" s="215" t="s">
        <v>133</v>
      </c>
      <c r="AY128" s="17" t="s">
        <v>121</v>
      </c>
      <c r="BE128" s="216">
        <f>IF(N128="základní",J128,0)</f>
        <v>0</v>
      </c>
      <c r="BF128" s="216">
        <f>IF(N128="snížená",J128,0)</f>
        <v>0</v>
      </c>
      <c r="BG128" s="216">
        <f>IF(N128="zákl. přenesená",J128,0)</f>
        <v>0</v>
      </c>
      <c r="BH128" s="216">
        <f>IF(N128="sníž. přenesená",J128,0)</f>
        <v>0</v>
      </c>
      <c r="BI128" s="216">
        <f>IF(N128="nulová",J128,0)</f>
        <v>0</v>
      </c>
      <c r="BJ128" s="17" t="s">
        <v>77</v>
      </c>
      <c r="BK128" s="216">
        <f>ROUND(I128*H128,2)</f>
        <v>0</v>
      </c>
      <c r="BL128" s="17" t="s">
        <v>128</v>
      </c>
      <c r="BM128" s="215" t="s">
        <v>320</v>
      </c>
    </row>
    <row r="129" s="2" customFormat="1" ht="16.30189" customHeight="1">
      <c r="A129" s="38"/>
      <c r="B129" s="39"/>
      <c r="C129" s="217" t="s">
        <v>214</v>
      </c>
      <c r="D129" s="217" t="s">
        <v>134</v>
      </c>
      <c r="E129" s="218" t="s">
        <v>321</v>
      </c>
      <c r="F129" s="219" t="s">
        <v>322</v>
      </c>
      <c r="G129" s="220" t="s">
        <v>179</v>
      </c>
      <c r="H129" s="221">
        <v>100</v>
      </c>
      <c r="I129" s="222"/>
      <c r="J129" s="223">
        <f>ROUND(I129*H129,2)</f>
        <v>0</v>
      </c>
      <c r="K129" s="219" t="s">
        <v>19</v>
      </c>
      <c r="L129" s="224"/>
      <c r="M129" s="225" t="s">
        <v>19</v>
      </c>
      <c r="N129" s="226" t="s">
        <v>40</v>
      </c>
      <c r="O129" s="84"/>
      <c r="P129" s="213">
        <f>O129*H129</f>
        <v>0</v>
      </c>
      <c r="Q129" s="213">
        <v>0.00027999999999999998</v>
      </c>
      <c r="R129" s="213">
        <f>Q129*H129</f>
        <v>0.027999999999999997</v>
      </c>
      <c r="S129" s="213">
        <v>0</v>
      </c>
      <c r="T129" s="214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15" t="s">
        <v>138</v>
      </c>
      <c r="AT129" s="215" t="s">
        <v>134</v>
      </c>
      <c r="AU129" s="215" t="s">
        <v>133</v>
      </c>
      <c r="AY129" s="17" t="s">
        <v>121</v>
      </c>
      <c r="BE129" s="216">
        <f>IF(N129="základní",J129,0)</f>
        <v>0</v>
      </c>
      <c r="BF129" s="216">
        <f>IF(N129="snížená",J129,0)</f>
        <v>0</v>
      </c>
      <c r="BG129" s="216">
        <f>IF(N129="zákl. přenesená",J129,0)</f>
        <v>0</v>
      </c>
      <c r="BH129" s="216">
        <f>IF(N129="sníž. přenesená",J129,0)</f>
        <v>0</v>
      </c>
      <c r="BI129" s="216">
        <f>IF(N129="nulová",J129,0)</f>
        <v>0</v>
      </c>
      <c r="BJ129" s="17" t="s">
        <v>77</v>
      </c>
      <c r="BK129" s="216">
        <f>ROUND(I129*H129,2)</f>
        <v>0</v>
      </c>
      <c r="BL129" s="17" t="s">
        <v>128</v>
      </c>
      <c r="BM129" s="215" t="s">
        <v>323</v>
      </c>
    </row>
    <row r="130" s="2" customFormat="1" ht="16.30189" customHeight="1">
      <c r="A130" s="38"/>
      <c r="B130" s="39"/>
      <c r="C130" s="217" t="s">
        <v>7</v>
      </c>
      <c r="D130" s="217" t="s">
        <v>134</v>
      </c>
      <c r="E130" s="218" t="s">
        <v>324</v>
      </c>
      <c r="F130" s="219" t="s">
        <v>325</v>
      </c>
      <c r="G130" s="220" t="s">
        <v>127</v>
      </c>
      <c r="H130" s="221">
        <v>100</v>
      </c>
      <c r="I130" s="222"/>
      <c r="J130" s="223">
        <f>ROUND(I130*H130,2)</f>
        <v>0</v>
      </c>
      <c r="K130" s="219" t="s">
        <v>19</v>
      </c>
      <c r="L130" s="224"/>
      <c r="M130" s="225" t="s">
        <v>19</v>
      </c>
      <c r="N130" s="226" t="s">
        <v>40</v>
      </c>
      <c r="O130" s="84"/>
      <c r="P130" s="213">
        <f>O130*H130</f>
        <v>0</v>
      </c>
      <c r="Q130" s="213">
        <v>2.0000000000000002E-05</v>
      </c>
      <c r="R130" s="213">
        <f>Q130*H130</f>
        <v>0.002</v>
      </c>
      <c r="S130" s="213">
        <v>0</v>
      </c>
      <c r="T130" s="214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15" t="s">
        <v>138</v>
      </c>
      <c r="AT130" s="215" t="s">
        <v>134</v>
      </c>
      <c r="AU130" s="215" t="s">
        <v>133</v>
      </c>
      <c r="AY130" s="17" t="s">
        <v>121</v>
      </c>
      <c r="BE130" s="216">
        <f>IF(N130="základní",J130,0)</f>
        <v>0</v>
      </c>
      <c r="BF130" s="216">
        <f>IF(N130="snížená",J130,0)</f>
        <v>0</v>
      </c>
      <c r="BG130" s="216">
        <f>IF(N130="zákl. přenesená",J130,0)</f>
        <v>0</v>
      </c>
      <c r="BH130" s="216">
        <f>IF(N130="sníž. přenesená",J130,0)</f>
        <v>0</v>
      </c>
      <c r="BI130" s="216">
        <f>IF(N130="nulová",J130,0)</f>
        <v>0</v>
      </c>
      <c r="BJ130" s="17" t="s">
        <v>77</v>
      </c>
      <c r="BK130" s="216">
        <f>ROUND(I130*H130,2)</f>
        <v>0</v>
      </c>
      <c r="BL130" s="17" t="s">
        <v>128</v>
      </c>
      <c r="BM130" s="215" t="s">
        <v>326</v>
      </c>
    </row>
    <row r="131" s="2" customFormat="1" ht="16.30189" customHeight="1">
      <c r="A131" s="38"/>
      <c r="B131" s="39"/>
      <c r="C131" s="204" t="s">
        <v>223</v>
      </c>
      <c r="D131" s="204" t="s">
        <v>124</v>
      </c>
      <c r="E131" s="205" t="s">
        <v>327</v>
      </c>
      <c r="F131" s="206" t="s">
        <v>328</v>
      </c>
      <c r="G131" s="207" t="s">
        <v>179</v>
      </c>
      <c r="H131" s="208">
        <v>3600</v>
      </c>
      <c r="I131" s="209"/>
      <c r="J131" s="210">
        <f>ROUND(I131*H131,2)</f>
        <v>0</v>
      </c>
      <c r="K131" s="206" t="s">
        <v>19</v>
      </c>
      <c r="L131" s="44"/>
      <c r="M131" s="211" t="s">
        <v>19</v>
      </c>
      <c r="N131" s="212" t="s">
        <v>40</v>
      </c>
      <c r="O131" s="84"/>
      <c r="P131" s="213">
        <f>O131*H131</f>
        <v>0</v>
      </c>
      <c r="Q131" s="213">
        <v>0</v>
      </c>
      <c r="R131" s="213">
        <f>Q131*H131</f>
        <v>0</v>
      </c>
      <c r="S131" s="213">
        <v>0</v>
      </c>
      <c r="T131" s="214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15" t="s">
        <v>128</v>
      </c>
      <c r="AT131" s="215" t="s">
        <v>124</v>
      </c>
      <c r="AU131" s="215" t="s">
        <v>133</v>
      </c>
      <c r="AY131" s="17" t="s">
        <v>121</v>
      </c>
      <c r="BE131" s="216">
        <f>IF(N131="základní",J131,0)</f>
        <v>0</v>
      </c>
      <c r="BF131" s="216">
        <f>IF(N131="snížená",J131,0)</f>
        <v>0</v>
      </c>
      <c r="BG131" s="216">
        <f>IF(N131="zákl. přenesená",J131,0)</f>
        <v>0</v>
      </c>
      <c r="BH131" s="216">
        <f>IF(N131="sníž. přenesená",J131,0)</f>
        <v>0</v>
      </c>
      <c r="BI131" s="216">
        <f>IF(N131="nulová",J131,0)</f>
        <v>0</v>
      </c>
      <c r="BJ131" s="17" t="s">
        <v>77</v>
      </c>
      <c r="BK131" s="216">
        <f>ROUND(I131*H131,2)</f>
        <v>0</v>
      </c>
      <c r="BL131" s="17" t="s">
        <v>128</v>
      </c>
      <c r="BM131" s="215" t="s">
        <v>329</v>
      </c>
    </row>
    <row r="132" s="2" customFormat="1" ht="16.30189" customHeight="1">
      <c r="A132" s="38"/>
      <c r="B132" s="39"/>
      <c r="C132" s="217" t="s">
        <v>230</v>
      </c>
      <c r="D132" s="217" t="s">
        <v>134</v>
      </c>
      <c r="E132" s="218" t="s">
        <v>330</v>
      </c>
      <c r="F132" s="219" t="s">
        <v>331</v>
      </c>
      <c r="G132" s="220" t="s">
        <v>179</v>
      </c>
      <c r="H132" s="221">
        <v>3600</v>
      </c>
      <c r="I132" s="222"/>
      <c r="J132" s="223">
        <f>ROUND(I132*H132,2)</f>
        <v>0</v>
      </c>
      <c r="K132" s="219" t="s">
        <v>19</v>
      </c>
      <c r="L132" s="224"/>
      <c r="M132" s="225" t="s">
        <v>19</v>
      </c>
      <c r="N132" s="226" t="s">
        <v>40</v>
      </c>
      <c r="O132" s="84"/>
      <c r="P132" s="213">
        <f>O132*H132</f>
        <v>0</v>
      </c>
      <c r="Q132" s="213">
        <v>0</v>
      </c>
      <c r="R132" s="213">
        <f>Q132*H132</f>
        <v>0</v>
      </c>
      <c r="S132" s="213">
        <v>0</v>
      </c>
      <c r="T132" s="214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15" t="s">
        <v>138</v>
      </c>
      <c r="AT132" s="215" t="s">
        <v>134</v>
      </c>
      <c r="AU132" s="215" t="s">
        <v>133</v>
      </c>
      <c r="AY132" s="17" t="s">
        <v>121</v>
      </c>
      <c r="BE132" s="216">
        <f>IF(N132="základní",J132,0)</f>
        <v>0</v>
      </c>
      <c r="BF132" s="216">
        <f>IF(N132="snížená",J132,0)</f>
        <v>0</v>
      </c>
      <c r="BG132" s="216">
        <f>IF(N132="zákl. přenesená",J132,0)</f>
        <v>0</v>
      </c>
      <c r="BH132" s="216">
        <f>IF(N132="sníž. přenesená",J132,0)</f>
        <v>0</v>
      </c>
      <c r="BI132" s="216">
        <f>IF(N132="nulová",J132,0)</f>
        <v>0</v>
      </c>
      <c r="BJ132" s="17" t="s">
        <v>77</v>
      </c>
      <c r="BK132" s="216">
        <f>ROUND(I132*H132,2)</f>
        <v>0</v>
      </c>
      <c r="BL132" s="17" t="s">
        <v>128</v>
      </c>
      <c r="BM132" s="215" t="s">
        <v>332</v>
      </c>
    </row>
    <row r="133" s="13" customFormat="1">
      <c r="A133" s="13"/>
      <c r="B133" s="238"/>
      <c r="C133" s="239"/>
      <c r="D133" s="227" t="s">
        <v>302</v>
      </c>
      <c r="E133" s="240" t="s">
        <v>19</v>
      </c>
      <c r="F133" s="241" t="s">
        <v>333</v>
      </c>
      <c r="G133" s="239"/>
      <c r="H133" s="242">
        <v>1800</v>
      </c>
      <c r="I133" s="243"/>
      <c r="J133" s="239"/>
      <c r="K133" s="239"/>
      <c r="L133" s="244"/>
      <c r="M133" s="245"/>
      <c r="N133" s="246"/>
      <c r="O133" s="246"/>
      <c r="P133" s="246"/>
      <c r="Q133" s="246"/>
      <c r="R133" s="246"/>
      <c r="S133" s="246"/>
      <c r="T133" s="24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8" t="s">
        <v>302</v>
      </c>
      <c r="AU133" s="248" t="s">
        <v>133</v>
      </c>
      <c r="AV133" s="13" t="s">
        <v>79</v>
      </c>
      <c r="AW133" s="13" t="s">
        <v>31</v>
      </c>
      <c r="AX133" s="13" t="s">
        <v>69</v>
      </c>
      <c r="AY133" s="248" t="s">
        <v>121</v>
      </c>
    </row>
    <row r="134" s="13" customFormat="1">
      <c r="A134" s="13"/>
      <c r="B134" s="238"/>
      <c r="C134" s="239"/>
      <c r="D134" s="227" t="s">
        <v>302</v>
      </c>
      <c r="E134" s="240" t="s">
        <v>19</v>
      </c>
      <c r="F134" s="241" t="s">
        <v>334</v>
      </c>
      <c r="G134" s="239"/>
      <c r="H134" s="242">
        <v>1800</v>
      </c>
      <c r="I134" s="243"/>
      <c r="J134" s="239"/>
      <c r="K134" s="239"/>
      <c r="L134" s="244"/>
      <c r="M134" s="245"/>
      <c r="N134" s="246"/>
      <c r="O134" s="246"/>
      <c r="P134" s="246"/>
      <c r="Q134" s="246"/>
      <c r="R134" s="246"/>
      <c r="S134" s="246"/>
      <c r="T134" s="24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8" t="s">
        <v>302</v>
      </c>
      <c r="AU134" s="248" t="s">
        <v>133</v>
      </c>
      <c r="AV134" s="13" t="s">
        <v>79</v>
      </c>
      <c r="AW134" s="13" t="s">
        <v>31</v>
      </c>
      <c r="AX134" s="13" t="s">
        <v>69</v>
      </c>
      <c r="AY134" s="248" t="s">
        <v>121</v>
      </c>
    </row>
    <row r="135" s="14" customFormat="1">
      <c r="A135" s="14"/>
      <c r="B135" s="249"/>
      <c r="C135" s="250"/>
      <c r="D135" s="227" t="s">
        <v>302</v>
      </c>
      <c r="E135" s="251" t="s">
        <v>19</v>
      </c>
      <c r="F135" s="252" t="s">
        <v>335</v>
      </c>
      <c r="G135" s="250"/>
      <c r="H135" s="253">
        <v>3600</v>
      </c>
      <c r="I135" s="254"/>
      <c r="J135" s="250"/>
      <c r="K135" s="250"/>
      <c r="L135" s="255"/>
      <c r="M135" s="256"/>
      <c r="N135" s="257"/>
      <c r="O135" s="257"/>
      <c r="P135" s="257"/>
      <c r="Q135" s="257"/>
      <c r="R135" s="257"/>
      <c r="S135" s="257"/>
      <c r="T135" s="258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9" t="s">
        <v>302</v>
      </c>
      <c r="AU135" s="259" t="s">
        <v>133</v>
      </c>
      <c r="AV135" s="14" t="s">
        <v>140</v>
      </c>
      <c r="AW135" s="14" t="s">
        <v>31</v>
      </c>
      <c r="AX135" s="14" t="s">
        <v>77</v>
      </c>
      <c r="AY135" s="259" t="s">
        <v>121</v>
      </c>
    </row>
    <row r="136" s="2" customFormat="1" ht="16.30189" customHeight="1">
      <c r="A136" s="38"/>
      <c r="B136" s="39"/>
      <c r="C136" s="204" t="s">
        <v>336</v>
      </c>
      <c r="D136" s="204" t="s">
        <v>124</v>
      </c>
      <c r="E136" s="205" t="s">
        <v>337</v>
      </c>
      <c r="F136" s="206" t="s">
        <v>338</v>
      </c>
      <c r="G136" s="207" t="s">
        <v>127</v>
      </c>
      <c r="H136" s="208">
        <v>130</v>
      </c>
      <c r="I136" s="209"/>
      <c r="J136" s="210">
        <f>ROUND(I136*H136,2)</f>
        <v>0</v>
      </c>
      <c r="K136" s="206" t="s">
        <v>19</v>
      </c>
      <c r="L136" s="44"/>
      <c r="M136" s="211" t="s">
        <v>19</v>
      </c>
      <c r="N136" s="212" t="s">
        <v>40</v>
      </c>
      <c r="O136" s="84"/>
      <c r="P136" s="213">
        <f>O136*H136</f>
        <v>0</v>
      </c>
      <c r="Q136" s="213">
        <v>0</v>
      </c>
      <c r="R136" s="213">
        <f>Q136*H136</f>
        <v>0</v>
      </c>
      <c r="S136" s="213">
        <v>0</v>
      </c>
      <c r="T136" s="214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15" t="s">
        <v>128</v>
      </c>
      <c r="AT136" s="215" t="s">
        <v>124</v>
      </c>
      <c r="AU136" s="215" t="s">
        <v>133</v>
      </c>
      <c r="AY136" s="17" t="s">
        <v>121</v>
      </c>
      <c r="BE136" s="216">
        <f>IF(N136="základní",J136,0)</f>
        <v>0</v>
      </c>
      <c r="BF136" s="216">
        <f>IF(N136="snížená",J136,0)</f>
        <v>0</v>
      </c>
      <c r="BG136" s="216">
        <f>IF(N136="zákl. přenesená",J136,0)</f>
        <v>0</v>
      </c>
      <c r="BH136" s="216">
        <f>IF(N136="sníž. přenesená",J136,0)</f>
        <v>0</v>
      </c>
      <c r="BI136" s="216">
        <f>IF(N136="nulová",J136,0)</f>
        <v>0</v>
      </c>
      <c r="BJ136" s="17" t="s">
        <v>77</v>
      </c>
      <c r="BK136" s="216">
        <f>ROUND(I136*H136,2)</f>
        <v>0</v>
      </c>
      <c r="BL136" s="17" t="s">
        <v>128</v>
      </c>
      <c r="BM136" s="215" t="s">
        <v>339</v>
      </c>
    </row>
    <row r="137" s="2" customFormat="1" ht="16.30189" customHeight="1">
      <c r="A137" s="38"/>
      <c r="B137" s="39"/>
      <c r="C137" s="217" t="s">
        <v>340</v>
      </c>
      <c r="D137" s="217" t="s">
        <v>134</v>
      </c>
      <c r="E137" s="218" t="s">
        <v>341</v>
      </c>
      <c r="F137" s="219" t="s">
        <v>342</v>
      </c>
      <c r="G137" s="220" t="s">
        <v>127</v>
      </c>
      <c r="H137" s="221">
        <v>65</v>
      </c>
      <c r="I137" s="222"/>
      <c r="J137" s="223">
        <f>ROUND(I137*H137,2)</f>
        <v>0</v>
      </c>
      <c r="K137" s="219" t="s">
        <v>19</v>
      </c>
      <c r="L137" s="224"/>
      <c r="M137" s="225" t="s">
        <v>19</v>
      </c>
      <c r="N137" s="226" t="s">
        <v>40</v>
      </c>
      <c r="O137" s="84"/>
      <c r="P137" s="213">
        <f>O137*H137</f>
        <v>0</v>
      </c>
      <c r="Q137" s="213">
        <v>1.0000000000000001E-05</v>
      </c>
      <c r="R137" s="213">
        <f>Q137*H137</f>
        <v>0.00065000000000000008</v>
      </c>
      <c r="S137" s="213">
        <v>0</v>
      </c>
      <c r="T137" s="214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15" t="s">
        <v>138</v>
      </c>
      <c r="AT137" s="215" t="s">
        <v>134</v>
      </c>
      <c r="AU137" s="215" t="s">
        <v>133</v>
      </c>
      <c r="AY137" s="17" t="s">
        <v>121</v>
      </c>
      <c r="BE137" s="216">
        <f>IF(N137="základní",J137,0)</f>
        <v>0</v>
      </c>
      <c r="BF137" s="216">
        <f>IF(N137="snížená",J137,0)</f>
        <v>0</v>
      </c>
      <c r="BG137" s="216">
        <f>IF(N137="zákl. přenesená",J137,0)</f>
        <v>0</v>
      </c>
      <c r="BH137" s="216">
        <f>IF(N137="sníž. přenesená",J137,0)</f>
        <v>0</v>
      </c>
      <c r="BI137" s="216">
        <f>IF(N137="nulová",J137,0)</f>
        <v>0</v>
      </c>
      <c r="BJ137" s="17" t="s">
        <v>77</v>
      </c>
      <c r="BK137" s="216">
        <f>ROUND(I137*H137,2)</f>
        <v>0</v>
      </c>
      <c r="BL137" s="17" t="s">
        <v>128</v>
      </c>
      <c r="BM137" s="215" t="s">
        <v>343</v>
      </c>
    </row>
    <row r="138" s="2" customFormat="1" ht="21.0566" customHeight="1">
      <c r="A138" s="38"/>
      <c r="B138" s="39"/>
      <c r="C138" s="217" t="s">
        <v>344</v>
      </c>
      <c r="D138" s="217" t="s">
        <v>134</v>
      </c>
      <c r="E138" s="218" t="s">
        <v>345</v>
      </c>
      <c r="F138" s="219" t="s">
        <v>346</v>
      </c>
      <c r="G138" s="220" t="s">
        <v>127</v>
      </c>
      <c r="H138" s="221">
        <v>187</v>
      </c>
      <c r="I138" s="222"/>
      <c r="J138" s="223">
        <f>ROUND(I138*H138,2)</f>
        <v>0</v>
      </c>
      <c r="K138" s="219" t="s">
        <v>19</v>
      </c>
      <c r="L138" s="224"/>
      <c r="M138" s="225" t="s">
        <v>19</v>
      </c>
      <c r="N138" s="226" t="s">
        <v>40</v>
      </c>
      <c r="O138" s="84"/>
      <c r="P138" s="213">
        <f>O138*H138</f>
        <v>0</v>
      </c>
      <c r="Q138" s="213">
        <v>0.00010000000000000001</v>
      </c>
      <c r="R138" s="213">
        <f>Q138*H138</f>
        <v>0.018700000000000001</v>
      </c>
      <c r="S138" s="213">
        <v>0</v>
      </c>
      <c r="T138" s="214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15" t="s">
        <v>138</v>
      </c>
      <c r="AT138" s="215" t="s">
        <v>134</v>
      </c>
      <c r="AU138" s="215" t="s">
        <v>133</v>
      </c>
      <c r="AY138" s="17" t="s">
        <v>121</v>
      </c>
      <c r="BE138" s="216">
        <f>IF(N138="základní",J138,0)</f>
        <v>0</v>
      </c>
      <c r="BF138" s="216">
        <f>IF(N138="snížená",J138,0)</f>
        <v>0</v>
      </c>
      <c r="BG138" s="216">
        <f>IF(N138="zákl. přenesená",J138,0)</f>
        <v>0</v>
      </c>
      <c r="BH138" s="216">
        <f>IF(N138="sníž. přenesená",J138,0)</f>
        <v>0</v>
      </c>
      <c r="BI138" s="216">
        <f>IF(N138="nulová",J138,0)</f>
        <v>0</v>
      </c>
      <c r="BJ138" s="17" t="s">
        <v>77</v>
      </c>
      <c r="BK138" s="216">
        <f>ROUND(I138*H138,2)</f>
        <v>0</v>
      </c>
      <c r="BL138" s="17" t="s">
        <v>128</v>
      </c>
      <c r="BM138" s="215" t="s">
        <v>347</v>
      </c>
    </row>
    <row r="139" s="2" customFormat="1" ht="16.30189" customHeight="1">
      <c r="A139" s="38"/>
      <c r="B139" s="39"/>
      <c r="C139" s="204" t="s">
        <v>348</v>
      </c>
      <c r="D139" s="204" t="s">
        <v>124</v>
      </c>
      <c r="E139" s="205" t="s">
        <v>349</v>
      </c>
      <c r="F139" s="206" t="s">
        <v>350</v>
      </c>
      <c r="G139" s="207" t="s">
        <v>127</v>
      </c>
      <c r="H139" s="208">
        <v>9</v>
      </c>
      <c r="I139" s="209"/>
      <c r="J139" s="210">
        <f>ROUND(I139*H139,2)</f>
        <v>0</v>
      </c>
      <c r="K139" s="206" t="s">
        <v>19</v>
      </c>
      <c r="L139" s="44"/>
      <c r="M139" s="211" t="s">
        <v>19</v>
      </c>
      <c r="N139" s="212" t="s">
        <v>40</v>
      </c>
      <c r="O139" s="84"/>
      <c r="P139" s="213">
        <f>O139*H139</f>
        <v>0</v>
      </c>
      <c r="Q139" s="213">
        <v>0</v>
      </c>
      <c r="R139" s="213">
        <f>Q139*H139</f>
        <v>0</v>
      </c>
      <c r="S139" s="213">
        <v>0</v>
      </c>
      <c r="T139" s="214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15" t="s">
        <v>128</v>
      </c>
      <c r="AT139" s="215" t="s">
        <v>124</v>
      </c>
      <c r="AU139" s="215" t="s">
        <v>133</v>
      </c>
      <c r="AY139" s="17" t="s">
        <v>121</v>
      </c>
      <c r="BE139" s="216">
        <f>IF(N139="základní",J139,0)</f>
        <v>0</v>
      </c>
      <c r="BF139" s="216">
        <f>IF(N139="snížená",J139,0)</f>
        <v>0</v>
      </c>
      <c r="BG139" s="216">
        <f>IF(N139="zákl. přenesená",J139,0)</f>
        <v>0</v>
      </c>
      <c r="BH139" s="216">
        <f>IF(N139="sníž. přenesená",J139,0)</f>
        <v>0</v>
      </c>
      <c r="BI139" s="216">
        <f>IF(N139="nulová",J139,0)</f>
        <v>0</v>
      </c>
      <c r="BJ139" s="17" t="s">
        <v>77</v>
      </c>
      <c r="BK139" s="216">
        <f>ROUND(I139*H139,2)</f>
        <v>0</v>
      </c>
      <c r="BL139" s="17" t="s">
        <v>128</v>
      </c>
      <c r="BM139" s="215" t="s">
        <v>351</v>
      </c>
    </row>
    <row r="140" s="2" customFormat="1" ht="16.30189" customHeight="1">
      <c r="A140" s="38"/>
      <c r="B140" s="39"/>
      <c r="C140" s="217" t="s">
        <v>352</v>
      </c>
      <c r="D140" s="217" t="s">
        <v>134</v>
      </c>
      <c r="E140" s="218" t="s">
        <v>353</v>
      </c>
      <c r="F140" s="219" t="s">
        <v>354</v>
      </c>
      <c r="G140" s="220" t="s">
        <v>127</v>
      </c>
      <c r="H140" s="221">
        <v>6</v>
      </c>
      <c r="I140" s="222"/>
      <c r="J140" s="223">
        <f>ROUND(I140*H140,2)</f>
        <v>0</v>
      </c>
      <c r="K140" s="219" t="s">
        <v>19</v>
      </c>
      <c r="L140" s="224"/>
      <c r="M140" s="225" t="s">
        <v>19</v>
      </c>
      <c r="N140" s="226" t="s">
        <v>40</v>
      </c>
      <c r="O140" s="84"/>
      <c r="P140" s="213">
        <f>O140*H140</f>
        <v>0</v>
      </c>
      <c r="Q140" s="213">
        <v>0</v>
      </c>
      <c r="R140" s="213">
        <f>Q140*H140</f>
        <v>0</v>
      </c>
      <c r="S140" s="213">
        <v>0</v>
      </c>
      <c r="T140" s="214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15" t="s">
        <v>138</v>
      </c>
      <c r="AT140" s="215" t="s">
        <v>134</v>
      </c>
      <c r="AU140" s="215" t="s">
        <v>133</v>
      </c>
      <c r="AY140" s="17" t="s">
        <v>121</v>
      </c>
      <c r="BE140" s="216">
        <f>IF(N140="základní",J140,0)</f>
        <v>0</v>
      </c>
      <c r="BF140" s="216">
        <f>IF(N140="snížená",J140,0)</f>
        <v>0</v>
      </c>
      <c r="BG140" s="216">
        <f>IF(N140="zákl. přenesená",J140,0)</f>
        <v>0</v>
      </c>
      <c r="BH140" s="216">
        <f>IF(N140="sníž. přenesená",J140,0)</f>
        <v>0</v>
      </c>
      <c r="BI140" s="216">
        <f>IF(N140="nulová",J140,0)</f>
        <v>0</v>
      </c>
      <c r="BJ140" s="17" t="s">
        <v>77</v>
      </c>
      <c r="BK140" s="216">
        <f>ROUND(I140*H140,2)</f>
        <v>0</v>
      </c>
      <c r="BL140" s="17" t="s">
        <v>128</v>
      </c>
      <c r="BM140" s="215" t="s">
        <v>355</v>
      </c>
    </row>
    <row r="141" s="2" customFormat="1">
      <c r="A141" s="38"/>
      <c r="B141" s="39"/>
      <c r="C141" s="40"/>
      <c r="D141" s="227" t="s">
        <v>185</v>
      </c>
      <c r="E141" s="40"/>
      <c r="F141" s="228" t="s">
        <v>356</v>
      </c>
      <c r="G141" s="40"/>
      <c r="H141" s="40"/>
      <c r="I141" s="229"/>
      <c r="J141" s="40"/>
      <c r="K141" s="40"/>
      <c r="L141" s="44"/>
      <c r="M141" s="230"/>
      <c r="N141" s="231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185</v>
      </c>
      <c r="AU141" s="17" t="s">
        <v>133</v>
      </c>
    </row>
    <row r="142" s="2" customFormat="1" ht="16.30189" customHeight="1">
      <c r="A142" s="38"/>
      <c r="B142" s="39"/>
      <c r="C142" s="217" t="s">
        <v>357</v>
      </c>
      <c r="D142" s="217" t="s">
        <v>134</v>
      </c>
      <c r="E142" s="218" t="s">
        <v>358</v>
      </c>
      <c r="F142" s="219" t="s">
        <v>359</v>
      </c>
      <c r="G142" s="220" t="s">
        <v>127</v>
      </c>
      <c r="H142" s="221">
        <v>3</v>
      </c>
      <c r="I142" s="222"/>
      <c r="J142" s="223">
        <f>ROUND(I142*H142,2)</f>
        <v>0</v>
      </c>
      <c r="K142" s="219" t="s">
        <v>19</v>
      </c>
      <c r="L142" s="224"/>
      <c r="M142" s="225" t="s">
        <v>19</v>
      </c>
      <c r="N142" s="226" t="s">
        <v>40</v>
      </c>
      <c r="O142" s="84"/>
      <c r="P142" s="213">
        <f>O142*H142</f>
        <v>0</v>
      </c>
      <c r="Q142" s="213">
        <v>0</v>
      </c>
      <c r="R142" s="213">
        <f>Q142*H142</f>
        <v>0</v>
      </c>
      <c r="S142" s="213">
        <v>0</v>
      </c>
      <c r="T142" s="214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15" t="s">
        <v>138</v>
      </c>
      <c r="AT142" s="215" t="s">
        <v>134</v>
      </c>
      <c r="AU142" s="215" t="s">
        <v>133</v>
      </c>
      <c r="AY142" s="17" t="s">
        <v>121</v>
      </c>
      <c r="BE142" s="216">
        <f>IF(N142="základní",J142,0)</f>
        <v>0</v>
      </c>
      <c r="BF142" s="216">
        <f>IF(N142="snížená",J142,0)</f>
        <v>0</v>
      </c>
      <c r="BG142" s="216">
        <f>IF(N142="zákl. přenesená",J142,0)</f>
        <v>0</v>
      </c>
      <c r="BH142" s="216">
        <f>IF(N142="sníž. přenesená",J142,0)</f>
        <v>0</v>
      </c>
      <c r="BI142" s="216">
        <f>IF(N142="nulová",J142,0)</f>
        <v>0</v>
      </c>
      <c r="BJ142" s="17" t="s">
        <v>77</v>
      </c>
      <c r="BK142" s="216">
        <f>ROUND(I142*H142,2)</f>
        <v>0</v>
      </c>
      <c r="BL142" s="17" t="s">
        <v>128</v>
      </c>
      <c r="BM142" s="215" t="s">
        <v>360</v>
      </c>
    </row>
    <row r="143" s="2" customFormat="1">
      <c r="A143" s="38"/>
      <c r="B143" s="39"/>
      <c r="C143" s="40"/>
      <c r="D143" s="227" t="s">
        <v>185</v>
      </c>
      <c r="E143" s="40"/>
      <c r="F143" s="228" t="s">
        <v>361</v>
      </c>
      <c r="G143" s="40"/>
      <c r="H143" s="40"/>
      <c r="I143" s="229"/>
      <c r="J143" s="40"/>
      <c r="K143" s="40"/>
      <c r="L143" s="44"/>
      <c r="M143" s="230"/>
      <c r="N143" s="231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185</v>
      </c>
      <c r="AU143" s="17" t="s">
        <v>133</v>
      </c>
    </row>
    <row r="144" s="2" customFormat="1" ht="21.0566" customHeight="1">
      <c r="A144" s="38"/>
      <c r="B144" s="39"/>
      <c r="C144" s="204" t="s">
        <v>362</v>
      </c>
      <c r="D144" s="204" t="s">
        <v>124</v>
      </c>
      <c r="E144" s="205" t="s">
        <v>363</v>
      </c>
      <c r="F144" s="206" t="s">
        <v>364</v>
      </c>
      <c r="G144" s="207" t="s">
        <v>179</v>
      </c>
      <c r="H144" s="208">
        <v>100</v>
      </c>
      <c r="I144" s="209"/>
      <c r="J144" s="210">
        <f>ROUND(I144*H144,2)</f>
        <v>0</v>
      </c>
      <c r="K144" s="206" t="s">
        <v>19</v>
      </c>
      <c r="L144" s="44"/>
      <c r="M144" s="211" t="s">
        <v>19</v>
      </c>
      <c r="N144" s="212" t="s">
        <v>40</v>
      </c>
      <c r="O144" s="84"/>
      <c r="P144" s="213">
        <f>O144*H144</f>
        <v>0</v>
      </c>
      <c r="Q144" s="213">
        <v>0</v>
      </c>
      <c r="R144" s="213">
        <f>Q144*H144</f>
        <v>0</v>
      </c>
      <c r="S144" s="213">
        <v>0</v>
      </c>
      <c r="T144" s="214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15" t="s">
        <v>128</v>
      </c>
      <c r="AT144" s="215" t="s">
        <v>124</v>
      </c>
      <c r="AU144" s="215" t="s">
        <v>133</v>
      </c>
      <c r="AY144" s="17" t="s">
        <v>121</v>
      </c>
      <c r="BE144" s="216">
        <f>IF(N144="základní",J144,0)</f>
        <v>0</v>
      </c>
      <c r="BF144" s="216">
        <f>IF(N144="snížená",J144,0)</f>
        <v>0</v>
      </c>
      <c r="BG144" s="216">
        <f>IF(N144="zákl. přenesená",J144,0)</f>
        <v>0</v>
      </c>
      <c r="BH144" s="216">
        <f>IF(N144="sníž. přenesená",J144,0)</f>
        <v>0</v>
      </c>
      <c r="BI144" s="216">
        <f>IF(N144="nulová",J144,0)</f>
        <v>0</v>
      </c>
      <c r="BJ144" s="17" t="s">
        <v>77</v>
      </c>
      <c r="BK144" s="216">
        <f>ROUND(I144*H144,2)</f>
        <v>0</v>
      </c>
      <c r="BL144" s="17" t="s">
        <v>128</v>
      </c>
      <c r="BM144" s="215" t="s">
        <v>365</v>
      </c>
    </row>
    <row r="145" s="2" customFormat="1" ht="16.30189" customHeight="1">
      <c r="A145" s="38"/>
      <c r="B145" s="39"/>
      <c r="C145" s="217" t="s">
        <v>366</v>
      </c>
      <c r="D145" s="217" t="s">
        <v>134</v>
      </c>
      <c r="E145" s="218" t="s">
        <v>367</v>
      </c>
      <c r="F145" s="219" t="s">
        <v>368</v>
      </c>
      <c r="G145" s="220" t="s">
        <v>179</v>
      </c>
      <c r="H145" s="221">
        <v>100</v>
      </c>
      <c r="I145" s="222"/>
      <c r="J145" s="223">
        <f>ROUND(I145*H145,2)</f>
        <v>0</v>
      </c>
      <c r="K145" s="219" t="s">
        <v>19</v>
      </c>
      <c r="L145" s="224"/>
      <c r="M145" s="225" t="s">
        <v>19</v>
      </c>
      <c r="N145" s="226" t="s">
        <v>40</v>
      </c>
      <c r="O145" s="84"/>
      <c r="P145" s="213">
        <f>O145*H145</f>
        <v>0</v>
      </c>
      <c r="Q145" s="213">
        <v>0.0035000000000000001</v>
      </c>
      <c r="R145" s="213">
        <f>Q145*H145</f>
        <v>0.35000000000000003</v>
      </c>
      <c r="S145" s="213">
        <v>0</v>
      </c>
      <c r="T145" s="214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15" t="s">
        <v>138</v>
      </c>
      <c r="AT145" s="215" t="s">
        <v>134</v>
      </c>
      <c r="AU145" s="215" t="s">
        <v>133</v>
      </c>
      <c r="AY145" s="17" t="s">
        <v>121</v>
      </c>
      <c r="BE145" s="216">
        <f>IF(N145="základní",J145,0)</f>
        <v>0</v>
      </c>
      <c r="BF145" s="216">
        <f>IF(N145="snížená",J145,0)</f>
        <v>0</v>
      </c>
      <c r="BG145" s="216">
        <f>IF(N145="zákl. přenesená",J145,0)</f>
        <v>0</v>
      </c>
      <c r="BH145" s="216">
        <f>IF(N145="sníž. přenesená",J145,0)</f>
        <v>0</v>
      </c>
      <c r="BI145" s="216">
        <f>IF(N145="nulová",J145,0)</f>
        <v>0</v>
      </c>
      <c r="BJ145" s="17" t="s">
        <v>77</v>
      </c>
      <c r="BK145" s="216">
        <f>ROUND(I145*H145,2)</f>
        <v>0</v>
      </c>
      <c r="BL145" s="17" t="s">
        <v>128</v>
      </c>
      <c r="BM145" s="215" t="s">
        <v>369</v>
      </c>
    </row>
    <row r="146" s="2" customFormat="1" ht="16.30189" customHeight="1">
      <c r="A146" s="38"/>
      <c r="B146" s="39"/>
      <c r="C146" s="217" t="s">
        <v>138</v>
      </c>
      <c r="D146" s="217" t="s">
        <v>134</v>
      </c>
      <c r="E146" s="218" t="s">
        <v>370</v>
      </c>
      <c r="F146" s="219" t="s">
        <v>371</v>
      </c>
      <c r="G146" s="220" t="s">
        <v>127</v>
      </c>
      <c r="H146" s="221">
        <v>150</v>
      </c>
      <c r="I146" s="222"/>
      <c r="J146" s="223">
        <f>ROUND(I146*H146,2)</f>
        <v>0</v>
      </c>
      <c r="K146" s="219" t="s">
        <v>19</v>
      </c>
      <c r="L146" s="224"/>
      <c r="M146" s="225" t="s">
        <v>19</v>
      </c>
      <c r="N146" s="226" t="s">
        <v>40</v>
      </c>
      <c r="O146" s="84"/>
      <c r="P146" s="213">
        <f>O146*H146</f>
        <v>0</v>
      </c>
      <c r="Q146" s="213">
        <v>4.0000000000000003E-05</v>
      </c>
      <c r="R146" s="213">
        <f>Q146*H146</f>
        <v>0.0060000000000000001</v>
      </c>
      <c r="S146" s="213">
        <v>0</v>
      </c>
      <c r="T146" s="214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15" t="s">
        <v>138</v>
      </c>
      <c r="AT146" s="215" t="s">
        <v>134</v>
      </c>
      <c r="AU146" s="215" t="s">
        <v>133</v>
      </c>
      <c r="AY146" s="17" t="s">
        <v>121</v>
      </c>
      <c r="BE146" s="216">
        <f>IF(N146="základní",J146,0)</f>
        <v>0</v>
      </c>
      <c r="BF146" s="216">
        <f>IF(N146="snížená",J146,0)</f>
        <v>0</v>
      </c>
      <c r="BG146" s="216">
        <f>IF(N146="zákl. přenesená",J146,0)</f>
        <v>0</v>
      </c>
      <c r="BH146" s="216">
        <f>IF(N146="sníž. přenesená",J146,0)</f>
        <v>0</v>
      </c>
      <c r="BI146" s="216">
        <f>IF(N146="nulová",J146,0)</f>
        <v>0</v>
      </c>
      <c r="BJ146" s="17" t="s">
        <v>77</v>
      </c>
      <c r="BK146" s="216">
        <f>ROUND(I146*H146,2)</f>
        <v>0</v>
      </c>
      <c r="BL146" s="17" t="s">
        <v>128</v>
      </c>
      <c r="BM146" s="215" t="s">
        <v>372</v>
      </c>
    </row>
    <row r="147" s="2" customFormat="1" ht="16.30189" customHeight="1">
      <c r="A147" s="38"/>
      <c r="B147" s="39"/>
      <c r="C147" s="217" t="s">
        <v>373</v>
      </c>
      <c r="D147" s="217" t="s">
        <v>134</v>
      </c>
      <c r="E147" s="218" t="s">
        <v>374</v>
      </c>
      <c r="F147" s="219" t="s">
        <v>375</v>
      </c>
      <c r="G147" s="220" t="s">
        <v>127</v>
      </c>
      <c r="H147" s="221">
        <v>100</v>
      </c>
      <c r="I147" s="222"/>
      <c r="J147" s="223">
        <f>ROUND(I147*H147,2)</f>
        <v>0</v>
      </c>
      <c r="K147" s="219" t="s">
        <v>19</v>
      </c>
      <c r="L147" s="224"/>
      <c r="M147" s="225" t="s">
        <v>19</v>
      </c>
      <c r="N147" s="226" t="s">
        <v>40</v>
      </c>
      <c r="O147" s="84"/>
      <c r="P147" s="213">
        <f>O147*H147</f>
        <v>0</v>
      </c>
      <c r="Q147" s="213">
        <v>0.00036999999999999999</v>
      </c>
      <c r="R147" s="213">
        <f>Q147*H147</f>
        <v>0.036999999999999998</v>
      </c>
      <c r="S147" s="213">
        <v>0</v>
      </c>
      <c r="T147" s="214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15" t="s">
        <v>138</v>
      </c>
      <c r="AT147" s="215" t="s">
        <v>134</v>
      </c>
      <c r="AU147" s="215" t="s">
        <v>133</v>
      </c>
      <c r="AY147" s="17" t="s">
        <v>121</v>
      </c>
      <c r="BE147" s="216">
        <f>IF(N147="základní",J147,0)</f>
        <v>0</v>
      </c>
      <c r="BF147" s="216">
        <f>IF(N147="snížená",J147,0)</f>
        <v>0</v>
      </c>
      <c r="BG147" s="216">
        <f>IF(N147="zákl. přenesená",J147,0)</f>
        <v>0</v>
      </c>
      <c r="BH147" s="216">
        <f>IF(N147="sníž. přenesená",J147,0)</f>
        <v>0</v>
      </c>
      <c r="BI147" s="216">
        <f>IF(N147="nulová",J147,0)</f>
        <v>0</v>
      </c>
      <c r="BJ147" s="17" t="s">
        <v>77</v>
      </c>
      <c r="BK147" s="216">
        <f>ROUND(I147*H147,2)</f>
        <v>0</v>
      </c>
      <c r="BL147" s="17" t="s">
        <v>128</v>
      </c>
      <c r="BM147" s="215" t="s">
        <v>376</v>
      </c>
    </row>
    <row r="148" s="2" customFormat="1" ht="16.30189" customHeight="1">
      <c r="A148" s="38"/>
      <c r="B148" s="39"/>
      <c r="C148" s="217" t="s">
        <v>377</v>
      </c>
      <c r="D148" s="217" t="s">
        <v>134</v>
      </c>
      <c r="E148" s="218" t="s">
        <v>378</v>
      </c>
      <c r="F148" s="219" t="s">
        <v>379</v>
      </c>
      <c r="G148" s="220" t="s">
        <v>127</v>
      </c>
      <c r="H148" s="221">
        <v>2</v>
      </c>
      <c r="I148" s="222"/>
      <c r="J148" s="223">
        <f>ROUND(I148*H148,2)</f>
        <v>0</v>
      </c>
      <c r="K148" s="219" t="s">
        <v>19</v>
      </c>
      <c r="L148" s="224"/>
      <c r="M148" s="225" t="s">
        <v>19</v>
      </c>
      <c r="N148" s="226" t="s">
        <v>40</v>
      </c>
      <c r="O148" s="84"/>
      <c r="P148" s="213">
        <f>O148*H148</f>
        <v>0</v>
      </c>
      <c r="Q148" s="213">
        <v>0.00092000000000000003</v>
      </c>
      <c r="R148" s="213">
        <f>Q148*H148</f>
        <v>0.0018400000000000001</v>
      </c>
      <c r="S148" s="213">
        <v>0</v>
      </c>
      <c r="T148" s="214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15" t="s">
        <v>138</v>
      </c>
      <c r="AT148" s="215" t="s">
        <v>134</v>
      </c>
      <c r="AU148" s="215" t="s">
        <v>133</v>
      </c>
      <c r="AY148" s="17" t="s">
        <v>121</v>
      </c>
      <c r="BE148" s="216">
        <f>IF(N148="základní",J148,0)</f>
        <v>0</v>
      </c>
      <c r="BF148" s="216">
        <f>IF(N148="snížená",J148,0)</f>
        <v>0</v>
      </c>
      <c r="BG148" s="216">
        <f>IF(N148="zákl. přenesená",J148,0)</f>
        <v>0</v>
      </c>
      <c r="BH148" s="216">
        <f>IF(N148="sníž. přenesená",J148,0)</f>
        <v>0</v>
      </c>
      <c r="BI148" s="216">
        <f>IF(N148="nulová",J148,0)</f>
        <v>0</v>
      </c>
      <c r="BJ148" s="17" t="s">
        <v>77</v>
      </c>
      <c r="BK148" s="216">
        <f>ROUND(I148*H148,2)</f>
        <v>0</v>
      </c>
      <c r="BL148" s="17" t="s">
        <v>128</v>
      </c>
      <c r="BM148" s="215" t="s">
        <v>380</v>
      </c>
    </row>
    <row r="149" s="2" customFormat="1" ht="16.30189" customHeight="1">
      <c r="A149" s="38"/>
      <c r="B149" s="39"/>
      <c r="C149" s="217" t="s">
        <v>381</v>
      </c>
      <c r="D149" s="217" t="s">
        <v>134</v>
      </c>
      <c r="E149" s="218" t="s">
        <v>382</v>
      </c>
      <c r="F149" s="219" t="s">
        <v>383</v>
      </c>
      <c r="G149" s="220" t="s">
        <v>127</v>
      </c>
      <c r="H149" s="221">
        <v>2</v>
      </c>
      <c r="I149" s="222"/>
      <c r="J149" s="223">
        <f>ROUND(I149*H149,2)</f>
        <v>0</v>
      </c>
      <c r="K149" s="219" t="s">
        <v>19</v>
      </c>
      <c r="L149" s="224"/>
      <c r="M149" s="225" t="s">
        <v>19</v>
      </c>
      <c r="N149" s="226" t="s">
        <v>40</v>
      </c>
      <c r="O149" s="84"/>
      <c r="P149" s="213">
        <f>O149*H149</f>
        <v>0</v>
      </c>
      <c r="Q149" s="213">
        <v>0.00062</v>
      </c>
      <c r="R149" s="213">
        <f>Q149*H149</f>
        <v>0.00124</v>
      </c>
      <c r="S149" s="213">
        <v>0</v>
      </c>
      <c r="T149" s="214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15" t="s">
        <v>138</v>
      </c>
      <c r="AT149" s="215" t="s">
        <v>134</v>
      </c>
      <c r="AU149" s="215" t="s">
        <v>133</v>
      </c>
      <c r="AY149" s="17" t="s">
        <v>121</v>
      </c>
      <c r="BE149" s="216">
        <f>IF(N149="základní",J149,0)</f>
        <v>0</v>
      </c>
      <c r="BF149" s="216">
        <f>IF(N149="snížená",J149,0)</f>
        <v>0</v>
      </c>
      <c r="BG149" s="216">
        <f>IF(N149="zákl. přenesená",J149,0)</f>
        <v>0</v>
      </c>
      <c r="BH149" s="216">
        <f>IF(N149="sníž. přenesená",J149,0)</f>
        <v>0</v>
      </c>
      <c r="BI149" s="216">
        <f>IF(N149="nulová",J149,0)</f>
        <v>0</v>
      </c>
      <c r="BJ149" s="17" t="s">
        <v>77</v>
      </c>
      <c r="BK149" s="216">
        <f>ROUND(I149*H149,2)</f>
        <v>0</v>
      </c>
      <c r="BL149" s="17" t="s">
        <v>128</v>
      </c>
      <c r="BM149" s="215" t="s">
        <v>384</v>
      </c>
    </row>
    <row r="150" s="2" customFormat="1" ht="16.30189" customHeight="1">
      <c r="A150" s="38"/>
      <c r="B150" s="39"/>
      <c r="C150" s="217" t="s">
        <v>385</v>
      </c>
      <c r="D150" s="217" t="s">
        <v>134</v>
      </c>
      <c r="E150" s="218" t="s">
        <v>386</v>
      </c>
      <c r="F150" s="219" t="s">
        <v>387</v>
      </c>
      <c r="G150" s="220" t="s">
        <v>127</v>
      </c>
      <c r="H150" s="221">
        <v>100</v>
      </c>
      <c r="I150" s="222"/>
      <c r="J150" s="223">
        <f>ROUND(I150*H150,2)</f>
        <v>0</v>
      </c>
      <c r="K150" s="219" t="s">
        <v>19</v>
      </c>
      <c r="L150" s="224"/>
      <c r="M150" s="225" t="s">
        <v>19</v>
      </c>
      <c r="N150" s="226" t="s">
        <v>40</v>
      </c>
      <c r="O150" s="84"/>
      <c r="P150" s="213">
        <f>O150*H150</f>
        <v>0</v>
      </c>
      <c r="Q150" s="213">
        <v>0.00012999999999999999</v>
      </c>
      <c r="R150" s="213">
        <f>Q150*H150</f>
        <v>0.012999999999999999</v>
      </c>
      <c r="S150" s="213">
        <v>0</v>
      </c>
      <c r="T150" s="214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15" t="s">
        <v>138</v>
      </c>
      <c r="AT150" s="215" t="s">
        <v>134</v>
      </c>
      <c r="AU150" s="215" t="s">
        <v>133</v>
      </c>
      <c r="AY150" s="17" t="s">
        <v>121</v>
      </c>
      <c r="BE150" s="216">
        <f>IF(N150="základní",J150,0)</f>
        <v>0</v>
      </c>
      <c r="BF150" s="216">
        <f>IF(N150="snížená",J150,0)</f>
        <v>0</v>
      </c>
      <c r="BG150" s="216">
        <f>IF(N150="zákl. přenesená",J150,0)</f>
        <v>0</v>
      </c>
      <c r="BH150" s="216">
        <f>IF(N150="sníž. přenesená",J150,0)</f>
        <v>0</v>
      </c>
      <c r="BI150" s="216">
        <f>IF(N150="nulová",J150,0)</f>
        <v>0</v>
      </c>
      <c r="BJ150" s="17" t="s">
        <v>77</v>
      </c>
      <c r="BK150" s="216">
        <f>ROUND(I150*H150,2)</f>
        <v>0</v>
      </c>
      <c r="BL150" s="17" t="s">
        <v>128</v>
      </c>
      <c r="BM150" s="215" t="s">
        <v>388</v>
      </c>
    </row>
    <row r="151" s="2" customFormat="1" ht="16.30189" customHeight="1">
      <c r="A151" s="38"/>
      <c r="B151" s="39"/>
      <c r="C151" s="204" t="s">
        <v>389</v>
      </c>
      <c r="D151" s="204" t="s">
        <v>124</v>
      </c>
      <c r="E151" s="205" t="s">
        <v>390</v>
      </c>
      <c r="F151" s="206" t="s">
        <v>391</v>
      </c>
      <c r="G151" s="207" t="s">
        <v>179</v>
      </c>
      <c r="H151" s="208">
        <v>100</v>
      </c>
      <c r="I151" s="209"/>
      <c r="J151" s="210">
        <f>ROUND(I151*H151,2)</f>
        <v>0</v>
      </c>
      <c r="K151" s="206" t="s">
        <v>19</v>
      </c>
      <c r="L151" s="44"/>
      <c r="M151" s="211" t="s">
        <v>19</v>
      </c>
      <c r="N151" s="212" t="s">
        <v>40</v>
      </c>
      <c r="O151" s="84"/>
      <c r="P151" s="213">
        <f>O151*H151</f>
        <v>0</v>
      </c>
      <c r="Q151" s="213">
        <v>0</v>
      </c>
      <c r="R151" s="213">
        <f>Q151*H151</f>
        <v>0</v>
      </c>
      <c r="S151" s="213">
        <v>0</v>
      </c>
      <c r="T151" s="214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15" t="s">
        <v>128</v>
      </c>
      <c r="AT151" s="215" t="s">
        <v>124</v>
      </c>
      <c r="AU151" s="215" t="s">
        <v>133</v>
      </c>
      <c r="AY151" s="17" t="s">
        <v>121</v>
      </c>
      <c r="BE151" s="216">
        <f>IF(N151="základní",J151,0)</f>
        <v>0</v>
      </c>
      <c r="BF151" s="216">
        <f>IF(N151="snížená",J151,0)</f>
        <v>0</v>
      </c>
      <c r="BG151" s="216">
        <f>IF(N151="zákl. přenesená",J151,0)</f>
        <v>0</v>
      </c>
      <c r="BH151" s="216">
        <f>IF(N151="sníž. přenesená",J151,0)</f>
        <v>0</v>
      </c>
      <c r="BI151" s="216">
        <f>IF(N151="nulová",J151,0)</f>
        <v>0</v>
      </c>
      <c r="BJ151" s="17" t="s">
        <v>77</v>
      </c>
      <c r="BK151" s="216">
        <f>ROUND(I151*H151,2)</f>
        <v>0</v>
      </c>
      <c r="BL151" s="17" t="s">
        <v>128</v>
      </c>
      <c r="BM151" s="215" t="s">
        <v>392</v>
      </c>
    </row>
    <row r="152" s="2" customFormat="1" ht="16.30189" customHeight="1">
      <c r="A152" s="38"/>
      <c r="B152" s="39"/>
      <c r="C152" s="217" t="s">
        <v>393</v>
      </c>
      <c r="D152" s="217" t="s">
        <v>134</v>
      </c>
      <c r="E152" s="218" t="s">
        <v>394</v>
      </c>
      <c r="F152" s="219" t="s">
        <v>395</v>
      </c>
      <c r="G152" s="220" t="s">
        <v>179</v>
      </c>
      <c r="H152" s="221">
        <v>100</v>
      </c>
      <c r="I152" s="222"/>
      <c r="J152" s="223">
        <f>ROUND(I152*H152,2)</f>
        <v>0</v>
      </c>
      <c r="K152" s="219" t="s">
        <v>19</v>
      </c>
      <c r="L152" s="224"/>
      <c r="M152" s="225" t="s">
        <v>19</v>
      </c>
      <c r="N152" s="226" t="s">
        <v>40</v>
      </c>
      <c r="O152" s="84"/>
      <c r="P152" s="213">
        <f>O152*H152</f>
        <v>0</v>
      </c>
      <c r="Q152" s="213">
        <v>0.00064999999999999997</v>
      </c>
      <c r="R152" s="213">
        <f>Q152*H152</f>
        <v>0.065000000000000002</v>
      </c>
      <c r="S152" s="213">
        <v>0</v>
      </c>
      <c r="T152" s="214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15" t="s">
        <v>138</v>
      </c>
      <c r="AT152" s="215" t="s">
        <v>134</v>
      </c>
      <c r="AU152" s="215" t="s">
        <v>133</v>
      </c>
      <c r="AY152" s="17" t="s">
        <v>121</v>
      </c>
      <c r="BE152" s="216">
        <f>IF(N152="základní",J152,0)</f>
        <v>0</v>
      </c>
      <c r="BF152" s="216">
        <f>IF(N152="snížená",J152,0)</f>
        <v>0</v>
      </c>
      <c r="BG152" s="216">
        <f>IF(N152="zákl. přenesená",J152,0)</f>
        <v>0</v>
      </c>
      <c r="BH152" s="216">
        <f>IF(N152="sníž. přenesená",J152,0)</f>
        <v>0</v>
      </c>
      <c r="BI152" s="216">
        <f>IF(N152="nulová",J152,0)</f>
        <v>0</v>
      </c>
      <c r="BJ152" s="17" t="s">
        <v>77</v>
      </c>
      <c r="BK152" s="216">
        <f>ROUND(I152*H152,2)</f>
        <v>0</v>
      </c>
      <c r="BL152" s="17" t="s">
        <v>128</v>
      </c>
      <c r="BM152" s="215" t="s">
        <v>396</v>
      </c>
    </row>
    <row r="153" s="2" customFormat="1" ht="23.4566" customHeight="1">
      <c r="A153" s="38"/>
      <c r="B153" s="39"/>
      <c r="C153" s="204" t="s">
        <v>397</v>
      </c>
      <c r="D153" s="204" t="s">
        <v>124</v>
      </c>
      <c r="E153" s="205" t="s">
        <v>398</v>
      </c>
      <c r="F153" s="206" t="s">
        <v>399</v>
      </c>
      <c r="G153" s="207" t="s">
        <v>127</v>
      </c>
      <c r="H153" s="208">
        <v>4</v>
      </c>
      <c r="I153" s="209"/>
      <c r="J153" s="210">
        <f>ROUND(I153*H153,2)</f>
        <v>0</v>
      </c>
      <c r="K153" s="206" t="s">
        <v>19</v>
      </c>
      <c r="L153" s="44"/>
      <c r="M153" s="211" t="s">
        <v>19</v>
      </c>
      <c r="N153" s="212" t="s">
        <v>40</v>
      </c>
      <c r="O153" s="84"/>
      <c r="P153" s="213">
        <f>O153*H153</f>
        <v>0</v>
      </c>
      <c r="Q153" s="213">
        <v>0.00097799999999999992</v>
      </c>
      <c r="R153" s="213">
        <f>Q153*H153</f>
        <v>0.0039119999999999997</v>
      </c>
      <c r="S153" s="213">
        <v>0</v>
      </c>
      <c r="T153" s="214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15" t="s">
        <v>128</v>
      </c>
      <c r="AT153" s="215" t="s">
        <v>124</v>
      </c>
      <c r="AU153" s="215" t="s">
        <v>133</v>
      </c>
      <c r="AY153" s="17" t="s">
        <v>121</v>
      </c>
      <c r="BE153" s="216">
        <f>IF(N153="základní",J153,0)</f>
        <v>0</v>
      </c>
      <c r="BF153" s="216">
        <f>IF(N153="snížená",J153,0)</f>
        <v>0</v>
      </c>
      <c r="BG153" s="216">
        <f>IF(N153="zákl. přenesená",J153,0)</f>
        <v>0</v>
      </c>
      <c r="BH153" s="216">
        <f>IF(N153="sníž. přenesená",J153,0)</f>
        <v>0</v>
      </c>
      <c r="BI153" s="216">
        <f>IF(N153="nulová",J153,0)</f>
        <v>0</v>
      </c>
      <c r="BJ153" s="17" t="s">
        <v>77</v>
      </c>
      <c r="BK153" s="216">
        <f>ROUND(I153*H153,2)</f>
        <v>0</v>
      </c>
      <c r="BL153" s="17" t="s">
        <v>128</v>
      </c>
      <c r="BM153" s="215" t="s">
        <v>400</v>
      </c>
    </row>
    <row r="154" s="2" customFormat="1" ht="23.4566" customHeight="1">
      <c r="A154" s="38"/>
      <c r="B154" s="39"/>
      <c r="C154" s="204" t="s">
        <v>401</v>
      </c>
      <c r="D154" s="204" t="s">
        <v>124</v>
      </c>
      <c r="E154" s="205" t="s">
        <v>312</v>
      </c>
      <c r="F154" s="206" t="s">
        <v>313</v>
      </c>
      <c r="G154" s="207" t="s">
        <v>314</v>
      </c>
      <c r="H154" s="208">
        <v>0.52500000000000002</v>
      </c>
      <c r="I154" s="209"/>
      <c r="J154" s="210">
        <f>ROUND(I154*H154,2)</f>
        <v>0</v>
      </c>
      <c r="K154" s="206" t="s">
        <v>19</v>
      </c>
      <c r="L154" s="44"/>
      <c r="M154" s="211" t="s">
        <v>19</v>
      </c>
      <c r="N154" s="212" t="s">
        <v>40</v>
      </c>
      <c r="O154" s="84"/>
      <c r="P154" s="213">
        <f>O154*H154</f>
        <v>0</v>
      </c>
      <c r="Q154" s="213">
        <v>0</v>
      </c>
      <c r="R154" s="213">
        <f>Q154*H154</f>
        <v>0</v>
      </c>
      <c r="S154" s="213">
        <v>0</v>
      </c>
      <c r="T154" s="214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15" t="s">
        <v>128</v>
      </c>
      <c r="AT154" s="215" t="s">
        <v>124</v>
      </c>
      <c r="AU154" s="215" t="s">
        <v>133</v>
      </c>
      <c r="AY154" s="17" t="s">
        <v>121</v>
      </c>
      <c r="BE154" s="216">
        <f>IF(N154="základní",J154,0)</f>
        <v>0</v>
      </c>
      <c r="BF154" s="216">
        <f>IF(N154="snížená",J154,0)</f>
        <v>0</v>
      </c>
      <c r="BG154" s="216">
        <f>IF(N154="zákl. přenesená",J154,0)</f>
        <v>0</v>
      </c>
      <c r="BH154" s="216">
        <f>IF(N154="sníž. přenesená",J154,0)</f>
        <v>0</v>
      </c>
      <c r="BI154" s="216">
        <f>IF(N154="nulová",J154,0)</f>
        <v>0</v>
      </c>
      <c r="BJ154" s="17" t="s">
        <v>77</v>
      </c>
      <c r="BK154" s="216">
        <f>ROUND(I154*H154,2)</f>
        <v>0</v>
      </c>
      <c r="BL154" s="17" t="s">
        <v>128</v>
      </c>
      <c r="BM154" s="215" t="s">
        <v>402</v>
      </c>
    </row>
    <row r="155" s="12" customFormat="1" ht="20.88" customHeight="1">
      <c r="A155" s="12"/>
      <c r="B155" s="188"/>
      <c r="C155" s="189"/>
      <c r="D155" s="190" t="s">
        <v>68</v>
      </c>
      <c r="E155" s="202" t="s">
        <v>403</v>
      </c>
      <c r="F155" s="202" t="s">
        <v>404</v>
      </c>
      <c r="G155" s="189"/>
      <c r="H155" s="189"/>
      <c r="I155" s="192"/>
      <c r="J155" s="203">
        <f>BK155</f>
        <v>0</v>
      </c>
      <c r="K155" s="189"/>
      <c r="L155" s="194"/>
      <c r="M155" s="195"/>
      <c r="N155" s="196"/>
      <c r="O155" s="196"/>
      <c r="P155" s="197">
        <f>P156</f>
        <v>0</v>
      </c>
      <c r="Q155" s="196"/>
      <c r="R155" s="197">
        <f>R156</f>
        <v>1.5297499999999999</v>
      </c>
      <c r="S155" s="196"/>
      <c r="T155" s="198">
        <f>T156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199" t="s">
        <v>79</v>
      </c>
      <c r="AT155" s="200" t="s">
        <v>68</v>
      </c>
      <c r="AU155" s="200" t="s">
        <v>79</v>
      </c>
      <c r="AY155" s="199" t="s">
        <v>121</v>
      </c>
      <c r="BK155" s="201">
        <f>BK156</f>
        <v>0</v>
      </c>
    </row>
    <row r="156" s="2" customFormat="1" ht="42.79245" customHeight="1">
      <c r="A156" s="38"/>
      <c r="B156" s="39"/>
      <c r="C156" s="204" t="s">
        <v>405</v>
      </c>
      <c r="D156" s="204" t="s">
        <v>124</v>
      </c>
      <c r="E156" s="205" t="s">
        <v>406</v>
      </c>
      <c r="F156" s="206" t="s">
        <v>407</v>
      </c>
      <c r="G156" s="207" t="s">
        <v>408</v>
      </c>
      <c r="H156" s="208">
        <v>25</v>
      </c>
      <c r="I156" s="209"/>
      <c r="J156" s="210">
        <f>ROUND(I156*H156,2)</f>
        <v>0</v>
      </c>
      <c r="K156" s="206" t="s">
        <v>19</v>
      </c>
      <c r="L156" s="44"/>
      <c r="M156" s="211" t="s">
        <v>19</v>
      </c>
      <c r="N156" s="212" t="s">
        <v>40</v>
      </c>
      <c r="O156" s="84"/>
      <c r="P156" s="213">
        <f>O156*H156</f>
        <v>0</v>
      </c>
      <c r="Q156" s="213">
        <v>0.061190000000000001</v>
      </c>
      <c r="R156" s="213">
        <f>Q156*H156</f>
        <v>1.5297499999999999</v>
      </c>
      <c r="S156" s="213">
        <v>0</v>
      </c>
      <c r="T156" s="214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15" t="s">
        <v>128</v>
      </c>
      <c r="AT156" s="215" t="s">
        <v>124</v>
      </c>
      <c r="AU156" s="215" t="s">
        <v>133</v>
      </c>
      <c r="AY156" s="17" t="s">
        <v>121</v>
      </c>
      <c r="BE156" s="216">
        <f>IF(N156="základní",J156,0)</f>
        <v>0</v>
      </c>
      <c r="BF156" s="216">
        <f>IF(N156="snížená",J156,0)</f>
        <v>0</v>
      </c>
      <c r="BG156" s="216">
        <f>IF(N156="zákl. přenesená",J156,0)</f>
        <v>0</v>
      </c>
      <c r="BH156" s="216">
        <f>IF(N156="sníž. přenesená",J156,0)</f>
        <v>0</v>
      </c>
      <c r="BI156" s="216">
        <f>IF(N156="nulová",J156,0)</f>
        <v>0</v>
      </c>
      <c r="BJ156" s="17" t="s">
        <v>77</v>
      </c>
      <c r="BK156" s="216">
        <f>ROUND(I156*H156,2)</f>
        <v>0</v>
      </c>
      <c r="BL156" s="17" t="s">
        <v>128</v>
      </c>
      <c r="BM156" s="215" t="s">
        <v>409</v>
      </c>
    </row>
    <row r="157" s="12" customFormat="1" ht="20.88" customHeight="1">
      <c r="A157" s="12"/>
      <c r="B157" s="188"/>
      <c r="C157" s="189"/>
      <c r="D157" s="190" t="s">
        <v>68</v>
      </c>
      <c r="E157" s="202" t="s">
        <v>410</v>
      </c>
      <c r="F157" s="202" t="s">
        <v>411</v>
      </c>
      <c r="G157" s="189"/>
      <c r="H157" s="189"/>
      <c r="I157" s="192"/>
      <c r="J157" s="203">
        <f>BK157</f>
        <v>0</v>
      </c>
      <c r="K157" s="189"/>
      <c r="L157" s="194"/>
      <c r="M157" s="195"/>
      <c r="N157" s="196"/>
      <c r="O157" s="196"/>
      <c r="P157" s="197">
        <f>SUM(P158:P159)</f>
        <v>0</v>
      </c>
      <c r="Q157" s="196"/>
      <c r="R157" s="197">
        <f>SUM(R158:R159)</f>
        <v>0.0012999999999999999</v>
      </c>
      <c r="S157" s="196"/>
      <c r="T157" s="198">
        <f>SUM(T158:T159)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199" t="s">
        <v>79</v>
      </c>
      <c r="AT157" s="200" t="s">
        <v>68</v>
      </c>
      <c r="AU157" s="200" t="s">
        <v>79</v>
      </c>
      <c r="AY157" s="199" t="s">
        <v>121</v>
      </c>
      <c r="BK157" s="201">
        <f>SUM(BK158:BK159)</f>
        <v>0</v>
      </c>
    </row>
    <row r="158" s="2" customFormat="1" ht="23.4566" customHeight="1">
      <c r="A158" s="38"/>
      <c r="B158" s="39"/>
      <c r="C158" s="204" t="s">
        <v>412</v>
      </c>
      <c r="D158" s="204" t="s">
        <v>124</v>
      </c>
      <c r="E158" s="205" t="s">
        <v>413</v>
      </c>
      <c r="F158" s="206" t="s">
        <v>414</v>
      </c>
      <c r="G158" s="207" t="s">
        <v>127</v>
      </c>
      <c r="H158" s="208">
        <v>1</v>
      </c>
      <c r="I158" s="209"/>
      <c r="J158" s="210">
        <f>ROUND(I158*H158,2)</f>
        <v>0</v>
      </c>
      <c r="K158" s="206" t="s">
        <v>19</v>
      </c>
      <c r="L158" s="44"/>
      <c r="M158" s="211" t="s">
        <v>19</v>
      </c>
      <c r="N158" s="212" t="s">
        <v>40</v>
      </c>
      <c r="O158" s="84"/>
      <c r="P158" s="213">
        <f>O158*H158</f>
        <v>0</v>
      </c>
      <c r="Q158" s="213">
        <v>0</v>
      </c>
      <c r="R158" s="213">
        <f>Q158*H158</f>
        <v>0</v>
      </c>
      <c r="S158" s="213">
        <v>0</v>
      </c>
      <c r="T158" s="214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15" t="s">
        <v>128</v>
      </c>
      <c r="AT158" s="215" t="s">
        <v>124</v>
      </c>
      <c r="AU158" s="215" t="s">
        <v>133</v>
      </c>
      <c r="AY158" s="17" t="s">
        <v>121</v>
      </c>
      <c r="BE158" s="216">
        <f>IF(N158="základní",J158,0)</f>
        <v>0</v>
      </c>
      <c r="BF158" s="216">
        <f>IF(N158="snížená",J158,0)</f>
        <v>0</v>
      </c>
      <c r="BG158" s="216">
        <f>IF(N158="zákl. přenesená",J158,0)</f>
        <v>0</v>
      </c>
      <c r="BH158" s="216">
        <f>IF(N158="sníž. přenesená",J158,0)</f>
        <v>0</v>
      </c>
      <c r="BI158" s="216">
        <f>IF(N158="nulová",J158,0)</f>
        <v>0</v>
      </c>
      <c r="BJ158" s="17" t="s">
        <v>77</v>
      </c>
      <c r="BK158" s="216">
        <f>ROUND(I158*H158,2)</f>
        <v>0</v>
      </c>
      <c r="BL158" s="17" t="s">
        <v>128</v>
      </c>
      <c r="BM158" s="215" t="s">
        <v>415</v>
      </c>
    </row>
    <row r="159" s="2" customFormat="1" ht="16.30189" customHeight="1">
      <c r="A159" s="38"/>
      <c r="B159" s="39"/>
      <c r="C159" s="217" t="s">
        <v>416</v>
      </c>
      <c r="D159" s="217" t="s">
        <v>134</v>
      </c>
      <c r="E159" s="218" t="s">
        <v>417</v>
      </c>
      <c r="F159" s="219" t="s">
        <v>418</v>
      </c>
      <c r="G159" s="220" t="s">
        <v>127</v>
      </c>
      <c r="H159" s="221">
        <v>1</v>
      </c>
      <c r="I159" s="222"/>
      <c r="J159" s="223">
        <f>ROUND(I159*H159,2)</f>
        <v>0</v>
      </c>
      <c r="K159" s="219" t="s">
        <v>19</v>
      </c>
      <c r="L159" s="224"/>
      <c r="M159" s="225" t="s">
        <v>19</v>
      </c>
      <c r="N159" s="226" t="s">
        <v>40</v>
      </c>
      <c r="O159" s="84"/>
      <c r="P159" s="213">
        <f>O159*H159</f>
        <v>0</v>
      </c>
      <c r="Q159" s="213">
        <v>0.0012999999999999999</v>
      </c>
      <c r="R159" s="213">
        <f>Q159*H159</f>
        <v>0.0012999999999999999</v>
      </c>
      <c r="S159" s="213">
        <v>0</v>
      </c>
      <c r="T159" s="214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15" t="s">
        <v>138</v>
      </c>
      <c r="AT159" s="215" t="s">
        <v>134</v>
      </c>
      <c r="AU159" s="215" t="s">
        <v>133</v>
      </c>
      <c r="AY159" s="17" t="s">
        <v>121</v>
      </c>
      <c r="BE159" s="216">
        <f>IF(N159="základní",J159,0)</f>
        <v>0</v>
      </c>
      <c r="BF159" s="216">
        <f>IF(N159="snížená",J159,0)</f>
        <v>0</v>
      </c>
      <c r="BG159" s="216">
        <f>IF(N159="zákl. přenesená",J159,0)</f>
        <v>0</v>
      </c>
      <c r="BH159" s="216">
        <f>IF(N159="sníž. přenesená",J159,0)</f>
        <v>0</v>
      </c>
      <c r="BI159" s="216">
        <f>IF(N159="nulová",J159,0)</f>
        <v>0</v>
      </c>
      <c r="BJ159" s="17" t="s">
        <v>77</v>
      </c>
      <c r="BK159" s="216">
        <f>ROUND(I159*H159,2)</f>
        <v>0</v>
      </c>
      <c r="BL159" s="17" t="s">
        <v>128</v>
      </c>
      <c r="BM159" s="215" t="s">
        <v>419</v>
      </c>
    </row>
    <row r="160" s="12" customFormat="1" ht="20.88" customHeight="1">
      <c r="A160" s="12"/>
      <c r="B160" s="188"/>
      <c r="C160" s="189"/>
      <c r="D160" s="190" t="s">
        <v>68</v>
      </c>
      <c r="E160" s="202" t="s">
        <v>420</v>
      </c>
      <c r="F160" s="202" t="s">
        <v>421</v>
      </c>
      <c r="G160" s="189"/>
      <c r="H160" s="189"/>
      <c r="I160" s="192"/>
      <c r="J160" s="203">
        <f>BK160</f>
        <v>0</v>
      </c>
      <c r="K160" s="189"/>
      <c r="L160" s="194"/>
      <c r="M160" s="195"/>
      <c r="N160" s="196"/>
      <c r="O160" s="196"/>
      <c r="P160" s="197">
        <f>SUM(P161:P164)</f>
        <v>0</v>
      </c>
      <c r="Q160" s="196"/>
      <c r="R160" s="197">
        <f>SUM(R161:R164)</f>
        <v>0.01525</v>
      </c>
      <c r="S160" s="196"/>
      <c r="T160" s="198">
        <f>SUM(T161:T164)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199" t="s">
        <v>79</v>
      </c>
      <c r="AT160" s="200" t="s">
        <v>68</v>
      </c>
      <c r="AU160" s="200" t="s">
        <v>79</v>
      </c>
      <c r="AY160" s="199" t="s">
        <v>121</v>
      </c>
      <c r="BK160" s="201">
        <f>SUM(BK161:BK164)</f>
        <v>0</v>
      </c>
    </row>
    <row r="161" s="2" customFormat="1" ht="16.30189" customHeight="1">
      <c r="A161" s="38"/>
      <c r="B161" s="39"/>
      <c r="C161" s="204" t="s">
        <v>422</v>
      </c>
      <c r="D161" s="204" t="s">
        <v>124</v>
      </c>
      <c r="E161" s="205" t="s">
        <v>423</v>
      </c>
      <c r="F161" s="206" t="s">
        <v>424</v>
      </c>
      <c r="G161" s="207" t="s">
        <v>408</v>
      </c>
      <c r="H161" s="208">
        <v>25</v>
      </c>
      <c r="I161" s="209"/>
      <c r="J161" s="210">
        <f>ROUND(I161*H161,2)</f>
        <v>0</v>
      </c>
      <c r="K161" s="206" t="s">
        <v>19</v>
      </c>
      <c r="L161" s="44"/>
      <c r="M161" s="211" t="s">
        <v>19</v>
      </c>
      <c r="N161" s="212" t="s">
        <v>40</v>
      </c>
      <c r="O161" s="84"/>
      <c r="P161" s="213">
        <f>O161*H161</f>
        <v>0</v>
      </c>
      <c r="Q161" s="213">
        <v>0</v>
      </c>
      <c r="R161" s="213">
        <f>Q161*H161</f>
        <v>0</v>
      </c>
      <c r="S161" s="213">
        <v>0</v>
      </c>
      <c r="T161" s="214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15" t="s">
        <v>128</v>
      </c>
      <c r="AT161" s="215" t="s">
        <v>124</v>
      </c>
      <c r="AU161" s="215" t="s">
        <v>133</v>
      </c>
      <c r="AY161" s="17" t="s">
        <v>121</v>
      </c>
      <c r="BE161" s="216">
        <f>IF(N161="základní",J161,0)</f>
        <v>0</v>
      </c>
      <c r="BF161" s="216">
        <f>IF(N161="snížená",J161,0)</f>
        <v>0</v>
      </c>
      <c r="BG161" s="216">
        <f>IF(N161="zákl. přenesená",J161,0)</f>
        <v>0</v>
      </c>
      <c r="BH161" s="216">
        <f>IF(N161="sníž. přenesená",J161,0)</f>
        <v>0</v>
      </c>
      <c r="BI161" s="216">
        <f>IF(N161="nulová",J161,0)</f>
        <v>0</v>
      </c>
      <c r="BJ161" s="17" t="s">
        <v>77</v>
      </c>
      <c r="BK161" s="216">
        <f>ROUND(I161*H161,2)</f>
        <v>0</v>
      </c>
      <c r="BL161" s="17" t="s">
        <v>128</v>
      </c>
      <c r="BM161" s="215" t="s">
        <v>425</v>
      </c>
    </row>
    <row r="162" s="2" customFormat="1" ht="16.30189" customHeight="1">
      <c r="A162" s="38"/>
      <c r="B162" s="39"/>
      <c r="C162" s="204" t="s">
        <v>426</v>
      </c>
      <c r="D162" s="204" t="s">
        <v>124</v>
      </c>
      <c r="E162" s="205" t="s">
        <v>427</v>
      </c>
      <c r="F162" s="206" t="s">
        <v>428</v>
      </c>
      <c r="G162" s="207" t="s">
        <v>408</v>
      </c>
      <c r="H162" s="208">
        <v>25</v>
      </c>
      <c r="I162" s="209"/>
      <c r="J162" s="210">
        <f>ROUND(I162*H162,2)</f>
        <v>0</v>
      </c>
      <c r="K162" s="206" t="s">
        <v>19</v>
      </c>
      <c r="L162" s="44"/>
      <c r="M162" s="211" t="s">
        <v>19</v>
      </c>
      <c r="N162" s="212" t="s">
        <v>40</v>
      </c>
      <c r="O162" s="84"/>
      <c r="P162" s="213">
        <f>O162*H162</f>
        <v>0</v>
      </c>
      <c r="Q162" s="213">
        <v>0</v>
      </c>
      <c r="R162" s="213">
        <f>Q162*H162</f>
        <v>0</v>
      </c>
      <c r="S162" s="213">
        <v>0</v>
      </c>
      <c r="T162" s="214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15" t="s">
        <v>128</v>
      </c>
      <c r="AT162" s="215" t="s">
        <v>124</v>
      </c>
      <c r="AU162" s="215" t="s">
        <v>133</v>
      </c>
      <c r="AY162" s="17" t="s">
        <v>121</v>
      </c>
      <c r="BE162" s="216">
        <f>IF(N162="základní",J162,0)</f>
        <v>0</v>
      </c>
      <c r="BF162" s="216">
        <f>IF(N162="snížená",J162,0)</f>
        <v>0</v>
      </c>
      <c r="BG162" s="216">
        <f>IF(N162="zákl. přenesená",J162,0)</f>
        <v>0</v>
      </c>
      <c r="BH162" s="216">
        <f>IF(N162="sníž. přenesená",J162,0)</f>
        <v>0</v>
      </c>
      <c r="BI162" s="216">
        <f>IF(N162="nulová",J162,0)</f>
        <v>0</v>
      </c>
      <c r="BJ162" s="17" t="s">
        <v>77</v>
      </c>
      <c r="BK162" s="216">
        <f>ROUND(I162*H162,2)</f>
        <v>0</v>
      </c>
      <c r="BL162" s="17" t="s">
        <v>128</v>
      </c>
      <c r="BM162" s="215" t="s">
        <v>429</v>
      </c>
    </row>
    <row r="163" s="2" customFormat="1" ht="23.4566" customHeight="1">
      <c r="A163" s="38"/>
      <c r="B163" s="39"/>
      <c r="C163" s="204" t="s">
        <v>430</v>
      </c>
      <c r="D163" s="204" t="s">
        <v>124</v>
      </c>
      <c r="E163" s="205" t="s">
        <v>431</v>
      </c>
      <c r="F163" s="206" t="s">
        <v>432</v>
      </c>
      <c r="G163" s="207" t="s">
        <v>408</v>
      </c>
      <c r="H163" s="208">
        <v>25</v>
      </c>
      <c r="I163" s="209"/>
      <c r="J163" s="210">
        <f>ROUND(I163*H163,2)</f>
        <v>0</v>
      </c>
      <c r="K163" s="206" t="s">
        <v>19</v>
      </c>
      <c r="L163" s="44"/>
      <c r="M163" s="211" t="s">
        <v>19</v>
      </c>
      <c r="N163" s="212" t="s">
        <v>40</v>
      </c>
      <c r="O163" s="84"/>
      <c r="P163" s="213">
        <f>O163*H163</f>
        <v>0</v>
      </c>
      <c r="Q163" s="213">
        <v>0.00020000000000000001</v>
      </c>
      <c r="R163" s="213">
        <f>Q163*H163</f>
        <v>0.0050000000000000001</v>
      </c>
      <c r="S163" s="213">
        <v>0</v>
      </c>
      <c r="T163" s="214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15" t="s">
        <v>128</v>
      </c>
      <c r="AT163" s="215" t="s">
        <v>124</v>
      </c>
      <c r="AU163" s="215" t="s">
        <v>133</v>
      </c>
      <c r="AY163" s="17" t="s">
        <v>121</v>
      </c>
      <c r="BE163" s="216">
        <f>IF(N163="základní",J163,0)</f>
        <v>0</v>
      </c>
      <c r="BF163" s="216">
        <f>IF(N163="snížená",J163,0)</f>
        <v>0</v>
      </c>
      <c r="BG163" s="216">
        <f>IF(N163="zákl. přenesená",J163,0)</f>
        <v>0</v>
      </c>
      <c r="BH163" s="216">
        <f>IF(N163="sníž. přenesená",J163,0)</f>
        <v>0</v>
      </c>
      <c r="BI163" s="216">
        <f>IF(N163="nulová",J163,0)</f>
        <v>0</v>
      </c>
      <c r="BJ163" s="17" t="s">
        <v>77</v>
      </c>
      <c r="BK163" s="216">
        <f>ROUND(I163*H163,2)</f>
        <v>0</v>
      </c>
      <c r="BL163" s="17" t="s">
        <v>128</v>
      </c>
      <c r="BM163" s="215" t="s">
        <v>433</v>
      </c>
    </row>
    <row r="164" s="2" customFormat="1" ht="23.4566" customHeight="1">
      <c r="A164" s="38"/>
      <c r="B164" s="39"/>
      <c r="C164" s="204" t="s">
        <v>434</v>
      </c>
      <c r="D164" s="204" t="s">
        <v>124</v>
      </c>
      <c r="E164" s="205" t="s">
        <v>435</v>
      </c>
      <c r="F164" s="206" t="s">
        <v>436</v>
      </c>
      <c r="G164" s="207" t="s">
        <v>408</v>
      </c>
      <c r="H164" s="208">
        <v>25</v>
      </c>
      <c r="I164" s="209"/>
      <c r="J164" s="210">
        <f>ROUND(I164*H164,2)</f>
        <v>0</v>
      </c>
      <c r="K164" s="206" t="s">
        <v>19</v>
      </c>
      <c r="L164" s="44"/>
      <c r="M164" s="211" t="s">
        <v>19</v>
      </c>
      <c r="N164" s="212" t="s">
        <v>40</v>
      </c>
      <c r="O164" s="84"/>
      <c r="P164" s="213">
        <f>O164*H164</f>
        <v>0</v>
      </c>
      <c r="Q164" s="213">
        <v>0.00040999999999999999</v>
      </c>
      <c r="R164" s="213">
        <f>Q164*H164</f>
        <v>0.01025</v>
      </c>
      <c r="S164" s="213">
        <v>0</v>
      </c>
      <c r="T164" s="214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15" t="s">
        <v>128</v>
      </c>
      <c r="AT164" s="215" t="s">
        <v>124</v>
      </c>
      <c r="AU164" s="215" t="s">
        <v>133</v>
      </c>
      <c r="AY164" s="17" t="s">
        <v>121</v>
      </c>
      <c r="BE164" s="216">
        <f>IF(N164="základní",J164,0)</f>
        <v>0</v>
      </c>
      <c r="BF164" s="216">
        <f>IF(N164="snížená",J164,0)</f>
        <v>0</v>
      </c>
      <c r="BG164" s="216">
        <f>IF(N164="zákl. přenesená",J164,0)</f>
        <v>0</v>
      </c>
      <c r="BH164" s="216">
        <f>IF(N164="sníž. přenesená",J164,0)</f>
        <v>0</v>
      </c>
      <c r="BI164" s="216">
        <f>IF(N164="nulová",J164,0)</f>
        <v>0</v>
      </c>
      <c r="BJ164" s="17" t="s">
        <v>77</v>
      </c>
      <c r="BK164" s="216">
        <f>ROUND(I164*H164,2)</f>
        <v>0</v>
      </c>
      <c r="BL164" s="17" t="s">
        <v>128</v>
      </c>
      <c r="BM164" s="215" t="s">
        <v>437</v>
      </c>
    </row>
    <row r="165" s="12" customFormat="1" ht="20.88" customHeight="1">
      <c r="A165" s="12"/>
      <c r="B165" s="188"/>
      <c r="C165" s="189"/>
      <c r="D165" s="190" t="s">
        <v>68</v>
      </c>
      <c r="E165" s="202" t="s">
        <v>438</v>
      </c>
      <c r="F165" s="202" t="s">
        <v>439</v>
      </c>
      <c r="G165" s="189"/>
      <c r="H165" s="189"/>
      <c r="I165" s="192"/>
      <c r="J165" s="203">
        <f>BK165</f>
        <v>0</v>
      </c>
      <c r="K165" s="189"/>
      <c r="L165" s="194"/>
      <c r="M165" s="195"/>
      <c r="N165" s="196"/>
      <c r="O165" s="196"/>
      <c r="P165" s="197">
        <f>P166</f>
        <v>0</v>
      </c>
      <c r="Q165" s="196"/>
      <c r="R165" s="197">
        <f>R166</f>
        <v>0.0064999999999999997</v>
      </c>
      <c r="S165" s="196"/>
      <c r="T165" s="198">
        <f>T166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199" t="s">
        <v>79</v>
      </c>
      <c r="AT165" s="200" t="s">
        <v>68</v>
      </c>
      <c r="AU165" s="200" t="s">
        <v>79</v>
      </c>
      <c r="AY165" s="199" t="s">
        <v>121</v>
      </c>
      <c r="BK165" s="201">
        <f>BK166</f>
        <v>0</v>
      </c>
    </row>
    <row r="166" s="2" customFormat="1" ht="23.4566" customHeight="1">
      <c r="A166" s="38"/>
      <c r="B166" s="39"/>
      <c r="C166" s="204" t="s">
        <v>440</v>
      </c>
      <c r="D166" s="204" t="s">
        <v>124</v>
      </c>
      <c r="E166" s="205" t="s">
        <v>441</v>
      </c>
      <c r="F166" s="206" t="s">
        <v>442</v>
      </c>
      <c r="G166" s="207" t="s">
        <v>408</v>
      </c>
      <c r="H166" s="208">
        <v>25</v>
      </c>
      <c r="I166" s="209"/>
      <c r="J166" s="210">
        <f>ROUND(I166*H166,2)</f>
        <v>0</v>
      </c>
      <c r="K166" s="206" t="s">
        <v>19</v>
      </c>
      <c r="L166" s="44"/>
      <c r="M166" s="211" t="s">
        <v>19</v>
      </c>
      <c r="N166" s="212" t="s">
        <v>40</v>
      </c>
      <c r="O166" s="84"/>
      <c r="P166" s="213">
        <f>O166*H166</f>
        <v>0</v>
      </c>
      <c r="Q166" s="213">
        <v>0.00025999999999999998</v>
      </c>
      <c r="R166" s="213">
        <f>Q166*H166</f>
        <v>0.0064999999999999997</v>
      </c>
      <c r="S166" s="213">
        <v>0</v>
      </c>
      <c r="T166" s="214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15" t="s">
        <v>128</v>
      </c>
      <c r="AT166" s="215" t="s">
        <v>124</v>
      </c>
      <c r="AU166" s="215" t="s">
        <v>133</v>
      </c>
      <c r="AY166" s="17" t="s">
        <v>121</v>
      </c>
      <c r="BE166" s="216">
        <f>IF(N166="základní",J166,0)</f>
        <v>0</v>
      </c>
      <c r="BF166" s="216">
        <f>IF(N166="snížená",J166,0)</f>
        <v>0</v>
      </c>
      <c r="BG166" s="216">
        <f>IF(N166="zákl. přenesená",J166,0)</f>
        <v>0</v>
      </c>
      <c r="BH166" s="216">
        <f>IF(N166="sníž. přenesená",J166,0)</f>
        <v>0</v>
      </c>
      <c r="BI166" s="216">
        <f>IF(N166="nulová",J166,0)</f>
        <v>0</v>
      </c>
      <c r="BJ166" s="17" t="s">
        <v>77</v>
      </c>
      <c r="BK166" s="216">
        <f>ROUND(I166*H166,2)</f>
        <v>0</v>
      </c>
      <c r="BL166" s="17" t="s">
        <v>128</v>
      </c>
      <c r="BM166" s="215" t="s">
        <v>443</v>
      </c>
    </row>
    <row r="167" s="12" customFormat="1" ht="22.8" customHeight="1">
      <c r="A167" s="12"/>
      <c r="B167" s="188"/>
      <c r="C167" s="189"/>
      <c r="D167" s="190" t="s">
        <v>68</v>
      </c>
      <c r="E167" s="202" t="s">
        <v>444</v>
      </c>
      <c r="F167" s="202" t="s">
        <v>445</v>
      </c>
      <c r="G167" s="189"/>
      <c r="H167" s="189"/>
      <c r="I167" s="192"/>
      <c r="J167" s="203">
        <f>BK167</f>
        <v>0</v>
      </c>
      <c r="K167" s="189"/>
      <c r="L167" s="194"/>
      <c r="M167" s="195"/>
      <c r="N167" s="196"/>
      <c r="O167" s="196"/>
      <c r="P167" s="197">
        <f>SUM(P168:P226)</f>
        <v>0</v>
      </c>
      <c r="Q167" s="196"/>
      <c r="R167" s="197">
        <f>SUM(R168:R226)</f>
        <v>0.90673099999999984</v>
      </c>
      <c r="S167" s="196"/>
      <c r="T167" s="198">
        <f>SUM(T168:T226)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199" t="s">
        <v>79</v>
      </c>
      <c r="AT167" s="200" t="s">
        <v>68</v>
      </c>
      <c r="AU167" s="200" t="s">
        <v>77</v>
      </c>
      <c r="AY167" s="199" t="s">
        <v>121</v>
      </c>
      <c r="BK167" s="201">
        <f>SUM(BK168:BK226)</f>
        <v>0</v>
      </c>
    </row>
    <row r="168" s="2" customFormat="1" ht="31.92453" customHeight="1">
      <c r="A168" s="38"/>
      <c r="B168" s="39"/>
      <c r="C168" s="204" t="s">
        <v>446</v>
      </c>
      <c r="D168" s="204" t="s">
        <v>124</v>
      </c>
      <c r="E168" s="205" t="s">
        <v>447</v>
      </c>
      <c r="F168" s="206" t="s">
        <v>448</v>
      </c>
      <c r="G168" s="207" t="s">
        <v>127</v>
      </c>
      <c r="H168" s="208">
        <v>4</v>
      </c>
      <c r="I168" s="209"/>
      <c r="J168" s="210">
        <f>ROUND(I168*H168,2)</f>
        <v>0</v>
      </c>
      <c r="K168" s="206" t="s">
        <v>19</v>
      </c>
      <c r="L168" s="44"/>
      <c r="M168" s="211" t="s">
        <v>19</v>
      </c>
      <c r="N168" s="212" t="s">
        <v>40</v>
      </c>
      <c r="O168" s="84"/>
      <c r="P168" s="213">
        <f>O168*H168</f>
        <v>0</v>
      </c>
      <c r="Q168" s="213">
        <v>0</v>
      </c>
      <c r="R168" s="213">
        <f>Q168*H168</f>
        <v>0</v>
      </c>
      <c r="S168" s="213">
        <v>0</v>
      </c>
      <c r="T168" s="214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15" t="s">
        <v>128</v>
      </c>
      <c r="AT168" s="215" t="s">
        <v>124</v>
      </c>
      <c r="AU168" s="215" t="s">
        <v>79</v>
      </c>
      <c r="AY168" s="17" t="s">
        <v>121</v>
      </c>
      <c r="BE168" s="216">
        <f>IF(N168="základní",J168,0)</f>
        <v>0</v>
      </c>
      <c r="BF168" s="216">
        <f>IF(N168="snížená",J168,0)</f>
        <v>0</v>
      </c>
      <c r="BG168" s="216">
        <f>IF(N168="zákl. přenesená",J168,0)</f>
        <v>0</v>
      </c>
      <c r="BH168" s="216">
        <f>IF(N168="sníž. přenesená",J168,0)</f>
        <v>0</v>
      </c>
      <c r="BI168" s="216">
        <f>IF(N168="nulová",J168,0)</f>
        <v>0</v>
      </c>
      <c r="BJ168" s="17" t="s">
        <v>77</v>
      </c>
      <c r="BK168" s="216">
        <f>ROUND(I168*H168,2)</f>
        <v>0</v>
      </c>
      <c r="BL168" s="17" t="s">
        <v>128</v>
      </c>
      <c r="BM168" s="215" t="s">
        <v>449</v>
      </c>
    </row>
    <row r="169" s="2" customFormat="1" ht="16.30189" customHeight="1">
      <c r="A169" s="38"/>
      <c r="B169" s="39"/>
      <c r="C169" s="217" t="s">
        <v>450</v>
      </c>
      <c r="D169" s="217" t="s">
        <v>134</v>
      </c>
      <c r="E169" s="218" t="s">
        <v>451</v>
      </c>
      <c r="F169" s="219" t="s">
        <v>452</v>
      </c>
      <c r="G169" s="220" t="s">
        <v>127</v>
      </c>
      <c r="H169" s="221">
        <v>4</v>
      </c>
      <c r="I169" s="222"/>
      <c r="J169" s="223">
        <f>ROUND(I169*H169,2)</f>
        <v>0</v>
      </c>
      <c r="K169" s="219" t="s">
        <v>19</v>
      </c>
      <c r="L169" s="224"/>
      <c r="M169" s="225" t="s">
        <v>19</v>
      </c>
      <c r="N169" s="226" t="s">
        <v>40</v>
      </c>
      <c r="O169" s="84"/>
      <c r="P169" s="213">
        <f>O169*H169</f>
        <v>0</v>
      </c>
      <c r="Q169" s="213">
        <v>0</v>
      </c>
      <c r="R169" s="213">
        <f>Q169*H169</f>
        <v>0</v>
      </c>
      <c r="S169" s="213">
        <v>0</v>
      </c>
      <c r="T169" s="214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15" t="s">
        <v>138</v>
      </c>
      <c r="AT169" s="215" t="s">
        <v>134</v>
      </c>
      <c r="AU169" s="215" t="s">
        <v>79</v>
      </c>
      <c r="AY169" s="17" t="s">
        <v>121</v>
      </c>
      <c r="BE169" s="216">
        <f>IF(N169="základní",J169,0)</f>
        <v>0</v>
      </c>
      <c r="BF169" s="216">
        <f>IF(N169="snížená",J169,0)</f>
        <v>0</v>
      </c>
      <c r="BG169" s="216">
        <f>IF(N169="zákl. přenesená",J169,0)</f>
        <v>0</v>
      </c>
      <c r="BH169" s="216">
        <f>IF(N169="sníž. přenesená",J169,0)</f>
        <v>0</v>
      </c>
      <c r="BI169" s="216">
        <f>IF(N169="nulová",J169,0)</f>
        <v>0</v>
      </c>
      <c r="BJ169" s="17" t="s">
        <v>77</v>
      </c>
      <c r="BK169" s="216">
        <f>ROUND(I169*H169,2)</f>
        <v>0</v>
      </c>
      <c r="BL169" s="17" t="s">
        <v>128</v>
      </c>
      <c r="BM169" s="215" t="s">
        <v>453</v>
      </c>
    </row>
    <row r="170" s="2" customFormat="1" ht="23.4566" customHeight="1">
      <c r="A170" s="38"/>
      <c r="B170" s="39"/>
      <c r="C170" s="204" t="s">
        <v>454</v>
      </c>
      <c r="D170" s="204" t="s">
        <v>124</v>
      </c>
      <c r="E170" s="205" t="s">
        <v>455</v>
      </c>
      <c r="F170" s="206" t="s">
        <v>456</v>
      </c>
      <c r="G170" s="207" t="s">
        <v>179</v>
      </c>
      <c r="H170" s="208">
        <v>360</v>
      </c>
      <c r="I170" s="209"/>
      <c r="J170" s="210">
        <f>ROUND(I170*H170,2)</f>
        <v>0</v>
      </c>
      <c r="K170" s="206" t="s">
        <v>19</v>
      </c>
      <c r="L170" s="44"/>
      <c r="M170" s="211" t="s">
        <v>19</v>
      </c>
      <c r="N170" s="212" t="s">
        <v>40</v>
      </c>
      <c r="O170" s="84"/>
      <c r="P170" s="213">
        <f>O170*H170</f>
        <v>0</v>
      </c>
      <c r="Q170" s="213">
        <v>0</v>
      </c>
      <c r="R170" s="213">
        <f>Q170*H170</f>
        <v>0</v>
      </c>
      <c r="S170" s="213">
        <v>0</v>
      </c>
      <c r="T170" s="214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15" t="s">
        <v>128</v>
      </c>
      <c r="AT170" s="215" t="s">
        <v>124</v>
      </c>
      <c r="AU170" s="215" t="s">
        <v>79</v>
      </c>
      <c r="AY170" s="17" t="s">
        <v>121</v>
      </c>
      <c r="BE170" s="216">
        <f>IF(N170="základní",J170,0)</f>
        <v>0</v>
      </c>
      <c r="BF170" s="216">
        <f>IF(N170="snížená",J170,0)</f>
        <v>0</v>
      </c>
      <c r="BG170" s="216">
        <f>IF(N170="zákl. přenesená",J170,0)</f>
        <v>0</v>
      </c>
      <c r="BH170" s="216">
        <f>IF(N170="sníž. přenesená",J170,0)</f>
        <v>0</v>
      </c>
      <c r="BI170" s="216">
        <f>IF(N170="nulová",J170,0)</f>
        <v>0</v>
      </c>
      <c r="BJ170" s="17" t="s">
        <v>77</v>
      </c>
      <c r="BK170" s="216">
        <f>ROUND(I170*H170,2)</f>
        <v>0</v>
      </c>
      <c r="BL170" s="17" t="s">
        <v>128</v>
      </c>
      <c r="BM170" s="215" t="s">
        <v>457</v>
      </c>
    </row>
    <row r="171" s="2" customFormat="1" ht="16.30189" customHeight="1">
      <c r="A171" s="38"/>
      <c r="B171" s="39"/>
      <c r="C171" s="217" t="s">
        <v>458</v>
      </c>
      <c r="D171" s="217" t="s">
        <v>134</v>
      </c>
      <c r="E171" s="218" t="s">
        <v>459</v>
      </c>
      <c r="F171" s="219" t="s">
        <v>460</v>
      </c>
      <c r="G171" s="220" t="s">
        <v>179</v>
      </c>
      <c r="H171" s="221">
        <v>414</v>
      </c>
      <c r="I171" s="222"/>
      <c r="J171" s="223">
        <f>ROUND(I171*H171,2)</f>
        <v>0</v>
      </c>
      <c r="K171" s="219" t="s">
        <v>19</v>
      </c>
      <c r="L171" s="224"/>
      <c r="M171" s="225" t="s">
        <v>19</v>
      </c>
      <c r="N171" s="226" t="s">
        <v>40</v>
      </c>
      <c r="O171" s="84"/>
      <c r="P171" s="213">
        <f>O171*H171</f>
        <v>0</v>
      </c>
      <c r="Q171" s="213">
        <v>0.00017000000000000001</v>
      </c>
      <c r="R171" s="213">
        <f>Q171*H171</f>
        <v>0.070379999999999998</v>
      </c>
      <c r="S171" s="213">
        <v>0</v>
      </c>
      <c r="T171" s="214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15" t="s">
        <v>138</v>
      </c>
      <c r="AT171" s="215" t="s">
        <v>134</v>
      </c>
      <c r="AU171" s="215" t="s">
        <v>79</v>
      </c>
      <c r="AY171" s="17" t="s">
        <v>121</v>
      </c>
      <c r="BE171" s="216">
        <f>IF(N171="základní",J171,0)</f>
        <v>0</v>
      </c>
      <c r="BF171" s="216">
        <f>IF(N171="snížená",J171,0)</f>
        <v>0</v>
      </c>
      <c r="BG171" s="216">
        <f>IF(N171="zákl. přenesená",J171,0)</f>
        <v>0</v>
      </c>
      <c r="BH171" s="216">
        <f>IF(N171="sníž. přenesená",J171,0)</f>
        <v>0</v>
      </c>
      <c r="BI171" s="216">
        <f>IF(N171="nulová",J171,0)</f>
        <v>0</v>
      </c>
      <c r="BJ171" s="17" t="s">
        <v>77</v>
      </c>
      <c r="BK171" s="216">
        <f>ROUND(I171*H171,2)</f>
        <v>0</v>
      </c>
      <c r="BL171" s="17" t="s">
        <v>128</v>
      </c>
      <c r="BM171" s="215" t="s">
        <v>461</v>
      </c>
    </row>
    <row r="172" s="2" customFormat="1">
      <c r="A172" s="38"/>
      <c r="B172" s="39"/>
      <c r="C172" s="40"/>
      <c r="D172" s="227" t="s">
        <v>185</v>
      </c>
      <c r="E172" s="40"/>
      <c r="F172" s="228" t="s">
        <v>462</v>
      </c>
      <c r="G172" s="40"/>
      <c r="H172" s="40"/>
      <c r="I172" s="229"/>
      <c r="J172" s="40"/>
      <c r="K172" s="40"/>
      <c r="L172" s="44"/>
      <c r="M172" s="230"/>
      <c r="N172" s="231"/>
      <c r="O172" s="84"/>
      <c r="P172" s="84"/>
      <c r="Q172" s="84"/>
      <c r="R172" s="84"/>
      <c r="S172" s="84"/>
      <c r="T172" s="85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185</v>
      </c>
      <c r="AU172" s="17" t="s">
        <v>79</v>
      </c>
    </row>
    <row r="173" s="13" customFormat="1">
      <c r="A173" s="13"/>
      <c r="B173" s="238"/>
      <c r="C173" s="239"/>
      <c r="D173" s="227" t="s">
        <v>302</v>
      </c>
      <c r="E173" s="240" t="s">
        <v>19</v>
      </c>
      <c r="F173" s="241" t="s">
        <v>463</v>
      </c>
      <c r="G173" s="239"/>
      <c r="H173" s="242">
        <v>414</v>
      </c>
      <c r="I173" s="243"/>
      <c r="J173" s="239"/>
      <c r="K173" s="239"/>
      <c r="L173" s="244"/>
      <c r="M173" s="245"/>
      <c r="N173" s="246"/>
      <c r="O173" s="246"/>
      <c r="P173" s="246"/>
      <c r="Q173" s="246"/>
      <c r="R173" s="246"/>
      <c r="S173" s="246"/>
      <c r="T173" s="24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8" t="s">
        <v>302</v>
      </c>
      <c r="AU173" s="248" t="s">
        <v>79</v>
      </c>
      <c r="AV173" s="13" t="s">
        <v>79</v>
      </c>
      <c r="AW173" s="13" t="s">
        <v>31</v>
      </c>
      <c r="AX173" s="13" t="s">
        <v>77</v>
      </c>
      <c r="AY173" s="248" t="s">
        <v>121</v>
      </c>
    </row>
    <row r="174" s="2" customFormat="1" ht="23.4566" customHeight="1">
      <c r="A174" s="38"/>
      <c r="B174" s="39"/>
      <c r="C174" s="204" t="s">
        <v>464</v>
      </c>
      <c r="D174" s="204" t="s">
        <v>124</v>
      </c>
      <c r="E174" s="205" t="s">
        <v>465</v>
      </c>
      <c r="F174" s="206" t="s">
        <v>466</v>
      </c>
      <c r="G174" s="207" t="s">
        <v>179</v>
      </c>
      <c r="H174" s="208">
        <v>75</v>
      </c>
      <c r="I174" s="209"/>
      <c r="J174" s="210">
        <f>ROUND(I174*H174,2)</f>
        <v>0</v>
      </c>
      <c r="K174" s="206" t="s">
        <v>19</v>
      </c>
      <c r="L174" s="44"/>
      <c r="M174" s="211" t="s">
        <v>19</v>
      </c>
      <c r="N174" s="212" t="s">
        <v>40</v>
      </c>
      <c r="O174" s="84"/>
      <c r="P174" s="213">
        <f>O174*H174</f>
        <v>0</v>
      </c>
      <c r="Q174" s="213">
        <v>0</v>
      </c>
      <c r="R174" s="213">
        <f>Q174*H174</f>
        <v>0</v>
      </c>
      <c r="S174" s="213">
        <v>0</v>
      </c>
      <c r="T174" s="214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15" t="s">
        <v>128</v>
      </c>
      <c r="AT174" s="215" t="s">
        <v>124</v>
      </c>
      <c r="AU174" s="215" t="s">
        <v>79</v>
      </c>
      <c r="AY174" s="17" t="s">
        <v>121</v>
      </c>
      <c r="BE174" s="216">
        <f>IF(N174="základní",J174,0)</f>
        <v>0</v>
      </c>
      <c r="BF174" s="216">
        <f>IF(N174="snížená",J174,0)</f>
        <v>0</v>
      </c>
      <c r="BG174" s="216">
        <f>IF(N174="zákl. přenesená",J174,0)</f>
        <v>0</v>
      </c>
      <c r="BH174" s="216">
        <f>IF(N174="sníž. přenesená",J174,0)</f>
        <v>0</v>
      </c>
      <c r="BI174" s="216">
        <f>IF(N174="nulová",J174,0)</f>
        <v>0</v>
      </c>
      <c r="BJ174" s="17" t="s">
        <v>77</v>
      </c>
      <c r="BK174" s="216">
        <f>ROUND(I174*H174,2)</f>
        <v>0</v>
      </c>
      <c r="BL174" s="17" t="s">
        <v>128</v>
      </c>
      <c r="BM174" s="215" t="s">
        <v>467</v>
      </c>
    </row>
    <row r="175" s="2" customFormat="1" ht="16.30189" customHeight="1">
      <c r="A175" s="38"/>
      <c r="B175" s="39"/>
      <c r="C175" s="217" t="s">
        <v>468</v>
      </c>
      <c r="D175" s="217" t="s">
        <v>134</v>
      </c>
      <c r="E175" s="218" t="s">
        <v>469</v>
      </c>
      <c r="F175" s="219" t="s">
        <v>470</v>
      </c>
      <c r="G175" s="220" t="s">
        <v>179</v>
      </c>
      <c r="H175" s="221">
        <v>86.25</v>
      </c>
      <c r="I175" s="222"/>
      <c r="J175" s="223">
        <f>ROUND(I175*H175,2)</f>
        <v>0</v>
      </c>
      <c r="K175" s="219" t="s">
        <v>19</v>
      </c>
      <c r="L175" s="224"/>
      <c r="M175" s="225" t="s">
        <v>19</v>
      </c>
      <c r="N175" s="226" t="s">
        <v>40</v>
      </c>
      <c r="O175" s="84"/>
      <c r="P175" s="213">
        <f>O175*H175</f>
        <v>0</v>
      </c>
      <c r="Q175" s="213">
        <v>0.00034000000000000002</v>
      </c>
      <c r="R175" s="213">
        <f>Q175*H175</f>
        <v>0.029325000000000004</v>
      </c>
      <c r="S175" s="213">
        <v>0</v>
      </c>
      <c r="T175" s="214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15" t="s">
        <v>138</v>
      </c>
      <c r="AT175" s="215" t="s">
        <v>134</v>
      </c>
      <c r="AU175" s="215" t="s">
        <v>79</v>
      </c>
      <c r="AY175" s="17" t="s">
        <v>121</v>
      </c>
      <c r="BE175" s="216">
        <f>IF(N175="základní",J175,0)</f>
        <v>0</v>
      </c>
      <c r="BF175" s="216">
        <f>IF(N175="snížená",J175,0)</f>
        <v>0</v>
      </c>
      <c r="BG175" s="216">
        <f>IF(N175="zákl. přenesená",J175,0)</f>
        <v>0</v>
      </c>
      <c r="BH175" s="216">
        <f>IF(N175="sníž. přenesená",J175,0)</f>
        <v>0</v>
      </c>
      <c r="BI175" s="216">
        <f>IF(N175="nulová",J175,0)</f>
        <v>0</v>
      </c>
      <c r="BJ175" s="17" t="s">
        <v>77</v>
      </c>
      <c r="BK175" s="216">
        <f>ROUND(I175*H175,2)</f>
        <v>0</v>
      </c>
      <c r="BL175" s="17" t="s">
        <v>128</v>
      </c>
      <c r="BM175" s="215" t="s">
        <v>471</v>
      </c>
    </row>
    <row r="176" s="2" customFormat="1">
      <c r="A176" s="38"/>
      <c r="B176" s="39"/>
      <c r="C176" s="40"/>
      <c r="D176" s="227" t="s">
        <v>185</v>
      </c>
      <c r="E176" s="40"/>
      <c r="F176" s="228" t="s">
        <v>472</v>
      </c>
      <c r="G176" s="40"/>
      <c r="H176" s="40"/>
      <c r="I176" s="229"/>
      <c r="J176" s="40"/>
      <c r="K176" s="40"/>
      <c r="L176" s="44"/>
      <c r="M176" s="230"/>
      <c r="N176" s="231"/>
      <c r="O176" s="84"/>
      <c r="P176" s="84"/>
      <c r="Q176" s="84"/>
      <c r="R176" s="84"/>
      <c r="S176" s="84"/>
      <c r="T176" s="85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185</v>
      </c>
      <c r="AU176" s="17" t="s">
        <v>79</v>
      </c>
    </row>
    <row r="177" s="13" customFormat="1">
      <c r="A177" s="13"/>
      <c r="B177" s="238"/>
      <c r="C177" s="239"/>
      <c r="D177" s="227" t="s">
        <v>302</v>
      </c>
      <c r="E177" s="240" t="s">
        <v>19</v>
      </c>
      <c r="F177" s="241" t="s">
        <v>473</v>
      </c>
      <c r="G177" s="239"/>
      <c r="H177" s="242">
        <v>86.25</v>
      </c>
      <c r="I177" s="243"/>
      <c r="J177" s="239"/>
      <c r="K177" s="239"/>
      <c r="L177" s="244"/>
      <c r="M177" s="245"/>
      <c r="N177" s="246"/>
      <c r="O177" s="246"/>
      <c r="P177" s="246"/>
      <c r="Q177" s="246"/>
      <c r="R177" s="246"/>
      <c r="S177" s="246"/>
      <c r="T177" s="24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8" t="s">
        <v>302</v>
      </c>
      <c r="AU177" s="248" t="s">
        <v>79</v>
      </c>
      <c r="AV177" s="13" t="s">
        <v>79</v>
      </c>
      <c r="AW177" s="13" t="s">
        <v>31</v>
      </c>
      <c r="AX177" s="13" t="s">
        <v>77</v>
      </c>
      <c r="AY177" s="248" t="s">
        <v>121</v>
      </c>
    </row>
    <row r="178" s="2" customFormat="1" ht="23.4566" customHeight="1">
      <c r="A178" s="38"/>
      <c r="B178" s="39"/>
      <c r="C178" s="204" t="s">
        <v>474</v>
      </c>
      <c r="D178" s="204" t="s">
        <v>124</v>
      </c>
      <c r="E178" s="205" t="s">
        <v>475</v>
      </c>
      <c r="F178" s="206" t="s">
        <v>476</v>
      </c>
      <c r="G178" s="207" t="s">
        <v>179</v>
      </c>
      <c r="H178" s="208">
        <v>12</v>
      </c>
      <c r="I178" s="209"/>
      <c r="J178" s="210">
        <f>ROUND(I178*H178,2)</f>
        <v>0</v>
      </c>
      <c r="K178" s="206" t="s">
        <v>19</v>
      </c>
      <c r="L178" s="44"/>
      <c r="M178" s="211" t="s">
        <v>19</v>
      </c>
      <c r="N178" s="212" t="s">
        <v>40</v>
      </c>
      <c r="O178" s="84"/>
      <c r="P178" s="213">
        <f>O178*H178</f>
        <v>0</v>
      </c>
      <c r="Q178" s="213">
        <v>0</v>
      </c>
      <c r="R178" s="213">
        <f>Q178*H178</f>
        <v>0</v>
      </c>
      <c r="S178" s="213">
        <v>0</v>
      </c>
      <c r="T178" s="214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15" t="s">
        <v>128</v>
      </c>
      <c r="AT178" s="215" t="s">
        <v>124</v>
      </c>
      <c r="AU178" s="215" t="s">
        <v>79</v>
      </c>
      <c r="AY178" s="17" t="s">
        <v>121</v>
      </c>
      <c r="BE178" s="216">
        <f>IF(N178="základní",J178,0)</f>
        <v>0</v>
      </c>
      <c r="BF178" s="216">
        <f>IF(N178="snížená",J178,0)</f>
        <v>0</v>
      </c>
      <c r="BG178" s="216">
        <f>IF(N178="zákl. přenesená",J178,0)</f>
        <v>0</v>
      </c>
      <c r="BH178" s="216">
        <f>IF(N178="sníž. přenesená",J178,0)</f>
        <v>0</v>
      </c>
      <c r="BI178" s="216">
        <f>IF(N178="nulová",J178,0)</f>
        <v>0</v>
      </c>
      <c r="BJ178" s="17" t="s">
        <v>77</v>
      </c>
      <c r="BK178" s="216">
        <f>ROUND(I178*H178,2)</f>
        <v>0</v>
      </c>
      <c r="BL178" s="17" t="s">
        <v>128</v>
      </c>
      <c r="BM178" s="215" t="s">
        <v>477</v>
      </c>
    </row>
    <row r="179" s="2" customFormat="1" ht="16.30189" customHeight="1">
      <c r="A179" s="38"/>
      <c r="B179" s="39"/>
      <c r="C179" s="217" t="s">
        <v>478</v>
      </c>
      <c r="D179" s="217" t="s">
        <v>134</v>
      </c>
      <c r="E179" s="218" t="s">
        <v>479</v>
      </c>
      <c r="F179" s="219" t="s">
        <v>480</v>
      </c>
      <c r="G179" s="220" t="s">
        <v>179</v>
      </c>
      <c r="H179" s="221">
        <v>13.800000000000001</v>
      </c>
      <c r="I179" s="222"/>
      <c r="J179" s="223">
        <f>ROUND(I179*H179,2)</f>
        <v>0</v>
      </c>
      <c r="K179" s="219" t="s">
        <v>19</v>
      </c>
      <c r="L179" s="224"/>
      <c r="M179" s="225" t="s">
        <v>19</v>
      </c>
      <c r="N179" s="226" t="s">
        <v>40</v>
      </c>
      <c r="O179" s="84"/>
      <c r="P179" s="213">
        <f>O179*H179</f>
        <v>0</v>
      </c>
      <c r="Q179" s="213">
        <v>0.00017000000000000001</v>
      </c>
      <c r="R179" s="213">
        <f>Q179*H179</f>
        <v>0.0023460000000000004</v>
      </c>
      <c r="S179" s="213">
        <v>0</v>
      </c>
      <c r="T179" s="214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15" t="s">
        <v>138</v>
      </c>
      <c r="AT179" s="215" t="s">
        <v>134</v>
      </c>
      <c r="AU179" s="215" t="s">
        <v>79</v>
      </c>
      <c r="AY179" s="17" t="s">
        <v>121</v>
      </c>
      <c r="BE179" s="216">
        <f>IF(N179="základní",J179,0)</f>
        <v>0</v>
      </c>
      <c r="BF179" s="216">
        <f>IF(N179="snížená",J179,0)</f>
        <v>0</v>
      </c>
      <c r="BG179" s="216">
        <f>IF(N179="zákl. přenesená",J179,0)</f>
        <v>0</v>
      </c>
      <c r="BH179" s="216">
        <f>IF(N179="sníž. přenesená",J179,0)</f>
        <v>0</v>
      </c>
      <c r="BI179" s="216">
        <f>IF(N179="nulová",J179,0)</f>
        <v>0</v>
      </c>
      <c r="BJ179" s="17" t="s">
        <v>77</v>
      </c>
      <c r="BK179" s="216">
        <f>ROUND(I179*H179,2)</f>
        <v>0</v>
      </c>
      <c r="BL179" s="17" t="s">
        <v>128</v>
      </c>
      <c r="BM179" s="215" t="s">
        <v>481</v>
      </c>
    </row>
    <row r="180" s="2" customFormat="1">
      <c r="A180" s="38"/>
      <c r="B180" s="39"/>
      <c r="C180" s="40"/>
      <c r="D180" s="227" t="s">
        <v>185</v>
      </c>
      <c r="E180" s="40"/>
      <c r="F180" s="228" t="s">
        <v>482</v>
      </c>
      <c r="G180" s="40"/>
      <c r="H180" s="40"/>
      <c r="I180" s="229"/>
      <c r="J180" s="40"/>
      <c r="K180" s="40"/>
      <c r="L180" s="44"/>
      <c r="M180" s="230"/>
      <c r="N180" s="231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185</v>
      </c>
      <c r="AU180" s="17" t="s">
        <v>79</v>
      </c>
    </row>
    <row r="181" s="13" customFormat="1">
      <c r="A181" s="13"/>
      <c r="B181" s="238"/>
      <c r="C181" s="239"/>
      <c r="D181" s="227" t="s">
        <v>302</v>
      </c>
      <c r="E181" s="240" t="s">
        <v>19</v>
      </c>
      <c r="F181" s="241" t="s">
        <v>483</v>
      </c>
      <c r="G181" s="239"/>
      <c r="H181" s="242">
        <v>13.800000000000001</v>
      </c>
      <c r="I181" s="243"/>
      <c r="J181" s="239"/>
      <c r="K181" s="239"/>
      <c r="L181" s="244"/>
      <c r="M181" s="245"/>
      <c r="N181" s="246"/>
      <c r="O181" s="246"/>
      <c r="P181" s="246"/>
      <c r="Q181" s="246"/>
      <c r="R181" s="246"/>
      <c r="S181" s="246"/>
      <c r="T181" s="24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8" t="s">
        <v>302</v>
      </c>
      <c r="AU181" s="248" t="s">
        <v>79</v>
      </c>
      <c r="AV181" s="13" t="s">
        <v>79</v>
      </c>
      <c r="AW181" s="13" t="s">
        <v>31</v>
      </c>
      <c r="AX181" s="13" t="s">
        <v>77</v>
      </c>
      <c r="AY181" s="248" t="s">
        <v>121</v>
      </c>
    </row>
    <row r="182" s="2" customFormat="1" ht="23.4566" customHeight="1">
      <c r="A182" s="38"/>
      <c r="B182" s="39"/>
      <c r="C182" s="204" t="s">
        <v>484</v>
      </c>
      <c r="D182" s="204" t="s">
        <v>124</v>
      </c>
      <c r="E182" s="205" t="s">
        <v>485</v>
      </c>
      <c r="F182" s="206" t="s">
        <v>486</v>
      </c>
      <c r="G182" s="207" t="s">
        <v>179</v>
      </c>
      <c r="H182" s="208">
        <v>120</v>
      </c>
      <c r="I182" s="209"/>
      <c r="J182" s="210">
        <f>ROUND(I182*H182,2)</f>
        <v>0</v>
      </c>
      <c r="K182" s="206" t="s">
        <v>19</v>
      </c>
      <c r="L182" s="44"/>
      <c r="M182" s="211" t="s">
        <v>19</v>
      </c>
      <c r="N182" s="212" t="s">
        <v>40</v>
      </c>
      <c r="O182" s="84"/>
      <c r="P182" s="213">
        <f>O182*H182</f>
        <v>0</v>
      </c>
      <c r="Q182" s="213">
        <v>0</v>
      </c>
      <c r="R182" s="213">
        <f>Q182*H182</f>
        <v>0</v>
      </c>
      <c r="S182" s="213">
        <v>0</v>
      </c>
      <c r="T182" s="214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15" t="s">
        <v>128</v>
      </c>
      <c r="AT182" s="215" t="s">
        <v>124</v>
      </c>
      <c r="AU182" s="215" t="s">
        <v>79</v>
      </c>
      <c r="AY182" s="17" t="s">
        <v>121</v>
      </c>
      <c r="BE182" s="216">
        <f>IF(N182="základní",J182,0)</f>
        <v>0</v>
      </c>
      <c r="BF182" s="216">
        <f>IF(N182="snížená",J182,0)</f>
        <v>0</v>
      </c>
      <c r="BG182" s="216">
        <f>IF(N182="zákl. přenesená",J182,0)</f>
        <v>0</v>
      </c>
      <c r="BH182" s="216">
        <f>IF(N182="sníž. přenesená",J182,0)</f>
        <v>0</v>
      </c>
      <c r="BI182" s="216">
        <f>IF(N182="nulová",J182,0)</f>
        <v>0</v>
      </c>
      <c r="BJ182" s="17" t="s">
        <v>77</v>
      </c>
      <c r="BK182" s="216">
        <f>ROUND(I182*H182,2)</f>
        <v>0</v>
      </c>
      <c r="BL182" s="17" t="s">
        <v>128</v>
      </c>
      <c r="BM182" s="215" t="s">
        <v>487</v>
      </c>
    </row>
    <row r="183" s="2" customFormat="1" ht="23.4566" customHeight="1">
      <c r="A183" s="38"/>
      <c r="B183" s="39"/>
      <c r="C183" s="217" t="s">
        <v>488</v>
      </c>
      <c r="D183" s="217" t="s">
        <v>134</v>
      </c>
      <c r="E183" s="218" t="s">
        <v>489</v>
      </c>
      <c r="F183" s="219" t="s">
        <v>490</v>
      </c>
      <c r="G183" s="220" t="s">
        <v>179</v>
      </c>
      <c r="H183" s="221">
        <v>120</v>
      </c>
      <c r="I183" s="222"/>
      <c r="J183" s="223">
        <f>ROUND(I183*H183,2)</f>
        <v>0</v>
      </c>
      <c r="K183" s="219" t="s">
        <v>19</v>
      </c>
      <c r="L183" s="224"/>
      <c r="M183" s="225" t="s">
        <v>19</v>
      </c>
      <c r="N183" s="226" t="s">
        <v>40</v>
      </c>
      <c r="O183" s="84"/>
      <c r="P183" s="213">
        <f>O183*H183</f>
        <v>0</v>
      </c>
      <c r="Q183" s="213">
        <v>0.0060699999999999999</v>
      </c>
      <c r="R183" s="213">
        <f>Q183*H183</f>
        <v>0.72839999999999994</v>
      </c>
      <c r="S183" s="213">
        <v>0</v>
      </c>
      <c r="T183" s="214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15" t="s">
        <v>138</v>
      </c>
      <c r="AT183" s="215" t="s">
        <v>134</v>
      </c>
      <c r="AU183" s="215" t="s">
        <v>79</v>
      </c>
      <c r="AY183" s="17" t="s">
        <v>121</v>
      </c>
      <c r="BE183" s="216">
        <f>IF(N183="základní",J183,0)</f>
        <v>0</v>
      </c>
      <c r="BF183" s="216">
        <f>IF(N183="snížená",J183,0)</f>
        <v>0</v>
      </c>
      <c r="BG183" s="216">
        <f>IF(N183="zákl. přenesená",J183,0)</f>
        <v>0</v>
      </c>
      <c r="BH183" s="216">
        <f>IF(N183="sníž. přenesená",J183,0)</f>
        <v>0</v>
      </c>
      <c r="BI183" s="216">
        <f>IF(N183="nulová",J183,0)</f>
        <v>0</v>
      </c>
      <c r="BJ183" s="17" t="s">
        <v>77</v>
      </c>
      <c r="BK183" s="216">
        <f>ROUND(I183*H183,2)</f>
        <v>0</v>
      </c>
      <c r="BL183" s="17" t="s">
        <v>128</v>
      </c>
      <c r="BM183" s="215" t="s">
        <v>491</v>
      </c>
    </row>
    <row r="184" s="2" customFormat="1">
      <c r="A184" s="38"/>
      <c r="B184" s="39"/>
      <c r="C184" s="40"/>
      <c r="D184" s="227" t="s">
        <v>185</v>
      </c>
      <c r="E184" s="40"/>
      <c r="F184" s="228" t="s">
        <v>492</v>
      </c>
      <c r="G184" s="40"/>
      <c r="H184" s="40"/>
      <c r="I184" s="229"/>
      <c r="J184" s="40"/>
      <c r="K184" s="40"/>
      <c r="L184" s="44"/>
      <c r="M184" s="230"/>
      <c r="N184" s="231"/>
      <c r="O184" s="84"/>
      <c r="P184" s="84"/>
      <c r="Q184" s="84"/>
      <c r="R184" s="84"/>
      <c r="S184" s="84"/>
      <c r="T184" s="85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185</v>
      </c>
      <c r="AU184" s="17" t="s">
        <v>79</v>
      </c>
    </row>
    <row r="185" s="2" customFormat="1" ht="23.4566" customHeight="1">
      <c r="A185" s="38"/>
      <c r="B185" s="39"/>
      <c r="C185" s="204" t="s">
        <v>493</v>
      </c>
      <c r="D185" s="204" t="s">
        <v>124</v>
      </c>
      <c r="E185" s="205" t="s">
        <v>494</v>
      </c>
      <c r="F185" s="206" t="s">
        <v>495</v>
      </c>
      <c r="G185" s="207" t="s">
        <v>179</v>
      </c>
      <c r="H185" s="208">
        <v>18</v>
      </c>
      <c r="I185" s="209"/>
      <c r="J185" s="210">
        <f>ROUND(I185*H185,2)</f>
        <v>0</v>
      </c>
      <c r="K185" s="206" t="s">
        <v>19</v>
      </c>
      <c r="L185" s="44"/>
      <c r="M185" s="211" t="s">
        <v>19</v>
      </c>
      <c r="N185" s="212" t="s">
        <v>40</v>
      </c>
      <c r="O185" s="84"/>
      <c r="P185" s="213">
        <f>O185*H185</f>
        <v>0</v>
      </c>
      <c r="Q185" s="213">
        <v>0</v>
      </c>
      <c r="R185" s="213">
        <f>Q185*H185</f>
        <v>0</v>
      </c>
      <c r="S185" s="213">
        <v>0</v>
      </c>
      <c r="T185" s="214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15" t="s">
        <v>128</v>
      </c>
      <c r="AT185" s="215" t="s">
        <v>124</v>
      </c>
      <c r="AU185" s="215" t="s">
        <v>79</v>
      </c>
      <c r="AY185" s="17" t="s">
        <v>121</v>
      </c>
      <c r="BE185" s="216">
        <f>IF(N185="základní",J185,0)</f>
        <v>0</v>
      </c>
      <c r="BF185" s="216">
        <f>IF(N185="snížená",J185,0)</f>
        <v>0</v>
      </c>
      <c r="BG185" s="216">
        <f>IF(N185="zákl. přenesená",J185,0)</f>
        <v>0</v>
      </c>
      <c r="BH185" s="216">
        <f>IF(N185="sníž. přenesená",J185,0)</f>
        <v>0</v>
      </c>
      <c r="BI185" s="216">
        <f>IF(N185="nulová",J185,0)</f>
        <v>0</v>
      </c>
      <c r="BJ185" s="17" t="s">
        <v>77</v>
      </c>
      <c r="BK185" s="216">
        <f>ROUND(I185*H185,2)</f>
        <v>0</v>
      </c>
      <c r="BL185" s="17" t="s">
        <v>128</v>
      </c>
      <c r="BM185" s="215" t="s">
        <v>496</v>
      </c>
    </row>
    <row r="186" s="2" customFormat="1" ht="16.30189" customHeight="1">
      <c r="A186" s="38"/>
      <c r="B186" s="39"/>
      <c r="C186" s="217" t="s">
        <v>497</v>
      </c>
      <c r="D186" s="217" t="s">
        <v>134</v>
      </c>
      <c r="E186" s="218" t="s">
        <v>498</v>
      </c>
      <c r="F186" s="219" t="s">
        <v>499</v>
      </c>
      <c r="G186" s="220" t="s">
        <v>179</v>
      </c>
      <c r="H186" s="221">
        <v>20.699999999999999</v>
      </c>
      <c r="I186" s="222"/>
      <c r="J186" s="223">
        <f>ROUND(I186*H186,2)</f>
        <v>0</v>
      </c>
      <c r="K186" s="219" t="s">
        <v>19</v>
      </c>
      <c r="L186" s="224"/>
      <c r="M186" s="225" t="s">
        <v>19</v>
      </c>
      <c r="N186" s="226" t="s">
        <v>40</v>
      </c>
      <c r="O186" s="84"/>
      <c r="P186" s="213">
        <f>O186*H186</f>
        <v>0</v>
      </c>
      <c r="Q186" s="213">
        <v>0.0011000000000000001</v>
      </c>
      <c r="R186" s="213">
        <f>Q186*H186</f>
        <v>0.022770000000000002</v>
      </c>
      <c r="S186" s="213">
        <v>0</v>
      </c>
      <c r="T186" s="214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15" t="s">
        <v>138</v>
      </c>
      <c r="AT186" s="215" t="s">
        <v>134</v>
      </c>
      <c r="AU186" s="215" t="s">
        <v>79</v>
      </c>
      <c r="AY186" s="17" t="s">
        <v>121</v>
      </c>
      <c r="BE186" s="216">
        <f>IF(N186="základní",J186,0)</f>
        <v>0</v>
      </c>
      <c r="BF186" s="216">
        <f>IF(N186="snížená",J186,0)</f>
        <v>0</v>
      </c>
      <c r="BG186" s="216">
        <f>IF(N186="zákl. přenesená",J186,0)</f>
        <v>0</v>
      </c>
      <c r="BH186" s="216">
        <f>IF(N186="sníž. přenesená",J186,0)</f>
        <v>0</v>
      </c>
      <c r="BI186" s="216">
        <f>IF(N186="nulová",J186,0)</f>
        <v>0</v>
      </c>
      <c r="BJ186" s="17" t="s">
        <v>77</v>
      </c>
      <c r="BK186" s="216">
        <f>ROUND(I186*H186,2)</f>
        <v>0</v>
      </c>
      <c r="BL186" s="17" t="s">
        <v>128</v>
      </c>
      <c r="BM186" s="215" t="s">
        <v>500</v>
      </c>
    </row>
    <row r="187" s="2" customFormat="1">
      <c r="A187" s="38"/>
      <c r="B187" s="39"/>
      <c r="C187" s="40"/>
      <c r="D187" s="227" t="s">
        <v>185</v>
      </c>
      <c r="E187" s="40"/>
      <c r="F187" s="228" t="s">
        <v>501</v>
      </c>
      <c r="G187" s="40"/>
      <c r="H187" s="40"/>
      <c r="I187" s="229"/>
      <c r="J187" s="40"/>
      <c r="K187" s="40"/>
      <c r="L187" s="44"/>
      <c r="M187" s="230"/>
      <c r="N187" s="231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185</v>
      </c>
      <c r="AU187" s="17" t="s">
        <v>79</v>
      </c>
    </row>
    <row r="188" s="13" customFormat="1">
      <c r="A188" s="13"/>
      <c r="B188" s="238"/>
      <c r="C188" s="239"/>
      <c r="D188" s="227" t="s">
        <v>302</v>
      </c>
      <c r="E188" s="240" t="s">
        <v>19</v>
      </c>
      <c r="F188" s="241" t="s">
        <v>502</v>
      </c>
      <c r="G188" s="239"/>
      <c r="H188" s="242">
        <v>20.699999999999999</v>
      </c>
      <c r="I188" s="243"/>
      <c r="J188" s="239"/>
      <c r="K188" s="239"/>
      <c r="L188" s="244"/>
      <c r="M188" s="245"/>
      <c r="N188" s="246"/>
      <c r="O188" s="246"/>
      <c r="P188" s="246"/>
      <c r="Q188" s="246"/>
      <c r="R188" s="246"/>
      <c r="S188" s="246"/>
      <c r="T188" s="24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8" t="s">
        <v>302</v>
      </c>
      <c r="AU188" s="248" t="s">
        <v>79</v>
      </c>
      <c r="AV188" s="13" t="s">
        <v>79</v>
      </c>
      <c r="AW188" s="13" t="s">
        <v>31</v>
      </c>
      <c r="AX188" s="13" t="s">
        <v>77</v>
      </c>
      <c r="AY188" s="248" t="s">
        <v>121</v>
      </c>
    </row>
    <row r="189" s="2" customFormat="1" ht="21.0566" customHeight="1">
      <c r="A189" s="38"/>
      <c r="B189" s="39"/>
      <c r="C189" s="204" t="s">
        <v>503</v>
      </c>
      <c r="D189" s="204" t="s">
        <v>124</v>
      </c>
      <c r="E189" s="205" t="s">
        <v>504</v>
      </c>
      <c r="F189" s="206" t="s">
        <v>505</v>
      </c>
      <c r="G189" s="207" t="s">
        <v>127</v>
      </c>
      <c r="H189" s="208">
        <v>30</v>
      </c>
      <c r="I189" s="209"/>
      <c r="J189" s="210">
        <f>ROUND(I189*H189,2)</f>
        <v>0</v>
      </c>
      <c r="K189" s="206" t="s">
        <v>19</v>
      </c>
      <c r="L189" s="44"/>
      <c r="M189" s="211" t="s">
        <v>19</v>
      </c>
      <c r="N189" s="212" t="s">
        <v>40</v>
      </c>
      <c r="O189" s="84"/>
      <c r="P189" s="213">
        <f>O189*H189</f>
        <v>0</v>
      </c>
      <c r="Q189" s="213">
        <v>0</v>
      </c>
      <c r="R189" s="213">
        <f>Q189*H189</f>
        <v>0</v>
      </c>
      <c r="S189" s="213">
        <v>0</v>
      </c>
      <c r="T189" s="214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15" t="s">
        <v>128</v>
      </c>
      <c r="AT189" s="215" t="s">
        <v>124</v>
      </c>
      <c r="AU189" s="215" t="s">
        <v>79</v>
      </c>
      <c r="AY189" s="17" t="s">
        <v>121</v>
      </c>
      <c r="BE189" s="216">
        <f>IF(N189="základní",J189,0)</f>
        <v>0</v>
      </c>
      <c r="BF189" s="216">
        <f>IF(N189="snížená",J189,0)</f>
        <v>0</v>
      </c>
      <c r="BG189" s="216">
        <f>IF(N189="zákl. přenesená",J189,0)</f>
        <v>0</v>
      </c>
      <c r="BH189" s="216">
        <f>IF(N189="sníž. přenesená",J189,0)</f>
        <v>0</v>
      </c>
      <c r="BI189" s="216">
        <f>IF(N189="nulová",J189,0)</f>
        <v>0</v>
      </c>
      <c r="BJ189" s="17" t="s">
        <v>77</v>
      </c>
      <c r="BK189" s="216">
        <f>ROUND(I189*H189,2)</f>
        <v>0</v>
      </c>
      <c r="BL189" s="17" t="s">
        <v>128</v>
      </c>
      <c r="BM189" s="215" t="s">
        <v>506</v>
      </c>
    </row>
    <row r="190" s="2" customFormat="1" ht="21.0566" customHeight="1">
      <c r="A190" s="38"/>
      <c r="B190" s="39"/>
      <c r="C190" s="204" t="s">
        <v>507</v>
      </c>
      <c r="D190" s="204" t="s">
        <v>124</v>
      </c>
      <c r="E190" s="205" t="s">
        <v>508</v>
      </c>
      <c r="F190" s="206" t="s">
        <v>509</v>
      </c>
      <c r="G190" s="207" t="s">
        <v>127</v>
      </c>
      <c r="H190" s="208">
        <v>30</v>
      </c>
      <c r="I190" s="209"/>
      <c r="J190" s="210">
        <f>ROUND(I190*H190,2)</f>
        <v>0</v>
      </c>
      <c r="K190" s="206" t="s">
        <v>19</v>
      </c>
      <c r="L190" s="44"/>
      <c r="M190" s="211" t="s">
        <v>19</v>
      </c>
      <c r="N190" s="212" t="s">
        <v>40</v>
      </c>
      <c r="O190" s="84"/>
      <c r="P190" s="213">
        <f>O190*H190</f>
        <v>0</v>
      </c>
      <c r="Q190" s="213">
        <v>0</v>
      </c>
      <c r="R190" s="213">
        <f>Q190*H190</f>
        <v>0</v>
      </c>
      <c r="S190" s="213">
        <v>0</v>
      </c>
      <c r="T190" s="214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15" t="s">
        <v>128</v>
      </c>
      <c r="AT190" s="215" t="s">
        <v>124</v>
      </c>
      <c r="AU190" s="215" t="s">
        <v>79</v>
      </c>
      <c r="AY190" s="17" t="s">
        <v>121</v>
      </c>
      <c r="BE190" s="216">
        <f>IF(N190="základní",J190,0)</f>
        <v>0</v>
      </c>
      <c r="BF190" s="216">
        <f>IF(N190="snížená",J190,0)</f>
        <v>0</v>
      </c>
      <c r="BG190" s="216">
        <f>IF(N190="zákl. přenesená",J190,0)</f>
        <v>0</v>
      </c>
      <c r="BH190" s="216">
        <f>IF(N190="sníž. přenesená",J190,0)</f>
        <v>0</v>
      </c>
      <c r="BI190" s="216">
        <f>IF(N190="nulová",J190,0)</f>
        <v>0</v>
      </c>
      <c r="BJ190" s="17" t="s">
        <v>77</v>
      </c>
      <c r="BK190" s="216">
        <f>ROUND(I190*H190,2)</f>
        <v>0</v>
      </c>
      <c r="BL190" s="17" t="s">
        <v>128</v>
      </c>
      <c r="BM190" s="215" t="s">
        <v>510</v>
      </c>
    </row>
    <row r="191" s="2" customFormat="1" ht="21.0566" customHeight="1">
      <c r="A191" s="38"/>
      <c r="B191" s="39"/>
      <c r="C191" s="204" t="s">
        <v>511</v>
      </c>
      <c r="D191" s="204" t="s">
        <v>124</v>
      </c>
      <c r="E191" s="205" t="s">
        <v>512</v>
      </c>
      <c r="F191" s="206" t="s">
        <v>513</v>
      </c>
      <c r="G191" s="207" t="s">
        <v>127</v>
      </c>
      <c r="H191" s="208">
        <v>8</v>
      </c>
      <c r="I191" s="209"/>
      <c r="J191" s="210">
        <f>ROUND(I191*H191,2)</f>
        <v>0</v>
      </c>
      <c r="K191" s="206" t="s">
        <v>19</v>
      </c>
      <c r="L191" s="44"/>
      <c r="M191" s="211" t="s">
        <v>19</v>
      </c>
      <c r="N191" s="212" t="s">
        <v>40</v>
      </c>
      <c r="O191" s="84"/>
      <c r="P191" s="213">
        <f>O191*H191</f>
        <v>0</v>
      </c>
      <c r="Q191" s="213">
        <v>0</v>
      </c>
      <c r="R191" s="213">
        <f>Q191*H191</f>
        <v>0</v>
      </c>
      <c r="S191" s="213">
        <v>0</v>
      </c>
      <c r="T191" s="214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15" t="s">
        <v>128</v>
      </c>
      <c r="AT191" s="215" t="s">
        <v>124</v>
      </c>
      <c r="AU191" s="215" t="s">
        <v>79</v>
      </c>
      <c r="AY191" s="17" t="s">
        <v>121</v>
      </c>
      <c r="BE191" s="216">
        <f>IF(N191="základní",J191,0)</f>
        <v>0</v>
      </c>
      <c r="BF191" s="216">
        <f>IF(N191="snížená",J191,0)</f>
        <v>0</v>
      </c>
      <c r="BG191" s="216">
        <f>IF(N191="zákl. přenesená",J191,0)</f>
        <v>0</v>
      </c>
      <c r="BH191" s="216">
        <f>IF(N191="sníž. přenesená",J191,0)</f>
        <v>0</v>
      </c>
      <c r="BI191" s="216">
        <f>IF(N191="nulová",J191,0)</f>
        <v>0</v>
      </c>
      <c r="BJ191" s="17" t="s">
        <v>77</v>
      </c>
      <c r="BK191" s="216">
        <f>ROUND(I191*H191,2)</f>
        <v>0</v>
      </c>
      <c r="BL191" s="17" t="s">
        <v>128</v>
      </c>
      <c r="BM191" s="215" t="s">
        <v>514</v>
      </c>
    </row>
    <row r="192" s="2" customFormat="1" ht="21.0566" customHeight="1">
      <c r="A192" s="38"/>
      <c r="B192" s="39"/>
      <c r="C192" s="204" t="s">
        <v>515</v>
      </c>
      <c r="D192" s="204" t="s">
        <v>124</v>
      </c>
      <c r="E192" s="205" t="s">
        <v>516</v>
      </c>
      <c r="F192" s="206" t="s">
        <v>517</v>
      </c>
      <c r="G192" s="207" t="s">
        <v>127</v>
      </c>
      <c r="H192" s="208">
        <v>10</v>
      </c>
      <c r="I192" s="209"/>
      <c r="J192" s="210">
        <f>ROUND(I192*H192,2)</f>
        <v>0</v>
      </c>
      <c r="K192" s="206" t="s">
        <v>19</v>
      </c>
      <c r="L192" s="44"/>
      <c r="M192" s="211" t="s">
        <v>19</v>
      </c>
      <c r="N192" s="212" t="s">
        <v>40</v>
      </c>
      <c r="O192" s="84"/>
      <c r="P192" s="213">
        <f>O192*H192</f>
        <v>0</v>
      </c>
      <c r="Q192" s="213">
        <v>0</v>
      </c>
      <c r="R192" s="213">
        <f>Q192*H192</f>
        <v>0</v>
      </c>
      <c r="S192" s="213">
        <v>0</v>
      </c>
      <c r="T192" s="214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15" t="s">
        <v>128</v>
      </c>
      <c r="AT192" s="215" t="s">
        <v>124</v>
      </c>
      <c r="AU192" s="215" t="s">
        <v>79</v>
      </c>
      <c r="AY192" s="17" t="s">
        <v>121</v>
      </c>
      <c r="BE192" s="216">
        <f>IF(N192="základní",J192,0)</f>
        <v>0</v>
      </c>
      <c r="BF192" s="216">
        <f>IF(N192="snížená",J192,0)</f>
        <v>0</v>
      </c>
      <c r="BG192" s="216">
        <f>IF(N192="zákl. přenesená",J192,0)</f>
        <v>0</v>
      </c>
      <c r="BH192" s="216">
        <f>IF(N192="sníž. přenesená",J192,0)</f>
        <v>0</v>
      </c>
      <c r="BI192" s="216">
        <f>IF(N192="nulová",J192,0)</f>
        <v>0</v>
      </c>
      <c r="BJ192" s="17" t="s">
        <v>77</v>
      </c>
      <c r="BK192" s="216">
        <f>ROUND(I192*H192,2)</f>
        <v>0</v>
      </c>
      <c r="BL192" s="17" t="s">
        <v>128</v>
      </c>
      <c r="BM192" s="215" t="s">
        <v>518</v>
      </c>
    </row>
    <row r="193" s="2" customFormat="1" ht="21.0566" customHeight="1">
      <c r="A193" s="38"/>
      <c r="B193" s="39"/>
      <c r="C193" s="204" t="s">
        <v>519</v>
      </c>
      <c r="D193" s="204" t="s">
        <v>124</v>
      </c>
      <c r="E193" s="205" t="s">
        <v>520</v>
      </c>
      <c r="F193" s="206" t="s">
        <v>521</v>
      </c>
      <c r="G193" s="207" t="s">
        <v>127</v>
      </c>
      <c r="H193" s="208">
        <v>1</v>
      </c>
      <c r="I193" s="209"/>
      <c r="J193" s="210">
        <f>ROUND(I193*H193,2)</f>
        <v>0</v>
      </c>
      <c r="K193" s="206" t="s">
        <v>19</v>
      </c>
      <c r="L193" s="44"/>
      <c r="M193" s="211" t="s">
        <v>19</v>
      </c>
      <c r="N193" s="212" t="s">
        <v>40</v>
      </c>
      <c r="O193" s="84"/>
      <c r="P193" s="213">
        <f>O193*H193</f>
        <v>0</v>
      </c>
      <c r="Q193" s="213">
        <v>0</v>
      </c>
      <c r="R193" s="213">
        <f>Q193*H193</f>
        <v>0</v>
      </c>
      <c r="S193" s="213">
        <v>0</v>
      </c>
      <c r="T193" s="214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15" t="s">
        <v>128</v>
      </c>
      <c r="AT193" s="215" t="s">
        <v>124</v>
      </c>
      <c r="AU193" s="215" t="s">
        <v>79</v>
      </c>
      <c r="AY193" s="17" t="s">
        <v>121</v>
      </c>
      <c r="BE193" s="216">
        <f>IF(N193="základní",J193,0)</f>
        <v>0</v>
      </c>
      <c r="BF193" s="216">
        <f>IF(N193="snížená",J193,0)</f>
        <v>0</v>
      </c>
      <c r="BG193" s="216">
        <f>IF(N193="zákl. přenesená",J193,0)</f>
        <v>0</v>
      </c>
      <c r="BH193" s="216">
        <f>IF(N193="sníž. přenesená",J193,0)</f>
        <v>0</v>
      </c>
      <c r="BI193" s="216">
        <f>IF(N193="nulová",J193,0)</f>
        <v>0</v>
      </c>
      <c r="BJ193" s="17" t="s">
        <v>77</v>
      </c>
      <c r="BK193" s="216">
        <f>ROUND(I193*H193,2)</f>
        <v>0</v>
      </c>
      <c r="BL193" s="17" t="s">
        <v>128</v>
      </c>
      <c r="BM193" s="215" t="s">
        <v>522</v>
      </c>
    </row>
    <row r="194" s="2" customFormat="1" ht="16.30189" customHeight="1">
      <c r="A194" s="38"/>
      <c r="B194" s="39"/>
      <c r="C194" s="217" t="s">
        <v>523</v>
      </c>
      <c r="D194" s="217" t="s">
        <v>134</v>
      </c>
      <c r="E194" s="218" t="s">
        <v>524</v>
      </c>
      <c r="F194" s="219" t="s">
        <v>525</v>
      </c>
      <c r="G194" s="220" t="s">
        <v>127</v>
      </c>
      <c r="H194" s="221">
        <v>1</v>
      </c>
      <c r="I194" s="222"/>
      <c r="J194" s="223">
        <f>ROUND(I194*H194,2)</f>
        <v>0</v>
      </c>
      <c r="K194" s="219" t="s">
        <v>19</v>
      </c>
      <c r="L194" s="224"/>
      <c r="M194" s="225" t="s">
        <v>19</v>
      </c>
      <c r="N194" s="226" t="s">
        <v>40</v>
      </c>
      <c r="O194" s="84"/>
      <c r="P194" s="213">
        <f>O194*H194</f>
        <v>0</v>
      </c>
      <c r="Q194" s="213">
        <v>0</v>
      </c>
      <c r="R194" s="213">
        <f>Q194*H194</f>
        <v>0</v>
      </c>
      <c r="S194" s="213">
        <v>0</v>
      </c>
      <c r="T194" s="214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15" t="s">
        <v>138</v>
      </c>
      <c r="AT194" s="215" t="s">
        <v>134</v>
      </c>
      <c r="AU194" s="215" t="s">
        <v>79</v>
      </c>
      <c r="AY194" s="17" t="s">
        <v>121</v>
      </c>
      <c r="BE194" s="216">
        <f>IF(N194="základní",J194,0)</f>
        <v>0</v>
      </c>
      <c r="BF194" s="216">
        <f>IF(N194="snížená",J194,0)</f>
        <v>0</v>
      </c>
      <c r="BG194" s="216">
        <f>IF(N194="zákl. přenesená",J194,0)</f>
        <v>0</v>
      </c>
      <c r="BH194" s="216">
        <f>IF(N194="sníž. přenesená",J194,0)</f>
        <v>0</v>
      </c>
      <c r="BI194" s="216">
        <f>IF(N194="nulová",J194,0)</f>
        <v>0</v>
      </c>
      <c r="BJ194" s="17" t="s">
        <v>77</v>
      </c>
      <c r="BK194" s="216">
        <f>ROUND(I194*H194,2)</f>
        <v>0</v>
      </c>
      <c r="BL194" s="17" t="s">
        <v>128</v>
      </c>
      <c r="BM194" s="215" t="s">
        <v>526</v>
      </c>
    </row>
    <row r="195" s="2" customFormat="1">
      <c r="A195" s="38"/>
      <c r="B195" s="39"/>
      <c r="C195" s="40"/>
      <c r="D195" s="227" t="s">
        <v>185</v>
      </c>
      <c r="E195" s="40"/>
      <c r="F195" s="228" t="s">
        <v>527</v>
      </c>
      <c r="G195" s="40"/>
      <c r="H195" s="40"/>
      <c r="I195" s="229"/>
      <c r="J195" s="40"/>
      <c r="K195" s="40"/>
      <c r="L195" s="44"/>
      <c r="M195" s="230"/>
      <c r="N195" s="231"/>
      <c r="O195" s="84"/>
      <c r="P195" s="84"/>
      <c r="Q195" s="84"/>
      <c r="R195" s="84"/>
      <c r="S195" s="84"/>
      <c r="T195" s="85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185</v>
      </c>
      <c r="AU195" s="17" t="s">
        <v>79</v>
      </c>
    </row>
    <row r="196" s="2" customFormat="1" ht="21.0566" customHeight="1">
      <c r="A196" s="38"/>
      <c r="B196" s="39"/>
      <c r="C196" s="204" t="s">
        <v>528</v>
      </c>
      <c r="D196" s="204" t="s">
        <v>124</v>
      </c>
      <c r="E196" s="205" t="s">
        <v>529</v>
      </c>
      <c r="F196" s="206" t="s">
        <v>530</v>
      </c>
      <c r="G196" s="207" t="s">
        <v>127</v>
      </c>
      <c r="H196" s="208">
        <v>1</v>
      </c>
      <c r="I196" s="209"/>
      <c r="J196" s="210">
        <f>ROUND(I196*H196,2)</f>
        <v>0</v>
      </c>
      <c r="K196" s="206" t="s">
        <v>19</v>
      </c>
      <c r="L196" s="44"/>
      <c r="M196" s="211" t="s">
        <v>19</v>
      </c>
      <c r="N196" s="212" t="s">
        <v>40</v>
      </c>
      <c r="O196" s="84"/>
      <c r="P196" s="213">
        <f>O196*H196</f>
        <v>0</v>
      </c>
      <c r="Q196" s="213">
        <v>0</v>
      </c>
      <c r="R196" s="213">
        <f>Q196*H196</f>
        <v>0</v>
      </c>
      <c r="S196" s="213">
        <v>0</v>
      </c>
      <c r="T196" s="214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15" t="s">
        <v>128</v>
      </c>
      <c r="AT196" s="215" t="s">
        <v>124</v>
      </c>
      <c r="AU196" s="215" t="s">
        <v>79</v>
      </c>
      <c r="AY196" s="17" t="s">
        <v>121</v>
      </c>
      <c r="BE196" s="216">
        <f>IF(N196="základní",J196,0)</f>
        <v>0</v>
      </c>
      <c r="BF196" s="216">
        <f>IF(N196="snížená",J196,0)</f>
        <v>0</v>
      </c>
      <c r="BG196" s="216">
        <f>IF(N196="zákl. přenesená",J196,0)</f>
        <v>0</v>
      </c>
      <c r="BH196" s="216">
        <f>IF(N196="sníž. přenesená",J196,0)</f>
        <v>0</v>
      </c>
      <c r="BI196" s="216">
        <f>IF(N196="nulová",J196,0)</f>
        <v>0</v>
      </c>
      <c r="BJ196" s="17" t="s">
        <v>77</v>
      </c>
      <c r="BK196" s="216">
        <f>ROUND(I196*H196,2)</f>
        <v>0</v>
      </c>
      <c r="BL196" s="17" t="s">
        <v>128</v>
      </c>
      <c r="BM196" s="215" t="s">
        <v>531</v>
      </c>
    </row>
    <row r="197" s="2" customFormat="1" ht="16.30189" customHeight="1">
      <c r="A197" s="38"/>
      <c r="B197" s="39"/>
      <c r="C197" s="217" t="s">
        <v>532</v>
      </c>
      <c r="D197" s="217" t="s">
        <v>134</v>
      </c>
      <c r="E197" s="218" t="s">
        <v>533</v>
      </c>
      <c r="F197" s="219" t="s">
        <v>534</v>
      </c>
      <c r="G197" s="220" t="s">
        <v>127</v>
      </c>
      <c r="H197" s="221">
        <v>1</v>
      </c>
      <c r="I197" s="222"/>
      <c r="J197" s="223">
        <f>ROUND(I197*H197,2)</f>
        <v>0</v>
      </c>
      <c r="K197" s="219" t="s">
        <v>19</v>
      </c>
      <c r="L197" s="224"/>
      <c r="M197" s="225" t="s">
        <v>19</v>
      </c>
      <c r="N197" s="226" t="s">
        <v>40</v>
      </c>
      <c r="O197" s="84"/>
      <c r="P197" s="213">
        <f>O197*H197</f>
        <v>0</v>
      </c>
      <c r="Q197" s="213">
        <v>0.00010000000000000001</v>
      </c>
      <c r="R197" s="213">
        <f>Q197*H197</f>
        <v>0.00010000000000000001</v>
      </c>
      <c r="S197" s="213">
        <v>0</v>
      </c>
      <c r="T197" s="214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15" t="s">
        <v>138</v>
      </c>
      <c r="AT197" s="215" t="s">
        <v>134</v>
      </c>
      <c r="AU197" s="215" t="s">
        <v>79</v>
      </c>
      <c r="AY197" s="17" t="s">
        <v>121</v>
      </c>
      <c r="BE197" s="216">
        <f>IF(N197="základní",J197,0)</f>
        <v>0</v>
      </c>
      <c r="BF197" s="216">
        <f>IF(N197="snížená",J197,0)</f>
        <v>0</v>
      </c>
      <c r="BG197" s="216">
        <f>IF(N197="zákl. přenesená",J197,0)</f>
        <v>0</v>
      </c>
      <c r="BH197" s="216">
        <f>IF(N197="sníž. přenesená",J197,0)</f>
        <v>0</v>
      </c>
      <c r="BI197" s="216">
        <f>IF(N197="nulová",J197,0)</f>
        <v>0</v>
      </c>
      <c r="BJ197" s="17" t="s">
        <v>77</v>
      </c>
      <c r="BK197" s="216">
        <f>ROUND(I197*H197,2)</f>
        <v>0</v>
      </c>
      <c r="BL197" s="17" t="s">
        <v>128</v>
      </c>
      <c r="BM197" s="215" t="s">
        <v>535</v>
      </c>
    </row>
    <row r="198" s="2" customFormat="1" ht="23.4566" customHeight="1">
      <c r="A198" s="38"/>
      <c r="B198" s="39"/>
      <c r="C198" s="204" t="s">
        <v>536</v>
      </c>
      <c r="D198" s="204" t="s">
        <v>124</v>
      </c>
      <c r="E198" s="205" t="s">
        <v>177</v>
      </c>
      <c r="F198" s="206" t="s">
        <v>178</v>
      </c>
      <c r="G198" s="207" t="s">
        <v>179</v>
      </c>
      <c r="H198" s="208">
        <v>300</v>
      </c>
      <c r="I198" s="209"/>
      <c r="J198" s="210">
        <f>ROUND(I198*H198,2)</f>
        <v>0</v>
      </c>
      <c r="K198" s="206" t="s">
        <v>19</v>
      </c>
      <c r="L198" s="44"/>
      <c r="M198" s="211" t="s">
        <v>19</v>
      </c>
      <c r="N198" s="212" t="s">
        <v>40</v>
      </c>
      <c r="O198" s="84"/>
      <c r="P198" s="213">
        <f>O198*H198</f>
        <v>0</v>
      </c>
      <c r="Q198" s="213">
        <v>0</v>
      </c>
      <c r="R198" s="213">
        <f>Q198*H198</f>
        <v>0</v>
      </c>
      <c r="S198" s="213">
        <v>0</v>
      </c>
      <c r="T198" s="214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15" t="s">
        <v>128</v>
      </c>
      <c r="AT198" s="215" t="s">
        <v>124</v>
      </c>
      <c r="AU198" s="215" t="s">
        <v>79</v>
      </c>
      <c r="AY198" s="17" t="s">
        <v>121</v>
      </c>
      <c r="BE198" s="216">
        <f>IF(N198="základní",J198,0)</f>
        <v>0</v>
      </c>
      <c r="BF198" s="216">
        <f>IF(N198="snížená",J198,0)</f>
        <v>0</v>
      </c>
      <c r="BG198" s="216">
        <f>IF(N198="zákl. přenesená",J198,0)</f>
        <v>0</v>
      </c>
      <c r="BH198" s="216">
        <f>IF(N198="sníž. přenesená",J198,0)</f>
        <v>0</v>
      </c>
      <c r="BI198" s="216">
        <f>IF(N198="nulová",J198,0)</f>
        <v>0</v>
      </c>
      <c r="BJ198" s="17" t="s">
        <v>77</v>
      </c>
      <c r="BK198" s="216">
        <f>ROUND(I198*H198,2)</f>
        <v>0</v>
      </c>
      <c r="BL198" s="17" t="s">
        <v>128</v>
      </c>
      <c r="BM198" s="215" t="s">
        <v>537</v>
      </c>
    </row>
    <row r="199" s="2" customFormat="1" ht="16.30189" customHeight="1">
      <c r="A199" s="38"/>
      <c r="B199" s="39"/>
      <c r="C199" s="217" t="s">
        <v>538</v>
      </c>
      <c r="D199" s="217" t="s">
        <v>134</v>
      </c>
      <c r="E199" s="218" t="s">
        <v>539</v>
      </c>
      <c r="F199" s="219" t="s">
        <v>540</v>
      </c>
      <c r="G199" s="220" t="s">
        <v>179</v>
      </c>
      <c r="H199" s="221">
        <v>315</v>
      </c>
      <c r="I199" s="222"/>
      <c r="J199" s="223">
        <f>ROUND(I199*H199,2)</f>
        <v>0</v>
      </c>
      <c r="K199" s="219" t="s">
        <v>19</v>
      </c>
      <c r="L199" s="224"/>
      <c r="M199" s="225" t="s">
        <v>19</v>
      </c>
      <c r="N199" s="226" t="s">
        <v>40</v>
      </c>
      <c r="O199" s="84"/>
      <c r="P199" s="213">
        <f>O199*H199</f>
        <v>0</v>
      </c>
      <c r="Q199" s="213">
        <v>0.00010000000000000001</v>
      </c>
      <c r="R199" s="213">
        <f>Q199*H199</f>
        <v>0.0315</v>
      </c>
      <c r="S199" s="213">
        <v>0</v>
      </c>
      <c r="T199" s="214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15" t="s">
        <v>138</v>
      </c>
      <c r="AT199" s="215" t="s">
        <v>134</v>
      </c>
      <c r="AU199" s="215" t="s">
        <v>79</v>
      </c>
      <c r="AY199" s="17" t="s">
        <v>121</v>
      </c>
      <c r="BE199" s="216">
        <f>IF(N199="základní",J199,0)</f>
        <v>0</v>
      </c>
      <c r="BF199" s="216">
        <f>IF(N199="snížená",J199,0)</f>
        <v>0</v>
      </c>
      <c r="BG199" s="216">
        <f>IF(N199="zákl. přenesená",J199,0)</f>
        <v>0</v>
      </c>
      <c r="BH199" s="216">
        <f>IF(N199="sníž. přenesená",J199,0)</f>
        <v>0</v>
      </c>
      <c r="BI199" s="216">
        <f>IF(N199="nulová",J199,0)</f>
        <v>0</v>
      </c>
      <c r="BJ199" s="17" t="s">
        <v>77</v>
      </c>
      <c r="BK199" s="216">
        <f>ROUND(I199*H199,2)</f>
        <v>0</v>
      </c>
      <c r="BL199" s="17" t="s">
        <v>128</v>
      </c>
      <c r="BM199" s="215" t="s">
        <v>541</v>
      </c>
    </row>
    <row r="200" s="13" customFormat="1">
      <c r="A200" s="13"/>
      <c r="B200" s="238"/>
      <c r="C200" s="239"/>
      <c r="D200" s="227" t="s">
        <v>302</v>
      </c>
      <c r="E200" s="240" t="s">
        <v>19</v>
      </c>
      <c r="F200" s="241" t="s">
        <v>542</v>
      </c>
      <c r="G200" s="239"/>
      <c r="H200" s="242">
        <v>315</v>
      </c>
      <c r="I200" s="243"/>
      <c r="J200" s="239"/>
      <c r="K200" s="239"/>
      <c r="L200" s="244"/>
      <c r="M200" s="245"/>
      <c r="N200" s="246"/>
      <c r="O200" s="246"/>
      <c r="P200" s="246"/>
      <c r="Q200" s="246"/>
      <c r="R200" s="246"/>
      <c r="S200" s="246"/>
      <c r="T200" s="24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8" t="s">
        <v>302</v>
      </c>
      <c r="AU200" s="248" t="s">
        <v>79</v>
      </c>
      <c r="AV200" s="13" t="s">
        <v>79</v>
      </c>
      <c r="AW200" s="13" t="s">
        <v>31</v>
      </c>
      <c r="AX200" s="13" t="s">
        <v>77</v>
      </c>
      <c r="AY200" s="248" t="s">
        <v>121</v>
      </c>
    </row>
    <row r="201" s="2" customFormat="1" ht="21.0566" customHeight="1">
      <c r="A201" s="38"/>
      <c r="B201" s="39"/>
      <c r="C201" s="204" t="s">
        <v>543</v>
      </c>
      <c r="D201" s="204" t="s">
        <v>124</v>
      </c>
      <c r="E201" s="205" t="s">
        <v>544</v>
      </c>
      <c r="F201" s="206" t="s">
        <v>545</v>
      </c>
      <c r="G201" s="207" t="s">
        <v>179</v>
      </c>
      <c r="H201" s="208">
        <v>12</v>
      </c>
      <c r="I201" s="209"/>
      <c r="J201" s="210">
        <f>ROUND(I201*H201,2)</f>
        <v>0</v>
      </c>
      <c r="K201" s="206" t="s">
        <v>19</v>
      </c>
      <c r="L201" s="44"/>
      <c r="M201" s="211" t="s">
        <v>19</v>
      </c>
      <c r="N201" s="212" t="s">
        <v>40</v>
      </c>
      <c r="O201" s="84"/>
      <c r="P201" s="213">
        <f>O201*H201</f>
        <v>0</v>
      </c>
      <c r="Q201" s="213">
        <v>0</v>
      </c>
      <c r="R201" s="213">
        <f>Q201*H201</f>
        <v>0</v>
      </c>
      <c r="S201" s="213">
        <v>0</v>
      </c>
      <c r="T201" s="214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15" t="s">
        <v>128</v>
      </c>
      <c r="AT201" s="215" t="s">
        <v>124</v>
      </c>
      <c r="AU201" s="215" t="s">
        <v>79</v>
      </c>
      <c r="AY201" s="17" t="s">
        <v>121</v>
      </c>
      <c r="BE201" s="216">
        <f>IF(N201="základní",J201,0)</f>
        <v>0</v>
      </c>
      <c r="BF201" s="216">
        <f>IF(N201="snížená",J201,0)</f>
        <v>0</v>
      </c>
      <c r="BG201" s="216">
        <f>IF(N201="zákl. přenesená",J201,0)</f>
        <v>0</v>
      </c>
      <c r="BH201" s="216">
        <f>IF(N201="sníž. přenesená",J201,0)</f>
        <v>0</v>
      </c>
      <c r="BI201" s="216">
        <f>IF(N201="nulová",J201,0)</f>
        <v>0</v>
      </c>
      <c r="BJ201" s="17" t="s">
        <v>77</v>
      </c>
      <c r="BK201" s="216">
        <f>ROUND(I201*H201,2)</f>
        <v>0</v>
      </c>
      <c r="BL201" s="17" t="s">
        <v>128</v>
      </c>
      <c r="BM201" s="215" t="s">
        <v>546</v>
      </c>
    </row>
    <row r="202" s="2" customFormat="1" ht="16.30189" customHeight="1">
      <c r="A202" s="38"/>
      <c r="B202" s="39"/>
      <c r="C202" s="217" t="s">
        <v>547</v>
      </c>
      <c r="D202" s="217" t="s">
        <v>134</v>
      </c>
      <c r="E202" s="218" t="s">
        <v>548</v>
      </c>
      <c r="F202" s="219" t="s">
        <v>549</v>
      </c>
      <c r="G202" s="220" t="s">
        <v>179</v>
      </c>
      <c r="H202" s="221">
        <v>12</v>
      </c>
      <c r="I202" s="222"/>
      <c r="J202" s="223">
        <f>ROUND(I202*H202,2)</f>
        <v>0</v>
      </c>
      <c r="K202" s="219" t="s">
        <v>19</v>
      </c>
      <c r="L202" s="224"/>
      <c r="M202" s="225" t="s">
        <v>19</v>
      </c>
      <c r="N202" s="226" t="s">
        <v>40</v>
      </c>
      <c r="O202" s="84"/>
      <c r="P202" s="213">
        <f>O202*H202</f>
        <v>0</v>
      </c>
      <c r="Q202" s="213">
        <v>0</v>
      </c>
      <c r="R202" s="213">
        <f>Q202*H202</f>
        <v>0</v>
      </c>
      <c r="S202" s="213">
        <v>0</v>
      </c>
      <c r="T202" s="214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15" t="s">
        <v>138</v>
      </c>
      <c r="AT202" s="215" t="s">
        <v>134</v>
      </c>
      <c r="AU202" s="215" t="s">
        <v>79</v>
      </c>
      <c r="AY202" s="17" t="s">
        <v>121</v>
      </c>
      <c r="BE202" s="216">
        <f>IF(N202="základní",J202,0)</f>
        <v>0</v>
      </c>
      <c r="BF202" s="216">
        <f>IF(N202="snížená",J202,0)</f>
        <v>0</v>
      </c>
      <c r="BG202" s="216">
        <f>IF(N202="zákl. přenesená",J202,0)</f>
        <v>0</v>
      </c>
      <c r="BH202" s="216">
        <f>IF(N202="sníž. přenesená",J202,0)</f>
        <v>0</v>
      </c>
      <c r="BI202" s="216">
        <f>IF(N202="nulová",J202,0)</f>
        <v>0</v>
      </c>
      <c r="BJ202" s="17" t="s">
        <v>77</v>
      </c>
      <c r="BK202" s="216">
        <f>ROUND(I202*H202,2)</f>
        <v>0</v>
      </c>
      <c r="BL202" s="17" t="s">
        <v>128</v>
      </c>
      <c r="BM202" s="215" t="s">
        <v>550</v>
      </c>
    </row>
    <row r="203" s="2" customFormat="1">
      <c r="A203" s="38"/>
      <c r="B203" s="39"/>
      <c r="C203" s="40"/>
      <c r="D203" s="227" t="s">
        <v>185</v>
      </c>
      <c r="E203" s="40"/>
      <c r="F203" s="228" t="s">
        <v>551</v>
      </c>
      <c r="G203" s="40"/>
      <c r="H203" s="40"/>
      <c r="I203" s="229"/>
      <c r="J203" s="40"/>
      <c r="K203" s="40"/>
      <c r="L203" s="44"/>
      <c r="M203" s="230"/>
      <c r="N203" s="231"/>
      <c r="O203" s="84"/>
      <c r="P203" s="84"/>
      <c r="Q203" s="84"/>
      <c r="R203" s="84"/>
      <c r="S203" s="84"/>
      <c r="T203" s="85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185</v>
      </c>
      <c r="AU203" s="17" t="s">
        <v>79</v>
      </c>
    </row>
    <row r="204" s="2" customFormat="1" ht="16.30189" customHeight="1">
      <c r="A204" s="38"/>
      <c r="B204" s="39"/>
      <c r="C204" s="217" t="s">
        <v>552</v>
      </c>
      <c r="D204" s="217" t="s">
        <v>134</v>
      </c>
      <c r="E204" s="218" t="s">
        <v>553</v>
      </c>
      <c r="F204" s="219" t="s">
        <v>554</v>
      </c>
      <c r="G204" s="220" t="s">
        <v>127</v>
      </c>
      <c r="H204" s="221">
        <v>12</v>
      </c>
      <c r="I204" s="222"/>
      <c r="J204" s="223">
        <f>ROUND(I204*H204,2)</f>
        <v>0</v>
      </c>
      <c r="K204" s="219" t="s">
        <v>19</v>
      </c>
      <c r="L204" s="224"/>
      <c r="M204" s="225" t="s">
        <v>19</v>
      </c>
      <c r="N204" s="226" t="s">
        <v>40</v>
      </c>
      <c r="O204" s="84"/>
      <c r="P204" s="213">
        <f>O204*H204</f>
        <v>0</v>
      </c>
      <c r="Q204" s="213">
        <v>0</v>
      </c>
      <c r="R204" s="213">
        <f>Q204*H204</f>
        <v>0</v>
      </c>
      <c r="S204" s="213">
        <v>0</v>
      </c>
      <c r="T204" s="214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15" t="s">
        <v>138</v>
      </c>
      <c r="AT204" s="215" t="s">
        <v>134</v>
      </c>
      <c r="AU204" s="215" t="s">
        <v>79</v>
      </c>
      <c r="AY204" s="17" t="s">
        <v>121</v>
      </c>
      <c r="BE204" s="216">
        <f>IF(N204="základní",J204,0)</f>
        <v>0</v>
      </c>
      <c r="BF204" s="216">
        <f>IF(N204="snížená",J204,0)</f>
        <v>0</v>
      </c>
      <c r="BG204" s="216">
        <f>IF(N204="zákl. přenesená",J204,0)</f>
        <v>0</v>
      </c>
      <c r="BH204" s="216">
        <f>IF(N204="sníž. přenesená",J204,0)</f>
        <v>0</v>
      </c>
      <c r="BI204" s="216">
        <f>IF(N204="nulová",J204,0)</f>
        <v>0</v>
      </c>
      <c r="BJ204" s="17" t="s">
        <v>77</v>
      </c>
      <c r="BK204" s="216">
        <f>ROUND(I204*H204,2)</f>
        <v>0</v>
      </c>
      <c r="BL204" s="17" t="s">
        <v>128</v>
      </c>
      <c r="BM204" s="215" t="s">
        <v>555</v>
      </c>
    </row>
    <row r="205" s="2" customFormat="1">
      <c r="A205" s="38"/>
      <c r="B205" s="39"/>
      <c r="C205" s="40"/>
      <c r="D205" s="227" t="s">
        <v>185</v>
      </c>
      <c r="E205" s="40"/>
      <c r="F205" s="228" t="s">
        <v>556</v>
      </c>
      <c r="G205" s="40"/>
      <c r="H205" s="40"/>
      <c r="I205" s="229"/>
      <c r="J205" s="40"/>
      <c r="K205" s="40"/>
      <c r="L205" s="44"/>
      <c r="M205" s="230"/>
      <c r="N205" s="231"/>
      <c r="O205" s="84"/>
      <c r="P205" s="84"/>
      <c r="Q205" s="84"/>
      <c r="R205" s="84"/>
      <c r="S205" s="84"/>
      <c r="T205" s="85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185</v>
      </c>
      <c r="AU205" s="17" t="s">
        <v>79</v>
      </c>
    </row>
    <row r="206" s="2" customFormat="1" ht="16.30189" customHeight="1">
      <c r="A206" s="38"/>
      <c r="B206" s="39"/>
      <c r="C206" s="217" t="s">
        <v>557</v>
      </c>
      <c r="D206" s="217" t="s">
        <v>134</v>
      </c>
      <c r="E206" s="218" t="s">
        <v>558</v>
      </c>
      <c r="F206" s="219" t="s">
        <v>559</v>
      </c>
      <c r="G206" s="220" t="s">
        <v>127</v>
      </c>
      <c r="H206" s="221">
        <v>12</v>
      </c>
      <c r="I206" s="222"/>
      <c r="J206" s="223">
        <f>ROUND(I206*H206,2)</f>
        <v>0</v>
      </c>
      <c r="K206" s="219" t="s">
        <v>19</v>
      </c>
      <c r="L206" s="224"/>
      <c r="M206" s="225" t="s">
        <v>19</v>
      </c>
      <c r="N206" s="226" t="s">
        <v>40</v>
      </c>
      <c r="O206" s="84"/>
      <c r="P206" s="213">
        <f>O206*H206</f>
        <v>0</v>
      </c>
      <c r="Q206" s="213">
        <v>0</v>
      </c>
      <c r="R206" s="213">
        <f>Q206*H206</f>
        <v>0</v>
      </c>
      <c r="S206" s="213">
        <v>0</v>
      </c>
      <c r="T206" s="214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15" t="s">
        <v>138</v>
      </c>
      <c r="AT206" s="215" t="s">
        <v>134</v>
      </c>
      <c r="AU206" s="215" t="s">
        <v>79</v>
      </c>
      <c r="AY206" s="17" t="s">
        <v>121</v>
      </c>
      <c r="BE206" s="216">
        <f>IF(N206="základní",J206,0)</f>
        <v>0</v>
      </c>
      <c r="BF206" s="216">
        <f>IF(N206="snížená",J206,0)</f>
        <v>0</v>
      </c>
      <c r="BG206" s="216">
        <f>IF(N206="zákl. přenesená",J206,0)</f>
        <v>0</v>
      </c>
      <c r="BH206" s="216">
        <f>IF(N206="sníž. přenesená",J206,0)</f>
        <v>0</v>
      </c>
      <c r="BI206" s="216">
        <f>IF(N206="nulová",J206,0)</f>
        <v>0</v>
      </c>
      <c r="BJ206" s="17" t="s">
        <v>77</v>
      </c>
      <c r="BK206" s="216">
        <f>ROUND(I206*H206,2)</f>
        <v>0</v>
      </c>
      <c r="BL206" s="17" t="s">
        <v>128</v>
      </c>
      <c r="BM206" s="215" t="s">
        <v>560</v>
      </c>
    </row>
    <row r="207" s="2" customFormat="1">
      <c r="A207" s="38"/>
      <c r="B207" s="39"/>
      <c r="C207" s="40"/>
      <c r="D207" s="227" t="s">
        <v>185</v>
      </c>
      <c r="E207" s="40"/>
      <c r="F207" s="228" t="s">
        <v>561</v>
      </c>
      <c r="G207" s="40"/>
      <c r="H207" s="40"/>
      <c r="I207" s="229"/>
      <c r="J207" s="40"/>
      <c r="K207" s="40"/>
      <c r="L207" s="44"/>
      <c r="M207" s="230"/>
      <c r="N207" s="231"/>
      <c r="O207" s="84"/>
      <c r="P207" s="84"/>
      <c r="Q207" s="84"/>
      <c r="R207" s="84"/>
      <c r="S207" s="84"/>
      <c r="T207" s="85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185</v>
      </c>
      <c r="AU207" s="17" t="s">
        <v>79</v>
      </c>
    </row>
    <row r="208" s="2" customFormat="1" ht="16.30189" customHeight="1">
      <c r="A208" s="38"/>
      <c r="B208" s="39"/>
      <c r="C208" s="217" t="s">
        <v>562</v>
      </c>
      <c r="D208" s="217" t="s">
        <v>134</v>
      </c>
      <c r="E208" s="218" t="s">
        <v>386</v>
      </c>
      <c r="F208" s="219" t="s">
        <v>387</v>
      </c>
      <c r="G208" s="220" t="s">
        <v>127</v>
      </c>
      <c r="H208" s="221">
        <v>12</v>
      </c>
      <c r="I208" s="222"/>
      <c r="J208" s="223">
        <f>ROUND(I208*H208,2)</f>
        <v>0</v>
      </c>
      <c r="K208" s="219" t="s">
        <v>19</v>
      </c>
      <c r="L208" s="224"/>
      <c r="M208" s="225" t="s">
        <v>19</v>
      </c>
      <c r="N208" s="226" t="s">
        <v>40</v>
      </c>
      <c r="O208" s="84"/>
      <c r="P208" s="213">
        <f>O208*H208</f>
        <v>0</v>
      </c>
      <c r="Q208" s="213">
        <v>0.00012999999999999999</v>
      </c>
      <c r="R208" s="213">
        <f>Q208*H208</f>
        <v>0.0015599999999999998</v>
      </c>
      <c r="S208" s="213">
        <v>0</v>
      </c>
      <c r="T208" s="214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15" t="s">
        <v>138</v>
      </c>
      <c r="AT208" s="215" t="s">
        <v>134</v>
      </c>
      <c r="AU208" s="215" t="s">
        <v>79</v>
      </c>
      <c r="AY208" s="17" t="s">
        <v>121</v>
      </c>
      <c r="BE208" s="216">
        <f>IF(N208="základní",J208,0)</f>
        <v>0</v>
      </c>
      <c r="BF208" s="216">
        <f>IF(N208="snížená",J208,0)</f>
        <v>0</v>
      </c>
      <c r="BG208" s="216">
        <f>IF(N208="zákl. přenesená",J208,0)</f>
        <v>0</v>
      </c>
      <c r="BH208" s="216">
        <f>IF(N208="sníž. přenesená",J208,0)</f>
        <v>0</v>
      </c>
      <c r="BI208" s="216">
        <f>IF(N208="nulová",J208,0)</f>
        <v>0</v>
      </c>
      <c r="BJ208" s="17" t="s">
        <v>77</v>
      </c>
      <c r="BK208" s="216">
        <f>ROUND(I208*H208,2)</f>
        <v>0</v>
      </c>
      <c r="BL208" s="17" t="s">
        <v>128</v>
      </c>
      <c r="BM208" s="215" t="s">
        <v>563</v>
      </c>
    </row>
    <row r="209" s="2" customFormat="1" ht="23.4566" customHeight="1">
      <c r="A209" s="38"/>
      <c r="B209" s="39"/>
      <c r="C209" s="204" t="s">
        <v>564</v>
      </c>
      <c r="D209" s="204" t="s">
        <v>124</v>
      </c>
      <c r="E209" s="205" t="s">
        <v>565</v>
      </c>
      <c r="F209" s="206" t="s">
        <v>566</v>
      </c>
      <c r="G209" s="207" t="s">
        <v>567</v>
      </c>
      <c r="H209" s="208">
        <v>250</v>
      </c>
      <c r="I209" s="209"/>
      <c r="J209" s="210">
        <f>ROUND(I209*H209,2)</f>
        <v>0</v>
      </c>
      <c r="K209" s="206" t="s">
        <v>19</v>
      </c>
      <c r="L209" s="44"/>
      <c r="M209" s="211" t="s">
        <v>19</v>
      </c>
      <c r="N209" s="212" t="s">
        <v>40</v>
      </c>
      <c r="O209" s="84"/>
      <c r="P209" s="213">
        <f>O209*H209</f>
        <v>0</v>
      </c>
      <c r="Q209" s="213">
        <v>0</v>
      </c>
      <c r="R209" s="213">
        <f>Q209*H209</f>
        <v>0</v>
      </c>
      <c r="S209" s="213">
        <v>0</v>
      </c>
      <c r="T209" s="214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15" t="s">
        <v>128</v>
      </c>
      <c r="AT209" s="215" t="s">
        <v>124</v>
      </c>
      <c r="AU209" s="215" t="s">
        <v>79</v>
      </c>
      <c r="AY209" s="17" t="s">
        <v>121</v>
      </c>
      <c r="BE209" s="216">
        <f>IF(N209="základní",J209,0)</f>
        <v>0</v>
      </c>
      <c r="BF209" s="216">
        <f>IF(N209="snížená",J209,0)</f>
        <v>0</v>
      </c>
      <c r="BG209" s="216">
        <f>IF(N209="zákl. přenesená",J209,0)</f>
        <v>0</v>
      </c>
      <c r="BH209" s="216">
        <f>IF(N209="sníž. přenesená",J209,0)</f>
        <v>0</v>
      </c>
      <c r="BI209" s="216">
        <f>IF(N209="nulová",J209,0)</f>
        <v>0</v>
      </c>
      <c r="BJ209" s="17" t="s">
        <v>77</v>
      </c>
      <c r="BK209" s="216">
        <f>ROUND(I209*H209,2)</f>
        <v>0</v>
      </c>
      <c r="BL209" s="17" t="s">
        <v>128</v>
      </c>
      <c r="BM209" s="215" t="s">
        <v>568</v>
      </c>
    </row>
    <row r="210" s="2" customFormat="1" ht="16.30189" customHeight="1">
      <c r="A210" s="38"/>
      <c r="B210" s="39"/>
      <c r="C210" s="217" t="s">
        <v>569</v>
      </c>
      <c r="D210" s="217" t="s">
        <v>134</v>
      </c>
      <c r="E210" s="218" t="s">
        <v>570</v>
      </c>
      <c r="F210" s="219" t="s">
        <v>571</v>
      </c>
      <c r="G210" s="220" t="s">
        <v>127</v>
      </c>
      <c r="H210" s="221">
        <v>1</v>
      </c>
      <c r="I210" s="222"/>
      <c r="J210" s="223">
        <f>ROUND(I210*H210,2)</f>
        <v>0</v>
      </c>
      <c r="K210" s="219" t="s">
        <v>19</v>
      </c>
      <c r="L210" s="224"/>
      <c r="M210" s="225" t="s">
        <v>19</v>
      </c>
      <c r="N210" s="226" t="s">
        <v>40</v>
      </c>
      <c r="O210" s="84"/>
      <c r="P210" s="213">
        <f>O210*H210</f>
        <v>0</v>
      </c>
      <c r="Q210" s="213">
        <v>0</v>
      </c>
      <c r="R210" s="213">
        <f>Q210*H210</f>
        <v>0</v>
      </c>
      <c r="S210" s="213">
        <v>0</v>
      </c>
      <c r="T210" s="214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15" t="s">
        <v>138</v>
      </c>
      <c r="AT210" s="215" t="s">
        <v>134</v>
      </c>
      <c r="AU210" s="215" t="s">
        <v>79</v>
      </c>
      <c r="AY210" s="17" t="s">
        <v>121</v>
      </c>
      <c r="BE210" s="216">
        <f>IF(N210="základní",J210,0)</f>
        <v>0</v>
      </c>
      <c r="BF210" s="216">
        <f>IF(N210="snížená",J210,0)</f>
        <v>0</v>
      </c>
      <c r="BG210" s="216">
        <f>IF(N210="zákl. přenesená",J210,0)</f>
        <v>0</v>
      </c>
      <c r="BH210" s="216">
        <f>IF(N210="sníž. přenesená",J210,0)</f>
        <v>0</v>
      </c>
      <c r="BI210" s="216">
        <f>IF(N210="nulová",J210,0)</f>
        <v>0</v>
      </c>
      <c r="BJ210" s="17" t="s">
        <v>77</v>
      </c>
      <c r="BK210" s="216">
        <f>ROUND(I210*H210,2)</f>
        <v>0</v>
      </c>
      <c r="BL210" s="17" t="s">
        <v>128</v>
      </c>
      <c r="BM210" s="215" t="s">
        <v>572</v>
      </c>
    </row>
    <row r="211" s="2" customFormat="1" ht="16.30189" customHeight="1">
      <c r="A211" s="38"/>
      <c r="B211" s="39"/>
      <c r="C211" s="217" t="s">
        <v>573</v>
      </c>
      <c r="D211" s="217" t="s">
        <v>134</v>
      </c>
      <c r="E211" s="218" t="s">
        <v>574</v>
      </c>
      <c r="F211" s="219" t="s">
        <v>575</v>
      </c>
      <c r="G211" s="220" t="s">
        <v>309</v>
      </c>
      <c r="H211" s="221">
        <v>1</v>
      </c>
      <c r="I211" s="222"/>
      <c r="J211" s="223">
        <f>ROUND(I211*H211,2)</f>
        <v>0</v>
      </c>
      <c r="K211" s="219" t="s">
        <v>19</v>
      </c>
      <c r="L211" s="224"/>
      <c r="M211" s="225" t="s">
        <v>19</v>
      </c>
      <c r="N211" s="226" t="s">
        <v>40</v>
      </c>
      <c r="O211" s="84"/>
      <c r="P211" s="213">
        <f>O211*H211</f>
        <v>0</v>
      </c>
      <c r="Q211" s="213">
        <v>0</v>
      </c>
      <c r="R211" s="213">
        <f>Q211*H211</f>
        <v>0</v>
      </c>
      <c r="S211" s="213">
        <v>0</v>
      </c>
      <c r="T211" s="214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15" t="s">
        <v>138</v>
      </c>
      <c r="AT211" s="215" t="s">
        <v>134</v>
      </c>
      <c r="AU211" s="215" t="s">
        <v>79</v>
      </c>
      <c r="AY211" s="17" t="s">
        <v>121</v>
      </c>
      <c r="BE211" s="216">
        <f>IF(N211="základní",J211,0)</f>
        <v>0</v>
      </c>
      <c r="BF211" s="216">
        <f>IF(N211="snížená",J211,0)</f>
        <v>0</v>
      </c>
      <c r="BG211" s="216">
        <f>IF(N211="zákl. přenesená",J211,0)</f>
        <v>0</v>
      </c>
      <c r="BH211" s="216">
        <f>IF(N211="sníž. přenesená",J211,0)</f>
        <v>0</v>
      </c>
      <c r="BI211" s="216">
        <f>IF(N211="nulová",J211,0)</f>
        <v>0</v>
      </c>
      <c r="BJ211" s="17" t="s">
        <v>77</v>
      </c>
      <c r="BK211" s="216">
        <f>ROUND(I211*H211,2)</f>
        <v>0</v>
      </c>
      <c r="BL211" s="17" t="s">
        <v>128</v>
      </c>
      <c r="BM211" s="215" t="s">
        <v>576</v>
      </c>
    </row>
    <row r="212" s="2" customFormat="1" ht="16.30189" customHeight="1">
      <c r="A212" s="38"/>
      <c r="B212" s="39"/>
      <c r="C212" s="204" t="s">
        <v>577</v>
      </c>
      <c r="D212" s="204" t="s">
        <v>124</v>
      </c>
      <c r="E212" s="205" t="s">
        <v>578</v>
      </c>
      <c r="F212" s="206" t="s">
        <v>579</v>
      </c>
      <c r="G212" s="207" t="s">
        <v>127</v>
      </c>
      <c r="H212" s="208">
        <v>1</v>
      </c>
      <c r="I212" s="209"/>
      <c r="J212" s="210">
        <f>ROUND(I212*H212,2)</f>
        <v>0</v>
      </c>
      <c r="K212" s="206" t="s">
        <v>19</v>
      </c>
      <c r="L212" s="44"/>
      <c r="M212" s="211" t="s">
        <v>19</v>
      </c>
      <c r="N212" s="212" t="s">
        <v>40</v>
      </c>
      <c r="O212" s="84"/>
      <c r="P212" s="213">
        <f>O212*H212</f>
        <v>0</v>
      </c>
      <c r="Q212" s="213">
        <v>0</v>
      </c>
      <c r="R212" s="213">
        <f>Q212*H212</f>
        <v>0</v>
      </c>
      <c r="S212" s="213">
        <v>0</v>
      </c>
      <c r="T212" s="214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15" t="s">
        <v>128</v>
      </c>
      <c r="AT212" s="215" t="s">
        <v>124</v>
      </c>
      <c r="AU212" s="215" t="s">
        <v>79</v>
      </c>
      <c r="AY212" s="17" t="s">
        <v>121</v>
      </c>
      <c r="BE212" s="216">
        <f>IF(N212="základní",J212,0)</f>
        <v>0</v>
      </c>
      <c r="BF212" s="216">
        <f>IF(N212="snížená",J212,0)</f>
        <v>0</v>
      </c>
      <c r="BG212" s="216">
        <f>IF(N212="zákl. přenesená",J212,0)</f>
        <v>0</v>
      </c>
      <c r="BH212" s="216">
        <f>IF(N212="sníž. přenesená",J212,0)</f>
        <v>0</v>
      </c>
      <c r="BI212" s="216">
        <f>IF(N212="nulová",J212,0)</f>
        <v>0</v>
      </c>
      <c r="BJ212" s="17" t="s">
        <v>77</v>
      </c>
      <c r="BK212" s="216">
        <f>ROUND(I212*H212,2)</f>
        <v>0</v>
      </c>
      <c r="BL212" s="17" t="s">
        <v>128</v>
      </c>
      <c r="BM212" s="215" t="s">
        <v>580</v>
      </c>
    </row>
    <row r="213" s="2" customFormat="1" ht="16.30189" customHeight="1">
      <c r="A213" s="38"/>
      <c r="B213" s="39"/>
      <c r="C213" s="217" t="s">
        <v>581</v>
      </c>
      <c r="D213" s="217" t="s">
        <v>134</v>
      </c>
      <c r="E213" s="218" t="s">
        <v>582</v>
      </c>
      <c r="F213" s="219" t="s">
        <v>583</v>
      </c>
      <c r="G213" s="220" t="s">
        <v>127</v>
      </c>
      <c r="H213" s="221">
        <v>1</v>
      </c>
      <c r="I213" s="222"/>
      <c r="J213" s="223">
        <f>ROUND(I213*H213,2)</f>
        <v>0</v>
      </c>
      <c r="K213" s="219" t="s">
        <v>19</v>
      </c>
      <c r="L213" s="224"/>
      <c r="M213" s="225" t="s">
        <v>19</v>
      </c>
      <c r="N213" s="226" t="s">
        <v>40</v>
      </c>
      <c r="O213" s="84"/>
      <c r="P213" s="213">
        <f>O213*H213</f>
        <v>0</v>
      </c>
      <c r="Q213" s="213">
        <v>0.013599999999999999</v>
      </c>
      <c r="R213" s="213">
        <f>Q213*H213</f>
        <v>0.013599999999999999</v>
      </c>
      <c r="S213" s="213">
        <v>0</v>
      </c>
      <c r="T213" s="214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15" t="s">
        <v>138</v>
      </c>
      <c r="AT213" s="215" t="s">
        <v>134</v>
      </c>
      <c r="AU213" s="215" t="s">
        <v>79</v>
      </c>
      <c r="AY213" s="17" t="s">
        <v>121</v>
      </c>
      <c r="BE213" s="216">
        <f>IF(N213="základní",J213,0)</f>
        <v>0</v>
      </c>
      <c r="BF213" s="216">
        <f>IF(N213="snížená",J213,0)</f>
        <v>0</v>
      </c>
      <c r="BG213" s="216">
        <f>IF(N213="zákl. přenesená",J213,0)</f>
        <v>0</v>
      </c>
      <c r="BH213" s="216">
        <f>IF(N213="sníž. přenesená",J213,0)</f>
        <v>0</v>
      </c>
      <c r="BI213" s="216">
        <f>IF(N213="nulová",J213,0)</f>
        <v>0</v>
      </c>
      <c r="BJ213" s="17" t="s">
        <v>77</v>
      </c>
      <c r="BK213" s="216">
        <f>ROUND(I213*H213,2)</f>
        <v>0</v>
      </c>
      <c r="BL213" s="17" t="s">
        <v>128</v>
      </c>
      <c r="BM213" s="215" t="s">
        <v>584</v>
      </c>
    </row>
    <row r="214" s="2" customFormat="1" ht="16.30189" customHeight="1">
      <c r="A214" s="38"/>
      <c r="B214" s="39"/>
      <c r="C214" s="204" t="s">
        <v>585</v>
      </c>
      <c r="D214" s="204" t="s">
        <v>124</v>
      </c>
      <c r="E214" s="205" t="s">
        <v>586</v>
      </c>
      <c r="F214" s="206" t="s">
        <v>587</v>
      </c>
      <c r="G214" s="207" t="s">
        <v>127</v>
      </c>
      <c r="H214" s="208">
        <v>1</v>
      </c>
      <c r="I214" s="209"/>
      <c r="J214" s="210">
        <f>ROUND(I214*H214,2)</f>
        <v>0</v>
      </c>
      <c r="K214" s="206" t="s">
        <v>19</v>
      </c>
      <c r="L214" s="44"/>
      <c r="M214" s="211" t="s">
        <v>19</v>
      </c>
      <c r="N214" s="212" t="s">
        <v>40</v>
      </c>
      <c r="O214" s="84"/>
      <c r="P214" s="213">
        <f>O214*H214</f>
        <v>0</v>
      </c>
      <c r="Q214" s="213">
        <v>0</v>
      </c>
      <c r="R214" s="213">
        <f>Q214*H214</f>
        <v>0</v>
      </c>
      <c r="S214" s="213">
        <v>0</v>
      </c>
      <c r="T214" s="214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15" t="s">
        <v>128</v>
      </c>
      <c r="AT214" s="215" t="s">
        <v>124</v>
      </c>
      <c r="AU214" s="215" t="s">
        <v>79</v>
      </c>
      <c r="AY214" s="17" t="s">
        <v>121</v>
      </c>
      <c r="BE214" s="216">
        <f>IF(N214="základní",J214,0)</f>
        <v>0</v>
      </c>
      <c r="BF214" s="216">
        <f>IF(N214="snížená",J214,0)</f>
        <v>0</v>
      </c>
      <c r="BG214" s="216">
        <f>IF(N214="zákl. přenesená",J214,0)</f>
        <v>0</v>
      </c>
      <c r="BH214" s="216">
        <f>IF(N214="sníž. přenesená",J214,0)</f>
        <v>0</v>
      </c>
      <c r="BI214" s="216">
        <f>IF(N214="nulová",J214,0)</f>
        <v>0</v>
      </c>
      <c r="BJ214" s="17" t="s">
        <v>77</v>
      </c>
      <c r="BK214" s="216">
        <f>ROUND(I214*H214,2)</f>
        <v>0</v>
      </c>
      <c r="BL214" s="17" t="s">
        <v>128</v>
      </c>
      <c r="BM214" s="215" t="s">
        <v>588</v>
      </c>
    </row>
    <row r="215" s="2" customFormat="1" ht="16.30189" customHeight="1">
      <c r="A215" s="38"/>
      <c r="B215" s="39"/>
      <c r="C215" s="217" t="s">
        <v>589</v>
      </c>
      <c r="D215" s="217" t="s">
        <v>134</v>
      </c>
      <c r="E215" s="218" t="s">
        <v>590</v>
      </c>
      <c r="F215" s="219" t="s">
        <v>591</v>
      </c>
      <c r="G215" s="220" t="s">
        <v>127</v>
      </c>
      <c r="H215" s="221">
        <v>1</v>
      </c>
      <c r="I215" s="222"/>
      <c r="J215" s="223">
        <f>ROUND(I215*H215,2)</f>
        <v>0</v>
      </c>
      <c r="K215" s="219" t="s">
        <v>19</v>
      </c>
      <c r="L215" s="224"/>
      <c r="M215" s="225" t="s">
        <v>19</v>
      </c>
      <c r="N215" s="226" t="s">
        <v>40</v>
      </c>
      <c r="O215" s="84"/>
      <c r="P215" s="213">
        <f>O215*H215</f>
        <v>0</v>
      </c>
      <c r="Q215" s="213">
        <v>0.0025500000000000002</v>
      </c>
      <c r="R215" s="213">
        <f>Q215*H215</f>
        <v>0.0025500000000000002</v>
      </c>
      <c r="S215" s="213">
        <v>0</v>
      </c>
      <c r="T215" s="214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15" t="s">
        <v>138</v>
      </c>
      <c r="AT215" s="215" t="s">
        <v>134</v>
      </c>
      <c r="AU215" s="215" t="s">
        <v>79</v>
      </c>
      <c r="AY215" s="17" t="s">
        <v>121</v>
      </c>
      <c r="BE215" s="216">
        <f>IF(N215="základní",J215,0)</f>
        <v>0</v>
      </c>
      <c r="BF215" s="216">
        <f>IF(N215="snížená",J215,0)</f>
        <v>0</v>
      </c>
      <c r="BG215" s="216">
        <f>IF(N215="zákl. přenesená",J215,0)</f>
        <v>0</v>
      </c>
      <c r="BH215" s="216">
        <f>IF(N215="sníž. přenesená",J215,0)</f>
        <v>0</v>
      </c>
      <c r="BI215" s="216">
        <f>IF(N215="nulová",J215,0)</f>
        <v>0</v>
      </c>
      <c r="BJ215" s="17" t="s">
        <v>77</v>
      </c>
      <c r="BK215" s="216">
        <f>ROUND(I215*H215,2)</f>
        <v>0</v>
      </c>
      <c r="BL215" s="17" t="s">
        <v>128</v>
      </c>
      <c r="BM215" s="215" t="s">
        <v>592</v>
      </c>
    </row>
    <row r="216" s="2" customFormat="1" ht="16.30189" customHeight="1">
      <c r="A216" s="38"/>
      <c r="B216" s="39"/>
      <c r="C216" s="204" t="s">
        <v>593</v>
      </c>
      <c r="D216" s="204" t="s">
        <v>124</v>
      </c>
      <c r="E216" s="205" t="s">
        <v>594</v>
      </c>
      <c r="F216" s="206" t="s">
        <v>595</v>
      </c>
      <c r="G216" s="207" t="s">
        <v>127</v>
      </c>
      <c r="H216" s="208">
        <v>1</v>
      </c>
      <c r="I216" s="209"/>
      <c r="J216" s="210">
        <f>ROUND(I216*H216,2)</f>
        <v>0</v>
      </c>
      <c r="K216" s="206" t="s">
        <v>19</v>
      </c>
      <c r="L216" s="44"/>
      <c r="M216" s="211" t="s">
        <v>19</v>
      </c>
      <c r="N216" s="212" t="s">
        <v>40</v>
      </c>
      <c r="O216" s="84"/>
      <c r="P216" s="213">
        <f>O216*H216</f>
        <v>0</v>
      </c>
      <c r="Q216" s="213">
        <v>0</v>
      </c>
      <c r="R216" s="213">
        <f>Q216*H216</f>
        <v>0</v>
      </c>
      <c r="S216" s="213">
        <v>0</v>
      </c>
      <c r="T216" s="214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15" t="s">
        <v>128</v>
      </c>
      <c r="AT216" s="215" t="s">
        <v>124</v>
      </c>
      <c r="AU216" s="215" t="s">
        <v>79</v>
      </c>
      <c r="AY216" s="17" t="s">
        <v>121</v>
      </c>
      <c r="BE216" s="216">
        <f>IF(N216="základní",J216,0)</f>
        <v>0</v>
      </c>
      <c r="BF216" s="216">
        <f>IF(N216="snížená",J216,0)</f>
        <v>0</v>
      </c>
      <c r="BG216" s="216">
        <f>IF(N216="zákl. přenesená",J216,0)</f>
        <v>0</v>
      </c>
      <c r="BH216" s="216">
        <f>IF(N216="sníž. přenesená",J216,0)</f>
        <v>0</v>
      </c>
      <c r="BI216" s="216">
        <f>IF(N216="nulová",J216,0)</f>
        <v>0</v>
      </c>
      <c r="BJ216" s="17" t="s">
        <v>77</v>
      </c>
      <c r="BK216" s="216">
        <f>ROUND(I216*H216,2)</f>
        <v>0</v>
      </c>
      <c r="BL216" s="17" t="s">
        <v>128</v>
      </c>
      <c r="BM216" s="215" t="s">
        <v>596</v>
      </c>
    </row>
    <row r="217" s="2" customFormat="1" ht="16.30189" customHeight="1">
      <c r="A217" s="38"/>
      <c r="B217" s="39"/>
      <c r="C217" s="217" t="s">
        <v>597</v>
      </c>
      <c r="D217" s="217" t="s">
        <v>134</v>
      </c>
      <c r="E217" s="218" t="s">
        <v>598</v>
      </c>
      <c r="F217" s="219" t="s">
        <v>599</v>
      </c>
      <c r="G217" s="220" t="s">
        <v>127</v>
      </c>
      <c r="H217" s="221">
        <v>1</v>
      </c>
      <c r="I217" s="222"/>
      <c r="J217" s="223">
        <f>ROUND(I217*H217,2)</f>
        <v>0</v>
      </c>
      <c r="K217" s="219" t="s">
        <v>19</v>
      </c>
      <c r="L217" s="224"/>
      <c r="M217" s="225" t="s">
        <v>19</v>
      </c>
      <c r="N217" s="226" t="s">
        <v>40</v>
      </c>
      <c r="O217" s="84"/>
      <c r="P217" s="213">
        <f>O217*H217</f>
        <v>0</v>
      </c>
      <c r="Q217" s="213">
        <v>0.002</v>
      </c>
      <c r="R217" s="213">
        <f>Q217*H217</f>
        <v>0.002</v>
      </c>
      <c r="S217" s="213">
        <v>0</v>
      </c>
      <c r="T217" s="214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15" t="s">
        <v>138</v>
      </c>
      <c r="AT217" s="215" t="s">
        <v>134</v>
      </c>
      <c r="AU217" s="215" t="s">
        <v>79</v>
      </c>
      <c r="AY217" s="17" t="s">
        <v>121</v>
      </c>
      <c r="BE217" s="216">
        <f>IF(N217="základní",J217,0)</f>
        <v>0</v>
      </c>
      <c r="BF217" s="216">
        <f>IF(N217="snížená",J217,0)</f>
        <v>0</v>
      </c>
      <c r="BG217" s="216">
        <f>IF(N217="zákl. přenesená",J217,0)</f>
        <v>0</v>
      </c>
      <c r="BH217" s="216">
        <f>IF(N217="sníž. přenesená",J217,0)</f>
        <v>0</v>
      </c>
      <c r="BI217" s="216">
        <f>IF(N217="nulová",J217,0)</f>
        <v>0</v>
      </c>
      <c r="BJ217" s="17" t="s">
        <v>77</v>
      </c>
      <c r="BK217" s="216">
        <f>ROUND(I217*H217,2)</f>
        <v>0</v>
      </c>
      <c r="BL217" s="17" t="s">
        <v>128</v>
      </c>
      <c r="BM217" s="215" t="s">
        <v>600</v>
      </c>
    </row>
    <row r="218" s="2" customFormat="1" ht="16.30189" customHeight="1">
      <c r="A218" s="38"/>
      <c r="B218" s="39"/>
      <c r="C218" s="204" t="s">
        <v>601</v>
      </c>
      <c r="D218" s="204" t="s">
        <v>124</v>
      </c>
      <c r="E218" s="205" t="s">
        <v>602</v>
      </c>
      <c r="F218" s="206" t="s">
        <v>603</v>
      </c>
      <c r="G218" s="207" t="s">
        <v>127</v>
      </c>
      <c r="H218" s="208">
        <v>1</v>
      </c>
      <c r="I218" s="209"/>
      <c r="J218" s="210">
        <f>ROUND(I218*H218,2)</f>
        <v>0</v>
      </c>
      <c r="K218" s="206" t="s">
        <v>19</v>
      </c>
      <c r="L218" s="44"/>
      <c r="M218" s="211" t="s">
        <v>19</v>
      </c>
      <c r="N218" s="212" t="s">
        <v>40</v>
      </c>
      <c r="O218" s="84"/>
      <c r="P218" s="213">
        <f>O218*H218</f>
        <v>0</v>
      </c>
      <c r="Q218" s="213">
        <v>0</v>
      </c>
      <c r="R218" s="213">
        <f>Q218*H218</f>
        <v>0</v>
      </c>
      <c r="S218" s="213">
        <v>0</v>
      </c>
      <c r="T218" s="214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15" t="s">
        <v>128</v>
      </c>
      <c r="AT218" s="215" t="s">
        <v>124</v>
      </c>
      <c r="AU218" s="215" t="s">
        <v>79</v>
      </c>
      <c r="AY218" s="17" t="s">
        <v>121</v>
      </c>
      <c r="BE218" s="216">
        <f>IF(N218="základní",J218,0)</f>
        <v>0</v>
      </c>
      <c r="BF218" s="216">
        <f>IF(N218="snížená",J218,0)</f>
        <v>0</v>
      </c>
      <c r="BG218" s="216">
        <f>IF(N218="zákl. přenesená",J218,0)</f>
        <v>0</v>
      </c>
      <c r="BH218" s="216">
        <f>IF(N218="sníž. přenesená",J218,0)</f>
        <v>0</v>
      </c>
      <c r="BI218" s="216">
        <f>IF(N218="nulová",J218,0)</f>
        <v>0</v>
      </c>
      <c r="BJ218" s="17" t="s">
        <v>77</v>
      </c>
      <c r="BK218" s="216">
        <f>ROUND(I218*H218,2)</f>
        <v>0</v>
      </c>
      <c r="BL218" s="17" t="s">
        <v>128</v>
      </c>
      <c r="BM218" s="215" t="s">
        <v>604</v>
      </c>
    </row>
    <row r="219" s="2" customFormat="1" ht="16.30189" customHeight="1">
      <c r="A219" s="38"/>
      <c r="B219" s="39"/>
      <c r="C219" s="217" t="s">
        <v>605</v>
      </c>
      <c r="D219" s="217" t="s">
        <v>134</v>
      </c>
      <c r="E219" s="218" t="s">
        <v>606</v>
      </c>
      <c r="F219" s="219" t="s">
        <v>607</v>
      </c>
      <c r="G219" s="220" t="s">
        <v>127</v>
      </c>
      <c r="H219" s="221">
        <v>1</v>
      </c>
      <c r="I219" s="222"/>
      <c r="J219" s="223">
        <f>ROUND(I219*H219,2)</f>
        <v>0</v>
      </c>
      <c r="K219" s="219" t="s">
        <v>19</v>
      </c>
      <c r="L219" s="224"/>
      <c r="M219" s="225" t="s">
        <v>19</v>
      </c>
      <c r="N219" s="226" t="s">
        <v>40</v>
      </c>
      <c r="O219" s="84"/>
      <c r="P219" s="213">
        <f>O219*H219</f>
        <v>0</v>
      </c>
      <c r="Q219" s="213">
        <v>0.002</v>
      </c>
      <c r="R219" s="213">
        <f>Q219*H219</f>
        <v>0.002</v>
      </c>
      <c r="S219" s="213">
        <v>0</v>
      </c>
      <c r="T219" s="214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15" t="s">
        <v>138</v>
      </c>
      <c r="AT219" s="215" t="s">
        <v>134</v>
      </c>
      <c r="AU219" s="215" t="s">
        <v>79</v>
      </c>
      <c r="AY219" s="17" t="s">
        <v>121</v>
      </c>
      <c r="BE219" s="216">
        <f>IF(N219="základní",J219,0)</f>
        <v>0</v>
      </c>
      <c r="BF219" s="216">
        <f>IF(N219="snížená",J219,0)</f>
        <v>0</v>
      </c>
      <c r="BG219" s="216">
        <f>IF(N219="zákl. přenesená",J219,0)</f>
        <v>0</v>
      </c>
      <c r="BH219" s="216">
        <f>IF(N219="sníž. přenesená",J219,0)</f>
        <v>0</v>
      </c>
      <c r="BI219" s="216">
        <f>IF(N219="nulová",J219,0)</f>
        <v>0</v>
      </c>
      <c r="BJ219" s="17" t="s">
        <v>77</v>
      </c>
      <c r="BK219" s="216">
        <f>ROUND(I219*H219,2)</f>
        <v>0</v>
      </c>
      <c r="BL219" s="17" t="s">
        <v>128</v>
      </c>
      <c r="BM219" s="215" t="s">
        <v>608</v>
      </c>
    </row>
    <row r="220" s="2" customFormat="1" ht="21.0566" customHeight="1">
      <c r="A220" s="38"/>
      <c r="B220" s="39"/>
      <c r="C220" s="204" t="s">
        <v>609</v>
      </c>
      <c r="D220" s="204" t="s">
        <v>124</v>
      </c>
      <c r="E220" s="205" t="s">
        <v>610</v>
      </c>
      <c r="F220" s="206" t="s">
        <v>611</v>
      </c>
      <c r="G220" s="207" t="s">
        <v>127</v>
      </c>
      <c r="H220" s="208">
        <v>1</v>
      </c>
      <c r="I220" s="209"/>
      <c r="J220" s="210">
        <f>ROUND(I220*H220,2)</f>
        <v>0</v>
      </c>
      <c r="K220" s="206" t="s">
        <v>19</v>
      </c>
      <c r="L220" s="44"/>
      <c r="M220" s="211" t="s">
        <v>19</v>
      </c>
      <c r="N220" s="212" t="s">
        <v>40</v>
      </c>
      <c r="O220" s="84"/>
      <c r="P220" s="213">
        <f>O220*H220</f>
        <v>0</v>
      </c>
      <c r="Q220" s="213">
        <v>0</v>
      </c>
      <c r="R220" s="213">
        <f>Q220*H220</f>
        <v>0</v>
      </c>
      <c r="S220" s="213">
        <v>0</v>
      </c>
      <c r="T220" s="214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15" t="s">
        <v>128</v>
      </c>
      <c r="AT220" s="215" t="s">
        <v>124</v>
      </c>
      <c r="AU220" s="215" t="s">
        <v>79</v>
      </c>
      <c r="AY220" s="17" t="s">
        <v>121</v>
      </c>
      <c r="BE220" s="216">
        <f>IF(N220="základní",J220,0)</f>
        <v>0</v>
      </c>
      <c r="BF220" s="216">
        <f>IF(N220="snížená",J220,0)</f>
        <v>0</v>
      </c>
      <c r="BG220" s="216">
        <f>IF(N220="zákl. přenesená",J220,0)</f>
        <v>0</v>
      </c>
      <c r="BH220" s="216">
        <f>IF(N220="sníž. přenesená",J220,0)</f>
        <v>0</v>
      </c>
      <c r="BI220" s="216">
        <f>IF(N220="nulová",J220,0)</f>
        <v>0</v>
      </c>
      <c r="BJ220" s="17" t="s">
        <v>77</v>
      </c>
      <c r="BK220" s="216">
        <f>ROUND(I220*H220,2)</f>
        <v>0</v>
      </c>
      <c r="BL220" s="17" t="s">
        <v>128</v>
      </c>
      <c r="BM220" s="215" t="s">
        <v>612</v>
      </c>
    </row>
    <row r="221" s="2" customFormat="1" ht="16.30189" customHeight="1">
      <c r="A221" s="38"/>
      <c r="B221" s="39"/>
      <c r="C221" s="217" t="s">
        <v>613</v>
      </c>
      <c r="D221" s="217" t="s">
        <v>134</v>
      </c>
      <c r="E221" s="218" t="s">
        <v>614</v>
      </c>
      <c r="F221" s="219" t="s">
        <v>615</v>
      </c>
      <c r="G221" s="220" t="s">
        <v>127</v>
      </c>
      <c r="H221" s="221">
        <v>1</v>
      </c>
      <c r="I221" s="222"/>
      <c r="J221" s="223">
        <f>ROUND(I221*H221,2)</f>
        <v>0</v>
      </c>
      <c r="K221" s="219" t="s">
        <v>19</v>
      </c>
      <c r="L221" s="224"/>
      <c r="M221" s="225" t="s">
        <v>19</v>
      </c>
      <c r="N221" s="226" t="s">
        <v>40</v>
      </c>
      <c r="O221" s="84"/>
      <c r="P221" s="213">
        <f>O221*H221</f>
        <v>0</v>
      </c>
      <c r="Q221" s="213">
        <v>0.00010000000000000001</v>
      </c>
      <c r="R221" s="213">
        <f>Q221*H221</f>
        <v>0.00010000000000000001</v>
      </c>
      <c r="S221" s="213">
        <v>0</v>
      </c>
      <c r="T221" s="214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15" t="s">
        <v>138</v>
      </c>
      <c r="AT221" s="215" t="s">
        <v>134</v>
      </c>
      <c r="AU221" s="215" t="s">
        <v>79</v>
      </c>
      <c r="AY221" s="17" t="s">
        <v>121</v>
      </c>
      <c r="BE221" s="216">
        <f>IF(N221="základní",J221,0)</f>
        <v>0</v>
      </c>
      <c r="BF221" s="216">
        <f>IF(N221="snížená",J221,0)</f>
        <v>0</v>
      </c>
      <c r="BG221" s="216">
        <f>IF(N221="zákl. přenesená",J221,0)</f>
        <v>0</v>
      </c>
      <c r="BH221" s="216">
        <f>IF(N221="sníž. přenesená",J221,0)</f>
        <v>0</v>
      </c>
      <c r="BI221" s="216">
        <f>IF(N221="nulová",J221,0)</f>
        <v>0</v>
      </c>
      <c r="BJ221" s="17" t="s">
        <v>77</v>
      </c>
      <c r="BK221" s="216">
        <f>ROUND(I221*H221,2)</f>
        <v>0</v>
      </c>
      <c r="BL221" s="17" t="s">
        <v>128</v>
      </c>
      <c r="BM221" s="215" t="s">
        <v>616</v>
      </c>
    </row>
    <row r="222" s="2" customFormat="1" ht="16.30189" customHeight="1">
      <c r="A222" s="38"/>
      <c r="B222" s="39"/>
      <c r="C222" s="204" t="s">
        <v>617</v>
      </c>
      <c r="D222" s="204" t="s">
        <v>124</v>
      </c>
      <c r="E222" s="205" t="s">
        <v>618</v>
      </c>
      <c r="F222" s="206" t="s">
        <v>619</v>
      </c>
      <c r="G222" s="207" t="s">
        <v>127</v>
      </c>
      <c r="H222" s="208">
        <v>1</v>
      </c>
      <c r="I222" s="209"/>
      <c r="J222" s="210">
        <f>ROUND(I222*H222,2)</f>
        <v>0</v>
      </c>
      <c r="K222" s="206" t="s">
        <v>19</v>
      </c>
      <c r="L222" s="44"/>
      <c r="M222" s="211" t="s">
        <v>19</v>
      </c>
      <c r="N222" s="212" t="s">
        <v>40</v>
      </c>
      <c r="O222" s="84"/>
      <c r="P222" s="213">
        <f>O222*H222</f>
        <v>0</v>
      </c>
      <c r="Q222" s="213">
        <v>0</v>
      </c>
      <c r="R222" s="213">
        <f>Q222*H222</f>
        <v>0</v>
      </c>
      <c r="S222" s="213">
        <v>0</v>
      </c>
      <c r="T222" s="214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15" t="s">
        <v>128</v>
      </c>
      <c r="AT222" s="215" t="s">
        <v>124</v>
      </c>
      <c r="AU222" s="215" t="s">
        <v>79</v>
      </c>
      <c r="AY222" s="17" t="s">
        <v>121</v>
      </c>
      <c r="BE222" s="216">
        <f>IF(N222="základní",J222,0)</f>
        <v>0</v>
      </c>
      <c r="BF222" s="216">
        <f>IF(N222="snížená",J222,0)</f>
        <v>0</v>
      </c>
      <c r="BG222" s="216">
        <f>IF(N222="zákl. přenesená",J222,0)</f>
        <v>0</v>
      </c>
      <c r="BH222" s="216">
        <f>IF(N222="sníž. přenesená",J222,0)</f>
        <v>0</v>
      </c>
      <c r="BI222" s="216">
        <f>IF(N222="nulová",J222,0)</f>
        <v>0</v>
      </c>
      <c r="BJ222" s="17" t="s">
        <v>77</v>
      </c>
      <c r="BK222" s="216">
        <f>ROUND(I222*H222,2)</f>
        <v>0</v>
      </c>
      <c r="BL222" s="17" t="s">
        <v>128</v>
      </c>
      <c r="BM222" s="215" t="s">
        <v>620</v>
      </c>
    </row>
    <row r="223" s="2" customFormat="1" ht="16.30189" customHeight="1">
      <c r="A223" s="38"/>
      <c r="B223" s="39"/>
      <c r="C223" s="217" t="s">
        <v>621</v>
      </c>
      <c r="D223" s="217" t="s">
        <v>134</v>
      </c>
      <c r="E223" s="218" t="s">
        <v>622</v>
      </c>
      <c r="F223" s="219" t="s">
        <v>623</v>
      </c>
      <c r="G223" s="220" t="s">
        <v>127</v>
      </c>
      <c r="H223" s="221">
        <v>1</v>
      </c>
      <c r="I223" s="222"/>
      <c r="J223" s="223">
        <f>ROUND(I223*H223,2)</f>
        <v>0</v>
      </c>
      <c r="K223" s="219" t="s">
        <v>19</v>
      </c>
      <c r="L223" s="224"/>
      <c r="M223" s="225" t="s">
        <v>19</v>
      </c>
      <c r="N223" s="226" t="s">
        <v>40</v>
      </c>
      <c r="O223" s="84"/>
      <c r="P223" s="213">
        <f>O223*H223</f>
        <v>0</v>
      </c>
      <c r="Q223" s="213">
        <v>0.00010000000000000001</v>
      </c>
      <c r="R223" s="213">
        <f>Q223*H223</f>
        <v>0.00010000000000000001</v>
      </c>
      <c r="S223" s="213">
        <v>0</v>
      </c>
      <c r="T223" s="214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15" t="s">
        <v>138</v>
      </c>
      <c r="AT223" s="215" t="s">
        <v>134</v>
      </c>
      <c r="AU223" s="215" t="s">
        <v>79</v>
      </c>
      <c r="AY223" s="17" t="s">
        <v>121</v>
      </c>
      <c r="BE223" s="216">
        <f>IF(N223="základní",J223,0)</f>
        <v>0</v>
      </c>
      <c r="BF223" s="216">
        <f>IF(N223="snížená",J223,0)</f>
        <v>0</v>
      </c>
      <c r="BG223" s="216">
        <f>IF(N223="zákl. přenesená",J223,0)</f>
        <v>0</v>
      </c>
      <c r="BH223" s="216">
        <f>IF(N223="sníž. přenesená",J223,0)</f>
        <v>0</v>
      </c>
      <c r="BI223" s="216">
        <f>IF(N223="nulová",J223,0)</f>
        <v>0</v>
      </c>
      <c r="BJ223" s="17" t="s">
        <v>77</v>
      </c>
      <c r="BK223" s="216">
        <f>ROUND(I223*H223,2)</f>
        <v>0</v>
      </c>
      <c r="BL223" s="17" t="s">
        <v>128</v>
      </c>
      <c r="BM223" s="215" t="s">
        <v>624</v>
      </c>
    </row>
    <row r="224" s="2" customFormat="1" ht="16.30189" customHeight="1">
      <c r="A224" s="38"/>
      <c r="B224" s="39"/>
      <c r="C224" s="204" t="s">
        <v>625</v>
      </c>
      <c r="D224" s="204" t="s">
        <v>124</v>
      </c>
      <c r="E224" s="205" t="s">
        <v>626</v>
      </c>
      <c r="F224" s="206" t="s">
        <v>627</v>
      </c>
      <c r="G224" s="207" t="s">
        <v>127</v>
      </c>
      <c r="H224" s="208">
        <v>1</v>
      </c>
      <c r="I224" s="209"/>
      <c r="J224" s="210">
        <f>ROUND(I224*H224,2)</f>
        <v>0</v>
      </c>
      <c r="K224" s="206" t="s">
        <v>19</v>
      </c>
      <c r="L224" s="44"/>
      <c r="M224" s="211" t="s">
        <v>19</v>
      </c>
      <c r="N224" s="212" t="s">
        <v>40</v>
      </c>
      <c r="O224" s="84"/>
      <c r="P224" s="213">
        <f>O224*H224</f>
        <v>0</v>
      </c>
      <c r="Q224" s="213">
        <v>0</v>
      </c>
      <c r="R224" s="213">
        <f>Q224*H224</f>
        <v>0</v>
      </c>
      <c r="S224" s="213">
        <v>0</v>
      </c>
      <c r="T224" s="214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15" t="s">
        <v>128</v>
      </c>
      <c r="AT224" s="215" t="s">
        <v>124</v>
      </c>
      <c r="AU224" s="215" t="s">
        <v>79</v>
      </c>
      <c r="AY224" s="17" t="s">
        <v>121</v>
      </c>
      <c r="BE224" s="216">
        <f>IF(N224="základní",J224,0)</f>
        <v>0</v>
      </c>
      <c r="BF224" s="216">
        <f>IF(N224="snížená",J224,0)</f>
        <v>0</v>
      </c>
      <c r="BG224" s="216">
        <f>IF(N224="zákl. přenesená",J224,0)</f>
        <v>0</v>
      </c>
      <c r="BH224" s="216">
        <f>IF(N224="sníž. přenesená",J224,0)</f>
        <v>0</v>
      </c>
      <c r="BI224" s="216">
        <f>IF(N224="nulová",J224,0)</f>
        <v>0</v>
      </c>
      <c r="BJ224" s="17" t="s">
        <v>77</v>
      </c>
      <c r="BK224" s="216">
        <f>ROUND(I224*H224,2)</f>
        <v>0</v>
      </c>
      <c r="BL224" s="17" t="s">
        <v>128</v>
      </c>
      <c r="BM224" s="215" t="s">
        <v>628</v>
      </c>
    </row>
    <row r="225" s="2" customFormat="1" ht="16.30189" customHeight="1">
      <c r="A225" s="38"/>
      <c r="B225" s="39"/>
      <c r="C225" s="204" t="s">
        <v>629</v>
      </c>
      <c r="D225" s="204" t="s">
        <v>124</v>
      </c>
      <c r="E225" s="205" t="s">
        <v>630</v>
      </c>
      <c r="F225" s="206" t="s">
        <v>631</v>
      </c>
      <c r="G225" s="207" t="s">
        <v>127</v>
      </c>
      <c r="H225" s="208">
        <v>5</v>
      </c>
      <c r="I225" s="209"/>
      <c r="J225" s="210">
        <f>ROUND(I225*H225,2)</f>
        <v>0</v>
      </c>
      <c r="K225" s="206" t="s">
        <v>19</v>
      </c>
      <c r="L225" s="44"/>
      <c r="M225" s="211" t="s">
        <v>19</v>
      </c>
      <c r="N225" s="212" t="s">
        <v>40</v>
      </c>
      <c r="O225" s="84"/>
      <c r="P225" s="213">
        <f>O225*H225</f>
        <v>0</v>
      </c>
      <c r="Q225" s="213">
        <v>0</v>
      </c>
      <c r="R225" s="213">
        <f>Q225*H225</f>
        <v>0</v>
      </c>
      <c r="S225" s="213">
        <v>0</v>
      </c>
      <c r="T225" s="214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15" t="s">
        <v>128</v>
      </c>
      <c r="AT225" s="215" t="s">
        <v>124</v>
      </c>
      <c r="AU225" s="215" t="s">
        <v>79</v>
      </c>
      <c r="AY225" s="17" t="s">
        <v>121</v>
      </c>
      <c r="BE225" s="216">
        <f>IF(N225="základní",J225,0)</f>
        <v>0</v>
      </c>
      <c r="BF225" s="216">
        <f>IF(N225="snížená",J225,0)</f>
        <v>0</v>
      </c>
      <c r="BG225" s="216">
        <f>IF(N225="zákl. přenesená",J225,0)</f>
        <v>0</v>
      </c>
      <c r="BH225" s="216">
        <f>IF(N225="sníž. přenesená",J225,0)</f>
        <v>0</v>
      </c>
      <c r="BI225" s="216">
        <f>IF(N225="nulová",J225,0)</f>
        <v>0</v>
      </c>
      <c r="BJ225" s="17" t="s">
        <v>77</v>
      </c>
      <c r="BK225" s="216">
        <f>ROUND(I225*H225,2)</f>
        <v>0</v>
      </c>
      <c r="BL225" s="17" t="s">
        <v>128</v>
      </c>
      <c r="BM225" s="215" t="s">
        <v>632</v>
      </c>
    </row>
    <row r="226" s="2" customFormat="1" ht="23.4566" customHeight="1">
      <c r="A226" s="38"/>
      <c r="B226" s="39"/>
      <c r="C226" s="204" t="s">
        <v>633</v>
      </c>
      <c r="D226" s="204" t="s">
        <v>124</v>
      </c>
      <c r="E226" s="205" t="s">
        <v>312</v>
      </c>
      <c r="F226" s="206" t="s">
        <v>313</v>
      </c>
      <c r="G226" s="207" t="s">
        <v>314</v>
      </c>
      <c r="H226" s="208">
        <v>0.90700000000000003</v>
      </c>
      <c r="I226" s="209"/>
      <c r="J226" s="210">
        <f>ROUND(I226*H226,2)</f>
        <v>0</v>
      </c>
      <c r="K226" s="206" t="s">
        <v>19</v>
      </c>
      <c r="L226" s="44"/>
      <c r="M226" s="211" t="s">
        <v>19</v>
      </c>
      <c r="N226" s="212" t="s">
        <v>40</v>
      </c>
      <c r="O226" s="84"/>
      <c r="P226" s="213">
        <f>O226*H226</f>
        <v>0</v>
      </c>
      <c r="Q226" s="213">
        <v>0</v>
      </c>
      <c r="R226" s="213">
        <f>Q226*H226</f>
        <v>0</v>
      </c>
      <c r="S226" s="213">
        <v>0</v>
      </c>
      <c r="T226" s="214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15" t="s">
        <v>140</v>
      </c>
      <c r="AT226" s="215" t="s">
        <v>124</v>
      </c>
      <c r="AU226" s="215" t="s">
        <v>79</v>
      </c>
      <c r="AY226" s="17" t="s">
        <v>121</v>
      </c>
      <c r="BE226" s="216">
        <f>IF(N226="základní",J226,0)</f>
        <v>0</v>
      </c>
      <c r="BF226" s="216">
        <f>IF(N226="snížená",J226,0)</f>
        <v>0</v>
      </c>
      <c r="BG226" s="216">
        <f>IF(N226="zákl. přenesená",J226,0)</f>
        <v>0</v>
      </c>
      <c r="BH226" s="216">
        <f>IF(N226="sníž. přenesená",J226,0)</f>
        <v>0</v>
      </c>
      <c r="BI226" s="216">
        <f>IF(N226="nulová",J226,0)</f>
        <v>0</v>
      </c>
      <c r="BJ226" s="17" t="s">
        <v>77</v>
      </c>
      <c r="BK226" s="216">
        <f>ROUND(I226*H226,2)</f>
        <v>0</v>
      </c>
      <c r="BL226" s="17" t="s">
        <v>140</v>
      </c>
      <c r="BM226" s="215" t="s">
        <v>634</v>
      </c>
    </row>
    <row r="227" s="12" customFormat="1" ht="22.8" customHeight="1">
      <c r="A227" s="12"/>
      <c r="B227" s="188"/>
      <c r="C227" s="189"/>
      <c r="D227" s="190" t="s">
        <v>68</v>
      </c>
      <c r="E227" s="202" t="s">
        <v>635</v>
      </c>
      <c r="F227" s="202" t="s">
        <v>636</v>
      </c>
      <c r="G227" s="189"/>
      <c r="H227" s="189"/>
      <c r="I227" s="192"/>
      <c r="J227" s="203">
        <f>BK227</f>
        <v>0</v>
      </c>
      <c r="K227" s="189"/>
      <c r="L227" s="194"/>
      <c r="M227" s="195"/>
      <c r="N227" s="196"/>
      <c r="O227" s="196"/>
      <c r="P227" s="197">
        <f>SUM(P228:P242)</f>
        <v>0</v>
      </c>
      <c r="Q227" s="196"/>
      <c r="R227" s="197">
        <f>SUM(R228:R242)</f>
        <v>0.19108500000000001</v>
      </c>
      <c r="S227" s="196"/>
      <c r="T227" s="198">
        <f>SUM(T228:T242)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199" t="s">
        <v>140</v>
      </c>
      <c r="AT227" s="200" t="s">
        <v>68</v>
      </c>
      <c r="AU227" s="200" t="s">
        <v>77</v>
      </c>
      <c r="AY227" s="199" t="s">
        <v>121</v>
      </c>
      <c r="BK227" s="201">
        <f>SUM(BK228:BK242)</f>
        <v>0</v>
      </c>
    </row>
    <row r="228" s="2" customFormat="1" ht="23.4566" customHeight="1">
      <c r="A228" s="38"/>
      <c r="B228" s="39"/>
      <c r="C228" s="204" t="s">
        <v>637</v>
      </c>
      <c r="D228" s="204" t="s">
        <v>124</v>
      </c>
      <c r="E228" s="205" t="s">
        <v>638</v>
      </c>
      <c r="F228" s="206" t="s">
        <v>639</v>
      </c>
      <c r="G228" s="207" t="s">
        <v>179</v>
      </c>
      <c r="H228" s="208">
        <v>750</v>
      </c>
      <c r="I228" s="209"/>
      <c r="J228" s="210">
        <f>ROUND(I228*H228,2)</f>
        <v>0</v>
      </c>
      <c r="K228" s="206" t="s">
        <v>19</v>
      </c>
      <c r="L228" s="44"/>
      <c r="M228" s="211" t="s">
        <v>19</v>
      </c>
      <c r="N228" s="212" t="s">
        <v>40</v>
      </c>
      <c r="O228" s="84"/>
      <c r="P228" s="213">
        <f>O228*H228</f>
        <v>0</v>
      </c>
      <c r="Q228" s="213">
        <v>0</v>
      </c>
      <c r="R228" s="213">
        <f>Q228*H228</f>
        <v>0</v>
      </c>
      <c r="S228" s="213">
        <v>0</v>
      </c>
      <c r="T228" s="214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15" t="s">
        <v>128</v>
      </c>
      <c r="AT228" s="215" t="s">
        <v>124</v>
      </c>
      <c r="AU228" s="215" t="s">
        <v>79</v>
      </c>
      <c r="AY228" s="17" t="s">
        <v>121</v>
      </c>
      <c r="BE228" s="216">
        <f>IF(N228="základní",J228,0)</f>
        <v>0</v>
      </c>
      <c r="BF228" s="216">
        <f>IF(N228="snížená",J228,0)</f>
        <v>0</v>
      </c>
      <c r="BG228" s="216">
        <f>IF(N228="zákl. přenesená",J228,0)</f>
        <v>0</v>
      </c>
      <c r="BH228" s="216">
        <f>IF(N228="sníž. přenesená",J228,0)</f>
        <v>0</v>
      </c>
      <c r="BI228" s="216">
        <f>IF(N228="nulová",J228,0)</f>
        <v>0</v>
      </c>
      <c r="BJ228" s="17" t="s">
        <v>77</v>
      </c>
      <c r="BK228" s="216">
        <f>ROUND(I228*H228,2)</f>
        <v>0</v>
      </c>
      <c r="BL228" s="17" t="s">
        <v>128</v>
      </c>
      <c r="BM228" s="215" t="s">
        <v>640</v>
      </c>
    </row>
    <row r="229" s="2" customFormat="1" ht="16.30189" customHeight="1">
      <c r="A229" s="38"/>
      <c r="B229" s="39"/>
      <c r="C229" s="217" t="s">
        <v>641</v>
      </c>
      <c r="D229" s="217" t="s">
        <v>134</v>
      </c>
      <c r="E229" s="218" t="s">
        <v>642</v>
      </c>
      <c r="F229" s="219" t="s">
        <v>643</v>
      </c>
      <c r="G229" s="220" t="s">
        <v>179</v>
      </c>
      <c r="H229" s="221">
        <v>750</v>
      </c>
      <c r="I229" s="222"/>
      <c r="J229" s="223">
        <f>ROUND(I229*H229,2)</f>
        <v>0</v>
      </c>
      <c r="K229" s="219" t="s">
        <v>19</v>
      </c>
      <c r="L229" s="224"/>
      <c r="M229" s="225" t="s">
        <v>19</v>
      </c>
      <c r="N229" s="226" t="s">
        <v>40</v>
      </c>
      <c r="O229" s="84"/>
      <c r="P229" s="213">
        <f>O229*H229</f>
        <v>0</v>
      </c>
      <c r="Q229" s="213">
        <v>0</v>
      </c>
      <c r="R229" s="213">
        <f>Q229*H229</f>
        <v>0</v>
      </c>
      <c r="S229" s="213">
        <v>0</v>
      </c>
      <c r="T229" s="214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15" t="s">
        <v>138</v>
      </c>
      <c r="AT229" s="215" t="s">
        <v>134</v>
      </c>
      <c r="AU229" s="215" t="s">
        <v>79</v>
      </c>
      <c r="AY229" s="17" t="s">
        <v>121</v>
      </c>
      <c r="BE229" s="216">
        <f>IF(N229="základní",J229,0)</f>
        <v>0</v>
      </c>
      <c r="BF229" s="216">
        <f>IF(N229="snížená",J229,0)</f>
        <v>0</v>
      </c>
      <c r="BG229" s="216">
        <f>IF(N229="zákl. přenesená",J229,0)</f>
        <v>0</v>
      </c>
      <c r="BH229" s="216">
        <f>IF(N229="sníž. přenesená",J229,0)</f>
        <v>0</v>
      </c>
      <c r="BI229" s="216">
        <f>IF(N229="nulová",J229,0)</f>
        <v>0</v>
      </c>
      <c r="BJ229" s="17" t="s">
        <v>77</v>
      </c>
      <c r="BK229" s="216">
        <f>ROUND(I229*H229,2)</f>
        <v>0</v>
      </c>
      <c r="BL229" s="17" t="s">
        <v>128</v>
      </c>
      <c r="BM229" s="215" t="s">
        <v>644</v>
      </c>
    </row>
    <row r="230" s="2" customFormat="1" ht="23.4566" customHeight="1">
      <c r="A230" s="38"/>
      <c r="B230" s="39"/>
      <c r="C230" s="204" t="s">
        <v>645</v>
      </c>
      <c r="D230" s="204" t="s">
        <v>124</v>
      </c>
      <c r="E230" s="205" t="s">
        <v>646</v>
      </c>
      <c r="F230" s="206" t="s">
        <v>647</v>
      </c>
      <c r="G230" s="207" t="s">
        <v>179</v>
      </c>
      <c r="H230" s="208">
        <v>750</v>
      </c>
      <c r="I230" s="209"/>
      <c r="J230" s="210">
        <f>ROUND(I230*H230,2)</f>
        <v>0</v>
      </c>
      <c r="K230" s="206" t="s">
        <v>19</v>
      </c>
      <c r="L230" s="44"/>
      <c r="M230" s="211" t="s">
        <v>19</v>
      </c>
      <c r="N230" s="212" t="s">
        <v>40</v>
      </c>
      <c r="O230" s="84"/>
      <c r="P230" s="213">
        <f>O230*H230</f>
        <v>0</v>
      </c>
      <c r="Q230" s="213">
        <v>0</v>
      </c>
      <c r="R230" s="213">
        <f>Q230*H230</f>
        <v>0</v>
      </c>
      <c r="S230" s="213">
        <v>0</v>
      </c>
      <c r="T230" s="214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15" t="s">
        <v>128</v>
      </c>
      <c r="AT230" s="215" t="s">
        <v>124</v>
      </c>
      <c r="AU230" s="215" t="s">
        <v>79</v>
      </c>
      <c r="AY230" s="17" t="s">
        <v>121</v>
      </c>
      <c r="BE230" s="216">
        <f>IF(N230="základní",J230,0)</f>
        <v>0</v>
      </c>
      <c r="BF230" s="216">
        <f>IF(N230="snížená",J230,0)</f>
        <v>0</v>
      </c>
      <c r="BG230" s="216">
        <f>IF(N230="zákl. přenesená",J230,0)</f>
        <v>0</v>
      </c>
      <c r="BH230" s="216">
        <f>IF(N230="sníž. přenesená",J230,0)</f>
        <v>0</v>
      </c>
      <c r="BI230" s="216">
        <f>IF(N230="nulová",J230,0)</f>
        <v>0</v>
      </c>
      <c r="BJ230" s="17" t="s">
        <v>77</v>
      </c>
      <c r="BK230" s="216">
        <f>ROUND(I230*H230,2)</f>
        <v>0</v>
      </c>
      <c r="BL230" s="17" t="s">
        <v>128</v>
      </c>
      <c r="BM230" s="215" t="s">
        <v>648</v>
      </c>
    </row>
    <row r="231" s="2" customFormat="1" ht="16.30189" customHeight="1">
      <c r="A231" s="38"/>
      <c r="B231" s="39"/>
      <c r="C231" s="217" t="s">
        <v>649</v>
      </c>
      <c r="D231" s="217" t="s">
        <v>134</v>
      </c>
      <c r="E231" s="218" t="s">
        <v>459</v>
      </c>
      <c r="F231" s="219" t="s">
        <v>460</v>
      </c>
      <c r="G231" s="220" t="s">
        <v>179</v>
      </c>
      <c r="H231" s="221">
        <v>862.5</v>
      </c>
      <c r="I231" s="222"/>
      <c r="J231" s="223">
        <f>ROUND(I231*H231,2)</f>
        <v>0</v>
      </c>
      <c r="K231" s="219" t="s">
        <v>19</v>
      </c>
      <c r="L231" s="224"/>
      <c r="M231" s="225" t="s">
        <v>19</v>
      </c>
      <c r="N231" s="226" t="s">
        <v>40</v>
      </c>
      <c r="O231" s="84"/>
      <c r="P231" s="213">
        <f>O231*H231</f>
        <v>0</v>
      </c>
      <c r="Q231" s="213">
        <v>0.00017000000000000001</v>
      </c>
      <c r="R231" s="213">
        <f>Q231*H231</f>
        <v>0.14662500000000001</v>
      </c>
      <c r="S231" s="213">
        <v>0</v>
      </c>
      <c r="T231" s="214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15" t="s">
        <v>138</v>
      </c>
      <c r="AT231" s="215" t="s">
        <v>134</v>
      </c>
      <c r="AU231" s="215" t="s">
        <v>79</v>
      </c>
      <c r="AY231" s="17" t="s">
        <v>121</v>
      </c>
      <c r="BE231" s="216">
        <f>IF(N231="základní",J231,0)</f>
        <v>0</v>
      </c>
      <c r="BF231" s="216">
        <f>IF(N231="snížená",J231,0)</f>
        <v>0</v>
      </c>
      <c r="BG231" s="216">
        <f>IF(N231="zákl. přenesená",J231,0)</f>
        <v>0</v>
      </c>
      <c r="BH231" s="216">
        <f>IF(N231="sníž. přenesená",J231,0)</f>
        <v>0</v>
      </c>
      <c r="BI231" s="216">
        <f>IF(N231="nulová",J231,0)</f>
        <v>0</v>
      </c>
      <c r="BJ231" s="17" t="s">
        <v>77</v>
      </c>
      <c r="BK231" s="216">
        <f>ROUND(I231*H231,2)</f>
        <v>0</v>
      </c>
      <c r="BL231" s="17" t="s">
        <v>128</v>
      </c>
      <c r="BM231" s="215" t="s">
        <v>650</v>
      </c>
    </row>
    <row r="232" s="2" customFormat="1">
      <c r="A232" s="38"/>
      <c r="B232" s="39"/>
      <c r="C232" s="40"/>
      <c r="D232" s="227" t="s">
        <v>185</v>
      </c>
      <c r="E232" s="40"/>
      <c r="F232" s="228" t="s">
        <v>462</v>
      </c>
      <c r="G232" s="40"/>
      <c r="H232" s="40"/>
      <c r="I232" s="229"/>
      <c r="J232" s="40"/>
      <c r="K232" s="40"/>
      <c r="L232" s="44"/>
      <c r="M232" s="230"/>
      <c r="N232" s="231"/>
      <c r="O232" s="84"/>
      <c r="P232" s="84"/>
      <c r="Q232" s="84"/>
      <c r="R232" s="84"/>
      <c r="S232" s="84"/>
      <c r="T232" s="85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185</v>
      </c>
      <c r="AU232" s="17" t="s">
        <v>79</v>
      </c>
    </row>
    <row r="233" s="13" customFormat="1">
      <c r="A233" s="13"/>
      <c r="B233" s="238"/>
      <c r="C233" s="239"/>
      <c r="D233" s="227" t="s">
        <v>302</v>
      </c>
      <c r="E233" s="240" t="s">
        <v>19</v>
      </c>
      <c r="F233" s="241" t="s">
        <v>651</v>
      </c>
      <c r="G233" s="239"/>
      <c r="H233" s="242">
        <v>862.5</v>
      </c>
      <c r="I233" s="243"/>
      <c r="J233" s="239"/>
      <c r="K233" s="239"/>
      <c r="L233" s="244"/>
      <c r="M233" s="245"/>
      <c r="N233" s="246"/>
      <c r="O233" s="246"/>
      <c r="P233" s="246"/>
      <c r="Q233" s="246"/>
      <c r="R233" s="246"/>
      <c r="S233" s="246"/>
      <c r="T233" s="24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8" t="s">
        <v>302</v>
      </c>
      <c r="AU233" s="248" t="s">
        <v>79</v>
      </c>
      <c r="AV233" s="13" t="s">
        <v>79</v>
      </c>
      <c r="AW233" s="13" t="s">
        <v>31</v>
      </c>
      <c r="AX233" s="13" t="s">
        <v>77</v>
      </c>
      <c r="AY233" s="248" t="s">
        <v>121</v>
      </c>
    </row>
    <row r="234" s="2" customFormat="1" ht="16.30189" customHeight="1">
      <c r="A234" s="38"/>
      <c r="B234" s="39"/>
      <c r="C234" s="204" t="s">
        <v>652</v>
      </c>
      <c r="D234" s="204" t="s">
        <v>124</v>
      </c>
      <c r="E234" s="205" t="s">
        <v>653</v>
      </c>
      <c r="F234" s="206" t="s">
        <v>654</v>
      </c>
      <c r="G234" s="207" t="s">
        <v>179</v>
      </c>
      <c r="H234" s="208">
        <v>126</v>
      </c>
      <c r="I234" s="209"/>
      <c r="J234" s="210">
        <f>ROUND(I234*H234,2)</f>
        <v>0</v>
      </c>
      <c r="K234" s="206" t="s">
        <v>19</v>
      </c>
      <c r="L234" s="44"/>
      <c r="M234" s="211" t="s">
        <v>19</v>
      </c>
      <c r="N234" s="212" t="s">
        <v>40</v>
      </c>
      <c r="O234" s="84"/>
      <c r="P234" s="213">
        <f>O234*H234</f>
        <v>0</v>
      </c>
      <c r="Q234" s="213">
        <v>0</v>
      </c>
      <c r="R234" s="213">
        <f>Q234*H234</f>
        <v>0</v>
      </c>
      <c r="S234" s="213">
        <v>0</v>
      </c>
      <c r="T234" s="214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15" t="s">
        <v>128</v>
      </c>
      <c r="AT234" s="215" t="s">
        <v>124</v>
      </c>
      <c r="AU234" s="215" t="s">
        <v>79</v>
      </c>
      <c r="AY234" s="17" t="s">
        <v>121</v>
      </c>
      <c r="BE234" s="216">
        <f>IF(N234="základní",J234,0)</f>
        <v>0</v>
      </c>
      <c r="BF234" s="216">
        <f>IF(N234="snížená",J234,0)</f>
        <v>0</v>
      </c>
      <c r="BG234" s="216">
        <f>IF(N234="zákl. přenesená",J234,0)</f>
        <v>0</v>
      </c>
      <c r="BH234" s="216">
        <f>IF(N234="sníž. přenesená",J234,0)</f>
        <v>0</v>
      </c>
      <c r="BI234" s="216">
        <f>IF(N234="nulová",J234,0)</f>
        <v>0</v>
      </c>
      <c r="BJ234" s="17" t="s">
        <v>77</v>
      </c>
      <c r="BK234" s="216">
        <f>ROUND(I234*H234,2)</f>
        <v>0</v>
      </c>
      <c r="BL234" s="17" t="s">
        <v>128</v>
      </c>
      <c r="BM234" s="215" t="s">
        <v>655</v>
      </c>
    </row>
    <row r="235" s="13" customFormat="1">
      <c r="A235" s="13"/>
      <c r="B235" s="238"/>
      <c r="C235" s="239"/>
      <c r="D235" s="227" t="s">
        <v>302</v>
      </c>
      <c r="E235" s="240" t="s">
        <v>19</v>
      </c>
      <c r="F235" s="241" t="s">
        <v>656</v>
      </c>
      <c r="G235" s="239"/>
      <c r="H235" s="242">
        <v>126</v>
      </c>
      <c r="I235" s="243"/>
      <c r="J235" s="239"/>
      <c r="K235" s="239"/>
      <c r="L235" s="244"/>
      <c r="M235" s="245"/>
      <c r="N235" s="246"/>
      <c r="O235" s="246"/>
      <c r="P235" s="246"/>
      <c r="Q235" s="246"/>
      <c r="R235" s="246"/>
      <c r="S235" s="246"/>
      <c r="T235" s="247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8" t="s">
        <v>302</v>
      </c>
      <c r="AU235" s="248" t="s">
        <v>79</v>
      </c>
      <c r="AV235" s="13" t="s">
        <v>79</v>
      </c>
      <c r="AW235" s="13" t="s">
        <v>31</v>
      </c>
      <c r="AX235" s="13" t="s">
        <v>77</v>
      </c>
      <c r="AY235" s="248" t="s">
        <v>121</v>
      </c>
    </row>
    <row r="236" s="2" customFormat="1" ht="16.30189" customHeight="1">
      <c r="A236" s="38"/>
      <c r="B236" s="39"/>
      <c r="C236" s="217" t="s">
        <v>657</v>
      </c>
      <c r="D236" s="217" t="s">
        <v>134</v>
      </c>
      <c r="E236" s="218" t="s">
        <v>658</v>
      </c>
      <c r="F236" s="219" t="s">
        <v>659</v>
      </c>
      <c r="G236" s="220" t="s">
        <v>567</v>
      </c>
      <c r="H236" s="221">
        <v>18</v>
      </c>
      <c r="I236" s="222"/>
      <c r="J236" s="223">
        <f>ROUND(I236*H236,2)</f>
        <v>0</v>
      </c>
      <c r="K236" s="219" t="s">
        <v>19</v>
      </c>
      <c r="L236" s="224"/>
      <c r="M236" s="225" t="s">
        <v>19</v>
      </c>
      <c r="N236" s="226" t="s">
        <v>40</v>
      </c>
      <c r="O236" s="84"/>
      <c r="P236" s="213">
        <f>O236*H236</f>
        <v>0</v>
      </c>
      <c r="Q236" s="213">
        <v>0.001</v>
      </c>
      <c r="R236" s="213">
        <f>Q236*H236</f>
        <v>0.018000000000000002</v>
      </c>
      <c r="S236" s="213">
        <v>0</v>
      </c>
      <c r="T236" s="214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15" t="s">
        <v>138</v>
      </c>
      <c r="AT236" s="215" t="s">
        <v>134</v>
      </c>
      <c r="AU236" s="215" t="s">
        <v>79</v>
      </c>
      <c r="AY236" s="17" t="s">
        <v>121</v>
      </c>
      <c r="BE236" s="216">
        <f>IF(N236="základní",J236,0)</f>
        <v>0</v>
      </c>
      <c r="BF236" s="216">
        <f>IF(N236="snížená",J236,0)</f>
        <v>0</v>
      </c>
      <c r="BG236" s="216">
        <f>IF(N236="zákl. přenesená",J236,0)</f>
        <v>0</v>
      </c>
      <c r="BH236" s="216">
        <f>IF(N236="sníž. přenesená",J236,0)</f>
        <v>0</v>
      </c>
      <c r="BI236" s="216">
        <f>IF(N236="nulová",J236,0)</f>
        <v>0</v>
      </c>
      <c r="BJ236" s="17" t="s">
        <v>77</v>
      </c>
      <c r="BK236" s="216">
        <f>ROUND(I236*H236,2)</f>
        <v>0</v>
      </c>
      <c r="BL236" s="17" t="s">
        <v>128</v>
      </c>
      <c r="BM236" s="215" t="s">
        <v>660</v>
      </c>
    </row>
    <row r="237" s="2" customFormat="1" ht="16.30189" customHeight="1">
      <c r="A237" s="38"/>
      <c r="B237" s="39"/>
      <c r="C237" s="217" t="s">
        <v>661</v>
      </c>
      <c r="D237" s="217" t="s">
        <v>134</v>
      </c>
      <c r="E237" s="218" t="s">
        <v>662</v>
      </c>
      <c r="F237" s="219" t="s">
        <v>663</v>
      </c>
      <c r="G237" s="220" t="s">
        <v>127</v>
      </c>
      <c r="H237" s="221">
        <v>126</v>
      </c>
      <c r="I237" s="222"/>
      <c r="J237" s="223">
        <f>ROUND(I237*H237,2)</f>
        <v>0</v>
      </c>
      <c r="K237" s="219" t="s">
        <v>19</v>
      </c>
      <c r="L237" s="224"/>
      <c r="M237" s="225" t="s">
        <v>19</v>
      </c>
      <c r="N237" s="226" t="s">
        <v>40</v>
      </c>
      <c r="O237" s="84"/>
      <c r="P237" s="213">
        <f>O237*H237</f>
        <v>0</v>
      </c>
      <c r="Q237" s="213">
        <v>0.00021000000000000001</v>
      </c>
      <c r="R237" s="213">
        <f>Q237*H237</f>
        <v>0.026460000000000001</v>
      </c>
      <c r="S237" s="213">
        <v>0</v>
      </c>
      <c r="T237" s="214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15" t="s">
        <v>138</v>
      </c>
      <c r="AT237" s="215" t="s">
        <v>134</v>
      </c>
      <c r="AU237" s="215" t="s">
        <v>79</v>
      </c>
      <c r="AY237" s="17" t="s">
        <v>121</v>
      </c>
      <c r="BE237" s="216">
        <f>IF(N237="základní",J237,0)</f>
        <v>0</v>
      </c>
      <c r="BF237" s="216">
        <f>IF(N237="snížená",J237,0)</f>
        <v>0</v>
      </c>
      <c r="BG237" s="216">
        <f>IF(N237="zákl. přenesená",J237,0)</f>
        <v>0</v>
      </c>
      <c r="BH237" s="216">
        <f>IF(N237="sníž. přenesená",J237,0)</f>
        <v>0</v>
      </c>
      <c r="BI237" s="216">
        <f>IF(N237="nulová",J237,0)</f>
        <v>0</v>
      </c>
      <c r="BJ237" s="17" t="s">
        <v>77</v>
      </c>
      <c r="BK237" s="216">
        <f>ROUND(I237*H237,2)</f>
        <v>0</v>
      </c>
      <c r="BL237" s="17" t="s">
        <v>128</v>
      </c>
      <c r="BM237" s="215" t="s">
        <v>664</v>
      </c>
    </row>
    <row r="238" s="2" customFormat="1" ht="16.30189" customHeight="1">
      <c r="A238" s="38"/>
      <c r="B238" s="39"/>
      <c r="C238" s="204" t="s">
        <v>665</v>
      </c>
      <c r="D238" s="204" t="s">
        <v>124</v>
      </c>
      <c r="E238" s="205" t="s">
        <v>666</v>
      </c>
      <c r="F238" s="206" t="s">
        <v>667</v>
      </c>
      <c r="G238" s="207" t="s">
        <v>127</v>
      </c>
      <c r="H238" s="208">
        <v>100</v>
      </c>
      <c r="I238" s="209"/>
      <c r="J238" s="210">
        <f>ROUND(I238*H238,2)</f>
        <v>0</v>
      </c>
      <c r="K238" s="206" t="s">
        <v>19</v>
      </c>
      <c r="L238" s="44"/>
      <c r="M238" s="211" t="s">
        <v>19</v>
      </c>
      <c r="N238" s="212" t="s">
        <v>40</v>
      </c>
      <c r="O238" s="84"/>
      <c r="P238" s="213">
        <f>O238*H238</f>
        <v>0</v>
      </c>
      <c r="Q238" s="213">
        <v>0</v>
      </c>
      <c r="R238" s="213">
        <f>Q238*H238</f>
        <v>0</v>
      </c>
      <c r="S238" s="213">
        <v>0</v>
      </c>
      <c r="T238" s="214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15" t="s">
        <v>128</v>
      </c>
      <c r="AT238" s="215" t="s">
        <v>124</v>
      </c>
      <c r="AU238" s="215" t="s">
        <v>79</v>
      </c>
      <c r="AY238" s="17" t="s">
        <v>121</v>
      </c>
      <c r="BE238" s="216">
        <f>IF(N238="základní",J238,0)</f>
        <v>0</v>
      </c>
      <c r="BF238" s="216">
        <f>IF(N238="snížená",J238,0)</f>
        <v>0</v>
      </c>
      <c r="BG238" s="216">
        <f>IF(N238="zákl. přenesená",J238,0)</f>
        <v>0</v>
      </c>
      <c r="BH238" s="216">
        <f>IF(N238="sníž. přenesená",J238,0)</f>
        <v>0</v>
      </c>
      <c r="BI238" s="216">
        <f>IF(N238="nulová",J238,0)</f>
        <v>0</v>
      </c>
      <c r="BJ238" s="17" t="s">
        <v>77</v>
      </c>
      <c r="BK238" s="216">
        <f>ROUND(I238*H238,2)</f>
        <v>0</v>
      </c>
      <c r="BL238" s="17" t="s">
        <v>128</v>
      </c>
      <c r="BM238" s="215" t="s">
        <v>668</v>
      </c>
    </row>
    <row r="239" s="2" customFormat="1" ht="16.30189" customHeight="1">
      <c r="A239" s="38"/>
      <c r="B239" s="39"/>
      <c r="C239" s="217" t="s">
        <v>669</v>
      </c>
      <c r="D239" s="217" t="s">
        <v>134</v>
      </c>
      <c r="E239" s="218" t="s">
        <v>670</v>
      </c>
      <c r="F239" s="219" t="s">
        <v>671</v>
      </c>
      <c r="G239" s="220" t="s">
        <v>127</v>
      </c>
      <c r="H239" s="221">
        <v>100</v>
      </c>
      <c r="I239" s="222"/>
      <c r="J239" s="223">
        <f>ROUND(I239*H239,2)</f>
        <v>0</v>
      </c>
      <c r="K239" s="219" t="s">
        <v>19</v>
      </c>
      <c r="L239" s="224"/>
      <c r="M239" s="225" t="s">
        <v>19</v>
      </c>
      <c r="N239" s="226" t="s">
        <v>40</v>
      </c>
      <c r="O239" s="84"/>
      <c r="P239" s="213">
        <f>O239*H239</f>
        <v>0</v>
      </c>
      <c r="Q239" s="213">
        <v>0</v>
      </c>
      <c r="R239" s="213">
        <f>Q239*H239</f>
        <v>0</v>
      </c>
      <c r="S239" s="213">
        <v>0</v>
      </c>
      <c r="T239" s="214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15" t="s">
        <v>138</v>
      </c>
      <c r="AT239" s="215" t="s">
        <v>134</v>
      </c>
      <c r="AU239" s="215" t="s">
        <v>79</v>
      </c>
      <c r="AY239" s="17" t="s">
        <v>121</v>
      </c>
      <c r="BE239" s="216">
        <f>IF(N239="základní",J239,0)</f>
        <v>0</v>
      </c>
      <c r="BF239" s="216">
        <f>IF(N239="snížená",J239,0)</f>
        <v>0</v>
      </c>
      <c r="BG239" s="216">
        <f>IF(N239="zákl. přenesená",J239,0)</f>
        <v>0</v>
      </c>
      <c r="BH239" s="216">
        <f>IF(N239="sníž. přenesená",J239,0)</f>
        <v>0</v>
      </c>
      <c r="BI239" s="216">
        <f>IF(N239="nulová",J239,0)</f>
        <v>0</v>
      </c>
      <c r="BJ239" s="17" t="s">
        <v>77</v>
      </c>
      <c r="BK239" s="216">
        <f>ROUND(I239*H239,2)</f>
        <v>0</v>
      </c>
      <c r="BL239" s="17" t="s">
        <v>128</v>
      </c>
      <c r="BM239" s="215" t="s">
        <v>672</v>
      </c>
    </row>
    <row r="240" s="2" customFormat="1">
      <c r="A240" s="38"/>
      <c r="B240" s="39"/>
      <c r="C240" s="40"/>
      <c r="D240" s="227" t="s">
        <v>185</v>
      </c>
      <c r="E240" s="40"/>
      <c r="F240" s="228" t="s">
        <v>673</v>
      </c>
      <c r="G240" s="40"/>
      <c r="H240" s="40"/>
      <c r="I240" s="229"/>
      <c r="J240" s="40"/>
      <c r="K240" s="40"/>
      <c r="L240" s="44"/>
      <c r="M240" s="230"/>
      <c r="N240" s="231"/>
      <c r="O240" s="84"/>
      <c r="P240" s="84"/>
      <c r="Q240" s="84"/>
      <c r="R240" s="84"/>
      <c r="S240" s="84"/>
      <c r="T240" s="85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185</v>
      </c>
      <c r="AU240" s="17" t="s">
        <v>79</v>
      </c>
    </row>
    <row r="241" s="2" customFormat="1" ht="16.30189" customHeight="1">
      <c r="A241" s="38"/>
      <c r="B241" s="39"/>
      <c r="C241" s="204" t="s">
        <v>674</v>
      </c>
      <c r="D241" s="204" t="s">
        <v>124</v>
      </c>
      <c r="E241" s="205" t="s">
        <v>675</v>
      </c>
      <c r="F241" s="206" t="s">
        <v>676</v>
      </c>
      <c r="G241" s="207" t="s">
        <v>127</v>
      </c>
      <c r="H241" s="208">
        <v>35</v>
      </c>
      <c r="I241" s="209"/>
      <c r="J241" s="210">
        <f>ROUND(I241*H241,2)</f>
        <v>0</v>
      </c>
      <c r="K241" s="206" t="s">
        <v>19</v>
      </c>
      <c r="L241" s="44"/>
      <c r="M241" s="211" t="s">
        <v>19</v>
      </c>
      <c r="N241" s="212" t="s">
        <v>40</v>
      </c>
      <c r="O241" s="84"/>
      <c r="P241" s="213">
        <f>O241*H241</f>
        <v>0</v>
      </c>
      <c r="Q241" s="213">
        <v>0</v>
      </c>
      <c r="R241" s="213">
        <f>Q241*H241</f>
        <v>0</v>
      </c>
      <c r="S241" s="213">
        <v>0</v>
      </c>
      <c r="T241" s="214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15" t="s">
        <v>128</v>
      </c>
      <c r="AT241" s="215" t="s">
        <v>124</v>
      </c>
      <c r="AU241" s="215" t="s">
        <v>79</v>
      </c>
      <c r="AY241" s="17" t="s">
        <v>121</v>
      </c>
      <c r="BE241" s="216">
        <f>IF(N241="základní",J241,0)</f>
        <v>0</v>
      </c>
      <c r="BF241" s="216">
        <f>IF(N241="snížená",J241,0)</f>
        <v>0</v>
      </c>
      <c r="BG241" s="216">
        <f>IF(N241="zákl. přenesená",J241,0)</f>
        <v>0</v>
      </c>
      <c r="BH241" s="216">
        <f>IF(N241="sníž. přenesená",J241,0)</f>
        <v>0</v>
      </c>
      <c r="BI241" s="216">
        <f>IF(N241="nulová",J241,0)</f>
        <v>0</v>
      </c>
      <c r="BJ241" s="17" t="s">
        <v>77</v>
      </c>
      <c r="BK241" s="216">
        <f>ROUND(I241*H241,2)</f>
        <v>0</v>
      </c>
      <c r="BL241" s="17" t="s">
        <v>128</v>
      </c>
      <c r="BM241" s="215" t="s">
        <v>677</v>
      </c>
    </row>
    <row r="242" s="2" customFormat="1" ht="23.4566" customHeight="1">
      <c r="A242" s="38"/>
      <c r="B242" s="39"/>
      <c r="C242" s="204" t="s">
        <v>678</v>
      </c>
      <c r="D242" s="204" t="s">
        <v>124</v>
      </c>
      <c r="E242" s="205" t="s">
        <v>312</v>
      </c>
      <c r="F242" s="206" t="s">
        <v>313</v>
      </c>
      <c r="G242" s="207" t="s">
        <v>314</v>
      </c>
      <c r="H242" s="208">
        <v>0.191</v>
      </c>
      <c r="I242" s="209"/>
      <c r="J242" s="210">
        <f>ROUND(I242*H242,2)</f>
        <v>0</v>
      </c>
      <c r="K242" s="206" t="s">
        <v>19</v>
      </c>
      <c r="L242" s="44"/>
      <c r="M242" s="211" t="s">
        <v>19</v>
      </c>
      <c r="N242" s="212" t="s">
        <v>40</v>
      </c>
      <c r="O242" s="84"/>
      <c r="P242" s="213">
        <f>O242*H242</f>
        <v>0</v>
      </c>
      <c r="Q242" s="213">
        <v>0</v>
      </c>
      <c r="R242" s="213">
        <f>Q242*H242</f>
        <v>0</v>
      </c>
      <c r="S242" s="213">
        <v>0</v>
      </c>
      <c r="T242" s="214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15" t="s">
        <v>128</v>
      </c>
      <c r="AT242" s="215" t="s">
        <v>124</v>
      </c>
      <c r="AU242" s="215" t="s">
        <v>79</v>
      </c>
      <c r="AY242" s="17" t="s">
        <v>121</v>
      </c>
      <c r="BE242" s="216">
        <f>IF(N242="základní",J242,0)</f>
        <v>0</v>
      </c>
      <c r="BF242" s="216">
        <f>IF(N242="snížená",J242,0)</f>
        <v>0</v>
      </c>
      <c r="BG242" s="216">
        <f>IF(N242="zákl. přenesená",J242,0)</f>
        <v>0</v>
      </c>
      <c r="BH242" s="216">
        <f>IF(N242="sníž. přenesená",J242,0)</f>
        <v>0</v>
      </c>
      <c r="BI242" s="216">
        <f>IF(N242="nulová",J242,0)</f>
        <v>0</v>
      </c>
      <c r="BJ242" s="17" t="s">
        <v>77</v>
      </c>
      <c r="BK242" s="216">
        <f>ROUND(I242*H242,2)</f>
        <v>0</v>
      </c>
      <c r="BL242" s="17" t="s">
        <v>128</v>
      </c>
      <c r="BM242" s="215" t="s">
        <v>679</v>
      </c>
    </row>
    <row r="243" s="12" customFormat="1" ht="22.8" customHeight="1">
      <c r="A243" s="12"/>
      <c r="B243" s="188"/>
      <c r="C243" s="189"/>
      <c r="D243" s="190" t="s">
        <v>68</v>
      </c>
      <c r="E243" s="202" t="s">
        <v>680</v>
      </c>
      <c r="F243" s="202" t="s">
        <v>681</v>
      </c>
      <c r="G243" s="189"/>
      <c r="H243" s="189"/>
      <c r="I243" s="192"/>
      <c r="J243" s="203">
        <f>BK243</f>
        <v>0</v>
      </c>
      <c r="K243" s="189"/>
      <c r="L243" s="194"/>
      <c r="M243" s="195"/>
      <c r="N243" s="196"/>
      <c r="O243" s="196"/>
      <c r="P243" s="197">
        <f>SUM(P244:P261)</f>
        <v>0</v>
      </c>
      <c r="Q243" s="196"/>
      <c r="R243" s="197">
        <f>SUM(R244:R261)</f>
        <v>0.079075000000000006</v>
      </c>
      <c r="S243" s="196"/>
      <c r="T243" s="198">
        <f>SUM(T244:T261)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199" t="s">
        <v>79</v>
      </c>
      <c r="AT243" s="200" t="s">
        <v>68</v>
      </c>
      <c r="AU243" s="200" t="s">
        <v>77</v>
      </c>
      <c r="AY243" s="199" t="s">
        <v>121</v>
      </c>
      <c r="BK243" s="201">
        <f>SUM(BK244:BK261)</f>
        <v>0</v>
      </c>
    </row>
    <row r="244" s="2" customFormat="1" ht="23.4566" customHeight="1">
      <c r="A244" s="38"/>
      <c r="B244" s="39"/>
      <c r="C244" s="204" t="s">
        <v>682</v>
      </c>
      <c r="D244" s="204" t="s">
        <v>124</v>
      </c>
      <c r="E244" s="205" t="s">
        <v>683</v>
      </c>
      <c r="F244" s="206" t="s">
        <v>684</v>
      </c>
      <c r="G244" s="207" t="s">
        <v>179</v>
      </c>
      <c r="H244" s="208">
        <v>225</v>
      </c>
      <c r="I244" s="209"/>
      <c r="J244" s="210">
        <f>ROUND(I244*H244,2)</f>
        <v>0</v>
      </c>
      <c r="K244" s="206" t="s">
        <v>19</v>
      </c>
      <c r="L244" s="44"/>
      <c r="M244" s="211" t="s">
        <v>19</v>
      </c>
      <c r="N244" s="212" t="s">
        <v>40</v>
      </c>
      <c r="O244" s="84"/>
      <c r="P244" s="213">
        <f>O244*H244</f>
        <v>0</v>
      </c>
      <c r="Q244" s="213">
        <v>0</v>
      </c>
      <c r="R244" s="213">
        <f>Q244*H244</f>
        <v>0</v>
      </c>
      <c r="S244" s="213">
        <v>0</v>
      </c>
      <c r="T244" s="214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15" t="s">
        <v>128</v>
      </c>
      <c r="AT244" s="215" t="s">
        <v>124</v>
      </c>
      <c r="AU244" s="215" t="s">
        <v>79</v>
      </c>
      <c r="AY244" s="17" t="s">
        <v>121</v>
      </c>
      <c r="BE244" s="216">
        <f>IF(N244="základní",J244,0)</f>
        <v>0</v>
      </c>
      <c r="BF244" s="216">
        <f>IF(N244="snížená",J244,0)</f>
        <v>0</v>
      </c>
      <c r="BG244" s="216">
        <f>IF(N244="zákl. přenesená",J244,0)</f>
        <v>0</v>
      </c>
      <c r="BH244" s="216">
        <f>IF(N244="sníž. přenesená",J244,0)</f>
        <v>0</v>
      </c>
      <c r="BI244" s="216">
        <f>IF(N244="nulová",J244,0)</f>
        <v>0</v>
      </c>
      <c r="BJ244" s="17" t="s">
        <v>77</v>
      </c>
      <c r="BK244" s="216">
        <f>ROUND(I244*H244,2)</f>
        <v>0</v>
      </c>
      <c r="BL244" s="17" t="s">
        <v>128</v>
      </c>
      <c r="BM244" s="215" t="s">
        <v>685</v>
      </c>
    </row>
    <row r="245" s="2" customFormat="1" ht="23.4566" customHeight="1">
      <c r="A245" s="38"/>
      <c r="B245" s="39"/>
      <c r="C245" s="217" t="s">
        <v>686</v>
      </c>
      <c r="D245" s="217" t="s">
        <v>134</v>
      </c>
      <c r="E245" s="218" t="s">
        <v>687</v>
      </c>
      <c r="F245" s="219" t="s">
        <v>688</v>
      </c>
      <c r="G245" s="220" t="s">
        <v>179</v>
      </c>
      <c r="H245" s="221">
        <v>225</v>
      </c>
      <c r="I245" s="222"/>
      <c r="J245" s="223">
        <f>ROUND(I245*H245,2)</f>
        <v>0</v>
      </c>
      <c r="K245" s="219" t="s">
        <v>19</v>
      </c>
      <c r="L245" s="224"/>
      <c r="M245" s="225" t="s">
        <v>19</v>
      </c>
      <c r="N245" s="226" t="s">
        <v>40</v>
      </c>
      <c r="O245" s="84"/>
      <c r="P245" s="213">
        <f>O245*H245</f>
        <v>0</v>
      </c>
      <c r="Q245" s="213">
        <v>0.00016000000000000001</v>
      </c>
      <c r="R245" s="213">
        <f>Q245*H245</f>
        <v>0.036000000000000004</v>
      </c>
      <c r="S245" s="213">
        <v>0</v>
      </c>
      <c r="T245" s="214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15" t="s">
        <v>138</v>
      </c>
      <c r="AT245" s="215" t="s">
        <v>134</v>
      </c>
      <c r="AU245" s="215" t="s">
        <v>79</v>
      </c>
      <c r="AY245" s="17" t="s">
        <v>121</v>
      </c>
      <c r="BE245" s="216">
        <f>IF(N245="základní",J245,0)</f>
        <v>0</v>
      </c>
      <c r="BF245" s="216">
        <f>IF(N245="snížená",J245,0)</f>
        <v>0</v>
      </c>
      <c r="BG245" s="216">
        <f>IF(N245="zákl. přenesená",J245,0)</f>
        <v>0</v>
      </c>
      <c r="BH245" s="216">
        <f>IF(N245="sníž. přenesená",J245,0)</f>
        <v>0</v>
      </c>
      <c r="BI245" s="216">
        <f>IF(N245="nulová",J245,0)</f>
        <v>0</v>
      </c>
      <c r="BJ245" s="17" t="s">
        <v>77</v>
      </c>
      <c r="BK245" s="216">
        <f>ROUND(I245*H245,2)</f>
        <v>0</v>
      </c>
      <c r="BL245" s="17" t="s">
        <v>128</v>
      </c>
      <c r="BM245" s="215" t="s">
        <v>689</v>
      </c>
    </row>
    <row r="246" s="2" customFormat="1">
      <c r="A246" s="38"/>
      <c r="B246" s="39"/>
      <c r="C246" s="40"/>
      <c r="D246" s="227" t="s">
        <v>185</v>
      </c>
      <c r="E246" s="40"/>
      <c r="F246" s="228" t="s">
        <v>690</v>
      </c>
      <c r="G246" s="40"/>
      <c r="H246" s="40"/>
      <c r="I246" s="229"/>
      <c r="J246" s="40"/>
      <c r="K246" s="40"/>
      <c r="L246" s="44"/>
      <c r="M246" s="230"/>
      <c r="N246" s="231"/>
      <c r="O246" s="84"/>
      <c r="P246" s="84"/>
      <c r="Q246" s="84"/>
      <c r="R246" s="84"/>
      <c r="S246" s="84"/>
      <c r="T246" s="85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185</v>
      </c>
      <c r="AU246" s="17" t="s">
        <v>79</v>
      </c>
    </row>
    <row r="247" s="2" customFormat="1" ht="16.30189" customHeight="1">
      <c r="A247" s="38"/>
      <c r="B247" s="39"/>
      <c r="C247" s="204" t="s">
        <v>691</v>
      </c>
      <c r="D247" s="204" t="s">
        <v>124</v>
      </c>
      <c r="E247" s="205" t="s">
        <v>692</v>
      </c>
      <c r="F247" s="206" t="s">
        <v>693</v>
      </c>
      <c r="G247" s="207" t="s">
        <v>127</v>
      </c>
      <c r="H247" s="208">
        <v>1</v>
      </c>
      <c r="I247" s="209"/>
      <c r="J247" s="210">
        <f>ROUND(I247*H247,2)</f>
        <v>0</v>
      </c>
      <c r="K247" s="206" t="s">
        <v>19</v>
      </c>
      <c r="L247" s="44"/>
      <c r="M247" s="211" t="s">
        <v>19</v>
      </c>
      <c r="N247" s="212" t="s">
        <v>40</v>
      </c>
      <c r="O247" s="84"/>
      <c r="P247" s="213">
        <f>O247*H247</f>
        <v>0</v>
      </c>
      <c r="Q247" s="213">
        <v>0</v>
      </c>
      <c r="R247" s="213">
        <f>Q247*H247</f>
        <v>0</v>
      </c>
      <c r="S247" s="213">
        <v>0</v>
      </c>
      <c r="T247" s="214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15" t="s">
        <v>128</v>
      </c>
      <c r="AT247" s="215" t="s">
        <v>124</v>
      </c>
      <c r="AU247" s="215" t="s">
        <v>79</v>
      </c>
      <c r="AY247" s="17" t="s">
        <v>121</v>
      </c>
      <c r="BE247" s="216">
        <f>IF(N247="základní",J247,0)</f>
        <v>0</v>
      </c>
      <c r="BF247" s="216">
        <f>IF(N247="snížená",J247,0)</f>
        <v>0</v>
      </c>
      <c r="BG247" s="216">
        <f>IF(N247="zákl. přenesená",J247,0)</f>
        <v>0</v>
      </c>
      <c r="BH247" s="216">
        <f>IF(N247="sníž. přenesená",J247,0)</f>
        <v>0</v>
      </c>
      <c r="BI247" s="216">
        <f>IF(N247="nulová",J247,0)</f>
        <v>0</v>
      </c>
      <c r="BJ247" s="17" t="s">
        <v>77</v>
      </c>
      <c r="BK247" s="216">
        <f>ROUND(I247*H247,2)</f>
        <v>0</v>
      </c>
      <c r="BL247" s="17" t="s">
        <v>128</v>
      </c>
      <c r="BM247" s="215" t="s">
        <v>694</v>
      </c>
    </row>
    <row r="248" s="2" customFormat="1" ht="16.30189" customHeight="1">
      <c r="A248" s="38"/>
      <c r="B248" s="39"/>
      <c r="C248" s="217" t="s">
        <v>695</v>
      </c>
      <c r="D248" s="217" t="s">
        <v>134</v>
      </c>
      <c r="E248" s="218" t="s">
        <v>696</v>
      </c>
      <c r="F248" s="219" t="s">
        <v>697</v>
      </c>
      <c r="G248" s="220" t="s">
        <v>137</v>
      </c>
      <c r="H248" s="221">
        <v>1</v>
      </c>
      <c r="I248" s="222"/>
      <c r="J248" s="223">
        <f>ROUND(I248*H248,2)</f>
        <v>0</v>
      </c>
      <c r="K248" s="219" t="s">
        <v>19</v>
      </c>
      <c r="L248" s="224"/>
      <c r="M248" s="225" t="s">
        <v>19</v>
      </c>
      <c r="N248" s="226" t="s">
        <v>40</v>
      </c>
      <c r="O248" s="84"/>
      <c r="P248" s="213">
        <f>O248*H248</f>
        <v>0</v>
      </c>
      <c r="Q248" s="213">
        <v>0</v>
      </c>
      <c r="R248" s="213">
        <f>Q248*H248</f>
        <v>0</v>
      </c>
      <c r="S248" s="213">
        <v>0</v>
      </c>
      <c r="T248" s="214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15" t="s">
        <v>138</v>
      </c>
      <c r="AT248" s="215" t="s">
        <v>134</v>
      </c>
      <c r="AU248" s="215" t="s">
        <v>79</v>
      </c>
      <c r="AY248" s="17" t="s">
        <v>121</v>
      </c>
      <c r="BE248" s="216">
        <f>IF(N248="základní",J248,0)</f>
        <v>0</v>
      </c>
      <c r="BF248" s="216">
        <f>IF(N248="snížená",J248,0)</f>
        <v>0</v>
      </c>
      <c r="BG248" s="216">
        <f>IF(N248="zákl. přenesená",J248,0)</f>
        <v>0</v>
      </c>
      <c r="BH248" s="216">
        <f>IF(N248="sníž. přenesená",J248,0)</f>
        <v>0</v>
      </c>
      <c r="BI248" s="216">
        <f>IF(N248="nulová",J248,0)</f>
        <v>0</v>
      </c>
      <c r="BJ248" s="17" t="s">
        <v>77</v>
      </c>
      <c r="BK248" s="216">
        <f>ROUND(I248*H248,2)</f>
        <v>0</v>
      </c>
      <c r="BL248" s="17" t="s">
        <v>128</v>
      </c>
      <c r="BM248" s="215" t="s">
        <v>698</v>
      </c>
    </row>
    <row r="249" s="2" customFormat="1">
      <c r="A249" s="38"/>
      <c r="B249" s="39"/>
      <c r="C249" s="40"/>
      <c r="D249" s="227" t="s">
        <v>185</v>
      </c>
      <c r="E249" s="40"/>
      <c r="F249" s="228" t="s">
        <v>699</v>
      </c>
      <c r="G249" s="40"/>
      <c r="H249" s="40"/>
      <c r="I249" s="229"/>
      <c r="J249" s="40"/>
      <c r="K249" s="40"/>
      <c r="L249" s="44"/>
      <c r="M249" s="230"/>
      <c r="N249" s="231"/>
      <c r="O249" s="84"/>
      <c r="P249" s="84"/>
      <c r="Q249" s="84"/>
      <c r="R249" s="84"/>
      <c r="S249" s="84"/>
      <c r="T249" s="85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185</v>
      </c>
      <c r="AU249" s="17" t="s">
        <v>79</v>
      </c>
    </row>
    <row r="250" s="2" customFormat="1" ht="16.30189" customHeight="1">
      <c r="A250" s="38"/>
      <c r="B250" s="39"/>
      <c r="C250" s="204" t="s">
        <v>700</v>
      </c>
      <c r="D250" s="204" t="s">
        <v>124</v>
      </c>
      <c r="E250" s="205" t="s">
        <v>701</v>
      </c>
      <c r="F250" s="206" t="s">
        <v>702</v>
      </c>
      <c r="G250" s="207" t="s">
        <v>127</v>
      </c>
      <c r="H250" s="208">
        <v>2</v>
      </c>
      <c r="I250" s="209"/>
      <c r="J250" s="210">
        <f>ROUND(I250*H250,2)</f>
        <v>0</v>
      </c>
      <c r="K250" s="206" t="s">
        <v>19</v>
      </c>
      <c r="L250" s="44"/>
      <c r="M250" s="211" t="s">
        <v>19</v>
      </c>
      <c r="N250" s="212" t="s">
        <v>40</v>
      </c>
      <c r="O250" s="84"/>
      <c r="P250" s="213">
        <f>O250*H250</f>
        <v>0</v>
      </c>
      <c r="Q250" s="213">
        <v>0</v>
      </c>
      <c r="R250" s="213">
        <f>Q250*H250</f>
        <v>0</v>
      </c>
      <c r="S250" s="213">
        <v>0</v>
      </c>
      <c r="T250" s="214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15" t="s">
        <v>128</v>
      </c>
      <c r="AT250" s="215" t="s">
        <v>124</v>
      </c>
      <c r="AU250" s="215" t="s">
        <v>79</v>
      </c>
      <c r="AY250" s="17" t="s">
        <v>121</v>
      </c>
      <c r="BE250" s="216">
        <f>IF(N250="základní",J250,0)</f>
        <v>0</v>
      </c>
      <c r="BF250" s="216">
        <f>IF(N250="snížená",J250,0)</f>
        <v>0</v>
      </c>
      <c r="BG250" s="216">
        <f>IF(N250="zákl. přenesená",J250,0)</f>
        <v>0</v>
      </c>
      <c r="BH250" s="216">
        <f>IF(N250="sníž. přenesená",J250,0)</f>
        <v>0</v>
      </c>
      <c r="BI250" s="216">
        <f>IF(N250="nulová",J250,0)</f>
        <v>0</v>
      </c>
      <c r="BJ250" s="17" t="s">
        <v>77</v>
      </c>
      <c r="BK250" s="216">
        <f>ROUND(I250*H250,2)</f>
        <v>0</v>
      </c>
      <c r="BL250" s="17" t="s">
        <v>128</v>
      </c>
      <c r="BM250" s="215" t="s">
        <v>703</v>
      </c>
    </row>
    <row r="251" s="2" customFormat="1" ht="16.30189" customHeight="1">
      <c r="A251" s="38"/>
      <c r="B251" s="39"/>
      <c r="C251" s="217" t="s">
        <v>704</v>
      </c>
      <c r="D251" s="217" t="s">
        <v>134</v>
      </c>
      <c r="E251" s="218" t="s">
        <v>705</v>
      </c>
      <c r="F251" s="219" t="s">
        <v>706</v>
      </c>
      <c r="G251" s="220" t="s">
        <v>127</v>
      </c>
      <c r="H251" s="221">
        <v>2</v>
      </c>
      <c r="I251" s="222"/>
      <c r="J251" s="223">
        <f>ROUND(I251*H251,2)</f>
        <v>0</v>
      </c>
      <c r="K251" s="219" t="s">
        <v>19</v>
      </c>
      <c r="L251" s="224"/>
      <c r="M251" s="225" t="s">
        <v>19</v>
      </c>
      <c r="N251" s="226" t="s">
        <v>40</v>
      </c>
      <c r="O251" s="84"/>
      <c r="P251" s="213">
        <f>O251*H251</f>
        <v>0</v>
      </c>
      <c r="Q251" s="213">
        <v>0</v>
      </c>
      <c r="R251" s="213">
        <f>Q251*H251</f>
        <v>0</v>
      </c>
      <c r="S251" s="213">
        <v>0</v>
      </c>
      <c r="T251" s="214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15" t="s">
        <v>138</v>
      </c>
      <c r="AT251" s="215" t="s">
        <v>134</v>
      </c>
      <c r="AU251" s="215" t="s">
        <v>79</v>
      </c>
      <c r="AY251" s="17" t="s">
        <v>121</v>
      </c>
      <c r="BE251" s="216">
        <f>IF(N251="základní",J251,0)</f>
        <v>0</v>
      </c>
      <c r="BF251" s="216">
        <f>IF(N251="snížená",J251,0)</f>
        <v>0</v>
      </c>
      <c r="BG251" s="216">
        <f>IF(N251="zákl. přenesená",J251,0)</f>
        <v>0</v>
      </c>
      <c r="BH251" s="216">
        <f>IF(N251="sníž. přenesená",J251,0)</f>
        <v>0</v>
      </c>
      <c r="BI251" s="216">
        <f>IF(N251="nulová",J251,0)</f>
        <v>0</v>
      </c>
      <c r="BJ251" s="17" t="s">
        <v>77</v>
      </c>
      <c r="BK251" s="216">
        <f>ROUND(I251*H251,2)</f>
        <v>0</v>
      </c>
      <c r="BL251" s="17" t="s">
        <v>128</v>
      </c>
      <c r="BM251" s="215" t="s">
        <v>707</v>
      </c>
    </row>
    <row r="252" s="2" customFormat="1" ht="21.0566" customHeight="1">
      <c r="A252" s="38"/>
      <c r="B252" s="39"/>
      <c r="C252" s="204" t="s">
        <v>708</v>
      </c>
      <c r="D252" s="204" t="s">
        <v>124</v>
      </c>
      <c r="E252" s="205" t="s">
        <v>709</v>
      </c>
      <c r="F252" s="206" t="s">
        <v>710</v>
      </c>
      <c r="G252" s="207" t="s">
        <v>127</v>
      </c>
      <c r="H252" s="208">
        <v>1</v>
      </c>
      <c r="I252" s="209"/>
      <c r="J252" s="210">
        <f>ROUND(I252*H252,2)</f>
        <v>0</v>
      </c>
      <c r="K252" s="206" t="s">
        <v>19</v>
      </c>
      <c r="L252" s="44"/>
      <c r="M252" s="211" t="s">
        <v>19</v>
      </c>
      <c r="N252" s="212" t="s">
        <v>40</v>
      </c>
      <c r="O252" s="84"/>
      <c r="P252" s="213">
        <f>O252*H252</f>
        <v>0</v>
      </c>
      <c r="Q252" s="213">
        <v>0</v>
      </c>
      <c r="R252" s="213">
        <f>Q252*H252</f>
        <v>0</v>
      </c>
      <c r="S252" s="213">
        <v>0</v>
      </c>
      <c r="T252" s="214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15" t="s">
        <v>128</v>
      </c>
      <c r="AT252" s="215" t="s">
        <v>124</v>
      </c>
      <c r="AU252" s="215" t="s">
        <v>79</v>
      </c>
      <c r="AY252" s="17" t="s">
        <v>121</v>
      </c>
      <c r="BE252" s="216">
        <f>IF(N252="základní",J252,0)</f>
        <v>0</v>
      </c>
      <c r="BF252" s="216">
        <f>IF(N252="snížená",J252,0)</f>
        <v>0</v>
      </c>
      <c r="BG252" s="216">
        <f>IF(N252="zákl. přenesená",J252,0)</f>
        <v>0</v>
      </c>
      <c r="BH252" s="216">
        <f>IF(N252="sníž. přenesená",J252,0)</f>
        <v>0</v>
      </c>
      <c r="BI252" s="216">
        <f>IF(N252="nulová",J252,0)</f>
        <v>0</v>
      </c>
      <c r="BJ252" s="17" t="s">
        <v>77</v>
      </c>
      <c r="BK252" s="216">
        <f>ROUND(I252*H252,2)</f>
        <v>0</v>
      </c>
      <c r="BL252" s="17" t="s">
        <v>128</v>
      </c>
      <c r="BM252" s="215" t="s">
        <v>711</v>
      </c>
    </row>
    <row r="253" s="2" customFormat="1" ht="16.30189" customHeight="1">
      <c r="A253" s="38"/>
      <c r="B253" s="39"/>
      <c r="C253" s="217" t="s">
        <v>712</v>
      </c>
      <c r="D253" s="217" t="s">
        <v>134</v>
      </c>
      <c r="E253" s="218" t="s">
        <v>713</v>
      </c>
      <c r="F253" s="219" t="s">
        <v>714</v>
      </c>
      <c r="G253" s="220" t="s">
        <v>127</v>
      </c>
      <c r="H253" s="221">
        <v>1</v>
      </c>
      <c r="I253" s="222"/>
      <c r="J253" s="223">
        <f>ROUND(I253*H253,2)</f>
        <v>0</v>
      </c>
      <c r="K253" s="219" t="s">
        <v>19</v>
      </c>
      <c r="L253" s="224"/>
      <c r="M253" s="225" t="s">
        <v>19</v>
      </c>
      <c r="N253" s="226" t="s">
        <v>40</v>
      </c>
      <c r="O253" s="84"/>
      <c r="P253" s="213">
        <f>O253*H253</f>
        <v>0</v>
      </c>
      <c r="Q253" s="213">
        <v>0</v>
      </c>
      <c r="R253" s="213">
        <f>Q253*H253</f>
        <v>0</v>
      </c>
      <c r="S253" s="213">
        <v>0</v>
      </c>
      <c r="T253" s="214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15" t="s">
        <v>138</v>
      </c>
      <c r="AT253" s="215" t="s">
        <v>134</v>
      </c>
      <c r="AU253" s="215" t="s">
        <v>79</v>
      </c>
      <c r="AY253" s="17" t="s">
        <v>121</v>
      </c>
      <c r="BE253" s="216">
        <f>IF(N253="základní",J253,0)</f>
        <v>0</v>
      </c>
      <c r="BF253" s="216">
        <f>IF(N253="snížená",J253,0)</f>
        <v>0</v>
      </c>
      <c r="BG253" s="216">
        <f>IF(N253="zákl. přenesená",J253,0)</f>
        <v>0</v>
      </c>
      <c r="BH253" s="216">
        <f>IF(N253="sníž. přenesená",J253,0)</f>
        <v>0</v>
      </c>
      <c r="BI253" s="216">
        <f>IF(N253="nulová",J253,0)</f>
        <v>0</v>
      </c>
      <c r="BJ253" s="17" t="s">
        <v>77</v>
      </c>
      <c r="BK253" s="216">
        <f>ROUND(I253*H253,2)</f>
        <v>0</v>
      </c>
      <c r="BL253" s="17" t="s">
        <v>128</v>
      </c>
      <c r="BM253" s="215" t="s">
        <v>715</v>
      </c>
    </row>
    <row r="254" s="2" customFormat="1" ht="16.30189" customHeight="1">
      <c r="A254" s="38"/>
      <c r="B254" s="39"/>
      <c r="C254" s="204" t="s">
        <v>716</v>
      </c>
      <c r="D254" s="204" t="s">
        <v>124</v>
      </c>
      <c r="E254" s="205" t="s">
        <v>717</v>
      </c>
      <c r="F254" s="206" t="s">
        <v>718</v>
      </c>
      <c r="G254" s="207" t="s">
        <v>179</v>
      </c>
      <c r="H254" s="208">
        <v>150</v>
      </c>
      <c r="I254" s="209"/>
      <c r="J254" s="210">
        <f>ROUND(I254*H254,2)</f>
        <v>0</v>
      </c>
      <c r="K254" s="206" t="s">
        <v>19</v>
      </c>
      <c r="L254" s="44"/>
      <c r="M254" s="211" t="s">
        <v>19</v>
      </c>
      <c r="N254" s="212" t="s">
        <v>40</v>
      </c>
      <c r="O254" s="84"/>
      <c r="P254" s="213">
        <f>O254*H254</f>
        <v>0</v>
      </c>
      <c r="Q254" s="213">
        <v>0</v>
      </c>
      <c r="R254" s="213">
        <f>Q254*H254</f>
        <v>0</v>
      </c>
      <c r="S254" s="213">
        <v>0</v>
      </c>
      <c r="T254" s="214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15" t="s">
        <v>128</v>
      </c>
      <c r="AT254" s="215" t="s">
        <v>124</v>
      </c>
      <c r="AU254" s="215" t="s">
        <v>79</v>
      </c>
      <c r="AY254" s="17" t="s">
        <v>121</v>
      </c>
      <c r="BE254" s="216">
        <f>IF(N254="základní",J254,0)</f>
        <v>0</v>
      </c>
      <c r="BF254" s="216">
        <f>IF(N254="snížená",J254,0)</f>
        <v>0</v>
      </c>
      <c r="BG254" s="216">
        <f>IF(N254="zákl. přenesená",J254,0)</f>
        <v>0</v>
      </c>
      <c r="BH254" s="216">
        <f>IF(N254="sníž. přenesená",J254,0)</f>
        <v>0</v>
      </c>
      <c r="BI254" s="216">
        <f>IF(N254="nulová",J254,0)</f>
        <v>0</v>
      </c>
      <c r="BJ254" s="17" t="s">
        <v>77</v>
      </c>
      <c r="BK254" s="216">
        <f>ROUND(I254*H254,2)</f>
        <v>0</v>
      </c>
      <c r="BL254" s="17" t="s">
        <v>128</v>
      </c>
      <c r="BM254" s="215" t="s">
        <v>719</v>
      </c>
    </row>
    <row r="255" s="2" customFormat="1" ht="16.30189" customHeight="1">
      <c r="A255" s="38"/>
      <c r="B255" s="39"/>
      <c r="C255" s="217" t="s">
        <v>720</v>
      </c>
      <c r="D255" s="217" t="s">
        <v>134</v>
      </c>
      <c r="E255" s="218" t="s">
        <v>721</v>
      </c>
      <c r="F255" s="219" t="s">
        <v>722</v>
      </c>
      <c r="G255" s="220" t="s">
        <v>179</v>
      </c>
      <c r="H255" s="221">
        <v>157.5</v>
      </c>
      <c r="I255" s="222"/>
      <c r="J255" s="223">
        <f>ROUND(I255*H255,2)</f>
        <v>0</v>
      </c>
      <c r="K255" s="219" t="s">
        <v>19</v>
      </c>
      <c r="L255" s="224"/>
      <c r="M255" s="225" t="s">
        <v>19</v>
      </c>
      <c r="N255" s="226" t="s">
        <v>40</v>
      </c>
      <c r="O255" s="84"/>
      <c r="P255" s="213">
        <f>O255*H255</f>
        <v>0</v>
      </c>
      <c r="Q255" s="213">
        <v>0.00021000000000000001</v>
      </c>
      <c r="R255" s="213">
        <f>Q255*H255</f>
        <v>0.033075</v>
      </c>
      <c r="S255" s="213">
        <v>0</v>
      </c>
      <c r="T255" s="214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15" t="s">
        <v>138</v>
      </c>
      <c r="AT255" s="215" t="s">
        <v>134</v>
      </c>
      <c r="AU255" s="215" t="s">
        <v>79</v>
      </c>
      <c r="AY255" s="17" t="s">
        <v>121</v>
      </c>
      <c r="BE255" s="216">
        <f>IF(N255="základní",J255,0)</f>
        <v>0</v>
      </c>
      <c r="BF255" s="216">
        <f>IF(N255="snížená",J255,0)</f>
        <v>0</v>
      </c>
      <c r="BG255" s="216">
        <f>IF(N255="zákl. přenesená",J255,0)</f>
        <v>0</v>
      </c>
      <c r="BH255" s="216">
        <f>IF(N255="sníž. přenesená",J255,0)</f>
        <v>0</v>
      </c>
      <c r="BI255" s="216">
        <f>IF(N255="nulová",J255,0)</f>
        <v>0</v>
      </c>
      <c r="BJ255" s="17" t="s">
        <v>77</v>
      </c>
      <c r="BK255" s="216">
        <f>ROUND(I255*H255,2)</f>
        <v>0</v>
      </c>
      <c r="BL255" s="17" t="s">
        <v>128</v>
      </c>
      <c r="BM255" s="215" t="s">
        <v>723</v>
      </c>
    </row>
    <row r="256" s="13" customFormat="1">
      <c r="A256" s="13"/>
      <c r="B256" s="238"/>
      <c r="C256" s="239"/>
      <c r="D256" s="227" t="s">
        <v>302</v>
      </c>
      <c r="E256" s="240" t="s">
        <v>19</v>
      </c>
      <c r="F256" s="241" t="s">
        <v>724</v>
      </c>
      <c r="G256" s="239"/>
      <c r="H256" s="242">
        <v>157.5</v>
      </c>
      <c r="I256" s="243"/>
      <c r="J256" s="239"/>
      <c r="K256" s="239"/>
      <c r="L256" s="244"/>
      <c r="M256" s="245"/>
      <c r="N256" s="246"/>
      <c r="O256" s="246"/>
      <c r="P256" s="246"/>
      <c r="Q256" s="246"/>
      <c r="R256" s="246"/>
      <c r="S256" s="246"/>
      <c r="T256" s="247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8" t="s">
        <v>302</v>
      </c>
      <c r="AU256" s="248" t="s">
        <v>79</v>
      </c>
      <c r="AV256" s="13" t="s">
        <v>79</v>
      </c>
      <c r="AW256" s="13" t="s">
        <v>31</v>
      </c>
      <c r="AX256" s="13" t="s">
        <v>77</v>
      </c>
      <c r="AY256" s="248" t="s">
        <v>121</v>
      </c>
    </row>
    <row r="257" s="2" customFormat="1" ht="16.30189" customHeight="1">
      <c r="A257" s="38"/>
      <c r="B257" s="39"/>
      <c r="C257" s="204" t="s">
        <v>725</v>
      </c>
      <c r="D257" s="204" t="s">
        <v>124</v>
      </c>
      <c r="E257" s="205" t="s">
        <v>726</v>
      </c>
      <c r="F257" s="206" t="s">
        <v>727</v>
      </c>
      <c r="G257" s="207" t="s">
        <v>127</v>
      </c>
      <c r="H257" s="208">
        <v>500</v>
      </c>
      <c r="I257" s="209"/>
      <c r="J257" s="210">
        <f>ROUND(I257*H257,2)</f>
        <v>0</v>
      </c>
      <c r="K257" s="206" t="s">
        <v>19</v>
      </c>
      <c r="L257" s="44"/>
      <c r="M257" s="211" t="s">
        <v>19</v>
      </c>
      <c r="N257" s="212" t="s">
        <v>40</v>
      </c>
      <c r="O257" s="84"/>
      <c r="P257" s="213">
        <f>O257*H257</f>
        <v>0</v>
      </c>
      <c r="Q257" s="213">
        <v>0</v>
      </c>
      <c r="R257" s="213">
        <f>Q257*H257</f>
        <v>0</v>
      </c>
      <c r="S257" s="213">
        <v>0</v>
      </c>
      <c r="T257" s="214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15" t="s">
        <v>128</v>
      </c>
      <c r="AT257" s="215" t="s">
        <v>124</v>
      </c>
      <c r="AU257" s="215" t="s">
        <v>79</v>
      </c>
      <c r="AY257" s="17" t="s">
        <v>121</v>
      </c>
      <c r="BE257" s="216">
        <f>IF(N257="základní",J257,0)</f>
        <v>0</v>
      </c>
      <c r="BF257" s="216">
        <f>IF(N257="snížená",J257,0)</f>
        <v>0</v>
      </c>
      <c r="BG257" s="216">
        <f>IF(N257="zákl. přenesená",J257,0)</f>
        <v>0</v>
      </c>
      <c r="BH257" s="216">
        <f>IF(N257="sníž. přenesená",J257,0)</f>
        <v>0</v>
      </c>
      <c r="BI257" s="216">
        <f>IF(N257="nulová",J257,0)</f>
        <v>0</v>
      </c>
      <c r="BJ257" s="17" t="s">
        <v>77</v>
      </c>
      <c r="BK257" s="216">
        <f>ROUND(I257*H257,2)</f>
        <v>0</v>
      </c>
      <c r="BL257" s="17" t="s">
        <v>128</v>
      </c>
      <c r="BM257" s="215" t="s">
        <v>728</v>
      </c>
    </row>
    <row r="258" s="2" customFormat="1" ht="16.30189" customHeight="1">
      <c r="A258" s="38"/>
      <c r="B258" s="39"/>
      <c r="C258" s="217" t="s">
        <v>729</v>
      </c>
      <c r="D258" s="217" t="s">
        <v>134</v>
      </c>
      <c r="E258" s="218" t="s">
        <v>730</v>
      </c>
      <c r="F258" s="219" t="s">
        <v>731</v>
      </c>
      <c r="G258" s="220" t="s">
        <v>127</v>
      </c>
      <c r="H258" s="221">
        <v>500</v>
      </c>
      <c r="I258" s="222"/>
      <c r="J258" s="223">
        <f>ROUND(I258*H258,2)</f>
        <v>0</v>
      </c>
      <c r="K258" s="219" t="s">
        <v>19</v>
      </c>
      <c r="L258" s="224"/>
      <c r="M258" s="225" t="s">
        <v>19</v>
      </c>
      <c r="N258" s="226" t="s">
        <v>40</v>
      </c>
      <c r="O258" s="84"/>
      <c r="P258" s="213">
        <f>O258*H258</f>
        <v>0</v>
      </c>
      <c r="Q258" s="213">
        <v>1.0000000000000001E-05</v>
      </c>
      <c r="R258" s="213">
        <f>Q258*H258</f>
        <v>0.0050000000000000001</v>
      </c>
      <c r="S258" s="213">
        <v>0</v>
      </c>
      <c r="T258" s="214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15" t="s">
        <v>138</v>
      </c>
      <c r="AT258" s="215" t="s">
        <v>134</v>
      </c>
      <c r="AU258" s="215" t="s">
        <v>79</v>
      </c>
      <c r="AY258" s="17" t="s">
        <v>121</v>
      </c>
      <c r="BE258" s="216">
        <f>IF(N258="základní",J258,0)</f>
        <v>0</v>
      </c>
      <c r="BF258" s="216">
        <f>IF(N258="snížená",J258,0)</f>
        <v>0</v>
      </c>
      <c r="BG258" s="216">
        <f>IF(N258="zákl. přenesená",J258,0)</f>
        <v>0</v>
      </c>
      <c r="BH258" s="216">
        <f>IF(N258="sníž. přenesená",J258,0)</f>
        <v>0</v>
      </c>
      <c r="BI258" s="216">
        <f>IF(N258="nulová",J258,0)</f>
        <v>0</v>
      </c>
      <c r="BJ258" s="17" t="s">
        <v>77</v>
      </c>
      <c r="BK258" s="216">
        <f>ROUND(I258*H258,2)</f>
        <v>0</v>
      </c>
      <c r="BL258" s="17" t="s">
        <v>128</v>
      </c>
      <c r="BM258" s="215" t="s">
        <v>732</v>
      </c>
    </row>
    <row r="259" s="2" customFormat="1" ht="23.4566" customHeight="1">
      <c r="A259" s="38"/>
      <c r="B259" s="39"/>
      <c r="C259" s="217" t="s">
        <v>733</v>
      </c>
      <c r="D259" s="217" t="s">
        <v>134</v>
      </c>
      <c r="E259" s="218" t="s">
        <v>734</v>
      </c>
      <c r="F259" s="219" t="s">
        <v>735</v>
      </c>
      <c r="G259" s="220" t="s">
        <v>736</v>
      </c>
      <c r="H259" s="221">
        <v>5</v>
      </c>
      <c r="I259" s="222"/>
      <c r="J259" s="223">
        <f>ROUND(I259*H259,2)</f>
        <v>0</v>
      </c>
      <c r="K259" s="219" t="s">
        <v>19</v>
      </c>
      <c r="L259" s="224"/>
      <c r="M259" s="225" t="s">
        <v>19</v>
      </c>
      <c r="N259" s="226" t="s">
        <v>40</v>
      </c>
      <c r="O259" s="84"/>
      <c r="P259" s="213">
        <f>O259*H259</f>
        <v>0</v>
      </c>
      <c r="Q259" s="213">
        <v>0.001</v>
      </c>
      <c r="R259" s="213">
        <f>Q259*H259</f>
        <v>0.0050000000000000001</v>
      </c>
      <c r="S259" s="213">
        <v>0</v>
      </c>
      <c r="T259" s="214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15" t="s">
        <v>138</v>
      </c>
      <c r="AT259" s="215" t="s">
        <v>134</v>
      </c>
      <c r="AU259" s="215" t="s">
        <v>79</v>
      </c>
      <c r="AY259" s="17" t="s">
        <v>121</v>
      </c>
      <c r="BE259" s="216">
        <f>IF(N259="základní",J259,0)</f>
        <v>0</v>
      </c>
      <c r="BF259" s="216">
        <f>IF(N259="snížená",J259,0)</f>
        <v>0</v>
      </c>
      <c r="BG259" s="216">
        <f>IF(N259="zákl. přenesená",J259,0)</f>
        <v>0</v>
      </c>
      <c r="BH259" s="216">
        <f>IF(N259="sníž. přenesená",J259,0)</f>
        <v>0</v>
      </c>
      <c r="BI259" s="216">
        <f>IF(N259="nulová",J259,0)</f>
        <v>0</v>
      </c>
      <c r="BJ259" s="17" t="s">
        <v>77</v>
      </c>
      <c r="BK259" s="216">
        <f>ROUND(I259*H259,2)</f>
        <v>0</v>
      </c>
      <c r="BL259" s="17" t="s">
        <v>128</v>
      </c>
      <c r="BM259" s="215" t="s">
        <v>737</v>
      </c>
    </row>
    <row r="260" s="2" customFormat="1" ht="16.30189" customHeight="1">
      <c r="A260" s="38"/>
      <c r="B260" s="39"/>
      <c r="C260" s="204" t="s">
        <v>738</v>
      </c>
      <c r="D260" s="204" t="s">
        <v>124</v>
      </c>
      <c r="E260" s="205" t="s">
        <v>739</v>
      </c>
      <c r="F260" s="206" t="s">
        <v>740</v>
      </c>
      <c r="G260" s="207" t="s">
        <v>137</v>
      </c>
      <c r="H260" s="208">
        <v>1</v>
      </c>
      <c r="I260" s="209"/>
      <c r="J260" s="210">
        <f>ROUND(I260*H260,2)</f>
        <v>0</v>
      </c>
      <c r="K260" s="206" t="s">
        <v>19</v>
      </c>
      <c r="L260" s="44"/>
      <c r="M260" s="211" t="s">
        <v>19</v>
      </c>
      <c r="N260" s="212" t="s">
        <v>40</v>
      </c>
      <c r="O260" s="84"/>
      <c r="P260" s="213">
        <f>O260*H260</f>
        <v>0</v>
      </c>
      <c r="Q260" s="213">
        <v>0</v>
      </c>
      <c r="R260" s="213">
        <f>Q260*H260</f>
        <v>0</v>
      </c>
      <c r="S260" s="213">
        <v>0</v>
      </c>
      <c r="T260" s="214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15" t="s">
        <v>128</v>
      </c>
      <c r="AT260" s="215" t="s">
        <v>124</v>
      </c>
      <c r="AU260" s="215" t="s">
        <v>79</v>
      </c>
      <c r="AY260" s="17" t="s">
        <v>121</v>
      </c>
      <c r="BE260" s="216">
        <f>IF(N260="základní",J260,0)</f>
        <v>0</v>
      </c>
      <c r="BF260" s="216">
        <f>IF(N260="snížená",J260,0)</f>
        <v>0</v>
      </c>
      <c r="BG260" s="216">
        <f>IF(N260="zákl. přenesená",J260,0)</f>
        <v>0</v>
      </c>
      <c r="BH260" s="216">
        <f>IF(N260="sníž. přenesená",J260,0)</f>
        <v>0</v>
      </c>
      <c r="BI260" s="216">
        <f>IF(N260="nulová",J260,0)</f>
        <v>0</v>
      </c>
      <c r="BJ260" s="17" t="s">
        <v>77</v>
      </c>
      <c r="BK260" s="216">
        <f>ROUND(I260*H260,2)</f>
        <v>0</v>
      </c>
      <c r="BL260" s="17" t="s">
        <v>128</v>
      </c>
      <c r="BM260" s="215" t="s">
        <v>741</v>
      </c>
    </row>
    <row r="261" s="2" customFormat="1" ht="16.30189" customHeight="1">
      <c r="A261" s="38"/>
      <c r="B261" s="39"/>
      <c r="C261" s="204" t="s">
        <v>742</v>
      </c>
      <c r="D261" s="204" t="s">
        <v>124</v>
      </c>
      <c r="E261" s="205" t="s">
        <v>743</v>
      </c>
      <c r="F261" s="206" t="s">
        <v>744</v>
      </c>
      <c r="G261" s="207" t="s">
        <v>137</v>
      </c>
      <c r="H261" s="208">
        <v>1</v>
      </c>
      <c r="I261" s="209"/>
      <c r="J261" s="210">
        <f>ROUND(I261*H261,2)</f>
        <v>0</v>
      </c>
      <c r="K261" s="206" t="s">
        <v>19</v>
      </c>
      <c r="L261" s="44"/>
      <c r="M261" s="211" t="s">
        <v>19</v>
      </c>
      <c r="N261" s="212" t="s">
        <v>40</v>
      </c>
      <c r="O261" s="84"/>
      <c r="P261" s="213">
        <f>O261*H261</f>
        <v>0</v>
      </c>
      <c r="Q261" s="213">
        <v>0</v>
      </c>
      <c r="R261" s="213">
        <f>Q261*H261</f>
        <v>0</v>
      </c>
      <c r="S261" s="213">
        <v>0</v>
      </c>
      <c r="T261" s="214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15" t="s">
        <v>128</v>
      </c>
      <c r="AT261" s="215" t="s">
        <v>124</v>
      </c>
      <c r="AU261" s="215" t="s">
        <v>79</v>
      </c>
      <c r="AY261" s="17" t="s">
        <v>121</v>
      </c>
      <c r="BE261" s="216">
        <f>IF(N261="základní",J261,0)</f>
        <v>0</v>
      </c>
      <c r="BF261" s="216">
        <f>IF(N261="snížená",J261,0)</f>
        <v>0</v>
      </c>
      <c r="BG261" s="216">
        <f>IF(N261="zákl. přenesená",J261,0)</f>
        <v>0</v>
      </c>
      <c r="BH261" s="216">
        <f>IF(N261="sníž. přenesená",J261,0)</f>
        <v>0</v>
      </c>
      <c r="BI261" s="216">
        <f>IF(N261="nulová",J261,0)</f>
        <v>0</v>
      </c>
      <c r="BJ261" s="17" t="s">
        <v>77</v>
      </c>
      <c r="BK261" s="216">
        <f>ROUND(I261*H261,2)</f>
        <v>0</v>
      </c>
      <c r="BL261" s="17" t="s">
        <v>128</v>
      </c>
      <c r="BM261" s="215" t="s">
        <v>745</v>
      </c>
    </row>
    <row r="262" s="12" customFormat="1" ht="22.8" customHeight="1">
      <c r="A262" s="12"/>
      <c r="B262" s="188"/>
      <c r="C262" s="189"/>
      <c r="D262" s="190" t="s">
        <v>68</v>
      </c>
      <c r="E262" s="202" t="s">
        <v>746</v>
      </c>
      <c r="F262" s="202" t="s">
        <v>747</v>
      </c>
      <c r="G262" s="189"/>
      <c r="H262" s="189"/>
      <c r="I262" s="192"/>
      <c r="J262" s="203">
        <f>BK262</f>
        <v>0</v>
      </c>
      <c r="K262" s="189"/>
      <c r="L262" s="194"/>
      <c r="M262" s="195"/>
      <c r="N262" s="196"/>
      <c r="O262" s="196"/>
      <c r="P262" s="197">
        <f>SUM(P263:P269)</f>
        <v>0</v>
      </c>
      <c r="Q262" s="196"/>
      <c r="R262" s="197">
        <f>SUM(R263:R269)</f>
        <v>0</v>
      </c>
      <c r="S262" s="196"/>
      <c r="T262" s="198">
        <f>SUM(T263:T269)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199" t="s">
        <v>79</v>
      </c>
      <c r="AT262" s="200" t="s">
        <v>68</v>
      </c>
      <c r="AU262" s="200" t="s">
        <v>77</v>
      </c>
      <c r="AY262" s="199" t="s">
        <v>121</v>
      </c>
      <c r="BK262" s="201">
        <f>SUM(BK263:BK269)</f>
        <v>0</v>
      </c>
    </row>
    <row r="263" s="2" customFormat="1" ht="23.4566" customHeight="1">
      <c r="A263" s="38"/>
      <c r="B263" s="39"/>
      <c r="C263" s="204" t="s">
        <v>748</v>
      </c>
      <c r="D263" s="204" t="s">
        <v>124</v>
      </c>
      <c r="E263" s="205" t="s">
        <v>749</v>
      </c>
      <c r="F263" s="206" t="s">
        <v>750</v>
      </c>
      <c r="G263" s="207" t="s">
        <v>127</v>
      </c>
      <c r="H263" s="208">
        <v>1</v>
      </c>
      <c r="I263" s="209"/>
      <c r="J263" s="210">
        <f>ROUND(I263*H263,2)</f>
        <v>0</v>
      </c>
      <c r="K263" s="206" t="s">
        <v>19</v>
      </c>
      <c r="L263" s="44"/>
      <c r="M263" s="211" t="s">
        <v>19</v>
      </c>
      <c r="N263" s="212" t="s">
        <v>40</v>
      </c>
      <c r="O263" s="84"/>
      <c r="P263" s="213">
        <f>O263*H263</f>
        <v>0</v>
      </c>
      <c r="Q263" s="213">
        <v>0</v>
      </c>
      <c r="R263" s="213">
        <f>Q263*H263</f>
        <v>0</v>
      </c>
      <c r="S263" s="213">
        <v>0</v>
      </c>
      <c r="T263" s="214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15" t="s">
        <v>128</v>
      </c>
      <c r="AT263" s="215" t="s">
        <v>124</v>
      </c>
      <c r="AU263" s="215" t="s">
        <v>79</v>
      </c>
      <c r="AY263" s="17" t="s">
        <v>121</v>
      </c>
      <c r="BE263" s="216">
        <f>IF(N263="základní",J263,0)</f>
        <v>0</v>
      </c>
      <c r="BF263" s="216">
        <f>IF(N263="snížená",J263,0)</f>
        <v>0</v>
      </c>
      <c r="BG263" s="216">
        <f>IF(N263="zákl. přenesená",J263,0)</f>
        <v>0</v>
      </c>
      <c r="BH263" s="216">
        <f>IF(N263="sníž. přenesená",J263,0)</f>
        <v>0</v>
      </c>
      <c r="BI263" s="216">
        <f>IF(N263="nulová",J263,0)</f>
        <v>0</v>
      </c>
      <c r="BJ263" s="17" t="s">
        <v>77</v>
      </c>
      <c r="BK263" s="216">
        <f>ROUND(I263*H263,2)</f>
        <v>0</v>
      </c>
      <c r="BL263" s="17" t="s">
        <v>128</v>
      </c>
      <c r="BM263" s="215" t="s">
        <v>751</v>
      </c>
    </row>
    <row r="264" s="2" customFormat="1" ht="16.30189" customHeight="1">
      <c r="A264" s="38"/>
      <c r="B264" s="39"/>
      <c r="C264" s="217" t="s">
        <v>752</v>
      </c>
      <c r="D264" s="217" t="s">
        <v>134</v>
      </c>
      <c r="E264" s="218" t="s">
        <v>753</v>
      </c>
      <c r="F264" s="219" t="s">
        <v>754</v>
      </c>
      <c r="G264" s="220" t="s">
        <v>137</v>
      </c>
      <c r="H264" s="221">
        <v>1</v>
      </c>
      <c r="I264" s="222"/>
      <c r="J264" s="223">
        <f>ROUND(I264*H264,2)</f>
        <v>0</v>
      </c>
      <c r="K264" s="219" t="s">
        <v>19</v>
      </c>
      <c r="L264" s="224"/>
      <c r="M264" s="225" t="s">
        <v>19</v>
      </c>
      <c r="N264" s="226" t="s">
        <v>40</v>
      </c>
      <c r="O264" s="84"/>
      <c r="P264" s="213">
        <f>O264*H264</f>
        <v>0</v>
      </c>
      <c r="Q264" s="213">
        <v>0</v>
      </c>
      <c r="R264" s="213">
        <f>Q264*H264</f>
        <v>0</v>
      </c>
      <c r="S264" s="213">
        <v>0</v>
      </c>
      <c r="T264" s="214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15" t="s">
        <v>138</v>
      </c>
      <c r="AT264" s="215" t="s">
        <v>134</v>
      </c>
      <c r="AU264" s="215" t="s">
        <v>79</v>
      </c>
      <c r="AY264" s="17" t="s">
        <v>121</v>
      </c>
      <c r="BE264" s="216">
        <f>IF(N264="základní",J264,0)</f>
        <v>0</v>
      </c>
      <c r="BF264" s="216">
        <f>IF(N264="snížená",J264,0)</f>
        <v>0</v>
      </c>
      <c r="BG264" s="216">
        <f>IF(N264="zákl. přenesená",J264,0)</f>
        <v>0</v>
      </c>
      <c r="BH264" s="216">
        <f>IF(N264="sníž. přenesená",J264,0)</f>
        <v>0</v>
      </c>
      <c r="BI264" s="216">
        <f>IF(N264="nulová",J264,0)</f>
        <v>0</v>
      </c>
      <c r="BJ264" s="17" t="s">
        <v>77</v>
      </c>
      <c r="BK264" s="216">
        <f>ROUND(I264*H264,2)</f>
        <v>0</v>
      </c>
      <c r="BL264" s="17" t="s">
        <v>128</v>
      </c>
      <c r="BM264" s="215" t="s">
        <v>755</v>
      </c>
    </row>
    <row r="265" s="2" customFormat="1" ht="16.30189" customHeight="1">
      <c r="A265" s="38"/>
      <c r="B265" s="39"/>
      <c r="C265" s="204" t="s">
        <v>756</v>
      </c>
      <c r="D265" s="204" t="s">
        <v>124</v>
      </c>
      <c r="E265" s="205" t="s">
        <v>757</v>
      </c>
      <c r="F265" s="206" t="s">
        <v>758</v>
      </c>
      <c r="G265" s="207" t="s">
        <v>201</v>
      </c>
      <c r="H265" s="232"/>
      <c r="I265" s="209"/>
      <c r="J265" s="210">
        <f>ROUND(I265*H265,2)</f>
        <v>0</v>
      </c>
      <c r="K265" s="206" t="s">
        <v>19</v>
      </c>
      <c r="L265" s="44"/>
      <c r="M265" s="211" t="s">
        <v>19</v>
      </c>
      <c r="N265" s="212" t="s">
        <v>40</v>
      </c>
      <c r="O265" s="84"/>
      <c r="P265" s="213">
        <f>O265*H265</f>
        <v>0</v>
      </c>
      <c r="Q265" s="213">
        <v>0</v>
      </c>
      <c r="R265" s="213">
        <f>Q265*H265</f>
        <v>0</v>
      </c>
      <c r="S265" s="213">
        <v>0</v>
      </c>
      <c r="T265" s="214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15" t="s">
        <v>128</v>
      </c>
      <c r="AT265" s="215" t="s">
        <v>124</v>
      </c>
      <c r="AU265" s="215" t="s">
        <v>79</v>
      </c>
      <c r="AY265" s="17" t="s">
        <v>121</v>
      </c>
      <c r="BE265" s="216">
        <f>IF(N265="základní",J265,0)</f>
        <v>0</v>
      </c>
      <c r="BF265" s="216">
        <f>IF(N265="snížená",J265,0)</f>
        <v>0</v>
      </c>
      <c r="BG265" s="216">
        <f>IF(N265="zákl. přenesená",J265,0)</f>
        <v>0</v>
      </c>
      <c r="BH265" s="216">
        <f>IF(N265="sníž. přenesená",J265,0)</f>
        <v>0</v>
      </c>
      <c r="BI265" s="216">
        <f>IF(N265="nulová",J265,0)</f>
        <v>0</v>
      </c>
      <c r="BJ265" s="17" t="s">
        <v>77</v>
      </c>
      <c r="BK265" s="216">
        <f>ROUND(I265*H265,2)</f>
        <v>0</v>
      </c>
      <c r="BL265" s="17" t="s">
        <v>128</v>
      </c>
      <c r="BM265" s="215" t="s">
        <v>759</v>
      </c>
    </row>
    <row r="266" s="2" customFormat="1" ht="16.30189" customHeight="1">
      <c r="A266" s="38"/>
      <c r="B266" s="39"/>
      <c r="C266" s="204" t="s">
        <v>760</v>
      </c>
      <c r="D266" s="204" t="s">
        <v>124</v>
      </c>
      <c r="E266" s="205" t="s">
        <v>761</v>
      </c>
      <c r="F266" s="206" t="s">
        <v>762</v>
      </c>
      <c r="G266" s="207" t="s">
        <v>137</v>
      </c>
      <c r="H266" s="208">
        <v>1</v>
      </c>
      <c r="I266" s="209"/>
      <c r="J266" s="210">
        <f>ROUND(I266*H266,2)</f>
        <v>0</v>
      </c>
      <c r="K266" s="206" t="s">
        <v>19</v>
      </c>
      <c r="L266" s="44"/>
      <c r="M266" s="211" t="s">
        <v>19</v>
      </c>
      <c r="N266" s="212" t="s">
        <v>40</v>
      </c>
      <c r="O266" s="84"/>
      <c r="P266" s="213">
        <f>O266*H266</f>
        <v>0</v>
      </c>
      <c r="Q266" s="213">
        <v>0</v>
      </c>
      <c r="R266" s="213">
        <f>Q266*H266</f>
        <v>0</v>
      </c>
      <c r="S266" s="213">
        <v>0</v>
      </c>
      <c r="T266" s="214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15" t="s">
        <v>128</v>
      </c>
      <c r="AT266" s="215" t="s">
        <v>124</v>
      </c>
      <c r="AU266" s="215" t="s">
        <v>79</v>
      </c>
      <c r="AY266" s="17" t="s">
        <v>121</v>
      </c>
      <c r="BE266" s="216">
        <f>IF(N266="základní",J266,0)</f>
        <v>0</v>
      </c>
      <c r="BF266" s="216">
        <f>IF(N266="snížená",J266,0)</f>
        <v>0</v>
      </c>
      <c r="BG266" s="216">
        <f>IF(N266="zákl. přenesená",J266,0)</f>
        <v>0</v>
      </c>
      <c r="BH266" s="216">
        <f>IF(N266="sníž. přenesená",J266,0)</f>
        <v>0</v>
      </c>
      <c r="BI266" s="216">
        <f>IF(N266="nulová",J266,0)</f>
        <v>0</v>
      </c>
      <c r="BJ266" s="17" t="s">
        <v>77</v>
      </c>
      <c r="BK266" s="216">
        <f>ROUND(I266*H266,2)</f>
        <v>0</v>
      </c>
      <c r="BL266" s="17" t="s">
        <v>128</v>
      </c>
      <c r="BM266" s="215" t="s">
        <v>763</v>
      </c>
    </row>
    <row r="267" s="2" customFormat="1" ht="23.4566" customHeight="1">
      <c r="A267" s="38"/>
      <c r="B267" s="39"/>
      <c r="C267" s="204" t="s">
        <v>764</v>
      </c>
      <c r="D267" s="204" t="s">
        <v>124</v>
      </c>
      <c r="E267" s="205" t="s">
        <v>765</v>
      </c>
      <c r="F267" s="206" t="s">
        <v>766</v>
      </c>
      <c r="G267" s="207" t="s">
        <v>137</v>
      </c>
      <c r="H267" s="208">
        <v>1</v>
      </c>
      <c r="I267" s="209"/>
      <c r="J267" s="210">
        <f>ROUND(I267*H267,2)</f>
        <v>0</v>
      </c>
      <c r="K267" s="206" t="s">
        <v>19</v>
      </c>
      <c r="L267" s="44"/>
      <c r="M267" s="211" t="s">
        <v>19</v>
      </c>
      <c r="N267" s="212" t="s">
        <v>40</v>
      </c>
      <c r="O267" s="84"/>
      <c r="P267" s="213">
        <f>O267*H267</f>
        <v>0</v>
      </c>
      <c r="Q267" s="213">
        <v>0</v>
      </c>
      <c r="R267" s="213">
        <f>Q267*H267</f>
        <v>0</v>
      </c>
      <c r="S267" s="213">
        <v>0</v>
      </c>
      <c r="T267" s="214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15" t="s">
        <v>128</v>
      </c>
      <c r="AT267" s="215" t="s">
        <v>124</v>
      </c>
      <c r="AU267" s="215" t="s">
        <v>79</v>
      </c>
      <c r="AY267" s="17" t="s">
        <v>121</v>
      </c>
      <c r="BE267" s="216">
        <f>IF(N267="základní",J267,0)</f>
        <v>0</v>
      </c>
      <c r="BF267" s="216">
        <f>IF(N267="snížená",J267,0)</f>
        <v>0</v>
      </c>
      <c r="BG267" s="216">
        <f>IF(N267="zákl. přenesená",J267,0)</f>
        <v>0</v>
      </c>
      <c r="BH267" s="216">
        <f>IF(N267="sníž. přenesená",J267,0)</f>
        <v>0</v>
      </c>
      <c r="BI267" s="216">
        <f>IF(N267="nulová",J267,0)</f>
        <v>0</v>
      </c>
      <c r="BJ267" s="17" t="s">
        <v>77</v>
      </c>
      <c r="BK267" s="216">
        <f>ROUND(I267*H267,2)</f>
        <v>0</v>
      </c>
      <c r="BL267" s="17" t="s">
        <v>128</v>
      </c>
      <c r="BM267" s="215" t="s">
        <v>767</v>
      </c>
    </row>
    <row r="268" s="2" customFormat="1" ht="31.92453" customHeight="1">
      <c r="A268" s="38"/>
      <c r="B268" s="39"/>
      <c r="C268" s="204" t="s">
        <v>768</v>
      </c>
      <c r="D268" s="204" t="s">
        <v>124</v>
      </c>
      <c r="E268" s="205" t="s">
        <v>769</v>
      </c>
      <c r="F268" s="206" t="s">
        <v>770</v>
      </c>
      <c r="G268" s="207" t="s">
        <v>137</v>
      </c>
      <c r="H268" s="208">
        <v>1</v>
      </c>
      <c r="I268" s="209"/>
      <c r="J268" s="210">
        <f>ROUND(I268*H268,2)</f>
        <v>0</v>
      </c>
      <c r="K268" s="206" t="s">
        <v>19</v>
      </c>
      <c r="L268" s="44"/>
      <c r="M268" s="211" t="s">
        <v>19</v>
      </c>
      <c r="N268" s="212" t="s">
        <v>40</v>
      </c>
      <c r="O268" s="84"/>
      <c r="P268" s="213">
        <f>O268*H268</f>
        <v>0</v>
      </c>
      <c r="Q268" s="213">
        <v>0</v>
      </c>
      <c r="R268" s="213">
        <f>Q268*H268</f>
        <v>0</v>
      </c>
      <c r="S268" s="213">
        <v>0</v>
      </c>
      <c r="T268" s="214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15" t="s">
        <v>128</v>
      </c>
      <c r="AT268" s="215" t="s">
        <v>124</v>
      </c>
      <c r="AU268" s="215" t="s">
        <v>79</v>
      </c>
      <c r="AY268" s="17" t="s">
        <v>121</v>
      </c>
      <c r="BE268" s="216">
        <f>IF(N268="základní",J268,0)</f>
        <v>0</v>
      </c>
      <c r="BF268" s="216">
        <f>IF(N268="snížená",J268,0)</f>
        <v>0</v>
      </c>
      <c r="BG268" s="216">
        <f>IF(N268="zákl. přenesená",J268,0)</f>
        <v>0</v>
      </c>
      <c r="BH268" s="216">
        <f>IF(N268="sníž. přenesená",J268,0)</f>
        <v>0</v>
      </c>
      <c r="BI268" s="216">
        <f>IF(N268="nulová",J268,0)</f>
        <v>0</v>
      </c>
      <c r="BJ268" s="17" t="s">
        <v>77</v>
      </c>
      <c r="BK268" s="216">
        <f>ROUND(I268*H268,2)</f>
        <v>0</v>
      </c>
      <c r="BL268" s="17" t="s">
        <v>128</v>
      </c>
      <c r="BM268" s="215" t="s">
        <v>771</v>
      </c>
    </row>
    <row r="269" s="2" customFormat="1" ht="16.30189" customHeight="1">
      <c r="A269" s="38"/>
      <c r="B269" s="39"/>
      <c r="C269" s="204" t="s">
        <v>772</v>
      </c>
      <c r="D269" s="204" t="s">
        <v>124</v>
      </c>
      <c r="E269" s="205" t="s">
        <v>773</v>
      </c>
      <c r="F269" s="206" t="s">
        <v>774</v>
      </c>
      <c r="G269" s="207" t="s">
        <v>137</v>
      </c>
      <c r="H269" s="208">
        <v>1</v>
      </c>
      <c r="I269" s="209"/>
      <c r="J269" s="210">
        <f>ROUND(I269*H269,2)</f>
        <v>0</v>
      </c>
      <c r="K269" s="206" t="s">
        <v>19</v>
      </c>
      <c r="L269" s="44"/>
      <c r="M269" s="211" t="s">
        <v>19</v>
      </c>
      <c r="N269" s="212" t="s">
        <v>40</v>
      </c>
      <c r="O269" s="84"/>
      <c r="P269" s="213">
        <f>O269*H269</f>
        <v>0</v>
      </c>
      <c r="Q269" s="213">
        <v>0</v>
      </c>
      <c r="R269" s="213">
        <f>Q269*H269</f>
        <v>0</v>
      </c>
      <c r="S269" s="213">
        <v>0</v>
      </c>
      <c r="T269" s="214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15" t="s">
        <v>128</v>
      </c>
      <c r="AT269" s="215" t="s">
        <v>124</v>
      </c>
      <c r="AU269" s="215" t="s">
        <v>79</v>
      </c>
      <c r="AY269" s="17" t="s">
        <v>121</v>
      </c>
      <c r="BE269" s="216">
        <f>IF(N269="základní",J269,0)</f>
        <v>0</v>
      </c>
      <c r="BF269" s="216">
        <f>IF(N269="snížená",J269,0)</f>
        <v>0</v>
      </c>
      <c r="BG269" s="216">
        <f>IF(N269="zákl. přenesená",J269,0)</f>
        <v>0</v>
      </c>
      <c r="BH269" s="216">
        <f>IF(N269="sníž. přenesená",J269,0)</f>
        <v>0</v>
      </c>
      <c r="BI269" s="216">
        <f>IF(N269="nulová",J269,0)</f>
        <v>0</v>
      </c>
      <c r="BJ269" s="17" t="s">
        <v>77</v>
      </c>
      <c r="BK269" s="216">
        <f>ROUND(I269*H269,2)</f>
        <v>0</v>
      </c>
      <c r="BL269" s="17" t="s">
        <v>128</v>
      </c>
      <c r="BM269" s="215" t="s">
        <v>775</v>
      </c>
    </row>
    <row r="270" s="12" customFormat="1" ht="22.8" customHeight="1">
      <c r="A270" s="12"/>
      <c r="B270" s="188"/>
      <c r="C270" s="189"/>
      <c r="D270" s="190" t="s">
        <v>68</v>
      </c>
      <c r="E270" s="202" t="s">
        <v>776</v>
      </c>
      <c r="F270" s="202" t="s">
        <v>777</v>
      </c>
      <c r="G270" s="189"/>
      <c r="H270" s="189"/>
      <c r="I270" s="192"/>
      <c r="J270" s="203">
        <f>BK270</f>
        <v>0</v>
      </c>
      <c r="K270" s="189"/>
      <c r="L270" s="194"/>
      <c r="M270" s="195"/>
      <c r="N270" s="196"/>
      <c r="O270" s="196"/>
      <c r="P270" s="197">
        <f>SUM(P271:P276)</f>
        <v>0</v>
      </c>
      <c r="Q270" s="196"/>
      <c r="R270" s="197">
        <f>SUM(R271:R276)</f>
        <v>0</v>
      </c>
      <c r="S270" s="196"/>
      <c r="T270" s="198">
        <f>SUM(T271:T276)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199" t="s">
        <v>79</v>
      </c>
      <c r="AT270" s="200" t="s">
        <v>68</v>
      </c>
      <c r="AU270" s="200" t="s">
        <v>77</v>
      </c>
      <c r="AY270" s="199" t="s">
        <v>121</v>
      </c>
      <c r="BK270" s="201">
        <f>SUM(BK271:BK276)</f>
        <v>0</v>
      </c>
    </row>
    <row r="271" s="2" customFormat="1" ht="23.4566" customHeight="1">
      <c r="A271" s="38"/>
      <c r="B271" s="39"/>
      <c r="C271" s="204" t="s">
        <v>778</v>
      </c>
      <c r="D271" s="204" t="s">
        <v>124</v>
      </c>
      <c r="E271" s="205" t="s">
        <v>779</v>
      </c>
      <c r="F271" s="206" t="s">
        <v>780</v>
      </c>
      <c r="G271" s="207" t="s">
        <v>127</v>
      </c>
      <c r="H271" s="208">
        <v>1</v>
      </c>
      <c r="I271" s="209"/>
      <c r="J271" s="210">
        <f>ROUND(I271*H271,2)</f>
        <v>0</v>
      </c>
      <c r="K271" s="206" t="s">
        <v>19</v>
      </c>
      <c r="L271" s="44"/>
      <c r="M271" s="211" t="s">
        <v>19</v>
      </c>
      <c r="N271" s="212" t="s">
        <v>40</v>
      </c>
      <c r="O271" s="84"/>
      <c r="P271" s="213">
        <f>O271*H271</f>
        <v>0</v>
      </c>
      <c r="Q271" s="213">
        <v>0</v>
      </c>
      <c r="R271" s="213">
        <f>Q271*H271</f>
        <v>0</v>
      </c>
      <c r="S271" s="213">
        <v>0</v>
      </c>
      <c r="T271" s="214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15" t="s">
        <v>128</v>
      </c>
      <c r="AT271" s="215" t="s">
        <v>124</v>
      </c>
      <c r="AU271" s="215" t="s">
        <v>79</v>
      </c>
      <c r="AY271" s="17" t="s">
        <v>121</v>
      </c>
      <c r="BE271" s="216">
        <f>IF(N271="základní",J271,0)</f>
        <v>0</v>
      </c>
      <c r="BF271" s="216">
        <f>IF(N271="snížená",J271,0)</f>
        <v>0</v>
      </c>
      <c r="BG271" s="216">
        <f>IF(N271="zákl. přenesená",J271,0)</f>
        <v>0</v>
      </c>
      <c r="BH271" s="216">
        <f>IF(N271="sníž. přenesená",J271,0)</f>
        <v>0</v>
      </c>
      <c r="BI271" s="216">
        <f>IF(N271="nulová",J271,0)</f>
        <v>0</v>
      </c>
      <c r="BJ271" s="17" t="s">
        <v>77</v>
      </c>
      <c r="BK271" s="216">
        <f>ROUND(I271*H271,2)</f>
        <v>0</v>
      </c>
      <c r="BL271" s="17" t="s">
        <v>128</v>
      </c>
      <c r="BM271" s="215" t="s">
        <v>781</v>
      </c>
    </row>
    <row r="272" s="2" customFormat="1" ht="31.92453" customHeight="1">
      <c r="A272" s="38"/>
      <c r="B272" s="39"/>
      <c r="C272" s="204" t="s">
        <v>782</v>
      </c>
      <c r="D272" s="204" t="s">
        <v>124</v>
      </c>
      <c r="E272" s="205" t="s">
        <v>783</v>
      </c>
      <c r="F272" s="206" t="s">
        <v>784</v>
      </c>
      <c r="G272" s="207" t="s">
        <v>127</v>
      </c>
      <c r="H272" s="208">
        <v>8</v>
      </c>
      <c r="I272" s="209"/>
      <c r="J272" s="210">
        <f>ROUND(I272*H272,2)</f>
        <v>0</v>
      </c>
      <c r="K272" s="206" t="s">
        <v>19</v>
      </c>
      <c r="L272" s="44"/>
      <c r="M272" s="211" t="s">
        <v>19</v>
      </c>
      <c r="N272" s="212" t="s">
        <v>40</v>
      </c>
      <c r="O272" s="84"/>
      <c r="P272" s="213">
        <f>O272*H272</f>
        <v>0</v>
      </c>
      <c r="Q272" s="213">
        <v>0</v>
      </c>
      <c r="R272" s="213">
        <f>Q272*H272</f>
        <v>0</v>
      </c>
      <c r="S272" s="213">
        <v>0</v>
      </c>
      <c r="T272" s="214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15" t="s">
        <v>128</v>
      </c>
      <c r="AT272" s="215" t="s">
        <v>124</v>
      </c>
      <c r="AU272" s="215" t="s">
        <v>79</v>
      </c>
      <c r="AY272" s="17" t="s">
        <v>121</v>
      </c>
      <c r="BE272" s="216">
        <f>IF(N272="základní",J272,0)</f>
        <v>0</v>
      </c>
      <c r="BF272" s="216">
        <f>IF(N272="snížená",J272,0)</f>
        <v>0</v>
      </c>
      <c r="BG272" s="216">
        <f>IF(N272="zákl. přenesená",J272,0)</f>
        <v>0</v>
      </c>
      <c r="BH272" s="216">
        <f>IF(N272="sníž. přenesená",J272,0)</f>
        <v>0</v>
      </c>
      <c r="BI272" s="216">
        <f>IF(N272="nulová",J272,0)</f>
        <v>0</v>
      </c>
      <c r="BJ272" s="17" t="s">
        <v>77</v>
      </c>
      <c r="BK272" s="216">
        <f>ROUND(I272*H272,2)</f>
        <v>0</v>
      </c>
      <c r="BL272" s="17" t="s">
        <v>128</v>
      </c>
      <c r="BM272" s="215" t="s">
        <v>785</v>
      </c>
    </row>
    <row r="273" s="2" customFormat="1" ht="21.0566" customHeight="1">
      <c r="A273" s="38"/>
      <c r="B273" s="39"/>
      <c r="C273" s="204" t="s">
        <v>786</v>
      </c>
      <c r="D273" s="204" t="s">
        <v>124</v>
      </c>
      <c r="E273" s="205" t="s">
        <v>787</v>
      </c>
      <c r="F273" s="206" t="s">
        <v>788</v>
      </c>
      <c r="G273" s="207" t="s">
        <v>127</v>
      </c>
      <c r="H273" s="208">
        <v>2</v>
      </c>
      <c r="I273" s="209"/>
      <c r="J273" s="210">
        <f>ROUND(I273*H273,2)</f>
        <v>0</v>
      </c>
      <c r="K273" s="206" t="s">
        <v>19</v>
      </c>
      <c r="L273" s="44"/>
      <c r="M273" s="211" t="s">
        <v>19</v>
      </c>
      <c r="N273" s="212" t="s">
        <v>40</v>
      </c>
      <c r="O273" s="84"/>
      <c r="P273" s="213">
        <f>O273*H273</f>
        <v>0</v>
      </c>
      <c r="Q273" s="213">
        <v>0</v>
      </c>
      <c r="R273" s="213">
        <f>Q273*H273</f>
        <v>0</v>
      </c>
      <c r="S273" s="213">
        <v>0</v>
      </c>
      <c r="T273" s="214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15" t="s">
        <v>128</v>
      </c>
      <c r="AT273" s="215" t="s">
        <v>124</v>
      </c>
      <c r="AU273" s="215" t="s">
        <v>79</v>
      </c>
      <c r="AY273" s="17" t="s">
        <v>121</v>
      </c>
      <c r="BE273" s="216">
        <f>IF(N273="základní",J273,0)</f>
        <v>0</v>
      </c>
      <c r="BF273" s="216">
        <f>IF(N273="snížená",J273,0)</f>
        <v>0</v>
      </c>
      <c r="BG273" s="216">
        <f>IF(N273="zákl. přenesená",J273,0)</f>
        <v>0</v>
      </c>
      <c r="BH273" s="216">
        <f>IF(N273="sníž. přenesená",J273,0)</f>
        <v>0</v>
      </c>
      <c r="BI273" s="216">
        <f>IF(N273="nulová",J273,0)</f>
        <v>0</v>
      </c>
      <c r="BJ273" s="17" t="s">
        <v>77</v>
      </c>
      <c r="BK273" s="216">
        <f>ROUND(I273*H273,2)</f>
        <v>0</v>
      </c>
      <c r="BL273" s="17" t="s">
        <v>128</v>
      </c>
      <c r="BM273" s="215" t="s">
        <v>789</v>
      </c>
    </row>
    <row r="274" s="2" customFormat="1" ht="23.4566" customHeight="1">
      <c r="A274" s="38"/>
      <c r="B274" s="39"/>
      <c r="C274" s="204" t="s">
        <v>790</v>
      </c>
      <c r="D274" s="204" t="s">
        <v>124</v>
      </c>
      <c r="E274" s="205" t="s">
        <v>791</v>
      </c>
      <c r="F274" s="206" t="s">
        <v>792</v>
      </c>
      <c r="G274" s="207" t="s">
        <v>127</v>
      </c>
      <c r="H274" s="208">
        <v>1</v>
      </c>
      <c r="I274" s="209"/>
      <c r="J274" s="210">
        <f>ROUND(I274*H274,2)</f>
        <v>0</v>
      </c>
      <c r="K274" s="206" t="s">
        <v>19</v>
      </c>
      <c r="L274" s="44"/>
      <c r="M274" s="211" t="s">
        <v>19</v>
      </c>
      <c r="N274" s="212" t="s">
        <v>40</v>
      </c>
      <c r="O274" s="84"/>
      <c r="P274" s="213">
        <f>O274*H274</f>
        <v>0</v>
      </c>
      <c r="Q274" s="213">
        <v>0</v>
      </c>
      <c r="R274" s="213">
        <f>Q274*H274</f>
        <v>0</v>
      </c>
      <c r="S274" s="213">
        <v>0</v>
      </c>
      <c r="T274" s="214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15" t="s">
        <v>128</v>
      </c>
      <c r="AT274" s="215" t="s">
        <v>124</v>
      </c>
      <c r="AU274" s="215" t="s">
        <v>79</v>
      </c>
      <c r="AY274" s="17" t="s">
        <v>121</v>
      </c>
      <c r="BE274" s="216">
        <f>IF(N274="základní",J274,0)</f>
        <v>0</v>
      </c>
      <c r="BF274" s="216">
        <f>IF(N274="snížená",J274,0)</f>
        <v>0</v>
      </c>
      <c r="BG274" s="216">
        <f>IF(N274="zákl. přenesená",J274,0)</f>
        <v>0</v>
      </c>
      <c r="BH274" s="216">
        <f>IF(N274="sníž. přenesená",J274,0)</f>
        <v>0</v>
      </c>
      <c r="BI274" s="216">
        <f>IF(N274="nulová",J274,0)</f>
        <v>0</v>
      </c>
      <c r="BJ274" s="17" t="s">
        <v>77</v>
      </c>
      <c r="BK274" s="216">
        <f>ROUND(I274*H274,2)</f>
        <v>0</v>
      </c>
      <c r="BL274" s="17" t="s">
        <v>128</v>
      </c>
      <c r="BM274" s="215" t="s">
        <v>793</v>
      </c>
    </row>
    <row r="275" s="2" customFormat="1" ht="16.30189" customHeight="1">
      <c r="A275" s="38"/>
      <c r="B275" s="39"/>
      <c r="C275" s="204" t="s">
        <v>794</v>
      </c>
      <c r="D275" s="204" t="s">
        <v>124</v>
      </c>
      <c r="E275" s="205" t="s">
        <v>795</v>
      </c>
      <c r="F275" s="206" t="s">
        <v>796</v>
      </c>
      <c r="G275" s="207" t="s">
        <v>797</v>
      </c>
      <c r="H275" s="208">
        <v>86.019999999999996</v>
      </c>
      <c r="I275" s="209"/>
      <c r="J275" s="210">
        <f>ROUND(I275*H275,2)</f>
        <v>0</v>
      </c>
      <c r="K275" s="206" t="s">
        <v>19</v>
      </c>
      <c r="L275" s="44"/>
      <c r="M275" s="211" t="s">
        <v>19</v>
      </c>
      <c r="N275" s="212" t="s">
        <v>40</v>
      </c>
      <c r="O275" s="84"/>
      <c r="P275" s="213">
        <f>O275*H275</f>
        <v>0</v>
      </c>
      <c r="Q275" s="213">
        <v>0</v>
      </c>
      <c r="R275" s="213">
        <f>Q275*H275</f>
        <v>0</v>
      </c>
      <c r="S275" s="213">
        <v>0</v>
      </c>
      <c r="T275" s="214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15" t="s">
        <v>128</v>
      </c>
      <c r="AT275" s="215" t="s">
        <v>124</v>
      </c>
      <c r="AU275" s="215" t="s">
        <v>79</v>
      </c>
      <c r="AY275" s="17" t="s">
        <v>121</v>
      </c>
      <c r="BE275" s="216">
        <f>IF(N275="základní",J275,0)</f>
        <v>0</v>
      </c>
      <c r="BF275" s="216">
        <f>IF(N275="snížená",J275,0)</f>
        <v>0</v>
      </c>
      <c r="BG275" s="216">
        <f>IF(N275="zákl. přenesená",J275,0)</f>
        <v>0</v>
      </c>
      <c r="BH275" s="216">
        <f>IF(N275="sníž. přenesená",J275,0)</f>
        <v>0</v>
      </c>
      <c r="BI275" s="216">
        <f>IF(N275="nulová",J275,0)</f>
        <v>0</v>
      </c>
      <c r="BJ275" s="17" t="s">
        <v>77</v>
      </c>
      <c r="BK275" s="216">
        <f>ROUND(I275*H275,2)</f>
        <v>0</v>
      </c>
      <c r="BL275" s="17" t="s">
        <v>128</v>
      </c>
      <c r="BM275" s="215" t="s">
        <v>798</v>
      </c>
    </row>
    <row r="276" s="13" customFormat="1">
      <c r="A276" s="13"/>
      <c r="B276" s="238"/>
      <c r="C276" s="239"/>
      <c r="D276" s="227" t="s">
        <v>302</v>
      </c>
      <c r="E276" s="240" t="s">
        <v>19</v>
      </c>
      <c r="F276" s="241" t="s">
        <v>799</v>
      </c>
      <c r="G276" s="239"/>
      <c r="H276" s="242">
        <v>86.019999999999996</v>
      </c>
      <c r="I276" s="243"/>
      <c r="J276" s="239"/>
      <c r="K276" s="239"/>
      <c r="L276" s="244"/>
      <c r="M276" s="245"/>
      <c r="N276" s="246"/>
      <c r="O276" s="246"/>
      <c r="P276" s="246"/>
      <c r="Q276" s="246"/>
      <c r="R276" s="246"/>
      <c r="S276" s="246"/>
      <c r="T276" s="247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8" t="s">
        <v>302</v>
      </c>
      <c r="AU276" s="248" t="s">
        <v>79</v>
      </c>
      <c r="AV276" s="13" t="s">
        <v>79</v>
      </c>
      <c r="AW276" s="13" t="s">
        <v>31</v>
      </c>
      <c r="AX276" s="13" t="s">
        <v>77</v>
      </c>
      <c r="AY276" s="248" t="s">
        <v>121</v>
      </c>
    </row>
    <row r="277" s="12" customFormat="1" ht="25.92" customHeight="1">
      <c r="A277" s="12"/>
      <c r="B277" s="188"/>
      <c r="C277" s="189"/>
      <c r="D277" s="190" t="s">
        <v>68</v>
      </c>
      <c r="E277" s="191" t="s">
        <v>203</v>
      </c>
      <c r="F277" s="191" t="s">
        <v>204</v>
      </c>
      <c r="G277" s="189"/>
      <c r="H277" s="189"/>
      <c r="I277" s="192"/>
      <c r="J277" s="193">
        <f>BK277</f>
        <v>0</v>
      </c>
      <c r="K277" s="189"/>
      <c r="L277" s="194"/>
      <c r="M277" s="195"/>
      <c r="N277" s="196"/>
      <c r="O277" s="196"/>
      <c r="P277" s="197">
        <f>P278+P283+P288+P294+P298</f>
        <v>0</v>
      </c>
      <c r="Q277" s="196"/>
      <c r="R277" s="197">
        <f>R278+R283+R288+R294+R298</f>
        <v>0</v>
      </c>
      <c r="S277" s="196"/>
      <c r="T277" s="198">
        <f>T278+T283+T288+T294+T298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199" t="s">
        <v>144</v>
      </c>
      <c r="AT277" s="200" t="s">
        <v>68</v>
      </c>
      <c r="AU277" s="200" t="s">
        <v>69</v>
      </c>
      <c r="AY277" s="199" t="s">
        <v>121</v>
      </c>
      <c r="BK277" s="201">
        <f>BK278+BK283+BK288+BK294+BK298</f>
        <v>0</v>
      </c>
    </row>
    <row r="278" s="12" customFormat="1" ht="22.8" customHeight="1">
      <c r="A278" s="12"/>
      <c r="B278" s="188"/>
      <c r="C278" s="189"/>
      <c r="D278" s="190" t="s">
        <v>68</v>
      </c>
      <c r="E278" s="202" t="s">
        <v>205</v>
      </c>
      <c r="F278" s="202" t="s">
        <v>206</v>
      </c>
      <c r="G278" s="189"/>
      <c r="H278" s="189"/>
      <c r="I278" s="192"/>
      <c r="J278" s="203">
        <f>BK278</f>
        <v>0</v>
      </c>
      <c r="K278" s="189"/>
      <c r="L278" s="194"/>
      <c r="M278" s="195"/>
      <c r="N278" s="196"/>
      <c r="O278" s="196"/>
      <c r="P278" s="197">
        <f>SUM(P279:P282)</f>
        <v>0</v>
      </c>
      <c r="Q278" s="196"/>
      <c r="R278" s="197">
        <f>SUM(R279:R282)</f>
        <v>0</v>
      </c>
      <c r="S278" s="196"/>
      <c r="T278" s="198">
        <f>SUM(T279:T282)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199" t="s">
        <v>144</v>
      </c>
      <c r="AT278" s="200" t="s">
        <v>68</v>
      </c>
      <c r="AU278" s="200" t="s">
        <v>77</v>
      </c>
      <c r="AY278" s="199" t="s">
        <v>121</v>
      </c>
      <c r="BK278" s="201">
        <f>SUM(BK279:BK282)</f>
        <v>0</v>
      </c>
    </row>
    <row r="279" s="2" customFormat="1" ht="16.30189" customHeight="1">
      <c r="A279" s="38"/>
      <c r="B279" s="39"/>
      <c r="C279" s="204" t="s">
        <v>800</v>
      </c>
      <c r="D279" s="204" t="s">
        <v>124</v>
      </c>
      <c r="E279" s="205" t="s">
        <v>801</v>
      </c>
      <c r="F279" s="206" t="s">
        <v>802</v>
      </c>
      <c r="G279" s="207" t="s">
        <v>217</v>
      </c>
      <c r="H279" s="208">
        <v>40</v>
      </c>
      <c r="I279" s="209"/>
      <c r="J279" s="210">
        <f>ROUND(I279*H279,2)</f>
        <v>0</v>
      </c>
      <c r="K279" s="206" t="s">
        <v>19</v>
      </c>
      <c r="L279" s="44"/>
      <c r="M279" s="211" t="s">
        <v>19</v>
      </c>
      <c r="N279" s="212" t="s">
        <v>40</v>
      </c>
      <c r="O279" s="84"/>
      <c r="P279" s="213">
        <f>O279*H279</f>
        <v>0</v>
      </c>
      <c r="Q279" s="213">
        <v>0</v>
      </c>
      <c r="R279" s="213">
        <f>Q279*H279</f>
        <v>0</v>
      </c>
      <c r="S279" s="213">
        <v>0</v>
      </c>
      <c r="T279" s="214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15" t="s">
        <v>210</v>
      </c>
      <c r="AT279" s="215" t="s">
        <v>124</v>
      </c>
      <c r="AU279" s="215" t="s">
        <v>79</v>
      </c>
      <c r="AY279" s="17" t="s">
        <v>121</v>
      </c>
      <c r="BE279" s="216">
        <f>IF(N279="základní",J279,0)</f>
        <v>0</v>
      </c>
      <c r="BF279" s="216">
        <f>IF(N279="snížená",J279,0)</f>
        <v>0</v>
      </c>
      <c r="BG279" s="216">
        <f>IF(N279="zákl. přenesená",J279,0)</f>
        <v>0</v>
      </c>
      <c r="BH279" s="216">
        <f>IF(N279="sníž. přenesená",J279,0)</f>
        <v>0</v>
      </c>
      <c r="BI279" s="216">
        <f>IF(N279="nulová",J279,0)</f>
        <v>0</v>
      </c>
      <c r="BJ279" s="17" t="s">
        <v>77</v>
      </c>
      <c r="BK279" s="216">
        <f>ROUND(I279*H279,2)</f>
        <v>0</v>
      </c>
      <c r="BL279" s="17" t="s">
        <v>210</v>
      </c>
      <c r="BM279" s="215" t="s">
        <v>803</v>
      </c>
    </row>
    <row r="280" s="2" customFormat="1">
      <c r="A280" s="38"/>
      <c r="B280" s="39"/>
      <c r="C280" s="40"/>
      <c r="D280" s="227" t="s">
        <v>185</v>
      </c>
      <c r="E280" s="40"/>
      <c r="F280" s="228" t="s">
        <v>804</v>
      </c>
      <c r="G280" s="40"/>
      <c r="H280" s="40"/>
      <c r="I280" s="229"/>
      <c r="J280" s="40"/>
      <c r="K280" s="40"/>
      <c r="L280" s="44"/>
      <c r="M280" s="230"/>
      <c r="N280" s="231"/>
      <c r="O280" s="84"/>
      <c r="P280" s="84"/>
      <c r="Q280" s="84"/>
      <c r="R280" s="84"/>
      <c r="S280" s="84"/>
      <c r="T280" s="85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185</v>
      </c>
      <c r="AU280" s="17" t="s">
        <v>79</v>
      </c>
    </row>
    <row r="281" s="2" customFormat="1" ht="23.4566" customHeight="1">
      <c r="A281" s="38"/>
      <c r="B281" s="39"/>
      <c r="C281" s="204" t="s">
        <v>805</v>
      </c>
      <c r="D281" s="204" t="s">
        <v>124</v>
      </c>
      <c r="E281" s="205" t="s">
        <v>806</v>
      </c>
      <c r="F281" s="206" t="s">
        <v>807</v>
      </c>
      <c r="G281" s="207" t="s">
        <v>217</v>
      </c>
      <c r="H281" s="208">
        <v>133</v>
      </c>
      <c r="I281" s="209"/>
      <c r="J281" s="210">
        <f>ROUND(I281*H281,2)</f>
        <v>0</v>
      </c>
      <c r="K281" s="206" t="s">
        <v>19</v>
      </c>
      <c r="L281" s="44"/>
      <c r="M281" s="211" t="s">
        <v>19</v>
      </c>
      <c r="N281" s="212" t="s">
        <v>40</v>
      </c>
      <c r="O281" s="84"/>
      <c r="P281" s="213">
        <f>O281*H281</f>
        <v>0</v>
      </c>
      <c r="Q281" s="213">
        <v>0</v>
      </c>
      <c r="R281" s="213">
        <f>Q281*H281</f>
        <v>0</v>
      </c>
      <c r="S281" s="213">
        <v>0</v>
      </c>
      <c r="T281" s="214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15" t="s">
        <v>210</v>
      </c>
      <c r="AT281" s="215" t="s">
        <v>124</v>
      </c>
      <c r="AU281" s="215" t="s">
        <v>79</v>
      </c>
      <c r="AY281" s="17" t="s">
        <v>121</v>
      </c>
      <c r="BE281" s="216">
        <f>IF(N281="základní",J281,0)</f>
        <v>0</v>
      </c>
      <c r="BF281" s="216">
        <f>IF(N281="snížená",J281,0)</f>
        <v>0</v>
      </c>
      <c r="BG281" s="216">
        <f>IF(N281="zákl. přenesená",J281,0)</f>
        <v>0</v>
      </c>
      <c r="BH281" s="216">
        <f>IF(N281="sníž. přenesená",J281,0)</f>
        <v>0</v>
      </c>
      <c r="BI281" s="216">
        <f>IF(N281="nulová",J281,0)</f>
        <v>0</v>
      </c>
      <c r="BJ281" s="17" t="s">
        <v>77</v>
      </c>
      <c r="BK281" s="216">
        <f>ROUND(I281*H281,2)</f>
        <v>0</v>
      </c>
      <c r="BL281" s="17" t="s">
        <v>210</v>
      </c>
      <c r="BM281" s="215" t="s">
        <v>808</v>
      </c>
    </row>
    <row r="282" s="2" customFormat="1">
      <c r="A282" s="38"/>
      <c r="B282" s="39"/>
      <c r="C282" s="40"/>
      <c r="D282" s="227" t="s">
        <v>185</v>
      </c>
      <c r="E282" s="40"/>
      <c r="F282" s="228" t="s">
        <v>809</v>
      </c>
      <c r="G282" s="40"/>
      <c r="H282" s="40"/>
      <c r="I282" s="229"/>
      <c r="J282" s="40"/>
      <c r="K282" s="40"/>
      <c r="L282" s="44"/>
      <c r="M282" s="230"/>
      <c r="N282" s="231"/>
      <c r="O282" s="84"/>
      <c r="P282" s="84"/>
      <c r="Q282" s="84"/>
      <c r="R282" s="84"/>
      <c r="S282" s="84"/>
      <c r="T282" s="85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7" t="s">
        <v>185</v>
      </c>
      <c r="AU282" s="17" t="s">
        <v>79</v>
      </c>
    </row>
    <row r="283" s="12" customFormat="1" ht="22.8" customHeight="1">
      <c r="A283" s="12"/>
      <c r="B283" s="188"/>
      <c r="C283" s="189"/>
      <c r="D283" s="190" t="s">
        <v>68</v>
      </c>
      <c r="E283" s="202" t="s">
        <v>810</v>
      </c>
      <c r="F283" s="202" t="s">
        <v>811</v>
      </c>
      <c r="G283" s="189"/>
      <c r="H283" s="189"/>
      <c r="I283" s="192"/>
      <c r="J283" s="203">
        <f>BK283</f>
        <v>0</v>
      </c>
      <c r="K283" s="189"/>
      <c r="L283" s="194"/>
      <c r="M283" s="195"/>
      <c r="N283" s="196"/>
      <c r="O283" s="196"/>
      <c r="P283" s="197">
        <f>SUM(P284:P287)</f>
        <v>0</v>
      </c>
      <c r="Q283" s="196"/>
      <c r="R283" s="197">
        <f>SUM(R284:R287)</f>
        <v>0</v>
      </c>
      <c r="S283" s="196"/>
      <c r="T283" s="198">
        <f>SUM(T284:T287)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199" t="s">
        <v>144</v>
      </c>
      <c r="AT283" s="200" t="s">
        <v>68</v>
      </c>
      <c r="AU283" s="200" t="s">
        <v>77</v>
      </c>
      <c r="AY283" s="199" t="s">
        <v>121</v>
      </c>
      <c r="BK283" s="201">
        <f>SUM(BK284:BK287)</f>
        <v>0</v>
      </c>
    </row>
    <row r="284" s="2" customFormat="1" ht="16.30189" customHeight="1">
      <c r="A284" s="38"/>
      <c r="B284" s="39"/>
      <c r="C284" s="204" t="s">
        <v>812</v>
      </c>
      <c r="D284" s="204" t="s">
        <v>124</v>
      </c>
      <c r="E284" s="205" t="s">
        <v>813</v>
      </c>
      <c r="F284" s="206" t="s">
        <v>814</v>
      </c>
      <c r="G284" s="207" t="s">
        <v>815</v>
      </c>
      <c r="H284" s="208">
        <v>2</v>
      </c>
      <c r="I284" s="209"/>
      <c r="J284" s="210">
        <f>ROUND(I284*H284,2)</f>
        <v>0</v>
      </c>
      <c r="K284" s="206" t="s">
        <v>19</v>
      </c>
      <c r="L284" s="44"/>
      <c r="M284" s="211" t="s">
        <v>19</v>
      </c>
      <c r="N284" s="212" t="s">
        <v>40</v>
      </c>
      <c r="O284" s="84"/>
      <c r="P284" s="213">
        <f>O284*H284</f>
        <v>0</v>
      </c>
      <c r="Q284" s="213">
        <v>0</v>
      </c>
      <c r="R284" s="213">
        <f>Q284*H284</f>
        <v>0</v>
      </c>
      <c r="S284" s="213">
        <v>0</v>
      </c>
      <c r="T284" s="214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15" t="s">
        <v>210</v>
      </c>
      <c r="AT284" s="215" t="s">
        <v>124</v>
      </c>
      <c r="AU284" s="215" t="s">
        <v>79</v>
      </c>
      <c r="AY284" s="17" t="s">
        <v>121</v>
      </c>
      <c r="BE284" s="216">
        <f>IF(N284="základní",J284,0)</f>
        <v>0</v>
      </c>
      <c r="BF284" s="216">
        <f>IF(N284="snížená",J284,0)</f>
        <v>0</v>
      </c>
      <c r="BG284" s="216">
        <f>IF(N284="zákl. přenesená",J284,0)</f>
        <v>0</v>
      </c>
      <c r="BH284" s="216">
        <f>IF(N284="sníž. přenesená",J284,0)</f>
        <v>0</v>
      </c>
      <c r="BI284" s="216">
        <f>IF(N284="nulová",J284,0)</f>
        <v>0</v>
      </c>
      <c r="BJ284" s="17" t="s">
        <v>77</v>
      </c>
      <c r="BK284" s="216">
        <f>ROUND(I284*H284,2)</f>
        <v>0</v>
      </c>
      <c r="BL284" s="17" t="s">
        <v>210</v>
      </c>
      <c r="BM284" s="215" t="s">
        <v>816</v>
      </c>
    </row>
    <row r="285" s="2" customFormat="1" ht="16.30189" customHeight="1">
      <c r="A285" s="38"/>
      <c r="B285" s="39"/>
      <c r="C285" s="204" t="s">
        <v>817</v>
      </c>
      <c r="D285" s="204" t="s">
        <v>124</v>
      </c>
      <c r="E285" s="205" t="s">
        <v>818</v>
      </c>
      <c r="F285" s="206" t="s">
        <v>819</v>
      </c>
      <c r="G285" s="207" t="s">
        <v>408</v>
      </c>
      <c r="H285" s="208">
        <v>100</v>
      </c>
      <c r="I285" s="209"/>
      <c r="J285" s="210">
        <f>ROUND(I285*H285,2)</f>
        <v>0</v>
      </c>
      <c r="K285" s="206" t="s">
        <v>19</v>
      </c>
      <c r="L285" s="44"/>
      <c r="M285" s="211" t="s">
        <v>19</v>
      </c>
      <c r="N285" s="212" t="s">
        <v>40</v>
      </c>
      <c r="O285" s="84"/>
      <c r="P285" s="213">
        <f>O285*H285</f>
        <v>0</v>
      </c>
      <c r="Q285" s="213">
        <v>0</v>
      </c>
      <c r="R285" s="213">
        <f>Q285*H285</f>
        <v>0</v>
      </c>
      <c r="S285" s="213">
        <v>0</v>
      </c>
      <c r="T285" s="214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15" t="s">
        <v>210</v>
      </c>
      <c r="AT285" s="215" t="s">
        <v>124</v>
      </c>
      <c r="AU285" s="215" t="s">
        <v>79</v>
      </c>
      <c r="AY285" s="17" t="s">
        <v>121</v>
      </c>
      <c r="BE285" s="216">
        <f>IF(N285="základní",J285,0)</f>
        <v>0</v>
      </c>
      <c r="BF285" s="216">
        <f>IF(N285="snížená",J285,0)</f>
        <v>0</v>
      </c>
      <c r="BG285" s="216">
        <f>IF(N285="zákl. přenesená",J285,0)</f>
        <v>0</v>
      </c>
      <c r="BH285" s="216">
        <f>IF(N285="sníž. přenesená",J285,0)</f>
        <v>0</v>
      </c>
      <c r="BI285" s="216">
        <f>IF(N285="nulová",J285,0)</f>
        <v>0</v>
      </c>
      <c r="BJ285" s="17" t="s">
        <v>77</v>
      </c>
      <c r="BK285" s="216">
        <f>ROUND(I285*H285,2)</f>
        <v>0</v>
      </c>
      <c r="BL285" s="17" t="s">
        <v>210</v>
      </c>
      <c r="BM285" s="215" t="s">
        <v>820</v>
      </c>
    </row>
    <row r="286" s="2" customFormat="1" ht="16.30189" customHeight="1">
      <c r="A286" s="38"/>
      <c r="B286" s="39"/>
      <c r="C286" s="204" t="s">
        <v>821</v>
      </c>
      <c r="D286" s="204" t="s">
        <v>124</v>
      </c>
      <c r="E286" s="205" t="s">
        <v>822</v>
      </c>
      <c r="F286" s="206" t="s">
        <v>823</v>
      </c>
      <c r="G286" s="207" t="s">
        <v>179</v>
      </c>
      <c r="H286" s="208">
        <v>150</v>
      </c>
      <c r="I286" s="209"/>
      <c r="J286" s="210">
        <f>ROUND(I286*H286,2)</f>
        <v>0</v>
      </c>
      <c r="K286" s="206" t="s">
        <v>19</v>
      </c>
      <c r="L286" s="44"/>
      <c r="M286" s="211" t="s">
        <v>19</v>
      </c>
      <c r="N286" s="212" t="s">
        <v>40</v>
      </c>
      <c r="O286" s="84"/>
      <c r="P286" s="213">
        <f>O286*H286</f>
        <v>0</v>
      </c>
      <c r="Q286" s="213">
        <v>0</v>
      </c>
      <c r="R286" s="213">
        <f>Q286*H286</f>
        <v>0</v>
      </c>
      <c r="S286" s="213">
        <v>0</v>
      </c>
      <c r="T286" s="214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15" t="s">
        <v>210</v>
      </c>
      <c r="AT286" s="215" t="s">
        <v>124</v>
      </c>
      <c r="AU286" s="215" t="s">
        <v>79</v>
      </c>
      <c r="AY286" s="17" t="s">
        <v>121</v>
      </c>
      <c r="BE286" s="216">
        <f>IF(N286="základní",J286,0)</f>
        <v>0</v>
      </c>
      <c r="BF286" s="216">
        <f>IF(N286="snížená",J286,0)</f>
        <v>0</v>
      </c>
      <c r="BG286" s="216">
        <f>IF(N286="zákl. přenesená",J286,0)</f>
        <v>0</v>
      </c>
      <c r="BH286" s="216">
        <f>IF(N286="sníž. přenesená",J286,0)</f>
        <v>0</v>
      </c>
      <c r="BI286" s="216">
        <f>IF(N286="nulová",J286,0)</f>
        <v>0</v>
      </c>
      <c r="BJ286" s="17" t="s">
        <v>77</v>
      </c>
      <c r="BK286" s="216">
        <f>ROUND(I286*H286,2)</f>
        <v>0</v>
      </c>
      <c r="BL286" s="17" t="s">
        <v>210</v>
      </c>
      <c r="BM286" s="215" t="s">
        <v>824</v>
      </c>
    </row>
    <row r="287" s="2" customFormat="1" ht="16.30189" customHeight="1">
      <c r="A287" s="38"/>
      <c r="B287" s="39"/>
      <c r="C287" s="204" t="s">
        <v>825</v>
      </c>
      <c r="D287" s="204" t="s">
        <v>124</v>
      </c>
      <c r="E287" s="205" t="s">
        <v>826</v>
      </c>
      <c r="F287" s="206" t="s">
        <v>827</v>
      </c>
      <c r="G287" s="207" t="s">
        <v>815</v>
      </c>
      <c r="H287" s="208">
        <v>2</v>
      </c>
      <c r="I287" s="209"/>
      <c r="J287" s="210">
        <f>ROUND(I287*H287,2)</f>
        <v>0</v>
      </c>
      <c r="K287" s="206" t="s">
        <v>19</v>
      </c>
      <c r="L287" s="44"/>
      <c r="M287" s="211" t="s">
        <v>19</v>
      </c>
      <c r="N287" s="212" t="s">
        <v>40</v>
      </c>
      <c r="O287" s="84"/>
      <c r="P287" s="213">
        <f>O287*H287</f>
        <v>0</v>
      </c>
      <c r="Q287" s="213">
        <v>0</v>
      </c>
      <c r="R287" s="213">
        <f>Q287*H287</f>
        <v>0</v>
      </c>
      <c r="S287" s="213">
        <v>0</v>
      </c>
      <c r="T287" s="214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15" t="s">
        <v>210</v>
      </c>
      <c r="AT287" s="215" t="s">
        <v>124</v>
      </c>
      <c r="AU287" s="215" t="s">
        <v>79</v>
      </c>
      <c r="AY287" s="17" t="s">
        <v>121</v>
      </c>
      <c r="BE287" s="216">
        <f>IF(N287="základní",J287,0)</f>
        <v>0</v>
      </c>
      <c r="BF287" s="216">
        <f>IF(N287="snížená",J287,0)</f>
        <v>0</v>
      </c>
      <c r="BG287" s="216">
        <f>IF(N287="zákl. přenesená",J287,0)</f>
        <v>0</v>
      </c>
      <c r="BH287" s="216">
        <f>IF(N287="sníž. přenesená",J287,0)</f>
        <v>0</v>
      </c>
      <c r="BI287" s="216">
        <f>IF(N287="nulová",J287,0)</f>
        <v>0</v>
      </c>
      <c r="BJ287" s="17" t="s">
        <v>77</v>
      </c>
      <c r="BK287" s="216">
        <f>ROUND(I287*H287,2)</f>
        <v>0</v>
      </c>
      <c r="BL287" s="17" t="s">
        <v>210</v>
      </c>
      <c r="BM287" s="215" t="s">
        <v>828</v>
      </c>
    </row>
    <row r="288" s="12" customFormat="1" ht="22.8" customHeight="1">
      <c r="A288" s="12"/>
      <c r="B288" s="188"/>
      <c r="C288" s="189"/>
      <c r="D288" s="190" t="s">
        <v>68</v>
      </c>
      <c r="E288" s="202" t="s">
        <v>212</v>
      </c>
      <c r="F288" s="202" t="s">
        <v>213</v>
      </c>
      <c r="G288" s="189"/>
      <c r="H288" s="189"/>
      <c r="I288" s="192"/>
      <c r="J288" s="203">
        <f>BK288</f>
        <v>0</v>
      </c>
      <c r="K288" s="189"/>
      <c r="L288" s="194"/>
      <c r="M288" s="195"/>
      <c r="N288" s="196"/>
      <c r="O288" s="196"/>
      <c r="P288" s="197">
        <f>SUM(P289:P293)</f>
        <v>0</v>
      </c>
      <c r="Q288" s="196"/>
      <c r="R288" s="197">
        <f>SUM(R289:R293)</f>
        <v>0</v>
      </c>
      <c r="S288" s="196"/>
      <c r="T288" s="198">
        <f>SUM(T289:T293)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199" t="s">
        <v>144</v>
      </c>
      <c r="AT288" s="200" t="s">
        <v>68</v>
      </c>
      <c r="AU288" s="200" t="s">
        <v>77</v>
      </c>
      <c r="AY288" s="199" t="s">
        <v>121</v>
      </c>
      <c r="BK288" s="201">
        <f>SUM(BK289:BK293)</f>
        <v>0</v>
      </c>
    </row>
    <row r="289" s="2" customFormat="1" ht="16.30189" customHeight="1">
      <c r="A289" s="38"/>
      <c r="B289" s="39"/>
      <c r="C289" s="204" t="s">
        <v>829</v>
      </c>
      <c r="D289" s="204" t="s">
        <v>124</v>
      </c>
      <c r="E289" s="205" t="s">
        <v>215</v>
      </c>
      <c r="F289" s="206" t="s">
        <v>216</v>
      </c>
      <c r="G289" s="207" t="s">
        <v>217</v>
      </c>
      <c r="H289" s="208">
        <v>50</v>
      </c>
      <c r="I289" s="209"/>
      <c r="J289" s="210">
        <f>ROUND(I289*H289,2)</f>
        <v>0</v>
      </c>
      <c r="K289" s="206" t="s">
        <v>19</v>
      </c>
      <c r="L289" s="44"/>
      <c r="M289" s="211" t="s">
        <v>19</v>
      </c>
      <c r="N289" s="212" t="s">
        <v>40</v>
      </c>
      <c r="O289" s="84"/>
      <c r="P289" s="213">
        <f>O289*H289</f>
        <v>0</v>
      </c>
      <c r="Q289" s="213">
        <v>0</v>
      </c>
      <c r="R289" s="213">
        <f>Q289*H289</f>
        <v>0</v>
      </c>
      <c r="S289" s="213">
        <v>0</v>
      </c>
      <c r="T289" s="214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15" t="s">
        <v>210</v>
      </c>
      <c r="AT289" s="215" t="s">
        <v>124</v>
      </c>
      <c r="AU289" s="215" t="s">
        <v>79</v>
      </c>
      <c r="AY289" s="17" t="s">
        <v>121</v>
      </c>
      <c r="BE289" s="216">
        <f>IF(N289="základní",J289,0)</f>
        <v>0</v>
      </c>
      <c r="BF289" s="216">
        <f>IF(N289="snížená",J289,0)</f>
        <v>0</v>
      </c>
      <c r="BG289" s="216">
        <f>IF(N289="zákl. přenesená",J289,0)</f>
        <v>0</v>
      </c>
      <c r="BH289" s="216">
        <f>IF(N289="sníž. přenesená",J289,0)</f>
        <v>0</v>
      </c>
      <c r="BI289" s="216">
        <f>IF(N289="nulová",J289,0)</f>
        <v>0</v>
      </c>
      <c r="BJ289" s="17" t="s">
        <v>77</v>
      </c>
      <c r="BK289" s="216">
        <f>ROUND(I289*H289,2)</f>
        <v>0</v>
      </c>
      <c r="BL289" s="17" t="s">
        <v>210</v>
      </c>
      <c r="BM289" s="215" t="s">
        <v>830</v>
      </c>
    </row>
    <row r="290" s="2" customFormat="1" ht="16.30189" customHeight="1">
      <c r="A290" s="38"/>
      <c r="B290" s="39"/>
      <c r="C290" s="204" t="s">
        <v>831</v>
      </c>
      <c r="D290" s="204" t="s">
        <v>124</v>
      </c>
      <c r="E290" s="205" t="s">
        <v>219</v>
      </c>
      <c r="F290" s="206" t="s">
        <v>220</v>
      </c>
      <c r="G290" s="207" t="s">
        <v>217</v>
      </c>
      <c r="H290" s="208">
        <v>130</v>
      </c>
      <c r="I290" s="209"/>
      <c r="J290" s="210">
        <f>ROUND(I290*H290,2)</f>
        <v>0</v>
      </c>
      <c r="K290" s="206" t="s">
        <v>19</v>
      </c>
      <c r="L290" s="44"/>
      <c r="M290" s="211" t="s">
        <v>19</v>
      </c>
      <c r="N290" s="212" t="s">
        <v>40</v>
      </c>
      <c r="O290" s="84"/>
      <c r="P290" s="213">
        <f>O290*H290</f>
        <v>0</v>
      </c>
      <c r="Q290" s="213">
        <v>0</v>
      </c>
      <c r="R290" s="213">
        <f>Q290*H290</f>
        <v>0</v>
      </c>
      <c r="S290" s="213">
        <v>0</v>
      </c>
      <c r="T290" s="214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15" t="s">
        <v>210</v>
      </c>
      <c r="AT290" s="215" t="s">
        <v>124</v>
      </c>
      <c r="AU290" s="215" t="s">
        <v>79</v>
      </c>
      <c r="AY290" s="17" t="s">
        <v>121</v>
      </c>
      <c r="BE290" s="216">
        <f>IF(N290="základní",J290,0)</f>
        <v>0</v>
      </c>
      <c r="BF290" s="216">
        <f>IF(N290="snížená",J290,0)</f>
        <v>0</v>
      </c>
      <c r="BG290" s="216">
        <f>IF(N290="zákl. přenesená",J290,0)</f>
        <v>0</v>
      </c>
      <c r="BH290" s="216">
        <f>IF(N290="sníž. přenesená",J290,0)</f>
        <v>0</v>
      </c>
      <c r="BI290" s="216">
        <f>IF(N290="nulová",J290,0)</f>
        <v>0</v>
      </c>
      <c r="BJ290" s="17" t="s">
        <v>77</v>
      </c>
      <c r="BK290" s="216">
        <f>ROUND(I290*H290,2)</f>
        <v>0</v>
      </c>
      <c r="BL290" s="17" t="s">
        <v>210</v>
      </c>
      <c r="BM290" s="215" t="s">
        <v>832</v>
      </c>
    </row>
    <row r="291" s="2" customFormat="1">
      <c r="A291" s="38"/>
      <c r="B291" s="39"/>
      <c r="C291" s="40"/>
      <c r="D291" s="227" t="s">
        <v>185</v>
      </c>
      <c r="E291" s="40"/>
      <c r="F291" s="228" t="s">
        <v>833</v>
      </c>
      <c r="G291" s="40"/>
      <c r="H291" s="40"/>
      <c r="I291" s="229"/>
      <c r="J291" s="40"/>
      <c r="K291" s="40"/>
      <c r="L291" s="44"/>
      <c r="M291" s="230"/>
      <c r="N291" s="231"/>
      <c r="O291" s="84"/>
      <c r="P291" s="84"/>
      <c r="Q291" s="84"/>
      <c r="R291" s="84"/>
      <c r="S291" s="84"/>
      <c r="T291" s="85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T291" s="17" t="s">
        <v>185</v>
      </c>
      <c r="AU291" s="17" t="s">
        <v>79</v>
      </c>
    </row>
    <row r="292" s="2" customFormat="1" ht="16.30189" customHeight="1">
      <c r="A292" s="38"/>
      <c r="B292" s="39"/>
      <c r="C292" s="204" t="s">
        <v>834</v>
      </c>
      <c r="D292" s="204" t="s">
        <v>124</v>
      </c>
      <c r="E292" s="205" t="s">
        <v>224</v>
      </c>
      <c r="F292" s="206" t="s">
        <v>225</v>
      </c>
      <c r="G292" s="207" t="s">
        <v>217</v>
      </c>
      <c r="H292" s="208">
        <v>240</v>
      </c>
      <c r="I292" s="209"/>
      <c r="J292" s="210">
        <f>ROUND(I292*H292,2)</f>
        <v>0</v>
      </c>
      <c r="K292" s="206" t="s">
        <v>19</v>
      </c>
      <c r="L292" s="44"/>
      <c r="M292" s="211" t="s">
        <v>19</v>
      </c>
      <c r="N292" s="212" t="s">
        <v>40</v>
      </c>
      <c r="O292" s="84"/>
      <c r="P292" s="213">
        <f>O292*H292</f>
        <v>0</v>
      </c>
      <c r="Q292" s="213">
        <v>0</v>
      </c>
      <c r="R292" s="213">
        <f>Q292*H292</f>
        <v>0</v>
      </c>
      <c r="S292" s="213">
        <v>0</v>
      </c>
      <c r="T292" s="214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15" t="s">
        <v>210</v>
      </c>
      <c r="AT292" s="215" t="s">
        <v>124</v>
      </c>
      <c r="AU292" s="215" t="s">
        <v>79</v>
      </c>
      <c r="AY292" s="17" t="s">
        <v>121</v>
      </c>
      <c r="BE292" s="216">
        <f>IF(N292="základní",J292,0)</f>
        <v>0</v>
      </c>
      <c r="BF292" s="216">
        <f>IF(N292="snížená",J292,0)</f>
        <v>0</v>
      </c>
      <c r="BG292" s="216">
        <f>IF(N292="zákl. přenesená",J292,0)</f>
        <v>0</v>
      </c>
      <c r="BH292" s="216">
        <f>IF(N292="sníž. přenesená",J292,0)</f>
        <v>0</v>
      </c>
      <c r="BI292" s="216">
        <f>IF(N292="nulová",J292,0)</f>
        <v>0</v>
      </c>
      <c r="BJ292" s="17" t="s">
        <v>77</v>
      </c>
      <c r="BK292" s="216">
        <f>ROUND(I292*H292,2)</f>
        <v>0</v>
      </c>
      <c r="BL292" s="17" t="s">
        <v>210</v>
      </c>
      <c r="BM292" s="215" t="s">
        <v>835</v>
      </c>
    </row>
    <row r="293" s="2" customFormat="1">
      <c r="A293" s="38"/>
      <c r="B293" s="39"/>
      <c r="C293" s="40"/>
      <c r="D293" s="227" t="s">
        <v>185</v>
      </c>
      <c r="E293" s="40"/>
      <c r="F293" s="228" t="s">
        <v>227</v>
      </c>
      <c r="G293" s="40"/>
      <c r="H293" s="40"/>
      <c r="I293" s="229"/>
      <c r="J293" s="40"/>
      <c r="K293" s="40"/>
      <c r="L293" s="44"/>
      <c r="M293" s="230"/>
      <c r="N293" s="231"/>
      <c r="O293" s="84"/>
      <c r="P293" s="84"/>
      <c r="Q293" s="84"/>
      <c r="R293" s="84"/>
      <c r="S293" s="84"/>
      <c r="T293" s="85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T293" s="17" t="s">
        <v>185</v>
      </c>
      <c r="AU293" s="17" t="s">
        <v>79</v>
      </c>
    </row>
    <row r="294" s="12" customFormat="1" ht="22.8" customHeight="1">
      <c r="A294" s="12"/>
      <c r="B294" s="188"/>
      <c r="C294" s="189"/>
      <c r="D294" s="190" t="s">
        <v>68</v>
      </c>
      <c r="E294" s="202" t="s">
        <v>228</v>
      </c>
      <c r="F294" s="202" t="s">
        <v>229</v>
      </c>
      <c r="G294" s="189"/>
      <c r="H294" s="189"/>
      <c r="I294" s="192"/>
      <c r="J294" s="203">
        <f>BK294</f>
        <v>0</v>
      </c>
      <c r="K294" s="189"/>
      <c r="L294" s="194"/>
      <c r="M294" s="195"/>
      <c r="N294" s="196"/>
      <c r="O294" s="196"/>
      <c r="P294" s="197">
        <f>SUM(P295:P297)</f>
        <v>0</v>
      </c>
      <c r="Q294" s="196"/>
      <c r="R294" s="197">
        <f>SUM(R295:R297)</f>
        <v>0</v>
      </c>
      <c r="S294" s="196"/>
      <c r="T294" s="198">
        <f>SUM(T295:T297)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199" t="s">
        <v>144</v>
      </c>
      <c r="AT294" s="200" t="s">
        <v>68</v>
      </c>
      <c r="AU294" s="200" t="s">
        <v>77</v>
      </c>
      <c r="AY294" s="199" t="s">
        <v>121</v>
      </c>
      <c r="BK294" s="201">
        <f>SUM(BK295:BK297)</f>
        <v>0</v>
      </c>
    </row>
    <row r="295" s="2" customFormat="1" ht="16.30189" customHeight="1">
      <c r="A295" s="38"/>
      <c r="B295" s="39"/>
      <c r="C295" s="204" t="s">
        <v>836</v>
      </c>
      <c r="D295" s="204" t="s">
        <v>124</v>
      </c>
      <c r="E295" s="205" t="s">
        <v>837</v>
      </c>
      <c r="F295" s="206" t="s">
        <v>838</v>
      </c>
      <c r="G295" s="207" t="s">
        <v>137</v>
      </c>
      <c r="H295" s="208">
        <v>1</v>
      </c>
      <c r="I295" s="209"/>
      <c r="J295" s="210">
        <f>ROUND(I295*H295,2)</f>
        <v>0</v>
      </c>
      <c r="K295" s="206" t="s">
        <v>19</v>
      </c>
      <c r="L295" s="44"/>
      <c r="M295" s="211" t="s">
        <v>19</v>
      </c>
      <c r="N295" s="212" t="s">
        <v>40</v>
      </c>
      <c r="O295" s="84"/>
      <c r="P295" s="213">
        <f>O295*H295</f>
        <v>0</v>
      </c>
      <c r="Q295" s="213">
        <v>0</v>
      </c>
      <c r="R295" s="213">
        <f>Q295*H295</f>
        <v>0</v>
      </c>
      <c r="S295" s="213">
        <v>0</v>
      </c>
      <c r="T295" s="214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15" t="s">
        <v>210</v>
      </c>
      <c r="AT295" s="215" t="s">
        <v>124</v>
      </c>
      <c r="AU295" s="215" t="s">
        <v>79</v>
      </c>
      <c r="AY295" s="17" t="s">
        <v>121</v>
      </c>
      <c r="BE295" s="216">
        <f>IF(N295="základní",J295,0)</f>
        <v>0</v>
      </c>
      <c r="BF295" s="216">
        <f>IF(N295="snížená",J295,0)</f>
        <v>0</v>
      </c>
      <c r="BG295" s="216">
        <f>IF(N295="zákl. přenesená",J295,0)</f>
        <v>0</v>
      </c>
      <c r="BH295" s="216">
        <f>IF(N295="sníž. přenesená",J295,0)</f>
        <v>0</v>
      </c>
      <c r="BI295" s="216">
        <f>IF(N295="nulová",J295,0)</f>
        <v>0</v>
      </c>
      <c r="BJ295" s="17" t="s">
        <v>77</v>
      </c>
      <c r="BK295" s="216">
        <f>ROUND(I295*H295,2)</f>
        <v>0</v>
      </c>
      <c r="BL295" s="17" t="s">
        <v>210</v>
      </c>
      <c r="BM295" s="215" t="s">
        <v>839</v>
      </c>
    </row>
    <row r="296" s="2" customFormat="1">
      <c r="A296" s="38"/>
      <c r="B296" s="39"/>
      <c r="C296" s="40"/>
      <c r="D296" s="227" t="s">
        <v>185</v>
      </c>
      <c r="E296" s="40"/>
      <c r="F296" s="228" t="s">
        <v>840</v>
      </c>
      <c r="G296" s="40"/>
      <c r="H296" s="40"/>
      <c r="I296" s="229"/>
      <c r="J296" s="40"/>
      <c r="K296" s="40"/>
      <c r="L296" s="44"/>
      <c r="M296" s="230"/>
      <c r="N296" s="231"/>
      <c r="O296" s="84"/>
      <c r="P296" s="84"/>
      <c r="Q296" s="84"/>
      <c r="R296" s="84"/>
      <c r="S296" s="84"/>
      <c r="T296" s="85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7" t="s">
        <v>185</v>
      </c>
      <c r="AU296" s="17" t="s">
        <v>79</v>
      </c>
    </row>
    <row r="297" s="2" customFormat="1" ht="16.30189" customHeight="1">
      <c r="A297" s="38"/>
      <c r="B297" s="39"/>
      <c r="C297" s="204" t="s">
        <v>841</v>
      </c>
      <c r="D297" s="204" t="s">
        <v>124</v>
      </c>
      <c r="E297" s="205" t="s">
        <v>231</v>
      </c>
      <c r="F297" s="206" t="s">
        <v>232</v>
      </c>
      <c r="G297" s="207" t="s">
        <v>201</v>
      </c>
      <c r="H297" s="232"/>
      <c r="I297" s="209"/>
      <c r="J297" s="210">
        <f>ROUND(I297*H297,2)</f>
        <v>0</v>
      </c>
      <c r="K297" s="206" t="s">
        <v>19</v>
      </c>
      <c r="L297" s="44"/>
      <c r="M297" s="211" t="s">
        <v>19</v>
      </c>
      <c r="N297" s="212" t="s">
        <v>40</v>
      </c>
      <c r="O297" s="84"/>
      <c r="P297" s="213">
        <f>O297*H297</f>
        <v>0</v>
      </c>
      <c r="Q297" s="213">
        <v>0</v>
      </c>
      <c r="R297" s="213">
        <f>Q297*H297</f>
        <v>0</v>
      </c>
      <c r="S297" s="213">
        <v>0</v>
      </c>
      <c r="T297" s="214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15" t="s">
        <v>210</v>
      </c>
      <c r="AT297" s="215" t="s">
        <v>124</v>
      </c>
      <c r="AU297" s="215" t="s">
        <v>79</v>
      </c>
      <c r="AY297" s="17" t="s">
        <v>121</v>
      </c>
      <c r="BE297" s="216">
        <f>IF(N297="základní",J297,0)</f>
        <v>0</v>
      </c>
      <c r="BF297" s="216">
        <f>IF(N297="snížená",J297,0)</f>
        <v>0</v>
      </c>
      <c r="BG297" s="216">
        <f>IF(N297="zákl. přenesená",J297,0)</f>
        <v>0</v>
      </c>
      <c r="BH297" s="216">
        <f>IF(N297="sníž. přenesená",J297,0)</f>
        <v>0</v>
      </c>
      <c r="BI297" s="216">
        <f>IF(N297="nulová",J297,0)</f>
        <v>0</v>
      </c>
      <c r="BJ297" s="17" t="s">
        <v>77</v>
      </c>
      <c r="BK297" s="216">
        <f>ROUND(I297*H297,2)</f>
        <v>0</v>
      </c>
      <c r="BL297" s="17" t="s">
        <v>210</v>
      </c>
      <c r="BM297" s="215" t="s">
        <v>842</v>
      </c>
    </row>
    <row r="298" s="12" customFormat="1" ht="22.8" customHeight="1">
      <c r="A298" s="12"/>
      <c r="B298" s="188"/>
      <c r="C298" s="189"/>
      <c r="D298" s="190" t="s">
        <v>68</v>
      </c>
      <c r="E298" s="202" t="s">
        <v>843</v>
      </c>
      <c r="F298" s="202" t="s">
        <v>844</v>
      </c>
      <c r="G298" s="189"/>
      <c r="H298" s="189"/>
      <c r="I298" s="192"/>
      <c r="J298" s="203">
        <f>BK298</f>
        <v>0</v>
      </c>
      <c r="K298" s="189"/>
      <c r="L298" s="194"/>
      <c r="M298" s="195"/>
      <c r="N298" s="196"/>
      <c r="O298" s="196"/>
      <c r="P298" s="197">
        <f>SUM(P299:P302)</f>
        <v>0</v>
      </c>
      <c r="Q298" s="196"/>
      <c r="R298" s="197">
        <f>SUM(R299:R302)</f>
        <v>0</v>
      </c>
      <c r="S298" s="196"/>
      <c r="T298" s="198">
        <f>SUM(T299:T302)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199" t="s">
        <v>144</v>
      </c>
      <c r="AT298" s="200" t="s">
        <v>68</v>
      </c>
      <c r="AU298" s="200" t="s">
        <v>77</v>
      </c>
      <c r="AY298" s="199" t="s">
        <v>121</v>
      </c>
      <c r="BK298" s="201">
        <f>SUM(BK299:BK302)</f>
        <v>0</v>
      </c>
    </row>
    <row r="299" s="2" customFormat="1" ht="16.30189" customHeight="1">
      <c r="A299" s="38"/>
      <c r="B299" s="39"/>
      <c r="C299" s="204" t="s">
        <v>845</v>
      </c>
      <c r="D299" s="204" t="s">
        <v>124</v>
      </c>
      <c r="E299" s="205" t="s">
        <v>846</v>
      </c>
      <c r="F299" s="206" t="s">
        <v>847</v>
      </c>
      <c r="G299" s="207" t="s">
        <v>137</v>
      </c>
      <c r="H299" s="208">
        <v>1</v>
      </c>
      <c r="I299" s="209"/>
      <c r="J299" s="210">
        <f>ROUND(I299*H299,2)</f>
        <v>0</v>
      </c>
      <c r="K299" s="206" t="s">
        <v>19</v>
      </c>
      <c r="L299" s="44"/>
      <c r="M299" s="211" t="s">
        <v>19</v>
      </c>
      <c r="N299" s="212" t="s">
        <v>40</v>
      </c>
      <c r="O299" s="84"/>
      <c r="P299" s="213">
        <f>O299*H299</f>
        <v>0</v>
      </c>
      <c r="Q299" s="213">
        <v>0</v>
      </c>
      <c r="R299" s="213">
        <f>Q299*H299</f>
        <v>0</v>
      </c>
      <c r="S299" s="213">
        <v>0</v>
      </c>
      <c r="T299" s="214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15" t="s">
        <v>210</v>
      </c>
      <c r="AT299" s="215" t="s">
        <v>124</v>
      </c>
      <c r="AU299" s="215" t="s">
        <v>79</v>
      </c>
      <c r="AY299" s="17" t="s">
        <v>121</v>
      </c>
      <c r="BE299" s="216">
        <f>IF(N299="základní",J299,0)</f>
        <v>0</v>
      </c>
      <c r="BF299" s="216">
        <f>IF(N299="snížená",J299,0)</f>
        <v>0</v>
      </c>
      <c r="BG299" s="216">
        <f>IF(N299="zákl. přenesená",J299,0)</f>
        <v>0</v>
      </c>
      <c r="BH299" s="216">
        <f>IF(N299="sníž. přenesená",J299,0)</f>
        <v>0</v>
      </c>
      <c r="BI299" s="216">
        <f>IF(N299="nulová",J299,0)</f>
        <v>0</v>
      </c>
      <c r="BJ299" s="17" t="s">
        <v>77</v>
      </c>
      <c r="BK299" s="216">
        <f>ROUND(I299*H299,2)</f>
        <v>0</v>
      </c>
      <c r="BL299" s="17" t="s">
        <v>210</v>
      </c>
      <c r="BM299" s="215" t="s">
        <v>848</v>
      </c>
    </row>
    <row r="300" s="2" customFormat="1">
      <c r="A300" s="38"/>
      <c r="B300" s="39"/>
      <c r="C300" s="40"/>
      <c r="D300" s="227" t="s">
        <v>185</v>
      </c>
      <c r="E300" s="40"/>
      <c r="F300" s="228" t="s">
        <v>849</v>
      </c>
      <c r="G300" s="40"/>
      <c r="H300" s="40"/>
      <c r="I300" s="229"/>
      <c r="J300" s="40"/>
      <c r="K300" s="40"/>
      <c r="L300" s="44"/>
      <c r="M300" s="230"/>
      <c r="N300" s="231"/>
      <c r="O300" s="84"/>
      <c r="P300" s="84"/>
      <c r="Q300" s="84"/>
      <c r="R300" s="84"/>
      <c r="S300" s="84"/>
      <c r="T300" s="85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T300" s="17" t="s">
        <v>185</v>
      </c>
      <c r="AU300" s="17" t="s">
        <v>79</v>
      </c>
    </row>
    <row r="301" s="2" customFormat="1" ht="16.30189" customHeight="1">
      <c r="A301" s="38"/>
      <c r="B301" s="39"/>
      <c r="C301" s="204" t="s">
        <v>850</v>
      </c>
      <c r="D301" s="204" t="s">
        <v>124</v>
      </c>
      <c r="E301" s="205" t="s">
        <v>851</v>
      </c>
      <c r="F301" s="206" t="s">
        <v>852</v>
      </c>
      <c r="G301" s="207" t="s">
        <v>201</v>
      </c>
      <c r="H301" s="232"/>
      <c r="I301" s="209"/>
      <c r="J301" s="210">
        <f>ROUND(I301*H301,2)</f>
        <v>0</v>
      </c>
      <c r="K301" s="206" t="s">
        <v>19</v>
      </c>
      <c r="L301" s="44"/>
      <c r="M301" s="211" t="s">
        <v>19</v>
      </c>
      <c r="N301" s="212" t="s">
        <v>40</v>
      </c>
      <c r="O301" s="84"/>
      <c r="P301" s="213">
        <f>O301*H301</f>
        <v>0</v>
      </c>
      <c r="Q301" s="213">
        <v>0</v>
      </c>
      <c r="R301" s="213">
        <f>Q301*H301</f>
        <v>0</v>
      </c>
      <c r="S301" s="213">
        <v>0</v>
      </c>
      <c r="T301" s="214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15" t="s">
        <v>210</v>
      </c>
      <c r="AT301" s="215" t="s">
        <v>124</v>
      </c>
      <c r="AU301" s="215" t="s">
        <v>79</v>
      </c>
      <c r="AY301" s="17" t="s">
        <v>121</v>
      </c>
      <c r="BE301" s="216">
        <f>IF(N301="základní",J301,0)</f>
        <v>0</v>
      </c>
      <c r="BF301" s="216">
        <f>IF(N301="snížená",J301,0)</f>
        <v>0</v>
      </c>
      <c r="BG301" s="216">
        <f>IF(N301="zákl. přenesená",J301,0)</f>
        <v>0</v>
      </c>
      <c r="BH301" s="216">
        <f>IF(N301="sníž. přenesená",J301,0)</f>
        <v>0</v>
      </c>
      <c r="BI301" s="216">
        <f>IF(N301="nulová",J301,0)</f>
        <v>0</v>
      </c>
      <c r="BJ301" s="17" t="s">
        <v>77</v>
      </c>
      <c r="BK301" s="216">
        <f>ROUND(I301*H301,2)</f>
        <v>0</v>
      </c>
      <c r="BL301" s="17" t="s">
        <v>210</v>
      </c>
      <c r="BM301" s="215" t="s">
        <v>853</v>
      </c>
    </row>
    <row r="302" s="2" customFormat="1">
      <c r="A302" s="38"/>
      <c r="B302" s="39"/>
      <c r="C302" s="40"/>
      <c r="D302" s="227" t="s">
        <v>185</v>
      </c>
      <c r="E302" s="40"/>
      <c r="F302" s="228" t="s">
        <v>854</v>
      </c>
      <c r="G302" s="40"/>
      <c r="H302" s="40"/>
      <c r="I302" s="229"/>
      <c r="J302" s="40"/>
      <c r="K302" s="40"/>
      <c r="L302" s="44"/>
      <c r="M302" s="260"/>
      <c r="N302" s="261"/>
      <c r="O302" s="235"/>
      <c r="P302" s="235"/>
      <c r="Q302" s="235"/>
      <c r="R302" s="235"/>
      <c r="S302" s="235"/>
      <c r="T302" s="262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T302" s="17" t="s">
        <v>185</v>
      </c>
      <c r="AU302" s="17" t="s">
        <v>79</v>
      </c>
    </row>
    <row r="303" s="2" customFormat="1" ht="6.96" customHeight="1">
      <c r="A303" s="38"/>
      <c r="B303" s="59"/>
      <c r="C303" s="60"/>
      <c r="D303" s="60"/>
      <c r="E303" s="60"/>
      <c r="F303" s="60"/>
      <c r="G303" s="60"/>
      <c r="H303" s="60"/>
      <c r="I303" s="60"/>
      <c r="J303" s="60"/>
      <c r="K303" s="60"/>
      <c r="L303" s="44"/>
      <c r="M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</row>
  </sheetData>
  <sheetProtection sheet="1" autoFilter="0" formatColumns="0" formatRows="0" objects="1" scenarios="1" spinCount="100000" saltValue="RcMQ6qZYNjeJpUslIMI93YJrY4e13uKU7uA2/Fo+9ygmvoamHxXJpx41BQNseTZP3xIN4UnyXk0Q27IkpTdA7g==" hashValue="Gq7/iBpgJnzRVn7sFQmc3ba3tME8LyYzHxQovTzLWPodupvP+x8GMXgVC1RLZ6umwx+SzVx6Yq+p+RKLqlFO9w==" algorithmName="SHA-512" password="F61F"/>
  <autoFilter ref="C99:K302"/>
  <mergeCells count="9">
    <mergeCell ref="E7:H7"/>
    <mergeCell ref="E9:H9"/>
    <mergeCell ref="E18:H18"/>
    <mergeCell ref="E27:H27"/>
    <mergeCell ref="E48:H48"/>
    <mergeCell ref="E50:H50"/>
    <mergeCell ref="E90:H90"/>
    <mergeCell ref="E92:H9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863281" style="1" customWidth="1"/>
    <col min="2" max="2" width="1.007813" style="1" customWidth="1"/>
    <col min="3" max="3" width="4.011719" style="1" customWidth="1"/>
    <col min="4" max="4" width="4.152344" style="1" customWidth="1"/>
    <col min="5" max="5" width="16.15234" style="1" customWidth="1"/>
    <col min="6" max="6" width="95.43359" style="1" customWidth="1"/>
    <col min="7" max="7" width="7.011719" style="1" customWidth="1"/>
    <col min="8" max="8" width="13.29297" style="1" customWidth="1"/>
    <col min="9" max="9" width="15.01172" style="1" customWidth="1"/>
    <col min="10" max="10" width="21.15234" style="1" customWidth="1"/>
    <col min="11" max="11" width="21.15234" style="1" customWidth="1"/>
    <col min="12" max="12" width="8.863281" style="1" customWidth="1"/>
    <col min="13" max="13" width="10.29297" style="1" hidden="1" customWidth="1"/>
    <col min="14" max="14" width="9.140625" style="1" hidden="1"/>
    <col min="15" max="15" width="13.43359" style="1" hidden="1" customWidth="1"/>
    <col min="16" max="16" width="13.43359" style="1" hidden="1" customWidth="1"/>
    <col min="17" max="17" width="13.43359" style="1" hidden="1" customWidth="1"/>
    <col min="18" max="18" width="13.43359" style="1" hidden="1" customWidth="1"/>
    <col min="19" max="19" width="13.43359" style="1" hidden="1" customWidth="1"/>
    <col min="20" max="20" width="13.43359" style="1" hidden="1" customWidth="1"/>
    <col min="21" max="21" width="15.43359" style="1" hidden="1" customWidth="1"/>
    <col min="22" max="22" width="11.72266" style="1" customWidth="1"/>
    <col min="23" max="23" width="15.43359" style="1" customWidth="1"/>
    <col min="24" max="24" width="11.72266" style="1" customWidth="1"/>
    <col min="25" max="25" width="14.15234" style="1" customWidth="1"/>
    <col min="26" max="26" width="10.43359" style="1" customWidth="1"/>
    <col min="27" max="27" width="14.15234" style="1" customWidth="1"/>
    <col min="28" max="28" width="15.43359" style="1" customWidth="1"/>
    <col min="29" max="29" width="10.43359" style="1" customWidth="1"/>
    <col min="30" max="30" width="14.15234" style="1" customWidth="1"/>
    <col min="31" max="31" width="15.43359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79</v>
      </c>
    </row>
    <row r="4" s="1" customFormat="1" ht="24.96" customHeight="1">
      <c r="B4" s="20"/>
      <c r="D4" s="130" t="s">
        <v>92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30189" customHeight="1">
      <c r="B7" s="20"/>
      <c r="E7" s="133" t="str">
        <f>'Rekapitulace stavby'!K6</f>
        <v>FVE Nemocnice České Budějovice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93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30189" customHeight="1">
      <c r="A9" s="38"/>
      <c r="B9" s="44"/>
      <c r="C9" s="38"/>
      <c r="D9" s="38"/>
      <c r="E9" s="135" t="s">
        <v>855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4. 4. 2023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22</v>
      </c>
      <c r="F15" s="38"/>
      <c r="G15" s="38"/>
      <c r="H15" s="38"/>
      <c r="I15" s="132" t="s">
        <v>27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28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27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30</v>
      </c>
      <c r="E20" s="38"/>
      <c r="F20" s="38"/>
      <c r="G20" s="38"/>
      <c r="H20" s="38"/>
      <c r="I20" s="132" t="s">
        <v>26</v>
      </c>
      <c r="J20" s="136" t="s">
        <v>19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22</v>
      </c>
      <c r="F21" s="38"/>
      <c r="G21" s="38"/>
      <c r="H21" s="38"/>
      <c r="I21" s="132" t="s">
        <v>27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32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22</v>
      </c>
      <c r="F24" s="38"/>
      <c r="G24" s="38"/>
      <c r="H24" s="38"/>
      <c r="I24" s="132" t="s">
        <v>27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33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57.0566" customHeight="1">
      <c r="A27" s="138"/>
      <c r="B27" s="139"/>
      <c r="C27" s="138"/>
      <c r="D27" s="138"/>
      <c r="E27" s="140" t="s">
        <v>95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35</v>
      </c>
      <c r="E30" s="38"/>
      <c r="F30" s="38"/>
      <c r="G30" s="38"/>
      <c r="H30" s="38"/>
      <c r="I30" s="38"/>
      <c r="J30" s="144">
        <f>ROUND(J100,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37</v>
      </c>
      <c r="G32" s="38"/>
      <c r="H32" s="38"/>
      <c r="I32" s="145" t="s">
        <v>36</v>
      </c>
      <c r="J32" s="145" t="s">
        <v>38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39</v>
      </c>
      <c r="E33" s="132" t="s">
        <v>40</v>
      </c>
      <c r="F33" s="147">
        <f>ROUND((SUM(BE100:BE306)),  2)</f>
        <v>0</v>
      </c>
      <c r="G33" s="38"/>
      <c r="H33" s="38"/>
      <c r="I33" s="148">
        <v>0.20999999999999999</v>
      </c>
      <c r="J33" s="147">
        <f>ROUND(((SUM(BE100:BE306))*I33),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41</v>
      </c>
      <c r="F34" s="147">
        <f>ROUND((SUM(BF100:BF306)),  2)</f>
        <v>0</v>
      </c>
      <c r="G34" s="38"/>
      <c r="H34" s="38"/>
      <c r="I34" s="148">
        <v>0.14999999999999999</v>
      </c>
      <c r="J34" s="147">
        <f>ROUND(((SUM(BF100:BF306))*I34),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42</v>
      </c>
      <c r="F35" s="147">
        <f>ROUND((SUM(BG100:BG306)),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43</v>
      </c>
      <c r="F36" s="147">
        <f>ROUND((SUM(BH100:BH306)),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44</v>
      </c>
      <c r="F37" s="147">
        <f>ROUND((SUM(BI100:BI306)),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45</v>
      </c>
      <c r="E39" s="151"/>
      <c r="F39" s="151"/>
      <c r="G39" s="152" t="s">
        <v>46</v>
      </c>
      <c r="H39" s="153" t="s">
        <v>47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96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30189" customHeight="1">
      <c r="A48" s="38"/>
      <c r="B48" s="39"/>
      <c r="C48" s="40"/>
      <c r="D48" s="40"/>
      <c r="E48" s="160" t="str">
        <f>E7</f>
        <v>FVE Nemocnice České Budějovice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93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30189" customHeight="1">
      <c r="A50" s="38"/>
      <c r="B50" s="39"/>
      <c r="C50" s="40"/>
      <c r="D50" s="40"/>
      <c r="E50" s="69" t="str">
        <f>E9</f>
        <v>SO02 - Budova O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4. 4. 2023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30566" customHeight="1">
      <c r="A54" s="38"/>
      <c r="B54" s="39"/>
      <c r="C54" s="32" t="s">
        <v>25</v>
      </c>
      <c r="D54" s="40"/>
      <c r="E54" s="40"/>
      <c r="F54" s="27" t="str">
        <f>E15</f>
        <v xml:space="preserve"> </v>
      </c>
      <c r="G54" s="40"/>
      <c r="H54" s="40"/>
      <c r="I54" s="32" t="s">
        <v>30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30566" customHeight="1">
      <c r="A55" s="38"/>
      <c r="B55" s="39"/>
      <c r="C55" s="32" t="s">
        <v>28</v>
      </c>
      <c r="D55" s="40"/>
      <c r="E55" s="40"/>
      <c r="F55" s="27" t="str">
        <f>IF(E18="","",E18)</f>
        <v>Vyplň údaj</v>
      </c>
      <c r="G55" s="40"/>
      <c r="H55" s="40"/>
      <c r="I55" s="32" t="s">
        <v>32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97</v>
      </c>
      <c r="D57" s="162"/>
      <c r="E57" s="162"/>
      <c r="F57" s="162"/>
      <c r="G57" s="162"/>
      <c r="H57" s="162"/>
      <c r="I57" s="162"/>
      <c r="J57" s="163" t="s">
        <v>98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67</v>
      </c>
      <c r="D59" s="40"/>
      <c r="E59" s="40"/>
      <c r="F59" s="40"/>
      <c r="G59" s="40"/>
      <c r="H59" s="40"/>
      <c r="I59" s="40"/>
      <c r="J59" s="102">
        <f>J100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99</v>
      </c>
    </row>
    <row r="60" s="9" customFormat="1" ht="24.96" customHeight="1">
      <c r="A60" s="9"/>
      <c r="B60" s="165"/>
      <c r="C60" s="166"/>
      <c r="D60" s="167" t="s">
        <v>235</v>
      </c>
      <c r="E60" s="168"/>
      <c r="F60" s="168"/>
      <c r="G60" s="168"/>
      <c r="H60" s="168"/>
      <c r="I60" s="168"/>
      <c r="J60" s="169">
        <f>J101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236</v>
      </c>
      <c r="E61" s="174"/>
      <c r="F61" s="174"/>
      <c r="G61" s="174"/>
      <c r="H61" s="174"/>
      <c r="I61" s="174"/>
      <c r="J61" s="175">
        <f>J102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5"/>
      <c r="C62" s="166"/>
      <c r="D62" s="167" t="s">
        <v>100</v>
      </c>
      <c r="E62" s="168"/>
      <c r="F62" s="168"/>
      <c r="G62" s="168"/>
      <c r="H62" s="168"/>
      <c r="I62" s="168"/>
      <c r="J62" s="169">
        <f>J104</f>
        <v>0</v>
      </c>
      <c r="K62" s="166"/>
      <c r="L62" s="17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1"/>
      <c r="C63" s="172"/>
      <c r="D63" s="173" t="s">
        <v>237</v>
      </c>
      <c r="E63" s="174"/>
      <c r="F63" s="174"/>
      <c r="G63" s="174"/>
      <c r="H63" s="174"/>
      <c r="I63" s="174"/>
      <c r="J63" s="175">
        <f>J105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238</v>
      </c>
      <c r="E64" s="174"/>
      <c r="F64" s="174"/>
      <c r="G64" s="174"/>
      <c r="H64" s="174"/>
      <c r="I64" s="174"/>
      <c r="J64" s="175">
        <f>J128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71"/>
      <c r="C65" s="172"/>
      <c r="D65" s="173" t="s">
        <v>239</v>
      </c>
      <c r="E65" s="174"/>
      <c r="F65" s="174"/>
      <c r="G65" s="174"/>
      <c r="H65" s="174"/>
      <c r="I65" s="174"/>
      <c r="J65" s="175">
        <f>J129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71"/>
      <c r="C66" s="172"/>
      <c r="D66" s="173" t="s">
        <v>240</v>
      </c>
      <c r="E66" s="174"/>
      <c r="F66" s="174"/>
      <c r="G66" s="174"/>
      <c r="H66" s="174"/>
      <c r="I66" s="174"/>
      <c r="J66" s="175">
        <f>J159</f>
        <v>0</v>
      </c>
      <c r="K66" s="172"/>
      <c r="L66" s="17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71"/>
      <c r="C67" s="172"/>
      <c r="D67" s="173" t="s">
        <v>241</v>
      </c>
      <c r="E67" s="174"/>
      <c r="F67" s="174"/>
      <c r="G67" s="174"/>
      <c r="H67" s="174"/>
      <c r="I67" s="174"/>
      <c r="J67" s="175">
        <f>J161</f>
        <v>0</v>
      </c>
      <c r="K67" s="172"/>
      <c r="L67" s="17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71"/>
      <c r="C68" s="172"/>
      <c r="D68" s="173" t="s">
        <v>242</v>
      </c>
      <c r="E68" s="174"/>
      <c r="F68" s="174"/>
      <c r="G68" s="174"/>
      <c r="H68" s="174"/>
      <c r="I68" s="174"/>
      <c r="J68" s="175">
        <f>J164</f>
        <v>0</v>
      </c>
      <c r="K68" s="172"/>
      <c r="L68" s="17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71"/>
      <c r="C69" s="172"/>
      <c r="D69" s="173" t="s">
        <v>243</v>
      </c>
      <c r="E69" s="174"/>
      <c r="F69" s="174"/>
      <c r="G69" s="174"/>
      <c r="H69" s="174"/>
      <c r="I69" s="174"/>
      <c r="J69" s="175">
        <f>J169</f>
        <v>0</v>
      </c>
      <c r="K69" s="172"/>
      <c r="L69" s="17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1"/>
      <c r="C70" s="172"/>
      <c r="D70" s="173" t="s">
        <v>244</v>
      </c>
      <c r="E70" s="174"/>
      <c r="F70" s="174"/>
      <c r="G70" s="174"/>
      <c r="H70" s="174"/>
      <c r="I70" s="174"/>
      <c r="J70" s="175">
        <f>J171</f>
        <v>0</v>
      </c>
      <c r="K70" s="172"/>
      <c r="L70" s="17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1"/>
      <c r="C71" s="172"/>
      <c r="D71" s="173" t="s">
        <v>245</v>
      </c>
      <c r="E71" s="174"/>
      <c r="F71" s="174"/>
      <c r="G71" s="174"/>
      <c r="H71" s="174"/>
      <c r="I71" s="174"/>
      <c r="J71" s="175">
        <f>J231</f>
        <v>0</v>
      </c>
      <c r="K71" s="172"/>
      <c r="L71" s="17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1"/>
      <c r="C72" s="172"/>
      <c r="D72" s="173" t="s">
        <v>246</v>
      </c>
      <c r="E72" s="174"/>
      <c r="F72" s="174"/>
      <c r="G72" s="174"/>
      <c r="H72" s="174"/>
      <c r="I72" s="174"/>
      <c r="J72" s="175">
        <f>J247</f>
        <v>0</v>
      </c>
      <c r="K72" s="172"/>
      <c r="L72" s="17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1"/>
      <c r="C73" s="172"/>
      <c r="D73" s="173" t="s">
        <v>247</v>
      </c>
      <c r="E73" s="174"/>
      <c r="F73" s="174"/>
      <c r="G73" s="174"/>
      <c r="H73" s="174"/>
      <c r="I73" s="174"/>
      <c r="J73" s="175">
        <f>J266</f>
        <v>0</v>
      </c>
      <c r="K73" s="172"/>
      <c r="L73" s="17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1"/>
      <c r="C74" s="172"/>
      <c r="D74" s="173" t="s">
        <v>248</v>
      </c>
      <c r="E74" s="174"/>
      <c r="F74" s="174"/>
      <c r="G74" s="174"/>
      <c r="H74" s="174"/>
      <c r="I74" s="174"/>
      <c r="J74" s="175">
        <f>J274</f>
        <v>0</v>
      </c>
      <c r="K74" s="172"/>
      <c r="L74" s="17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9" customFormat="1" ht="24.96" customHeight="1">
      <c r="A75" s="9"/>
      <c r="B75" s="165"/>
      <c r="C75" s="166"/>
      <c r="D75" s="167" t="s">
        <v>102</v>
      </c>
      <c r="E75" s="168"/>
      <c r="F75" s="168"/>
      <c r="G75" s="168"/>
      <c r="H75" s="168"/>
      <c r="I75" s="168"/>
      <c r="J75" s="169">
        <f>J281</f>
        <v>0</v>
      </c>
      <c r="K75" s="166"/>
      <c r="L75" s="170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10" customFormat="1" ht="19.92" customHeight="1">
      <c r="A76" s="10"/>
      <c r="B76" s="171"/>
      <c r="C76" s="172"/>
      <c r="D76" s="173" t="s">
        <v>103</v>
      </c>
      <c r="E76" s="174"/>
      <c r="F76" s="174"/>
      <c r="G76" s="174"/>
      <c r="H76" s="174"/>
      <c r="I76" s="174"/>
      <c r="J76" s="175">
        <f>J282</f>
        <v>0</v>
      </c>
      <c r="K76" s="172"/>
      <c r="L76" s="17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1"/>
      <c r="C77" s="172"/>
      <c r="D77" s="173" t="s">
        <v>249</v>
      </c>
      <c r="E77" s="174"/>
      <c r="F77" s="174"/>
      <c r="G77" s="174"/>
      <c r="H77" s="174"/>
      <c r="I77" s="174"/>
      <c r="J77" s="175">
        <f>J287</f>
        <v>0</v>
      </c>
      <c r="K77" s="172"/>
      <c r="L77" s="176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1"/>
      <c r="C78" s="172"/>
      <c r="D78" s="173" t="s">
        <v>104</v>
      </c>
      <c r="E78" s="174"/>
      <c r="F78" s="174"/>
      <c r="G78" s="174"/>
      <c r="H78" s="174"/>
      <c r="I78" s="174"/>
      <c r="J78" s="175">
        <f>J292</f>
        <v>0</v>
      </c>
      <c r="K78" s="172"/>
      <c r="L78" s="176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1"/>
      <c r="C79" s="172"/>
      <c r="D79" s="173" t="s">
        <v>105</v>
      </c>
      <c r="E79" s="174"/>
      <c r="F79" s="174"/>
      <c r="G79" s="174"/>
      <c r="H79" s="174"/>
      <c r="I79" s="174"/>
      <c r="J79" s="175">
        <f>J298</f>
        <v>0</v>
      </c>
      <c r="K79" s="172"/>
      <c r="L79" s="176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1"/>
      <c r="C80" s="172"/>
      <c r="D80" s="173" t="s">
        <v>250</v>
      </c>
      <c r="E80" s="174"/>
      <c r="F80" s="174"/>
      <c r="G80" s="174"/>
      <c r="H80" s="174"/>
      <c r="I80" s="174"/>
      <c r="J80" s="175">
        <f>J302</f>
        <v>0</v>
      </c>
      <c r="K80" s="172"/>
      <c r="L80" s="176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2" customFormat="1" ht="21.84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59"/>
      <c r="C82" s="60"/>
      <c r="D82" s="60"/>
      <c r="E82" s="60"/>
      <c r="F82" s="60"/>
      <c r="G82" s="60"/>
      <c r="H82" s="60"/>
      <c r="I82" s="60"/>
      <c r="J82" s="60"/>
      <c r="K82" s="6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6" s="2" customFormat="1" ht="6.96" customHeight="1">
      <c r="A86" s="38"/>
      <c r="B86" s="61"/>
      <c r="C86" s="62"/>
      <c r="D86" s="62"/>
      <c r="E86" s="62"/>
      <c r="F86" s="62"/>
      <c r="G86" s="62"/>
      <c r="H86" s="62"/>
      <c r="I86" s="62"/>
      <c r="J86" s="62"/>
      <c r="K86" s="62"/>
      <c r="L86" s="13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24.96" customHeight="1">
      <c r="A87" s="38"/>
      <c r="B87" s="39"/>
      <c r="C87" s="23" t="s">
        <v>106</v>
      </c>
      <c r="D87" s="40"/>
      <c r="E87" s="40"/>
      <c r="F87" s="40"/>
      <c r="G87" s="40"/>
      <c r="H87" s="40"/>
      <c r="I87" s="40"/>
      <c r="J87" s="40"/>
      <c r="K87" s="40"/>
      <c r="L87" s="13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3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16</v>
      </c>
      <c r="D89" s="40"/>
      <c r="E89" s="40"/>
      <c r="F89" s="40"/>
      <c r="G89" s="40"/>
      <c r="H89" s="40"/>
      <c r="I89" s="40"/>
      <c r="J89" s="40"/>
      <c r="K89" s="40"/>
      <c r="L89" s="13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6.30189" customHeight="1">
      <c r="A90" s="38"/>
      <c r="B90" s="39"/>
      <c r="C90" s="40"/>
      <c r="D90" s="40"/>
      <c r="E90" s="160" t="str">
        <f>E7</f>
        <v>FVE Nemocnice České Budějovice</v>
      </c>
      <c r="F90" s="32"/>
      <c r="G90" s="32"/>
      <c r="H90" s="32"/>
      <c r="I90" s="40"/>
      <c r="J90" s="40"/>
      <c r="K90" s="40"/>
      <c r="L90" s="13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93</v>
      </c>
      <c r="D91" s="40"/>
      <c r="E91" s="40"/>
      <c r="F91" s="40"/>
      <c r="G91" s="40"/>
      <c r="H91" s="40"/>
      <c r="I91" s="40"/>
      <c r="J91" s="40"/>
      <c r="K91" s="40"/>
      <c r="L91" s="13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6.30189" customHeight="1">
      <c r="A92" s="38"/>
      <c r="B92" s="39"/>
      <c r="C92" s="40"/>
      <c r="D92" s="40"/>
      <c r="E92" s="69" t="str">
        <f>E9</f>
        <v>SO02 - Budova O</v>
      </c>
      <c r="F92" s="40"/>
      <c r="G92" s="40"/>
      <c r="H92" s="40"/>
      <c r="I92" s="40"/>
      <c r="J92" s="40"/>
      <c r="K92" s="40"/>
      <c r="L92" s="13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6.96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134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2" customHeight="1">
      <c r="A94" s="38"/>
      <c r="B94" s="39"/>
      <c r="C94" s="32" t="s">
        <v>21</v>
      </c>
      <c r="D94" s="40"/>
      <c r="E94" s="40"/>
      <c r="F94" s="27" t="str">
        <f>F12</f>
        <v xml:space="preserve"> </v>
      </c>
      <c r="G94" s="40"/>
      <c r="H94" s="40"/>
      <c r="I94" s="32" t="s">
        <v>23</v>
      </c>
      <c r="J94" s="72" t="str">
        <f>IF(J12="","",J12)</f>
        <v>4. 4. 2023</v>
      </c>
      <c r="K94" s="40"/>
      <c r="L94" s="134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6.96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134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30566" customHeight="1">
      <c r="A96" s="38"/>
      <c r="B96" s="39"/>
      <c r="C96" s="32" t="s">
        <v>25</v>
      </c>
      <c r="D96" s="40"/>
      <c r="E96" s="40"/>
      <c r="F96" s="27" t="str">
        <f>E15</f>
        <v xml:space="preserve"> </v>
      </c>
      <c r="G96" s="40"/>
      <c r="H96" s="40"/>
      <c r="I96" s="32" t="s">
        <v>30</v>
      </c>
      <c r="J96" s="36" t="str">
        <f>E21</f>
        <v xml:space="preserve"> </v>
      </c>
      <c r="K96" s="40"/>
      <c r="L96" s="134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5.30566" customHeight="1">
      <c r="A97" s="38"/>
      <c r="B97" s="39"/>
      <c r="C97" s="32" t="s">
        <v>28</v>
      </c>
      <c r="D97" s="40"/>
      <c r="E97" s="40"/>
      <c r="F97" s="27" t="str">
        <f>IF(E18="","",E18)</f>
        <v>Vyplň údaj</v>
      </c>
      <c r="G97" s="40"/>
      <c r="H97" s="40"/>
      <c r="I97" s="32" t="s">
        <v>32</v>
      </c>
      <c r="J97" s="36" t="str">
        <f>E24</f>
        <v xml:space="preserve"> </v>
      </c>
      <c r="K97" s="40"/>
      <c r="L97" s="134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10.32" customHeight="1">
      <c r="A98" s="38"/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134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11" customFormat="1" ht="29.28" customHeight="1">
      <c r="A99" s="177"/>
      <c r="B99" s="178"/>
      <c r="C99" s="179" t="s">
        <v>107</v>
      </c>
      <c r="D99" s="180" t="s">
        <v>54</v>
      </c>
      <c r="E99" s="180" t="s">
        <v>50</v>
      </c>
      <c r="F99" s="180" t="s">
        <v>51</v>
      </c>
      <c r="G99" s="180" t="s">
        <v>108</v>
      </c>
      <c r="H99" s="180" t="s">
        <v>109</v>
      </c>
      <c r="I99" s="180" t="s">
        <v>110</v>
      </c>
      <c r="J99" s="180" t="s">
        <v>98</v>
      </c>
      <c r="K99" s="181" t="s">
        <v>111</v>
      </c>
      <c r="L99" s="182"/>
      <c r="M99" s="92" t="s">
        <v>19</v>
      </c>
      <c r="N99" s="93" t="s">
        <v>39</v>
      </c>
      <c r="O99" s="93" t="s">
        <v>112</v>
      </c>
      <c r="P99" s="93" t="s">
        <v>113</v>
      </c>
      <c r="Q99" s="93" t="s">
        <v>114</v>
      </c>
      <c r="R99" s="93" t="s">
        <v>115</v>
      </c>
      <c r="S99" s="93" t="s">
        <v>116</v>
      </c>
      <c r="T99" s="94" t="s">
        <v>117</v>
      </c>
      <c r="U99" s="177"/>
      <c r="V99" s="177"/>
      <c r="W99" s="177"/>
      <c r="X99" s="177"/>
      <c r="Y99" s="177"/>
      <c r="Z99" s="177"/>
      <c r="AA99" s="177"/>
      <c r="AB99" s="177"/>
      <c r="AC99" s="177"/>
      <c r="AD99" s="177"/>
      <c r="AE99" s="177"/>
    </row>
    <row r="100" s="2" customFormat="1" ht="22.8" customHeight="1">
      <c r="A100" s="38"/>
      <c r="B100" s="39"/>
      <c r="C100" s="99" t="s">
        <v>118</v>
      </c>
      <c r="D100" s="40"/>
      <c r="E100" s="40"/>
      <c r="F100" s="40"/>
      <c r="G100" s="40"/>
      <c r="H100" s="40"/>
      <c r="I100" s="40"/>
      <c r="J100" s="183">
        <f>BK100</f>
        <v>0</v>
      </c>
      <c r="K100" s="40"/>
      <c r="L100" s="44"/>
      <c r="M100" s="95"/>
      <c r="N100" s="184"/>
      <c r="O100" s="96"/>
      <c r="P100" s="185">
        <f>P101+P104+P281</f>
        <v>0</v>
      </c>
      <c r="Q100" s="96"/>
      <c r="R100" s="185">
        <f>R101+R104+R281</f>
        <v>6.47539</v>
      </c>
      <c r="S100" s="96"/>
      <c r="T100" s="186">
        <f>T101+T104+T281</f>
        <v>0.017000000000000001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68</v>
      </c>
      <c r="AU100" s="17" t="s">
        <v>99</v>
      </c>
      <c r="BK100" s="187">
        <f>BK101+BK104+BK281</f>
        <v>0</v>
      </c>
    </row>
    <row r="101" s="12" customFormat="1" ht="25.92" customHeight="1">
      <c r="A101" s="12"/>
      <c r="B101" s="188"/>
      <c r="C101" s="189"/>
      <c r="D101" s="190" t="s">
        <v>68</v>
      </c>
      <c r="E101" s="191" t="s">
        <v>251</v>
      </c>
      <c r="F101" s="191" t="s">
        <v>252</v>
      </c>
      <c r="G101" s="189"/>
      <c r="H101" s="189"/>
      <c r="I101" s="192"/>
      <c r="J101" s="193">
        <f>BK101</f>
        <v>0</v>
      </c>
      <c r="K101" s="189"/>
      <c r="L101" s="194"/>
      <c r="M101" s="195"/>
      <c r="N101" s="196"/>
      <c r="O101" s="196"/>
      <c r="P101" s="197">
        <f>P102</f>
        <v>0</v>
      </c>
      <c r="Q101" s="196"/>
      <c r="R101" s="197">
        <f>R102</f>
        <v>0.00123</v>
      </c>
      <c r="S101" s="196"/>
      <c r="T101" s="198">
        <f>T102</f>
        <v>0.017000000000000001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199" t="s">
        <v>77</v>
      </c>
      <c r="AT101" s="200" t="s">
        <v>68</v>
      </c>
      <c r="AU101" s="200" t="s">
        <v>69</v>
      </c>
      <c r="AY101" s="199" t="s">
        <v>121</v>
      </c>
      <c r="BK101" s="201">
        <f>BK102</f>
        <v>0</v>
      </c>
    </row>
    <row r="102" s="12" customFormat="1" ht="22.8" customHeight="1">
      <c r="A102" s="12"/>
      <c r="B102" s="188"/>
      <c r="C102" s="189"/>
      <c r="D102" s="190" t="s">
        <v>68</v>
      </c>
      <c r="E102" s="202" t="s">
        <v>160</v>
      </c>
      <c r="F102" s="202" t="s">
        <v>253</v>
      </c>
      <c r="G102" s="189"/>
      <c r="H102" s="189"/>
      <c r="I102" s="192"/>
      <c r="J102" s="203">
        <f>BK102</f>
        <v>0</v>
      </c>
      <c r="K102" s="189"/>
      <c r="L102" s="194"/>
      <c r="M102" s="195"/>
      <c r="N102" s="196"/>
      <c r="O102" s="196"/>
      <c r="P102" s="197">
        <f>P103</f>
        <v>0</v>
      </c>
      <c r="Q102" s="196"/>
      <c r="R102" s="197">
        <f>R103</f>
        <v>0.00123</v>
      </c>
      <c r="S102" s="196"/>
      <c r="T102" s="198">
        <f>T103</f>
        <v>0.017000000000000001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199" t="s">
        <v>77</v>
      </c>
      <c r="AT102" s="200" t="s">
        <v>68</v>
      </c>
      <c r="AU102" s="200" t="s">
        <v>77</v>
      </c>
      <c r="AY102" s="199" t="s">
        <v>121</v>
      </c>
      <c r="BK102" s="201">
        <f>BK103</f>
        <v>0</v>
      </c>
    </row>
    <row r="103" s="2" customFormat="1" ht="23.4566" customHeight="1">
      <c r="A103" s="38"/>
      <c r="B103" s="39"/>
      <c r="C103" s="204" t="s">
        <v>77</v>
      </c>
      <c r="D103" s="204" t="s">
        <v>124</v>
      </c>
      <c r="E103" s="205" t="s">
        <v>254</v>
      </c>
      <c r="F103" s="206" t="s">
        <v>255</v>
      </c>
      <c r="G103" s="207" t="s">
        <v>179</v>
      </c>
      <c r="H103" s="208">
        <v>1</v>
      </c>
      <c r="I103" s="209"/>
      <c r="J103" s="210">
        <f>ROUND(I103*H103,2)</f>
        <v>0</v>
      </c>
      <c r="K103" s="206" t="s">
        <v>19</v>
      </c>
      <c r="L103" s="44"/>
      <c r="M103" s="211" t="s">
        <v>19</v>
      </c>
      <c r="N103" s="212" t="s">
        <v>40</v>
      </c>
      <c r="O103" s="84"/>
      <c r="P103" s="213">
        <f>O103*H103</f>
        <v>0</v>
      </c>
      <c r="Q103" s="213">
        <v>0.00123</v>
      </c>
      <c r="R103" s="213">
        <f>Q103*H103</f>
        <v>0.00123</v>
      </c>
      <c r="S103" s="213">
        <v>0.017000000000000001</v>
      </c>
      <c r="T103" s="214">
        <f>S103*H103</f>
        <v>0.017000000000000001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15" t="s">
        <v>140</v>
      </c>
      <c r="AT103" s="215" t="s">
        <v>124</v>
      </c>
      <c r="AU103" s="215" t="s">
        <v>79</v>
      </c>
      <c r="AY103" s="17" t="s">
        <v>121</v>
      </c>
      <c r="BE103" s="216">
        <f>IF(N103="základní",J103,0)</f>
        <v>0</v>
      </c>
      <c r="BF103" s="216">
        <f>IF(N103="snížená",J103,0)</f>
        <v>0</v>
      </c>
      <c r="BG103" s="216">
        <f>IF(N103="zákl. přenesená",J103,0)</f>
        <v>0</v>
      </c>
      <c r="BH103" s="216">
        <f>IF(N103="sníž. přenesená",J103,0)</f>
        <v>0</v>
      </c>
      <c r="BI103" s="216">
        <f>IF(N103="nulová",J103,0)</f>
        <v>0</v>
      </c>
      <c r="BJ103" s="17" t="s">
        <v>77</v>
      </c>
      <c r="BK103" s="216">
        <f>ROUND(I103*H103,2)</f>
        <v>0</v>
      </c>
      <c r="BL103" s="17" t="s">
        <v>140</v>
      </c>
      <c r="BM103" s="215" t="s">
        <v>856</v>
      </c>
    </row>
    <row r="104" s="12" customFormat="1" ht="25.92" customHeight="1">
      <c r="A104" s="12"/>
      <c r="B104" s="188"/>
      <c r="C104" s="189"/>
      <c r="D104" s="190" t="s">
        <v>68</v>
      </c>
      <c r="E104" s="191" t="s">
        <v>119</v>
      </c>
      <c r="F104" s="191" t="s">
        <v>120</v>
      </c>
      <c r="G104" s="189"/>
      <c r="H104" s="189"/>
      <c r="I104" s="192"/>
      <c r="J104" s="193">
        <f>BK104</f>
        <v>0</v>
      </c>
      <c r="K104" s="189"/>
      <c r="L104" s="194"/>
      <c r="M104" s="195"/>
      <c r="N104" s="196"/>
      <c r="O104" s="196"/>
      <c r="P104" s="197">
        <f>P105+P128+P171+P231+P247+P266+P274</f>
        <v>0</v>
      </c>
      <c r="Q104" s="196"/>
      <c r="R104" s="197">
        <f>R105+R128+R171+R231+R247+R266+R274</f>
        <v>6.4741600000000004</v>
      </c>
      <c r="S104" s="196"/>
      <c r="T104" s="198">
        <f>T105+T128+T171+T231+T247+T266+T274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199" t="s">
        <v>79</v>
      </c>
      <c r="AT104" s="200" t="s">
        <v>68</v>
      </c>
      <c r="AU104" s="200" t="s">
        <v>69</v>
      </c>
      <c r="AY104" s="199" t="s">
        <v>121</v>
      </c>
      <c r="BK104" s="201">
        <f>BK105+BK128+BK171+BK231+BK247+BK266+BK274</f>
        <v>0</v>
      </c>
    </row>
    <row r="105" s="12" customFormat="1" ht="22.8" customHeight="1">
      <c r="A105" s="12"/>
      <c r="B105" s="188"/>
      <c r="C105" s="189"/>
      <c r="D105" s="190" t="s">
        <v>68</v>
      </c>
      <c r="E105" s="202" t="s">
        <v>257</v>
      </c>
      <c r="F105" s="202" t="s">
        <v>258</v>
      </c>
      <c r="G105" s="189"/>
      <c r="H105" s="189"/>
      <c r="I105" s="192"/>
      <c r="J105" s="203">
        <f>BK105</f>
        <v>0</v>
      </c>
      <c r="K105" s="189"/>
      <c r="L105" s="194"/>
      <c r="M105" s="195"/>
      <c r="N105" s="196"/>
      <c r="O105" s="196"/>
      <c r="P105" s="197">
        <f>SUM(P106:P127)</f>
        <v>0</v>
      </c>
      <c r="Q105" s="196"/>
      <c r="R105" s="197">
        <f>SUM(R106:R127)</f>
        <v>3.7944240000000007</v>
      </c>
      <c r="S105" s="196"/>
      <c r="T105" s="198">
        <f>SUM(T106:T127)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199" t="s">
        <v>79</v>
      </c>
      <c r="AT105" s="200" t="s">
        <v>68</v>
      </c>
      <c r="AU105" s="200" t="s">
        <v>77</v>
      </c>
      <c r="AY105" s="199" t="s">
        <v>121</v>
      </c>
      <c r="BK105" s="201">
        <f>SUM(BK106:BK127)</f>
        <v>0</v>
      </c>
    </row>
    <row r="106" s="2" customFormat="1" ht="23.4566" customHeight="1">
      <c r="A106" s="38"/>
      <c r="B106" s="39"/>
      <c r="C106" s="204" t="s">
        <v>79</v>
      </c>
      <c r="D106" s="204" t="s">
        <v>124</v>
      </c>
      <c r="E106" s="205" t="s">
        <v>259</v>
      </c>
      <c r="F106" s="206" t="s">
        <v>260</v>
      </c>
      <c r="G106" s="207" t="s">
        <v>127</v>
      </c>
      <c r="H106" s="208">
        <v>115</v>
      </c>
      <c r="I106" s="209"/>
      <c r="J106" s="210">
        <f>ROUND(I106*H106,2)</f>
        <v>0</v>
      </c>
      <c r="K106" s="206" t="s">
        <v>19</v>
      </c>
      <c r="L106" s="44"/>
      <c r="M106" s="211" t="s">
        <v>19</v>
      </c>
      <c r="N106" s="212" t="s">
        <v>40</v>
      </c>
      <c r="O106" s="84"/>
      <c r="P106" s="213">
        <f>O106*H106</f>
        <v>0</v>
      </c>
      <c r="Q106" s="213">
        <v>0</v>
      </c>
      <c r="R106" s="213">
        <f>Q106*H106</f>
        <v>0</v>
      </c>
      <c r="S106" s="213">
        <v>0</v>
      </c>
      <c r="T106" s="214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15" t="s">
        <v>128</v>
      </c>
      <c r="AT106" s="215" t="s">
        <v>124</v>
      </c>
      <c r="AU106" s="215" t="s">
        <v>79</v>
      </c>
      <c r="AY106" s="17" t="s">
        <v>121</v>
      </c>
      <c r="BE106" s="216">
        <f>IF(N106="základní",J106,0)</f>
        <v>0</v>
      </c>
      <c r="BF106" s="216">
        <f>IF(N106="snížená",J106,0)</f>
        <v>0</v>
      </c>
      <c r="BG106" s="216">
        <f>IF(N106="zákl. přenesená",J106,0)</f>
        <v>0</v>
      </c>
      <c r="BH106" s="216">
        <f>IF(N106="sníž. přenesená",J106,0)</f>
        <v>0</v>
      </c>
      <c r="BI106" s="216">
        <f>IF(N106="nulová",J106,0)</f>
        <v>0</v>
      </c>
      <c r="BJ106" s="17" t="s">
        <v>77</v>
      </c>
      <c r="BK106" s="216">
        <f>ROUND(I106*H106,2)</f>
        <v>0</v>
      </c>
      <c r="BL106" s="17" t="s">
        <v>128</v>
      </c>
      <c r="BM106" s="215" t="s">
        <v>857</v>
      </c>
    </row>
    <row r="107" s="2" customFormat="1" ht="23.4566" customHeight="1">
      <c r="A107" s="38"/>
      <c r="B107" s="39"/>
      <c r="C107" s="217" t="s">
        <v>133</v>
      </c>
      <c r="D107" s="217" t="s">
        <v>134</v>
      </c>
      <c r="E107" s="218" t="s">
        <v>262</v>
      </c>
      <c r="F107" s="219" t="s">
        <v>263</v>
      </c>
      <c r="G107" s="220" t="s">
        <v>127</v>
      </c>
      <c r="H107" s="221">
        <v>115</v>
      </c>
      <c r="I107" s="222"/>
      <c r="J107" s="223">
        <f>ROUND(I107*H107,2)</f>
        <v>0</v>
      </c>
      <c r="K107" s="219" t="s">
        <v>19</v>
      </c>
      <c r="L107" s="224"/>
      <c r="M107" s="225" t="s">
        <v>19</v>
      </c>
      <c r="N107" s="226" t="s">
        <v>40</v>
      </c>
      <c r="O107" s="84"/>
      <c r="P107" s="213">
        <f>O107*H107</f>
        <v>0</v>
      </c>
      <c r="Q107" s="213">
        <v>0.01</v>
      </c>
      <c r="R107" s="213">
        <f>Q107*H107</f>
        <v>1.1500000000000001</v>
      </c>
      <c r="S107" s="213">
        <v>0</v>
      </c>
      <c r="T107" s="214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15" t="s">
        <v>138</v>
      </c>
      <c r="AT107" s="215" t="s">
        <v>134</v>
      </c>
      <c r="AU107" s="215" t="s">
        <v>79</v>
      </c>
      <c r="AY107" s="17" t="s">
        <v>121</v>
      </c>
      <c r="BE107" s="216">
        <f>IF(N107="základní",J107,0)</f>
        <v>0</v>
      </c>
      <c r="BF107" s="216">
        <f>IF(N107="snížená",J107,0)</f>
        <v>0</v>
      </c>
      <c r="BG107" s="216">
        <f>IF(N107="zákl. přenesená",J107,0)</f>
        <v>0</v>
      </c>
      <c r="BH107" s="216">
        <f>IF(N107="sníž. přenesená",J107,0)</f>
        <v>0</v>
      </c>
      <c r="BI107" s="216">
        <f>IF(N107="nulová",J107,0)</f>
        <v>0</v>
      </c>
      <c r="BJ107" s="17" t="s">
        <v>77</v>
      </c>
      <c r="BK107" s="216">
        <f>ROUND(I107*H107,2)</f>
        <v>0</v>
      </c>
      <c r="BL107" s="17" t="s">
        <v>128</v>
      </c>
      <c r="BM107" s="215" t="s">
        <v>858</v>
      </c>
    </row>
    <row r="108" s="2" customFormat="1" ht="16.30189" customHeight="1">
      <c r="A108" s="38"/>
      <c r="B108" s="39"/>
      <c r="C108" s="204" t="s">
        <v>140</v>
      </c>
      <c r="D108" s="204" t="s">
        <v>124</v>
      </c>
      <c r="E108" s="205" t="s">
        <v>265</v>
      </c>
      <c r="F108" s="206" t="s">
        <v>266</v>
      </c>
      <c r="G108" s="207" t="s">
        <v>127</v>
      </c>
      <c r="H108" s="208">
        <v>115</v>
      </c>
      <c r="I108" s="209"/>
      <c r="J108" s="210">
        <f>ROUND(I108*H108,2)</f>
        <v>0</v>
      </c>
      <c r="K108" s="206" t="s">
        <v>19</v>
      </c>
      <c r="L108" s="44"/>
      <c r="M108" s="211" t="s">
        <v>19</v>
      </c>
      <c r="N108" s="212" t="s">
        <v>40</v>
      </c>
      <c r="O108" s="84"/>
      <c r="P108" s="213">
        <f>O108*H108</f>
        <v>0</v>
      </c>
      <c r="Q108" s="213">
        <v>0</v>
      </c>
      <c r="R108" s="213">
        <f>Q108*H108</f>
        <v>0</v>
      </c>
      <c r="S108" s="213">
        <v>0</v>
      </c>
      <c r="T108" s="214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15" t="s">
        <v>128</v>
      </c>
      <c r="AT108" s="215" t="s">
        <v>124</v>
      </c>
      <c r="AU108" s="215" t="s">
        <v>79</v>
      </c>
      <c r="AY108" s="17" t="s">
        <v>121</v>
      </c>
      <c r="BE108" s="216">
        <f>IF(N108="základní",J108,0)</f>
        <v>0</v>
      </c>
      <c r="BF108" s="216">
        <f>IF(N108="snížená",J108,0)</f>
        <v>0</v>
      </c>
      <c r="BG108" s="216">
        <f>IF(N108="zákl. přenesená",J108,0)</f>
        <v>0</v>
      </c>
      <c r="BH108" s="216">
        <f>IF(N108="sníž. přenesená",J108,0)</f>
        <v>0</v>
      </c>
      <c r="BI108" s="216">
        <f>IF(N108="nulová",J108,0)</f>
        <v>0</v>
      </c>
      <c r="BJ108" s="17" t="s">
        <v>77</v>
      </c>
      <c r="BK108" s="216">
        <f>ROUND(I108*H108,2)</f>
        <v>0</v>
      </c>
      <c r="BL108" s="17" t="s">
        <v>128</v>
      </c>
      <c r="BM108" s="215" t="s">
        <v>859</v>
      </c>
    </row>
    <row r="109" s="2" customFormat="1" ht="16.30189" customHeight="1">
      <c r="A109" s="38"/>
      <c r="B109" s="39"/>
      <c r="C109" s="217" t="s">
        <v>144</v>
      </c>
      <c r="D109" s="217" t="s">
        <v>134</v>
      </c>
      <c r="E109" s="218" t="s">
        <v>268</v>
      </c>
      <c r="F109" s="219" t="s">
        <v>269</v>
      </c>
      <c r="G109" s="220" t="s">
        <v>127</v>
      </c>
      <c r="H109" s="221">
        <v>115</v>
      </c>
      <c r="I109" s="222"/>
      <c r="J109" s="223">
        <f>ROUND(I109*H109,2)</f>
        <v>0</v>
      </c>
      <c r="K109" s="219" t="s">
        <v>19</v>
      </c>
      <c r="L109" s="224"/>
      <c r="M109" s="225" t="s">
        <v>19</v>
      </c>
      <c r="N109" s="226" t="s">
        <v>40</v>
      </c>
      <c r="O109" s="84"/>
      <c r="P109" s="213">
        <f>O109*H109</f>
        <v>0</v>
      </c>
      <c r="Q109" s="213">
        <v>0.02</v>
      </c>
      <c r="R109" s="213">
        <f>Q109*H109</f>
        <v>2.3000000000000003</v>
      </c>
      <c r="S109" s="213">
        <v>0</v>
      </c>
      <c r="T109" s="214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15" t="s">
        <v>138</v>
      </c>
      <c r="AT109" s="215" t="s">
        <v>134</v>
      </c>
      <c r="AU109" s="215" t="s">
        <v>79</v>
      </c>
      <c r="AY109" s="17" t="s">
        <v>121</v>
      </c>
      <c r="BE109" s="216">
        <f>IF(N109="základní",J109,0)</f>
        <v>0</v>
      </c>
      <c r="BF109" s="216">
        <f>IF(N109="snížená",J109,0)</f>
        <v>0</v>
      </c>
      <c r="BG109" s="216">
        <f>IF(N109="zákl. přenesená",J109,0)</f>
        <v>0</v>
      </c>
      <c r="BH109" s="216">
        <f>IF(N109="sníž. přenesená",J109,0)</f>
        <v>0</v>
      </c>
      <c r="BI109" s="216">
        <f>IF(N109="nulová",J109,0)</f>
        <v>0</v>
      </c>
      <c r="BJ109" s="17" t="s">
        <v>77</v>
      </c>
      <c r="BK109" s="216">
        <f>ROUND(I109*H109,2)</f>
        <v>0</v>
      </c>
      <c r="BL109" s="17" t="s">
        <v>128</v>
      </c>
      <c r="BM109" s="215" t="s">
        <v>860</v>
      </c>
    </row>
    <row r="110" s="2" customFormat="1" ht="23.4566" customHeight="1">
      <c r="A110" s="38"/>
      <c r="B110" s="39"/>
      <c r="C110" s="204" t="s">
        <v>148</v>
      </c>
      <c r="D110" s="204" t="s">
        <v>124</v>
      </c>
      <c r="E110" s="205" t="s">
        <v>861</v>
      </c>
      <c r="F110" s="206" t="s">
        <v>862</v>
      </c>
      <c r="G110" s="207" t="s">
        <v>127</v>
      </c>
      <c r="H110" s="208">
        <v>1</v>
      </c>
      <c r="I110" s="209"/>
      <c r="J110" s="210">
        <f>ROUND(I110*H110,2)</f>
        <v>0</v>
      </c>
      <c r="K110" s="206" t="s">
        <v>19</v>
      </c>
      <c r="L110" s="44"/>
      <c r="M110" s="211" t="s">
        <v>19</v>
      </c>
      <c r="N110" s="212" t="s">
        <v>40</v>
      </c>
      <c r="O110" s="84"/>
      <c r="P110" s="213">
        <f>O110*H110</f>
        <v>0</v>
      </c>
      <c r="Q110" s="213">
        <v>0</v>
      </c>
      <c r="R110" s="213">
        <f>Q110*H110</f>
        <v>0</v>
      </c>
      <c r="S110" s="213">
        <v>0</v>
      </c>
      <c r="T110" s="214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15" t="s">
        <v>128</v>
      </c>
      <c r="AT110" s="215" t="s">
        <v>124</v>
      </c>
      <c r="AU110" s="215" t="s">
        <v>79</v>
      </c>
      <c r="AY110" s="17" t="s">
        <v>121</v>
      </c>
      <c r="BE110" s="216">
        <f>IF(N110="základní",J110,0)</f>
        <v>0</v>
      </c>
      <c r="BF110" s="216">
        <f>IF(N110="snížená",J110,0)</f>
        <v>0</v>
      </c>
      <c r="BG110" s="216">
        <f>IF(N110="zákl. přenesená",J110,0)</f>
        <v>0</v>
      </c>
      <c r="BH110" s="216">
        <f>IF(N110="sníž. přenesená",J110,0)</f>
        <v>0</v>
      </c>
      <c r="BI110" s="216">
        <f>IF(N110="nulová",J110,0)</f>
        <v>0</v>
      </c>
      <c r="BJ110" s="17" t="s">
        <v>77</v>
      </c>
      <c r="BK110" s="216">
        <f>ROUND(I110*H110,2)</f>
        <v>0</v>
      </c>
      <c r="BL110" s="17" t="s">
        <v>128</v>
      </c>
      <c r="BM110" s="215" t="s">
        <v>863</v>
      </c>
    </row>
    <row r="111" s="2" customFormat="1" ht="23.4566" customHeight="1">
      <c r="A111" s="38"/>
      <c r="B111" s="39"/>
      <c r="C111" s="217" t="s">
        <v>152</v>
      </c>
      <c r="D111" s="217" t="s">
        <v>134</v>
      </c>
      <c r="E111" s="218" t="s">
        <v>864</v>
      </c>
      <c r="F111" s="219" t="s">
        <v>865</v>
      </c>
      <c r="G111" s="220" t="s">
        <v>127</v>
      </c>
      <c r="H111" s="221">
        <v>1</v>
      </c>
      <c r="I111" s="222"/>
      <c r="J111" s="223">
        <f>ROUND(I111*H111,2)</f>
        <v>0</v>
      </c>
      <c r="K111" s="219" t="s">
        <v>19</v>
      </c>
      <c r="L111" s="224"/>
      <c r="M111" s="225" t="s">
        <v>19</v>
      </c>
      <c r="N111" s="226" t="s">
        <v>40</v>
      </c>
      <c r="O111" s="84"/>
      <c r="P111" s="213">
        <f>O111*H111</f>
        <v>0</v>
      </c>
      <c r="Q111" s="213">
        <v>0.042999999999999997</v>
      </c>
      <c r="R111" s="213">
        <f>Q111*H111</f>
        <v>0.042999999999999997</v>
      </c>
      <c r="S111" s="213">
        <v>0</v>
      </c>
      <c r="T111" s="214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15" t="s">
        <v>138</v>
      </c>
      <c r="AT111" s="215" t="s">
        <v>134</v>
      </c>
      <c r="AU111" s="215" t="s">
        <v>79</v>
      </c>
      <c r="AY111" s="17" t="s">
        <v>121</v>
      </c>
      <c r="BE111" s="216">
        <f>IF(N111="základní",J111,0)</f>
        <v>0</v>
      </c>
      <c r="BF111" s="216">
        <f>IF(N111="snížená",J111,0)</f>
        <v>0</v>
      </c>
      <c r="BG111" s="216">
        <f>IF(N111="zákl. přenesená",J111,0)</f>
        <v>0</v>
      </c>
      <c r="BH111" s="216">
        <f>IF(N111="sníž. přenesená",J111,0)</f>
        <v>0</v>
      </c>
      <c r="BI111" s="216">
        <f>IF(N111="nulová",J111,0)</f>
        <v>0</v>
      </c>
      <c r="BJ111" s="17" t="s">
        <v>77</v>
      </c>
      <c r="BK111" s="216">
        <f>ROUND(I111*H111,2)</f>
        <v>0</v>
      </c>
      <c r="BL111" s="17" t="s">
        <v>128</v>
      </c>
      <c r="BM111" s="215" t="s">
        <v>866</v>
      </c>
    </row>
    <row r="112" s="2" customFormat="1" ht="23.4566" customHeight="1">
      <c r="A112" s="38"/>
      <c r="B112" s="39"/>
      <c r="C112" s="204" t="s">
        <v>156</v>
      </c>
      <c r="D112" s="204" t="s">
        <v>124</v>
      </c>
      <c r="E112" s="205" t="s">
        <v>271</v>
      </c>
      <c r="F112" s="206" t="s">
        <v>272</v>
      </c>
      <c r="G112" s="207" t="s">
        <v>127</v>
      </c>
      <c r="H112" s="208">
        <v>1</v>
      </c>
      <c r="I112" s="209"/>
      <c r="J112" s="210">
        <f>ROUND(I112*H112,2)</f>
        <v>0</v>
      </c>
      <c r="K112" s="206" t="s">
        <v>19</v>
      </c>
      <c r="L112" s="44"/>
      <c r="M112" s="211" t="s">
        <v>19</v>
      </c>
      <c r="N112" s="212" t="s">
        <v>40</v>
      </c>
      <c r="O112" s="84"/>
      <c r="P112" s="213">
        <f>O112*H112</f>
        <v>0</v>
      </c>
      <c r="Q112" s="213">
        <v>0</v>
      </c>
      <c r="R112" s="213">
        <f>Q112*H112</f>
        <v>0</v>
      </c>
      <c r="S112" s="213">
        <v>0</v>
      </c>
      <c r="T112" s="214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15" t="s">
        <v>128</v>
      </c>
      <c r="AT112" s="215" t="s">
        <v>124</v>
      </c>
      <c r="AU112" s="215" t="s">
        <v>79</v>
      </c>
      <c r="AY112" s="17" t="s">
        <v>121</v>
      </c>
      <c r="BE112" s="216">
        <f>IF(N112="základní",J112,0)</f>
        <v>0</v>
      </c>
      <c r="BF112" s="216">
        <f>IF(N112="snížená",J112,0)</f>
        <v>0</v>
      </c>
      <c r="BG112" s="216">
        <f>IF(N112="zákl. přenesená",J112,0)</f>
        <v>0</v>
      </c>
      <c r="BH112" s="216">
        <f>IF(N112="sníž. přenesená",J112,0)</f>
        <v>0</v>
      </c>
      <c r="BI112" s="216">
        <f>IF(N112="nulová",J112,0)</f>
        <v>0</v>
      </c>
      <c r="BJ112" s="17" t="s">
        <v>77</v>
      </c>
      <c r="BK112" s="216">
        <f>ROUND(I112*H112,2)</f>
        <v>0</v>
      </c>
      <c r="BL112" s="17" t="s">
        <v>128</v>
      </c>
      <c r="BM112" s="215" t="s">
        <v>867</v>
      </c>
    </row>
    <row r="113" s="2" customFormat="1" ht="23.4566" customHeight="1">
      <c r="A113" s="38"/>
      <c r="B113" s="39"/>
      <c r="C113" s="217" t="s">
        <v>160</v>
      </c>
      <c r="D113" s="217" t="s">
        <v>134</v>
      </c>
      <c r="E113" s="218" t="s">
        <v>274</v>
      </c>
      <c r="F113" s="219" t="s">
        <v>275</v>
      </c>
      <c r="G113" s="220" t="s">
        <v>127</v>
      </c>
      <c r="H113" s="221">
        <v>1</v>
      </c>
      <c r="I113" s="222"/>
      <c r="J113" s="223">
        <f>ROUND(I113*H113,2)</f>
        <v>0</v>
      </c>
      <c r="K113" s="219" t="s">
        <v>19</v>
      </c>
      <c r="L113" s="224"/>
      <c r="M113" s="225" t="s">
        <v>19</v>
      </c>
      <c r="N113" s="226" t="s">
        <v>40</v>
      </c>
      <c r="O113" s="84"/>
      <c r="P113" s="213">
        <f>O113*H113</f>
        <v>0</v>
      </c>
      <c r="Q113" s="213">
        <v>0.035999999999999997</v>
      </c>
      <c r="R113" s="213">
        <f>Q113*H113</f>
        <v>0.035999999999999997</v>
      </c>
      <c r="S113" s="213">
        <v>0</v>
      </c>
      <c r="T113" s="214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15" t="s">
        <v>138</v>
      </c>
      <c r="AT113" s="215" t="s">
        <v>134</v>
      </c>
      <c r="AU113" s="215" t="s">
        <v>79</v>
      </c>
      <c r="AY113" s="17" t="s">
        <v>121</v>
      </c>
      <c r="BE113" s="216">
        <f>IF(N113="základní",J113,0)</f>
        <v>0</v>
      </c>
      <c r="BF113" s="216">
        <f>IF(N113="snížená",J113,0)</f>
        <v>0</v>
      </c>
      <c r="BG113" s="216">
        <f>IF(N113="zákl. přenesená",J113,0)</f>
        <v>0</v>
      </c>
      <c r="BH113" s="216">
        <f>IF(N113="sníž. přenesená",J113,0)</f>
        <v>0</v>
      </c>
      <c r="BI113" s="216">
        <f>IF(N113="nulová",J113,0)</f>
        <v>0</v>
      </c>
      <c r="BJ113" s="17" t="s">
        <v>77</v>
      </c>
      <c r="BK113" s="216">
        <f>ROUND(I113*H113,2)</f>
        <v>0</v>
      </c>
      <c r="BL113" s="17" t="s">
        <v>128</v>
      </c>
      <c r="BM113" s="215" t="s">
        <v>868</v>
      </c>
    </row>
    <row r="114" s="2" customFormat="1" ht="23.4566" customHeight="1">
      <c r="A114" s="38"/>
      <c r="B114" s="39"/>
      <c r="C114" s="204" t="s">
        <v>164</v>
      </c>
      <c r="D114" s="204" t="s">
        <v>124</v>
      </c>
      <c r="E114" s="205" t="s">
        <v>286</v>
      </c>
      <c r="F114" s="206" t="s">
        <v>287</v>
      </c>
      <c r="G114" s="207" t="s">
        <v>127</v>
      </c>
      <c r="H114" s="208">
        <v>60</v>
      </c>
      <c r="I114" s="209"/>
      <c r="J114" s="210">
        <f>ROUND(I114*H114,2)</f>
        <v>0</v>
      </c>
      <c r="K114" s="206" t="s">
        <v>19</v>
      </c>
      <c r="L114" s="44"/>
      <c r="M114" s="211" t="s">
        <v>19</v>
      </c>
      <c r="N114" s="212" t="s">
        <v>40</v>
      </c>
      <c r="O114" s="84"/>
      <c r="P114" s="213">
        <f>O114*H114</f>
        <v>0</v>
      </c>
      <c r="Q114" s="213">
        <v>0</v>
      </c>
      <c r="R114" s="213">
        <f>Q114*H114</f>
        <v>0</v>
      </c>
      <c r="S114" s="213">
        <v>0</v>
      </c>
      <c r="T114" s="214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15" t="s">
        <v>128</v>
      </c>
      <c r="AT114" s="215" t="s">
        <v>124</v>
      </c>
      <c r="AU114" s="215" t="s">
        <v>79</v>
      </c>
      <c r="AY114" s="17" t="s">
        <v>121</v>
      </c>
      <c r="BE114" s="216">
        <f>IF(N114="základní",J114,0)</f>
        <v>0</v>
      </c>
      <c r="BF114" s="216">
        <f>IF(N114="snížená",J114,0)</f>
        <v>0</v>
      </c>
      <c r="BG114" s="216">
        <f>IF(N114="zákl. přenesená",J114,0)</f>
        <v>0</v>
      </c>
      <c r="BH114" s="216">
        <f>IF(N114="sníž. přenesená",J114,0)</f>
        <v>0</v>
      </c>
      <c r="BI114" s="216">
        <f>IF(N114="nulová",J114,0)</f>
        <v>0</v>
      </c>
      <c r="BJ114" s="17" t="s">
        <v>77</v>
      </c>
      <c r="BK114" s="216">
        <f>ROUND(I114*H114,2)</f>
        <v>0</v>
      </c>
      <c r="BL114" s="17" t="s">
        <v>128</v>
      </c>
      <c r="BM114" s="215" t="s">
        <v>869</v>
      </c>
    </row>
    <row r="115" s="2" customFormat="1" ht="16.30189" customHeight="1">
      <c r="A115" s="38"/>
      <c r="B115" s="39"/>
      <c r="C115" s="217" t="s">
        <v>168</v>
      </c>
      <c r="D115" s="217" t="s">
        <v>134</v>
      </c>
      <c r="E115" s="218" t="s">
        <v>289</v>
      </c>
      <c r="F115" s="219" t="s">
        <v>290</v>
      </c>
      <c r="G115" s="220" t="s">
        <v>127</v>
      </c>
      <c r="H115" s="221">
        <v>6</v>
      </c>
      <c r="I115" s="222"/>
      <c r="J115" s="223">
        <f>ROUND(I115*H115,2)</f>
        <v>0</v>
      </c>
      <c r="K115" s="219" t="s">
        <v>19</v>
      </c>
      <c r="L115" s="224"/>
      <c r="M115" s="225" t="s">
        <v>19</v>
      </c>
      <c r="N115" s="226" t="s">
        <v>40</v>
      </c>
      <c r="O115" s="84"/>
      <c r="P115" s="213">
        <f>O115*H115</f>
        <v>0</v>
      </c>
      <c r="Q115" s="213">
        <v>0.001</v>
      </c>
      <c r="R115" s="213">
        <f>Q115*H115</f>
        <v>0.0060000000000000001</v>
      </c>
      <c r="S115" s="213">
        <v>0</v>
      </c>
      <c r="T115" s="214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15" t="s">
        <v>138</v>
      </c>
      <c r="AT115" s="215" t="s">
        <v>134</v>
      </c>
      <c r="AU115" s="215" t="s">
        <v>79</v>
      </c>
      <c r="AY115" s="17" t="s">
        <v>121</v>
      </c>
      <c r="BE115" s="216">
        <f>IF(N115="základní",J115,0)</f>
        <v>0</v>
      </c>
      <c r="BF115" s="216">
        <f>IF(N115="snížená",J115,0)</f>
        <v>0</v>
      </c>
      <c r="BG115" s="216">
        <f>IF(N115="zákl. přenesená",J115,0)</f>
        <v>0</v>
      </c>
      <c r="BH115" s="216">
        <f>IF(N115="sníž. přenesená",J115,0)</f>
        <v>0</v>
      </c>
      <c r="BI115" s="216">
        <f>IF(N115="nulová",J115,0)</f>
        <v>0</v>
      </c>
      <c r="BJ115" s="17" t="s">
        <v>77</v>
      </c>
      <c r="BK115" s="216">
        <f>ROUND(I115*H115,2)</f>
        <v>0</v>
      </c>
      <c r="BL115" s="17" t="s">
        <v>128</v>
      </c>
      <c r="BM115" s="215" t="s">
        <v>870</v>
      </c>
    </row>
    <row r="116" s="2" customFormat="1" ht="16.30189" customHeight="1">
      <c r="A116" s="38"/>
      <c r="B116" s="39"/>
      <c r="C116" s="217" t="s">
        <v>172</v>
      </c>
      <c r="D116" s="217" t="s">
        <v>134</v>
      </c>
      <c r="E116" s="218" t="s">
        <v>292</v>
      </c>
      <c r="F116" s="219" t="s">
        <v>293</v>
      </c>
      <c r="G116" s="220" t="s">
        <v>127</v>
      </c>
      <c r="H116" s="221">
        <v>54</v>
      </c>
      <c r="I116" s="222"/>
      <c r="J116" s="223">
        <f>ROUND(I116*H116,2)</f>
        <v>0</v>
      </c>
      <c r="K116" s="219" t="s">
        <v>19</v>
      </c>
      <c r="L116" s="224"/>
      <c r="M116" s="225" t="s">
        <v>19</v>
      </c>
      <c r="N116" s="226" t="s">
        <v>40</v>
      </c>
      <c r="O116" s="84"/>
      <c r="P116" s="213">
        <f>O116*H116</f>
        <v>0</v>
      </c>
      <c r="Q116" s="213">
        <v>0.001</v>
      </c>
      <c r="R116" s="213">
        <f>Q116*H116</f>
        <v>0.053999999999999999</v>
      </c>
      <c r="S116" s="213">
        <v>0</v>
      </c>
      <c r="T116" s="214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15" t="s">
        <v>138</v>
      </c>
      <c r="AT116" s="215" t="s">
        <v>134</v>
      </c>
      <c r="AU116" s="215" t="s">
        <v>79</v>
      </c>
      <c r="AY116" s="17" t="s">
        <v>121</v>
      </c>
      <c r="BE116" s="216">
        <f>IF(N116="základní",J116,0)</f>
        <v>0</v>
      </c>
      <c r="BF116" s="216">
        <f>IF(N116="snížená",J116,0)</f>
        <v>0</v>
      </c>
      <c r="BG116" s="216">
        <f>IF(N116="zákl. přenesená",J116,0)</f>
        <v>0</v>
      </c>
      <c r="BH116" s="216">
        <f>IF(N116="sníž. přenesená",J116,0)</f>
        <v>0</v>
      </c>
      <c r="BI116" s="216">
        <f>IF(N116="nulová",J116,0)</f>
        <v>0</v>
      </c>
      <c r="BJ116" s="17" t="s">
        <v>77</v>
      </c>
      <c r="BK116" s="216">
        <f>ROUND(I116*H116,2)</f>
        <v>0</v>
      </c>
      <c r="BL116" s="17" t="s">
        <v>128</v>
      </c>
      <c r="BM116" s="215" t="s">
        <v>871</v>
      </c>
    </row>
    <row r="117" s="2" customFormat="1" ht="16.30189" customHeight="1">
      <c r="A117" s="38"/>
      <c r="B117" s="39"/>
      <c r="C117" s="204" t="s">
        <v>176</v>
      </c>
      <c r="D117" s="204" t="s">
        <v>124</v>
      </c>
      <c r="E117" s="205" t="s">
        <v>277</v>
      </c>
      <c r="F117" s="206" t="s">
        <v>278</v>
      </c>
      <c r="G117" s="207" t="s">
        <v>127</v>
      </c>
      <c r="H117" s="208">
        <v>1</v>
      </c>
      <c r="I117" s="209"/>
      <c r="J117" s="210">
        <f>ROUND(I117*H117,2)</f>
        <v>0</v>
      </c>
      <c r="K117" s="206" t="s">
        <v>19</v>
      </c>
      <c r="L117" s="44"/>
      <c r="M117" s="211" t="s">
        <v>19</v>
      </c>
      <c r="N117" s="212" t="s">
        <v>40</v>
      </c>
      <c r="O117" s="84"/>
      <c r="P117" s="213">
        <f>O117*H117</f>
        <v>0</v>
      </c>
      <c r="Q117" s="213">
        <v>0</v>
      </c>
      <c r="R117" s="213">
        <f>Q117*H117</f>
        <v>0</v>
      </c>
      <c r="S117" s="213">
        <v>0</v>
      </c>
      <c r="T117" s="214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15" t="s">
        <v>128</v>
      </c>
      <c r="AT117" s="215" t="s">
        <v>124</v>
      </c>
      <c r="AU117" s="215" t="s">
        <v>79</v>
      </c>
      <c r="AY117" s="17" t="s">
        <v>121</v>
      </c>
      <c r="BE117" s="216">
        <f>IF(N117="základní",J117,0)</f>
        <v>0</v>
      </c>
      <c r="BF117" s="216">
        <f>IF(N117="snížená",J117,0)</f>
        <v>0</v>
      </c>
      <c r="BG117" s="216">
        <f>IF(N117="zákl. přenesená",J117,0)</f>
        <v>0</v>
      </c>
      <c r="BH117" s="216">
        <f>IF(N117="sníž. přenesená",J117,0)</f>
        <v>0</v>
      </c>
      <c r="BI117" s="216">
        <f>IF(N117="nulová",J117,0)</f>
        <v>0</v>
      </c>
      <c r="BJ117" s="17" t="s">
        <v>77</v>
      </c>
      <c r="BK117" s="216">
        <f>ROUND(I117*H117,2)</f>
        <v>0</v>
      </c>
      <c r="BL117" s="17" t="s">
        <v>128</v>
      </c>
      <c r="BM117" s="215" t="s">
        <v>872</v>
      </c>
    </row>
    <row r="118" s="2" customFormat="1" ht="23.4566" customHeight="1">
      <c r="A118" s="38"/>
      <c r="B118" s="39"/>
      <c r="C118" s="217" t="s">
        <v>181</v>
      </c>
      <c r="D118" s="217" t="s">
        <v>134</v>
      </c>
      <c r="E118" s="218" t="s">
        <v>280</v>
      </c>
      <c r="F118" s="219" t="s">
        <v>281</v>
      </c>
      <c r="G118" s="220" t="s">
        <v>127</v>
      </c>
      <c r="H118" s="221">
        <v>1</v>
      </c>
      <c r="I118" s="222"/>
      <c r="J118" s="223">
        <f>ROUND(I118*H118,2)</f>
        <v>0</v>
      </c>
      <c r="K118" s="219" t="s">
        <v>19</v>
      </c>
      <c r="L118" s="224"/>
      <c r="M118" s="225" t="s">
        <v>19</v>
      </c>
      <c r="N118" s="226" t="s">
        <v>40</v>
      </c>
      <c r="O118" s="84"/>
      <c r="P118" s="213">
        <f>O118*H118</f>
        <v>0</v>
      </c>
      <c r="Q118" s="213">
        <v>0.00025000000000000001</v>
      </c>
      <c r="R118" s="213">
        <f>Q118*H118</f>
        <v>0.00025000000000000001</v>
      </c>
      <c r="S118" s="213">
        <v>0</v>
      </c>
      <c r="T118" s="214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15" t="s">
        <v>138</v>
      </c>
      <c r="AT118" s="215" t="s">
        <v>134</v>
      </c>
      <c r="AU118" s="215" t="s">
        <v>79</v>
      </c>
      <c r="AY118" s="17" t="s">
        <v>121</v>
      </c>
      <c r="BE118" s="216">
        <f>IF(N118="základní",J118,0)</f>
        <v>0</v>
      </c>
      <c r="BF118" s="216">
        <f>IF(N118="snížená",J118,0)</f>
        <v>0</v>
      </c>
      <c r="BG118" s="216">
        <f>IF(N118="zákl. přenesená",J118,0)</f>
        <v>0</v>
      </c>
      <c r="BH118" s="216">
        <f>IF(N118="sníž. přenesená",J118,0)</f>
        <v>0</v>
      </c>
      <c r="BI118" s="216">
        <f>IF(N118="nulová",J118,0)</f>
        <v>0</v>
      </c>
      <c r="BJ118" s="17" t="s">
        <v>77</v>
      </c>
      <c r="BK118" s="216">
        <f>ROUND(I118*H118,2)</f>
        <v>0</v>
      </c>
      <c r="BL118" s="17" t="s">
        <v>128</v>
      </c>
      <c r="BM118" s="215" t="s">
        <v>873</v>
      </c>
    </row>
    <row r="119" s="2" customFormat="1" ht="16.30189" customHeight="1">
      <c r="A119" s="38"/>
      <c r="B119" s="39"/>
      <c r="C119" s="217" t="s">
        <v>8</v>
      </c>
      <c r="D119" s="217" t="s">
        <v>134</v>
      </c>
      <c r="E119" s="218" t="s">
        <v>283</v>
      </c>
      <c r="F119" s="219" t="s">
        <v>284</v>
      </c>
      <c r="G119" s="220" t="s">
        <v>127</v>
      </c>
      <c r="H119" s="221">
        <v>1</v>
      </c>
      <c r="I119" s="222"/>
      <c r="J119" s="223">
        <f>ROUND(I119*H119,2)</f>
        <v>0</v>
      </c>
      <c r="K119" s="219" t="s">
        <v>19</v>
      </c>
      <c r="L119" s="224"/>
      <c r="M119" s="225" t="s">
        <v>19</v>
      </c>
      <c r="N119" s="226" t="s">
        <v>40</v>
      </c>
      <c r="O119" s="84"/>
      <c r="P119" s="213">
        <f>O119*H119</f>
        <v>0</v>
      </c>
      <c r="Q119" s="213">
        <v>0.00025000000000000001</v>
      </c>
      <c r="R119" s="213">
        <f>Q119*H119</f>
        <v>0.00025000000000000001</v>
      </c>
      <c r="S119" s="213">
        <v>0</v>
      </c>
      <c r="T119" s="214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15" t="s">
        <v>138</v>
      </c>
      <c r="AT119" s="215" t="s">
        <v>134</v>
      </c>
      <c r="AU119" s="215" t="s">
        <v>79</v>
      </c>
      <c r="AY119" s="17" t="s">
        <v>121</v>
      </c>
      <c r="BE119" s="216">
        <f>IF(N119="základní",J119,0)</f>
        <v>0</v>
      </c>
      <c r="BF119" s="216">
        <f>IF(N119="snížená",J119,0)</f>
        <v>0</v>
      </c>
      <c r="BG119" s="216">
        <f>IF(N119="zákl. přenesená",J119,0)</f>
        <v>0</v>
      </c>
      <c r="BH119" s="216">
        <f>IF(N119="sníž. přenesená",J119,0)</f>
        <v>0</v>
      </c>
      <c r="BI119" s="216">
        <f>IF(N119="nulová",J119,0)</f>
        <v>0</v>
      </c>
      <c r="BJ119" s="17" t="s">
        <v>77</v>
      </c>
      <c r="BK119" s="216">
        <f>ROUND(I119*H119,2)</f>
        <v>0</v>
      </c>
      <c r="BL119" s="17" t="s">
        <v>128</v>
      </c>
      <c r="BM119" s="215" t="s">
        <v>874</v>
      </c>
    </row>
    <row r="120" s="2" customFormat="1" ht="23.4566" customHeight="1">
      <c r="A120" s="38"/>
      <c r="B120" s="39"/>
      <c r="C120" s="204" t="s">
        <v>128</v>
      </c>
      <c r="D120" s="204" t="s">
        <v>124</v>
      </c>
      <c r="E120" s="205" t="s">
        <v>295</v>
      </c>
      <c r="F120" s="206" t="s">
        <v>296</v>
      </c>
      <c r="G120" s="207" t="s">
        <v>127</v>
      </c>
      <c r="H120" s="208">
        <v>12</v>
      </c>
      <c r="I120" s="209"/>
      <c r="J120" s="210">
        <f>ROUND(I120*H120,2)</f>
        <v>0</v>
      </c>
      <c r="K120" s="206" t="s">
        <v>19</v>
      </c>
      <c r="L120" s="44"/>
      <c r="M120" s="211" t="s">
        <v>19</v>
      </c>
      <c r="N120" s="212" t="s">
        <v>40</v>
      </c>
      <c r="O120" s="84"/>
      <c r="P120" s="213">
        <f>O120*H120</f>
        <v>0</v>
      </c>
      <c r="Q120" s="213">
        <v>0</v>
      </c>
      <c r="R120" s="213">
        <f>Q120*H120</f>
        <v>0</v>
      </c>
      <c r="S120" s="213">
        <v>0</v>
      </c>
      <c r="T120" s="214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15" t="s">
        <v>128</v>
      </c>
      <c r="AT120" s="215" t="s">
        <v>124</v>
      </c>
      <c r="AU120" s="215" t="s">
        <v>79</v>
      </c>
      <c r="AY120" s="17" t="s">
        <v>121</v>
      </c>
      <c r="BE120" s="216">
        <f>IF(N120="základní",J120,0)</f>
        <v>0</v>
      </c>
      <c r="BF120" s="216">
        <f>IF(N120="snížená",J120,0)</f>
        <v>0</v>
      </c>
      <c r="BG120" s="216">
        <f>IF(N120="zákl. přenesená",J120,0)</f>
        <v>0</v>
      </c>
      <c r="BH120" s="216">
        <f>IF(N120="sníž. přenesená",J120,0)</f>
        <v>0</v>
      </c>
      <c r="BI120" s="216">
        <f>IF(N120="nulová",J120,0)</f>
        <v>0</v>
      </c>
      <c r="BJ120" s="17" t="s">
        <v>77</v>
      </c>
      <c r="BK120" s="216">
        <f>ROUND(I120*H120,2)</f>
        <v>0</v>
      </c>
      <c r="BL120" s="17" t="s">
        <v>128</v>
      </c>
      <c r="BM120" s="215" t="s">
        <v>875</v>
      </c>
    </row>
    <row r="121" s="2" customFormat="1" ht="16.30189" customHeight="1">
      <c r="A121" s="38"/>
      <c r="B121" s="39"/>
      <c r="C121" s="217" t="s">
        <v>194</v>
      </c>
      <c r="D121" s="217" t="s">
        <v>134</v>
      </c>
      <c r="E121" s="218" t="s">
        <v>298</v>
      </c>
      <c r="F121" s="219" t="s">
        <v>299</v>
      </c>
      <c r="G121" s="220" t="s">
        <v>127</v>
      </c>
      <c r="H121" s="221">
        <v>12.359999999999999</v>
      </c>
      <c r="I121" s="222"/>
      <c r="J121" s="223">
        <f>ROUND(I121*H121,2)</f>
        <v>0</v>
      </c>
      <c r="K121" s="219" t="s">
        <v>19</v>
      </c>
      <c r="L121" s="224"/>
      <c r="M121" s="225" t="s">
        <v>19</v>
      </c>
      <c r="N121" s="226" t="s">
        <v>40</v>
      </c>
      <c r="O121" s="84"/>
      <c r="P121" s="213">
        <f>O121*H121</f>
        <v>0</v>
      </c>
      <c r="Q121" s="213">
        <v>0.0058999999999999999</v>
      </c>
      <c r="R121" s="213">
        <f>Q121*H121</f>
        <v>0.072923999999999989</v>
      </c>
      <c r="S121" s="213">
        <v>0</v>
      </c>
      <c r="T121" s="214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15" t="s">
        <v>138</v>
      </c>
      <c r="AT121" s="215" t="s">
        <v>134</v>
      </c>
      <c r="AU121" s="215" t="s">
        <v>79</v>
      </c>
      <c r="AY121" s="17" t="s">
        <v>121</v>
      </c>
      <c r="BE121" s="216">
        <f>IF(N121="základní",J121,0)</f>
        <v>0</v>
      </c>
      <c r="BF121" s="216">
        <f>IF(N121="snížená",J121,0)</f>
        <v>0</v>
      </c>
      <c r="BG121" s="216">
        <f>IF(N121="zákl. přenesená",J121,0)</f>
        <v>0</v>
      </c>
      <c r="BH121" s="216">
        <f>IF(N121="sníž. přenesená",J121,0)</f>
        <v>0</v>
      </c>
      <c r="BI121" s="216">
        <f>IF(N121="nulová",J121,0)</f>
        <v>0</v>
      </c>
      <c r="BJ121" s="17" t="s">
        <v>77</v>
      </c>
      <c r="BK121" s="216">
        <f>ROUND(I121*H121,2)</f>
        <v>0</v>
      </c>
      <c r="BL121" s="17" t="s">
        <v>128</v>
      </c>
      <c r="BM121" s="215" t="s">
        <v>876</v>
      </c>
    </row>
    <row r="122" s="2" customFormat="1">
      <c r="A122" s="38"/>
      <c r="B122" s="39"/>
      <c r="C122" s="40"/>
      <c r="D122" s="227" t="s">
        <v>185</v>
      </c>
      <c r="E122" s="40"/>
      <c r="F122" s="228" t="s">
        <v>301</v>
      </c>
      <c r="G122" s="40"/>
      <c r="H122" s="40"/>
      <c r="I122" s="229"/>
      <c r="J122" s="40"/>
      <c r="K122" s="40"/>
      <c r="L122" s="44"/>
      <c r="M122" s="230"/>
      <c r="N122" s="231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185</v>
      </c>
      <c r="AU122" s="17" t="s">
        <v>79</v>
      </c>
    </row>
    <row r="123" s="13" customFormat="1">
      <c r="A123" s="13"/>
      <c r="B123" s="238"/>
      <c r="C123" s="239"/>
      <c r="D123" s="227" t="s">
        <v>302</v>
      </c>
      <c r="E123" s="240" t="s">
        <v>19</v>
      </c>
      <c r="F123" s="241" t="s">
        <v>877</v>
      </c>
      <c r="G123" s="239"/>
      <c r="H123" s="242">
        <v>12.359999999999999</v>
      </c>
      <c r="I123" s="243"/>
      <c r="J123" s="239"/>
      <c r="K123" s="239"/>
      <c r="L123" s="244"/>
      <c r="M123" s="245"/>
      <c r="N123" s="246"/>
      <c r="O123" s="246"/>
      <c r="P123" s="246"/>
      <c r="Q123" s="246"/>
      <c r="R123" s="246"/>
      <c r="S123" s="246"/>
      <c r="T123" s="247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8" t="s">
        <v>302</v>
      </c>
      <c r="AU123" s="248" t="s">
        <v>79</v>
      </c>
      <c r="AV123" s="13" t="s">
        <v>79</v>
      </c>
      <c r="AW123" s="13" t="s">
        <v>31</v>
      </c>
      <c r="AX123" s="13" t="s">
        <v>77</v>
      </c>
      <c r="AY123" s="248" t="s">
        <v>121</v>
      </c>
    </row>
    <row r="124" s="2" customFormat="1" ht="16.30189" customHeight="1">
      <c r="A124" s="38"/>
      <c r="B124" s="39"/>
      <c r="C124" s="204" t="s">
        <v>198</v>
      </c>
      <c r="D124" s="204" t="s">
        <v>124</v>
      </c>
      <c r="E124" s="205" t="s">
        <v>304</v>
      </c>
      <c r="F124" s="206" t="s">
        <v>305</v>
      </c>
      <c r="G124" s="207" t="s">
        <v>127</v>
      </c>
      <c r="H124" s="208">
        <v>40</v>
      </c>
      <c r="I124" s="209"/>
      <c r="J124" s="210">
        <f>ROUND(I124*H124,2)</f>
        <v>0</v>
      </c>
      <c r="K124" s="206" t="s">
        <v>19</v>
      </c>
      <c r="L124" s="44"/>
      <c r="M124" s="211" t="s">
        <v>19</v>
      </c>
      <c r="N124" s="212" t="s">
        <v>40</v>
      </c>
      <c r="O124" s="84"/>
      <c r="P124" s="213">
        <f>O124*H124</f>
        <v>0</v>
      </c>
      <c r="Q124" s="213">
        <v>0</v>
      </c>
      <c r="R124" s="213">
        <f>Q124*H124</f>
        <v>0</v>
      </c>
      <c r="S124" s="213">
        <v>0</v>
      </c>
      <c r="T124" s="214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15" t="s">
        <v>128</v>
      </c>
      <c r="AT124" s="215" t="s">
        <v>124</v>
      </c>
      <c r="AU124" s="215" t="s">
        <v>79</v>
      </c>
      <c r="AY124" s="17" t="s">
        <v>121</v>
      </c>
      <c r="BE124" s="216">
        <f>IF(N124="základní",J124,0)</f>
        <v>0</v>
      </c>
      <c r="BF124" s="216">
        <f>IF(N124="snížená",J124,0)</f>
        <v>0</v>
      </c>
      <c r="BG124" s="216">
        <f>IF(N124="zákl. přenesená",J124,0)</f>
        <v>0</v>
      </c>
      <c r="BH124" s="216">
        <f>IF(N124="sníž. přenesená",J124,0)</f>
        <v>0</v>
      </c>
      <c r="BI124" s="216">
        <f>IF(N124="nulová",J124,0)</f>
        <v>0</v>
      </c>
      <c r="BJ124" s="17" t="s">
        <v>77</v>
      </c>
      <c r="BK124" s="216">
        <f>ROUND(I124*H124,2)</f>
        <v>0</v>
      </c>
      <c r="BL124" s="17" t="s">
        <v>128</v>
      </c>
      <c r="BM124" s="215" t="s">
        <v>878</v>
      </c>
    </row>
    <row r="125" s="2" customFormat="1" ht="16.30189" customHeight="1">
      <c r="A125" s="38"/>
      <c r="B125" s="39"/>
      <c r="C125" s="217" t="s">
        <v>207</v>
      </c>
      <c r="D125" s="217" t="s">
        <v>134</v>
      </c>
      <c r="E125" s="218" t="s">
        <v>307</v>
      </c>
      <c r="F125" s="219" t="s">
        <v>308</v>
      </c>
      <c r="G125" s="220" t="s">
        <v>309</v>
      </c>
      <c r="H125" s="221">
        <v>13.199999999999999</v>
      </c>
      <c r="I125" s="222"/>
      <c r="J125" s="223">
        <f>ROUND(I125*H125,2)</f>
        <v>0</v>
      </c>
      <c r="K125" s="219" t="s">
        <v>19</v>
      </c>
      <c r="L125" s="224"/>
      <c r="M125" s="225" t="s">
        <v>19</v>
      </c>
      <c r="N125" s="226" t="s">
        <v>40</v>
      </c>
      <c r="O125" s="84"/>
      <c r="P125" s="213">
        <f>O125*H125</f>
        <v>0</v>
      </c>
      <c r="Q125" s="213">
        <v>0.01</v>
      </c>
      <c r="R125" s="213">
        <f>Q125*H125</f>
        <v>0.13200000000000001</v>
      </c>
      <c r="S125" s="213">
        <v>0</v>
      </c>
      <c r="T125" s="214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15" t="s">
        <v>138</v>
      </c>
      <c r="AT125" s="215" t="s">
        <v>134</v>
      </c>
      <c r="AU125" s="215" t="s">
        <v>79</v>
      </c>
      <c r="AY125" s="17" t="s">
        <v>121</v>
      </c>
      <c r="BE125" s="216">
        <f>IF(N125="základní",J125,0)</f>
        <v>0</v>
      </c>
      <c r="BF125" s="216">
        <f>IF(N125="snížená",J125,0)</f>
        <v>0</v>
      </c>
      <c r="BG125" s="216">
        <f>IF(N125="zákl. přenesená",J125,0)</f>
        <v>0</v>
      </c>
      <c r="BH125" s="216">
        <f>IF(N125="sníž. přenesená",J125,0)</f>
        <v>0</v>
      </c>
      <c r="BI125" s="216">
        <f>IF(N125="nulová",J125,0)</f>
        <v>0</v>
      </c>
      <c r="BJ125" s="17" t="s">
        <v>77</v>
      </c>
      <c r="BK125" s="216">
        <f>ROUND(I125*H125,2)</f>
        <v>0</v>
      </c>
      <c r="BL125" s="17" t="s">
        <v>128</v>
      </c>
      <c r="BM125" s="215" t="s">
        <v>879</v>
      </c>
    </row>
    <row r="126" s="13" customFormat="1">
      <c r="A126" s="13"/>
      <c r="B126" s="238"/>
      <c r="C126" s="239"/>
      <c r="D126" s="227" t="s">
        <v>302</v>
      </c>
      <c r="E126" s="240" t="s">
        <v>19</v>
      </c>
      <c r="F126" s="241" t="s">
        <v>880</v>
      </c>
      <c r="G126" s="239"/>
      <c r="H126" s="242">
        <v>13.199999999999999</v>
      </c>
      <c r="I126" s="243"/>
      <c r="J126" s="239"/>
      <c r="K126" s="239"/>
      <c r="L126" s="244"/>
      <c r="M126" s="245"/>
      <c r="N126" s="246"/>
      <c r="O126" s="246"/>
      <c r="P126" s="246"/>
      <c r="Q126" s="246"/>
      <c r="R126" s="246"/>
      <c r="S126" s="246"/>
      <c r="T126" s="247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8" t="s">
        <v>302</v>
      </c>
      <c r="AU126" s="248" t="s">
        <v>79</v>
      </c>
      <c r="AV126" s="13" t="s">
        <v>79</v>
      </c>
      <c r="AW126" s="13" t="s">
        <v>31</v>
      </c>
      <c r="AX126" s="13" t="s">
        <v>77</v>
      </c>
      <c r="AY126" s="248" t="s">
        <v>121</v>
      </c>
    </row>
    <row r="127" s="2" customFormat="1" ht="23.4566" customHeight="1">
      <c r="A127" s="38"/>
      <c r="B127" s="39"/>
      <c r="C127" s="204" t="s">
        <v>214</v>
      </c>
      <c r="D127" s="204" t="s">
        <v>124</v>
      </c>
      <c r="E127" s="205" t="s">
        <v>312</v>
      </c>
      <c r="F127" s="206" t="s">
        <v>313</v>
      </c>
      <c r="G127" s="207" t="s">
        <v>314</v>
      </c>
      <c r="H127" s="208">
        <v>3.4940000000000002</v>
      </c>
      <c r="I127" s="209"/>
      <c r="J127" s="210">
        <f>ROUND(I127*H127,2)</f>
        <v>0</v>
      </c>
      <c r="K127" s="206" t="s">
        <v>19</v>
      </c>
      <c r="L127" s="44"/>
      <c r="M127" s="211" t="s">
        <v>19</v>
      </c>
      <c r="N127" s="212" t="s">
        <v>40</v>
      </c>
      <c r="O127" s="84"/>
      <c r="P127" s="213">
        <f>O127*H127</f>
        <v>0</v>
      </c>
      <c r="Q127" s="213">
        <v>0</v>
      </c>
      <c r="R127" s="213">
        <f>Q127*H127</f>
        <v>0</v>
      </c>
      <c r="S127" s="213">
        <v>0</v>
      </c>
      <c r="T127" s="214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15" t="s">
        <v>128</v>
      </c>
      <c r="AT127" s="215" t="s">
        <v>124</v>
      </c>
      <c r="AU127" s="215" t="s">
        <v>79</v>
      </c>
      <c r="AY127" s="17" t="s">
        <v>121</v>
      </c>
      <c r="BE127" s="216">
        <f>IF(N127="základní",J127,0)</f>
        <v>0</v>
      </c>
      <c r="BF127" s="216">
        <f>IF(N127="snížená",J127,0)</f>
        <v>0</v>
      </c>
      <c r="BG127" s="216">
        <f>IF(N127="zákl. přenesená",J127,0)</f>
        <v>0</v>
      </c>
      <c r="BH127" s="216">
        <f>IF(N127="sníž. přenesená",J127,0)</f>
        <v>0</v>
      </c>
      <c r="BI127" s="216">
        <f>IF(N127="nulová",J127,0)</f>
        <v>0</v>
      </c>
      <c r="BJ127" s="17" t="s">
        <v>77</v>
      </c>
      <c r="BK127" s="216">
        <f>ROUND(I127*H127,2)</f>
        <v>0</v>
      </c>
      <c r="BL127" s="17" t="s">
        <v>128</v>
      </c>
      <c r="BM127" s="215" t="s">
        <v>881</v>
      </c>
    </row>
    <row r="128" s="12" customFormat="1" ht="22.8" customHeight="1">
      <c r="A128" s="12"/>
      <c r="B128" s="188"/>
      <c r="C128" s="189"/>
      <c r="D128" s="190" t="s">
        <v>68</v>
      </c>
      <c r="E128" s="202" t="s">
        <v>316</v>
      </c>
      <c r="F128" s="202" t="s">
        <v>317</v>
      </c>
      <c r="G128" s="189"/>
      <c r="H128" s="189"/>
      <c r="I128" s="192"/>
      <c r="J128" s="203">
        <f>BK128</f>
        <v>0</v>
      </c>
      <c r="K128" s="189"/>
      <c r="L128" s="194"/>
      <c r="M128" s="195"/>
      <c r="N128" s="196"/>
      <c r="O128" s="196"/>
      <c r="P128" s="197">
        <f>P129+P159+P161+P164+P169</f>
        <v>0</v>
      </c>
      <c r="Q128" s="196"/>
      <c r="R128" s="197">
        <f>R129+R159+R161+R164+R169</f>
        <v>1.8782919999999999</v>
      </c>
      <c r="S128" s="196"/>
      <c r="T128" s="198">
        <f>T129+T159+T161+T164+T169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99" t="s">
        <v>79</v>
      </c>
      <c r="AT128" s="200" t="s">
        <v>68</v>
      </c>
      <c r="AU128" s="200" t="s">
        <v>77</v>
      </c>
      <c r="AY128" s="199" t="s">
        <v>121</v>
      </c>
      <c r="BK128" s="201">
        <f>BK129+BK159+BK161+BK164+BK169</f>
        <v>0</v>
      </c>
    </row>
    <row r="129" s="12" customFormat="1" ht="20.88" customHeight="1">
      <c r="A129" s="12"/>
      <c r="B129" s="188"/>
      <c r="C129" s="189"/>
      <c r="D129" s="190" t="s">
        <v>68</v>
      </c>
      <c r="E129" s="202" t="s">
        <v>122</v>
      </c>
      <c r="F129" s="202" t="s">
        <v>123</v>
      </c>
      <c r="G129" s="189"/>
      <c r="H129" s="189"/>
      <c r="I129" s="192"/>
      <c r="J129" s="203">
        <f>BK129</f>
        <v>0</v>
      </c>
      <c r="K129" s="189"/>
      <c r="L129" s="194"/>
      <c r="M129" s="195"/>
      <c r="N129" s="196"/>
      <c r="O129" s="196"/>
      <c r="P129" s="197">
        <f>SUM(P130:P158)</f>
        <v>0</v>
      </c>
      <c r="Q129" s="196"/>
      <c r="R129" s="197">
        <f>SUM(R130:R158)</f>
        <v>0.32549199999999995</v>
      </c>
      <c r="S129" s="196"/>
      <c r="T129" s="198">
        <f>SUM(T130:T158)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99" t="s">
        <v>79</v>
      </c>
      <c r="AT129" s="200" t="s">
        <v>68</v>
      </c>
      <c r="AU129" s="200" t="s">
        <v>79</v>
      </c>
      <c r="AY129" s="199" t="s">
        <v>121</v>
      </c>
      <c r="BK129" s="201">
        <f>SUM(BK130:BK158)</f>
        <v>0</v>
      </c>
    </row>
    <row r="130" s="2" customFormat="1" ht="23.4566" customHeight="1">
      <c r="A130" s="38"/>
      <c r="B130" s="39"/>
      <c r="C130" s="204" t="s">
        <v>7</v>
      </c>
      <c r="D130" s="204" t="s">
        <v>124</v>
      </c>
      <c r="E130" s="205" t="s">
        <v>318</v>
      </c>
      <c r="F130" s="206" t="s">
        <v>319</v>
      </c>
      <c r="G130" s="207" t="s">
        <v>179</v>
      </c>
      <c r="H130" s="208">
        <v>80</v>
      </c>
      <c r="I130" s="209"/>
      <c r="J130" s="210">
        <f>ROUND(I130*H130,2)</f>
        <v>0</v>
      </c>
      <c r="K130" s="206" t="s">
        <v>19</v>
      </c>
      <c r="L130" s="44"/>
      <c r="M130" s="211" t="s">
        <v>19</v>
      </c>
      <c r="N130" s="212" t="s">
        <v>40</v>
      </c>
      <c r="O130" s="84"/>
      <c r="P130" s="213">
        <f>O130*H130</f>
        <v>0</v>
      </c>
      <c r="Q130" s="213">
        <v>0</v>
      </c>
      <c r="R130" s="213">
        <f>Q130*H130</f>
        <v>0</v>
      </c>
      <c r="S130" s="213">
        <v>0</v>
      </c>
      <c r="T130" s="214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15" t="s">
        <v>128</v>
      </c>
      <c r="AT130" s="215" t="s">
        <v>124</v>
      </c>
      <c r="AU130" s="215" t="s">
        <v>133</v>
      </c>
      <c r="AY130" s="17" t="s">
        <v>121</v>
      </c>
      <c r="BE130" s="216">
        <f>IF(N130="základní",J130,0)</f>
        <v>0</v>
      </c>
      <c r="BF130" s="216">
        <f>IF(N130="snížená",J130,0)</f>
        <v>0</v>
      </c>
      <c r="BG130" s="216">
        <f>IF(N130="zákl. přenesená",J130,0)</f>
        <v>0</v>
      </c>
      <c r="BH130" s="216">
        <f>IF(N130="sníž. přenesená",J130,0)</f>
        <v>0</v>
      </c>
      <c r="BI130" s="216">
        <f>IF(N130="nulová",J130,0)</f>
        <v>0</v>
      </c>
      <c r="BJ130" s="17" t="s">
        <v>77</v>
      </c>
      <c r="BK130" s="216">
        <f>ROUND(I130*H130,2)</f>
        <v>0</v>
      </c>
      <c r="BL130" s="17" t="s">
        <v>128</v>
      </c>
      <c r="BM130" s="215" t="s">
        <v>882</v>
      </c>
    </row>
    <row r="131" s="2" customFormat="1" ht="16.30189" customHeight="1">
      <c r="A131" s="38"/>
      <c r="B131" s="39"/>
      <c r="C131" s="217" t="s">
        <v>223</v>
      </c>
      <c r="D131" s="217" t="s">
        <v>134</v>
      </c>
      <c r="E131" s="218" t="s">
        <v>321</v>
      </c>
      <c r="F131" s="219" t="s">
        <v>322</v>
      </c>
      <c r="G131" s="220" t="s">
        <v>179</v>
      </c>
      <c r="H131" s="221">
        <v>80</v>
      </c>
      <c r="I131" s="222"/>
      <c r="J131" s="223">
        <f>ROUND(I131*H131,2)</f>
        <v>0</v>
      </c>
      <c r="K131" s="219" t="s">
        <v>19</v>
      </c>
      <c r="L131" s="224"/>
      <c r="M131" s="225" t="s">
        <v>19</v>
      </c>
      <c r="N131" s="226" t="s">
        <v>40</v>
      </c>
      <c r="O131" s="84"/>
      <c r="P131" s="213">
        <f>O131*H131</f>
        <v>0</v>
      </c>
      <c r="Q131" s="213">
        <v>0.00027999999999999998</v>
      </c>
      <c r="R131" s="213">
        <f>Q131*H131</f>
        <v>0.022399999999999996</v>
      </c>
      <c r="S131" s="213">
        <v>0</v>
      </c>
      <c r="T131" s="214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15" t="s">
        <v>138</v>
      </c>
      <c r="AT131" s="215" t="s">
        <v>134</v>
      </c>
      <c r="AU131" s="215" t="s">
        <v>133</v>
      </c>
      <c r="AY131" s="17" t="s">
        <v>121</v>
      </c>
      <c r="BE131" s="216">
        <f>IF(N131="základní",J131,0)</f>
        <v>0</v>
      </c>
      <c r="BF131" s="216">
        <f>IF(N131="snížená",J131,0)</f>
        <v>0</v>
      </c>
      <c r="BG131" s="216">
        <f>IF(N131="zákl. přenesená",J131,0)</f>
        <v>0</v>
      </c>
      <c r="BH131" s="216">
        <f>IF(N131="sníž. přenesená",J131,0)</f>
        <v>0</v>
      </c>
      <c r="BI131" s="216">
        <f>IF(N131="nulová",J131,0)</f>
        <v>0</v>
      </c>
      <c r="BJ131" s="17" t="s">
        <v>77</v>
      </c>
      <c r="BK131" s="216">
        <f>ROUND(I131*H131,2)</f>
        <v>0</v>
      </c>
      <c r="BL131" s="17" t="s">
        <v>128</v>
      </c>
      <c r="BM131" s="215" t="s">
        <v>883</v>
      </c>
    </row>
    <row r="132" s="2" customFormat="1" ht="16.30189" customHeight="1">
      <c r="A132" s="38"/>
      <c r="B132" s="39"/>
      <c r="C132" s="217" t="s">
        <v>230</v>
      </c>
      <c r="D132" s="217" t="s">
        <v>134</v>
      </c>
      <c r="E132" s="218" t="s">
        <v>324</v>
      </c>
      <c r="F132" s="219" t="s">
        <v>325</v>
      </c>
      <c r="G132" s="220" t="s">
        <v>127</v>
      </c>
      <c r="H132" s="221">
        <v>80</v>
      </c>
      <c r="I132" s="222"/>
      <c r="J132" s="223">
        <f>ROUND(I132*H132,2)</f>
        <v>0</v>
      </c>
      <c r="K132" s="219" t="s">
        <v>19</v>
      </c>
      <c r="L132" s="224"/>
      <c r="M132" s="225" t="s">
        <v>19</v>
      </c>
      <c r="N132" s="226" t="s">
        <v>40</v>
      </c>
      <c r="O132" s="84"/>
      <c r="P132" s="213">
        <f>O132*H132</f>
        <v>0</v>
      </c>
      <c r="Q132" s="213">
        <v>2.0000000000000002E-05</v>
      </c>
      <c r="R132" s="213">
        <f>Q132*H132</f>
        <v>0.0016000000000000001</v>
      </c>
      <c r="S132" s="213">
        <v>0</v>
      </c>
      <c r="T132" s="214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15" t="s">
        <v>138</v>
      </c>
      <c r="AT132" s="215" t="s">
        <v>134</v>
      </c>
      <c r="AU132" s="215" t="s">
        <v>133</v>
      </c>
      <c r="AY132" s="17" t="s">
        <v>121</v>
      </c>
      <c r="BE132" s="216">
        <f>IF(N132="základní",J132,0)</f>
        <v>0</v>
      </c>
      <c r="BF132" s="216">
        <f>IF(N132="snížená",J132,0)</f>
        <v>0</v>
      </c>
      <c r="BG132" s="216">
        <f>IF(N132="zákl. přenesená",J132,0)</f>
        <v>0</v>
      </c>
      <c r="BH132" s="216">
        <f>IF(N132="sníž. přenesená",J132,0)</f>
        <v>0</v>
      </c>
      <c r="BI132" s="216">
        <f>IF(N132="nulová",J132,0)</f>
        <v>0</v>
      </c>
      <c r="BJ132" s="17" t="s">
        <v>77</v>
      </c>
      <c r="BK132" s="216">
        <f>ROUND(I132*H132,2)</f>
        <v>0</v>
      </c>
      <c r="BL132" s="17" t="s">
        <v>128</v>
      </c>
      <c r="BM132" s="215" t="s">
        <v>884</v>
      </c>
    </row>
    <row r="133" s="2" customFormat="1" ht="16.30189" customHeight="1">
      <c r="A133" s="38"/>
      <c r="B133" s="39"/>
      <c r="C133" s="204" t="s">
        <v>336</v>
      </c>
      <c r="D133" s="204" t="s">
        <v>124</v>
      </c>
      <c r="E133" s="205" t="s">
        <v>327</v>
      </c>
      <c r="F133" s="206" t="s">
        <v>328</v>
      </c>
      <c r="G133" s="207" t="s">
        <v>179</v>
      </c>
      <c r="H133" s="208">
        <v>3000</v>
      </c>
      <c r="I133" s="209"/>
      <c r="J133" s="210">
        <f>ROUND(I133*H133,2)</f>
        <v>0</v>
      </c>
      <c r="K133" s="206" t="s">
        <v>19</v>
      </c>
      <c r="L133" s="44"/>
      <c r="M133" s="211" t="s">
        <v>19</v>
      </c>
      <c r="N133" s="212" t="s">
        <v>40</v>
      </c>
      <c r="O133" s="84"/>
      <c r="P133" s="213">
        <f>O133*H133</f>
        <v>0</v>
      </c>
      <c r="Q133" s="213">
        <v>0</v>
      </c>
      <c r="R133" s="213">
        <f>Q133*H133</f>
        <v>0</v>
      </c>
      <c r="S133" s="213">
        <v>0</v>
      </c>
      <c r="T133" s="214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15" t="s">
        <v>128</v>
      </c>
      <c r="AT133" s="215" t="s">
        <v>124</v>
      </c>
      <c r="AU133" s="215" t="s">
        <v>133</v>
      </c>
      <c r="AY133" s="17" t="s">
        <v>121</v>
      </c>
      <c r="BE133" s="216">
        <f>IF(N133="základní",J133,0)</f>
        <v>0</v>
      </c>
      <c r="BF133" s="216">
        <f>IF(N133="snížená",J133,0)</f>
        <v>0</v>
      </c>
      <c r="BG133" s="216">
        <f>IF(N133="zákl. přenesená",J133,0)</f>
        <v>0</v>
      </c>
      <c r="BH133" s="216">
        <f>IF(N133="sníž. přenesená",J133,0)</f>
        <v>0</v>
      </c>
      <c r="BI133" s="216">
        <f>IF(N133="nulová",J133,0)</f>
        <v>0</v>
      </c>
      <c r="BJ133" s="17" t="s">
        <v>77</v>
      </c>
      <c r="BK133" s="216">
        <f>ROUND(I133*H133,2)</f>
        <v>0</v>
      </c>
      <c r="BL133" s="17" t="s">
        <v>128</v>
      </c>
      <c r="BM133" s="215" t="s">
        <v>885</v>
      </c>
    </row>
    <row r="134" s="2" customFormat="1" ht="16.30189" customHeight="1">
      <c r="A134" s="38"/>
      <c r="B134" s="39"/>
      <c r="C134" s="217" t="s">
        <v>340</v>
      </c>
      <c r="D134" s="217" t="s">
        <v>134</v>
      </c>
      <c r="E134" s="218" t="s">
        <v>330</v>
      </c>
      <c r="F134" s="219" t="s">
        <v>331</v>
      </c>
      <c r="G134" s="220" t="s">
        <v>179</v>
      </c>
      <c r="H134" s="221">
        <v>3000</v>
      </c>
      <c r="I134" s="222"/>
      <c r="J134" s="223">
        <f>ROUND(I134*H134,2)</f>
        <v>0</v>
      </c>
      <c r="K134" s="219" t="s">
        <v>19</v>
      </c>
      <c r="L134" s="224"/>
      <c r="M134" s="225" t="s">
        <v>19</v>
      </c>
      <c r="N134" s="226" t="s">
        <v>40</v>
      </c>
      <c r="O134" s="84"/>
      <c r="P134" s="213">
        <f>O134*H134</f>
        <v>0</v>
      </c>
      <c r="Q134" s="213">
        <v>0</v>
      </c>
      <c r="R134" s="213">
        <f>Q134*H134</f>
        <v>0</v>
      </c>
      <c r="S134" s="213">
        <v>0</v>
      </c>
      <c r="T134" s="214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15" t="s">
        <v>138</v>
      </c>
      <c r="AT134" s="215" t="s">
        <v>134</v>
      </c>
      <c r="AU134" s="215" t="s">
        <v>133</v>
      </c>
      <c r="AY134" s="17" t="s">
        <v>121</v>
      </c>
      <c r="BE134" s="216">
        <f>IF(N134="základní",J134,0)</f>
        <v>0</v>
      </c>
      <c r="BF134" s="216">
        <f>IF(N134="snížená",J134,0)</f>
        <v>0</v>
      </c>
      <c r="BG134" s="216">
        <f>IF(N134="zákl. přenesená",J134,0)</f>
        <v>0</v>
      </c>
      <c r="BH134" s="216">
        <f>IF(N134="sníž. přenesená",J134,0)</f>
        <v>0</v>
      </c>
      <c r="BI134" s="216">
        <f>IF(N134="nulová",J134,0)</f>
        <v>0</v>
      </c>
      <c r="BJ134" s="17" t="s">
        <v>77</v>
      </c>
      <c r="BK134" s="216">
        <f>ROUND(I134*H134,2)</f>
        <v>0</v>
      </c>
      <c r="BL134" s="17" t="s">
        <v>128</v>
      </c>
      <c r="BM134" s="215" t="s">
        <v>886</v>
      </c>
    </row>
    <row r="135" s="13" customFormat="1">
      <c r="A135" s="13"/>
      <c r="B135" s="238"/>
      <c r="C135" s="239"/>
      <c r="D135" s="227" t="s">
        <v>302</v>
      </c>
      <c r="E135" s="240" t="s">
        <v>19</v>
      </c>
      <c r="F135" s="241" t="s">
        <v>887</v>
      </c>
      <c r="G135" s="239"/>
      <c r="H135" s="242">
        <v>1500</v>
      </c>
      <c r="I135" s="243"/>
      <c r="J135" s="239"/>
      <c r="K135" s="239"/>
      <c r="L135" s="244"/>
      <c r="M135" s="245"/>
      <c r="N135" s="246"/>
      <c r="O135" s="246"/>
      <c r="P135" s="246"/>
      <c r="Q135" s="246"/>
      <c r="R135" s="246"/>
      <c r="S135" s="246"/>
      <c r="T135" s="24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8" t="s">
        <v>302</v>
      </c>
      <c r="AU135" s="248" t="s">
        <v>133</v>
      </c>
      <c r="AV135" s="13" t="s">
        <v>79</v>
      </c>
      <c r="AW135" s="13" t="s">
        <v>31</v>
      </c>
      <c r="AX135" s="13" t="s">
        <v>69</v>
      </c>
      <c r="AY135" s="248" t="s">
        <v>121</v>
      </c>
    </row>
    <row r="136" s="13" customFormat="1">
      <c r="A136" s="13"/>
      <c r="B136" s="238"/>
      <c r="C136" s="239"/>
      <c r="D136" s="227" t="s">
        <v>302</v>
      </c>
      <c r="E136" s="240" t="s">
        <v>19</v>
      </c>
      <c r="F136" s="241" t="s">
        <v>888</v>
      </c>
      <c r="G136" s="239"/>
      <c r="H136" s="242">
        <v>1500</v>
      </c>
      <c r="I136" s="243"/>
      <c r="J136" s="239"/>
      <c r="K136" s="239"/>
      <c r="L136" s="244"/>
      <c r="M136" s="245"/>
      <c r="N136" s="246"/>
      <c r="O136" s="246"/>
      <c r="P136" s="246"/>
      <c r="Q136" s="246"/>
      <c r="R136" s="246"/>
      <c r="S136" s="246"/>
      <c r="T136" s="24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8" t="s">
        <v>302</v>
      </c>
      <c r="AU136" s="248" t="s">
        <v>133</v>
      </c>
      <c r="AV136" s="13" t="s">
        <v>79</v>
      </c>
      <c r="AW136" s="13" t="s">
        <v>31</v>
      </c>
      <c r="AX136" s="13" t="s">
        <v>69</v>
      </c>
      <c r="AY136" s="248" t="s">
        <v>121</v>
      </c>
    </row>
    <row r="137" s="14" customFormat="1">
      <c r="A137" s="14"/>
      <c r="B137" s="249"/>
      <c r="C137" s="250"/>
      <c r="D137" s="227" t="s">
        <v>302</v>
      </c>
      <c r="E137" s="251" t="s">
        <v>19</v>
      </c>
      <c r="F137" s="252" t="s">
        <v>335</v>
      </c>
      <c r="G137" s="250"/>
      <c r="H137" s="253">
        <v>3000</v>
      </c>
      <c r="I137" s="254"/>
      <c r="J137" s="250"/>
      <c r="K137" s="250"/>
      <c r="L137" s="255"/>
      <c r="M137" s="256"/>
      <c r="N137" s="257"/>
      <c r="O137" s="257"/>
      <c r="P137" s="257"/>
      <c r="Q137" s="257"/>
      <c r="R137" s="257"/>
      <c r="S137" s="257"/>
      <c r="T137" s="258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9" t="s">
        <v>302</v>
      </c>
      <c r="AU137" s="259" t="s">
        <v>133</v>
      </c>
      <c r="AV137" s="14" t="s">
        <v>140</v>
      </c>
      <c r="AW137" s="14" t="s">
        <v>31</v>
      </c>
      <c r="AX137" s="14" t="s">
        <v>77</v>
      </c>
      <c r="AY137" s="259" t="s">
        <v>121</v>
      </c>
    </row>
    <row r="138" s="2" customFormat="1" ht="16.30189" customHeight="1">
      <c r="A138" s="38"/>
      <c r="B138" s="39"/>
      <c r="C138" s="204" t="s">
        <v>344</v>
      </c>
      <c r="D138" s="204" t="s">
        <v>124</v>
      </c>
      <c r="E138" s="205" t="s">
        <v>337</v>
      </c>
      <c r="F138" s="206" t="s">
        <v>338</v>
      </c>
      <c r="G138" s="207" t="s">
        <v>127</v>
      </c>
      <c r="H138" s="208">
        <v>80</v>
      </c>
      <c r="I138" s="209"/>
      <c r="J138" s="210">
        <f>ROUND(I138*H138,2)</f>
        <v>0</v>
      </c>
      <c r="K138" s="206" t="s">
        <v>19</v>
      </c>
      <c r="L138" s="44"/>
      <c r="M138" s="211" t="s">
        <v>19</v>
      </c>
      <c r="N138" s="212" t="s">
        <v>40</v>
      </c>
      <c r="O138" s="84"/>
      <c r="P138" s="213">
        <f>O138*H138</f>
        <v>0</v>
      </c>
      <c r="Q138" s="213">
        <v>0</v>
      </c>
      <c r="R138" s="213">
        <f>Q138*H138</f>
        <v>0</v>
      </c>
      <c r="S138" s="213">
        <v>0</v>
      </c>
      <c r="T138" s="214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15" t="s">
        <v>128</v>
      </c>
      <c r="AT138" s="215" t="s">
        <v>124</v>
      </c>
      <c r="AU138" s="215" t="s">
        <v>133</v>
      </c>
      <c r="AY138" s="17" t="s">
        <v>121</v>
      </c>
      <c r="BE138" s="216">
        <f>IF(N138="základní",J138,0)</f>
        <v>0</v>
      </c>
      <c r="BF138" s="216">
        <f>IF(N138="snížená",J138,0)</f>
        <v>0</v>
      </c>
      <c r="BG138" s="216">
        <f>IF(N138="zákl. přenesená",J138,0)</f>
        <v>0</v>
      </c>
      <c r="BH138" s="216">
        <f>IF(N138="sníž. přenesená",J138,0)</f>
        <v>0</v>
      </c>
      <c r="BI138" s="216">
        <f>IF(N138="nulová",J138,0)</f>
        <v>0</v>
      </c>
      <c r="BJ138" s="17" t="s">
        <v>77</v>
      </c>
      <c r="BK138" s="216">
        <f>ROUND(I138*H138,2)</f>
        <v>0</v>
      </c>
      <c r="BL138" s="17" t="s">
        <v>128</v>
      </c>
      <c r="BM138" s="215" t="s">
        <v>889</v>
      </c>
    </row>
    <row r="139" s="2" customFormat="1" ht="16.30189" customHeight="1">
      <c r="A139" s="38"/>
      <c r="B139" s="39"/>
      <c r="C139" s="217" t="s">
        <v>348</v>
      </c>
      <c r="D139" s="217" t="s">
        <v>134</v>
      </c>
      <c r="E139" s="218" t="s">
        <v>341</v>
      </c>
      <c r="F139" s="219" t="s">
        <v>342</v>
      </c>
      <c r="G139" s="220" t="s">
        <v>127</v>
      </c>
      <c r="H139" s="221">
        <v>40</v>
      </c>
      <c r="I139" s="222"/>
      <c r="J139" s="223">
        <f>ROUND(I139*H139,2)</f>
        <v>0</v>
      </c>
      <c r="K139" s="219" t="s">
        <v>19</v>
      </c>
      <c r="L139" s="224"/>
      <c r="M139" s="225" t="s">
        <v>19</v>
      </c>
      <c r="N139" s="226" t="s">
        <v>40</v>
      </c>
      <c r="O139" s="84"/>
      <c r="P139" s="213">
        <f>O139*H139</f>
        <v>0</v>
      </c>
      <c r="Q139" s="213">
        <v>1.0000000000000001E-05</v>
      </c>
      <c r="R139" s="213">
        <f>Q139*H139</f>
        <v>0.00040000000000000002</v>
      </c>
      <c r="S139" s="213">
        <v>0</v>
      </c>
      <c r="T139" s="214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15" t="s">
        <v>138</v>
      </c>
      <c r="AT139" s="215" t="s">
        <v>134</v>
      </c>
      <c r="AU139" s="215" t="s">
        <v>133</v>
      </c>
      <c r="AY139" s="17" t="s">
        <v>121</v>
      </c>
      <c r="BE139" s="216">
        <f>IF(N139="základní",J139,0)</f>
        <v>0</v>
      </c>
      <c r="BF139" s="216">
        <f>IF(N139="snížená",J139,0)</f>
        <v>0</v>
      </c>
      <c r="BG139" s="216">
        <f>IF(N139="zákl. přenesená",J139,0)</f>
        <v>0</v>
      </c>
      <c r="BH139" s="216">
        <f>IF(N139="sníž. přenesená",J139,0)</f>
        <v>0</v>
      </c>
      <c r="BI139" s="216">
        <f>IF(N139="nulová",J139,0)</f>
        <v>0</v>
      </c>
      <c r="BJ139" s="17" t="s">
        <v>77</v>
      </c>
      <c r="BK139" s="216">
        <f>ROUND(I139*H139,2)</f>
        <v>0</v>
      </c>
      <c r="BL139" s="17" t="s">
        <v>128</v>
      </c>
      <c r="BM139" s="215" t="s">
        <v>890</v>
      </c>
    </row>
    <row r="140" s="2" customFormat="1" ht="21.0566" customHeight="1">
      <c r="A140" s="38"/>
      <c r="B140" s="39"/>
      <c r="C140" s="217" t="s">
        <v>352</v>
      </c>
      <c r="D140" s="217" t="s">
        <v>134</v>
      </c>
      <c r="E140" s="218" t="s">
        <v>345</v>
      </c>
      <c r="F140" s="219" t="s">
        <v>346</v>
      </c>
      <c r="G140" s="220" t="s">
        <v>127</v>
      </c>
      <c r="H140" s="221">
        <v>115</v>
      </c>
      <c r="I140" s="222"/>
      <c r="J140" s="223">
        <f>ROUND(I140*H140,2)</f>
        <v>0</v>
      </c>
      <c r="K140" s="219" t="s">
        <v>19</v>
      </c>
      <c r="L140" s="224"/>
      <c r="M140" s="225" t="s">
        <v>19</v>
      </c>
      <c r="N140" s="226" t="s">
        <v>40</v>
      </c>
      <c r="O140" s="84"/>
      <c r="P140" s="213">
        <f>O140*H140</f>
        <v>0</v>
      </c>
      <c r="Q140" s="213">
        <v>0.00010000000000000001</v>
      </c>
      <c r="R140" s="213">
        <f>Q140*H140</f>
        <v>0.0115</v>
      </c>
      <c r="S140" s="213">
        <v>0</v>
      </c>
      <c r="T140" s="214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15" t="s">
        <v>138</v>
      </c>
      <c r="AT140" s="215" t="s">
        <v>134</v>
      </c>
      <c r="AU140" s="215" t="s">
        <v>133</v>
      </c>
      <c r="AY140" s="17" t="s">
        <v>121</v>
      </c>
      <c r="BE140" s="216">
        <f>IF(N140="základní",J140,0)</f>
        <v>0</v>
      </c>
      <c r="BF140" s="216">
        <f>IF(N140="snížená",J140,0)</f>
        <v>0</v>
      </c>
      <c r="BG140" s="216">
        <f>IF(N140="zákl. přenesená",J140,0)</f>
        <v>0</v>
      </c>
      <c r="BH140" s="216">
        <f>IF(N140="sníž. přenesená",J140,0)</f>
        <v>0</v>
      </c>
      <c r="BI140" s="216">
        <f>IF(N140="nulová",J140,0)</f>
        <v>0</v>
      </c>
      <c r="BJ140" s="17" t="s">
        <v>77</v>
      </c>
      <c r="BK140" s="216">
        <f>ROUND(I140*H140,2)</f>
        <v>0</v>
      </c>
      <c r="BL140" s="17" t="s">
        <v>128</v>
      </c>
      <c r="BM140" s="215" t="s">
        <v>891</v>
      </c>
    </row>
    <row r="141" s="2" customFormat="1" ht="16.30189" customHeight="1">
      <c r="A141" s="38"/>
      <c r="B141" s="39"/>
      <c r="C141" s="204" t="s">
        <v>357</v>
      </c>
      <c r="D141" s="204" t="s">
        <v>124</v>
      </c>
      <c r="E141" s="205" t="s">
        <v>349</v>
      </c>
      <c r="F141" s="206" t="s">
        <v>350</v>
      </c>
      <c r="G141" s="207" t="s">
        <v>127</v>
      </c>
      <c r="H141" s="208">
        <v>5</v>
      </c>
      <c r="I141" s="209"/>
      <c r="J141" s="210">
        <f>ROUND(I141*H141,2)</f>
        <v>0</v>
      </c>
      <c r="K141" s="206" t="s">
        <v>19</v>
      </c>
      <c r="L141" s="44"/>
      <c r="M141" s="211" t="s">
        <v>19</v>
      </c>
      <c r="N141" s="212" t="s">
        <v>40</v>
      </c>
      <c r="O141" s="84"/>
      <c r="P141" s="213">
        <f>O141*H141</f>
        <v>0</v>
      </c>
      <c r="Q141" s="213">
        <v>0</v>
      </c>
      <c r="R141" s="213">
        <f>Q141*H141</f>
        <v>0</v>
      </c>
      <c r="S141" s="213">
        <v>0</v>
      </c>
      <c r="T141" s="214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15" t="s">
        <v>128</v>
      </c>
      <c r="AT141" s="215" t="s">
        <v>124</v>
      </c>
      <c r="AU141" s="215" t="s">
        <v>133</v>
      </c>
      <c r="AY141" s="17" t="s">
        <v>121</v>
      </c>
      <c r="BE141" s="216">
        <f>IF(N141="základní",J141,0)</f>
        <v>0</v>
      </c>
      <c r="BF141" s="216">
        <f>IF(N141="snížená",J141,0)</f>
        <v>0</v>
      </c>
      <c r="BG141" s="216">
        <f>IF(N141="zákl. přenesená",J141,0)</f>
        <v>0</v>
      </c>
      <c r="BH141" s="216">
        <f>IF(N141="sníž. přenesená",J141,0)</f>
        <v>0</v>
      </c>
      <c r="BI141" s="216">
        <f>IF(N141="nulová",J141,0)</f>
        <v>0</v>
      </c>
      <c r="BJ141" s="17" t="s">
        <v>77</v>
      </c>
      <c r="BK141" s="216">
        <f>ROUND(I141*H141,2)</f>
        <v>0</v>
      </c>
      <c r="BL141" s="17" t="s">
        <v>128</v>
      </c>
      <c r="BM141" s="215" t="s">
        <v>892</v>
      </c>
    </row>
    <row r="142" s="2" customFormat="1" ht="16.30189" customHeight="1">
      <c r="A142" s="38"/>
      <c r="B142" s="39"/>
      <c r="C142" s="217" t="s">
        <v>362</v>
      </c>
      <c r="D142" s="217" t="s">
        <v>134</v>
      </c>
      <c r="E142" s="218" t="s">
        <v>353</v>
      </c>
      <c r="F142" s="219" t="s">
        <v>354</v>
      </c>
      <c r="G142" s="220" t="s">
        <v>127</v>
      </c>
      <c r="H142" s="221">
        <v>1</v>
      </c>
      <c r="I142" s="222"/>
      <c r="J142" s="223">
        <f>ROUND(I142*H142,2)</f>
        <v>0</v>
      </c>
      <c r="K142" s="219" t="s">
        <v>19</v>
      </c>
      <c r="L142" s="224"/>
      <c r="M142" s="225" t="s">
        <v>19</v>
      </c>
      <c r="N142" s="226" t="s">
        <v>40</v>
      </c>
      <c r="O142" s="84"/>
      <c r="P142" s="213">
        <f>O142*H142</f>
        <v>0</v>
      </c>
      <c r="Q142" s="213">
        <v>0</v>
      </c>
      <c r="R142" s="213">
        <f>Q142*H142</f>
        <v>0</v>
      </c>
      <c r="S142" s="213">
        <v>0</v>
      </c>
      <c r="T142" s="214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15" t="s">
        <v>138</v>
      </c>
      <c r="AT142" s="215" t="s">
        <v>134</v>
      </c>
      <c r="AU142" s="215" t="s">
        <v>133</v>
      </c>
      <c r="AY142" s="17" t="s">
        <v>121</v>
      </c>
      <c r="BE142" s="216">
        <f>IF(N142="základní",J142,0)</f>
        <v>0</v>
      </c>
      <c r="BF142" s="216">
        <f>IF(N142="snížená",J142,0)</f>
        <v>0</v>
      </c>
      <c r="BG142" s="216">
        <f>IF(N142="zákl. přenesená",J142,0)</f>
        <v>0</v>
      </c>
      <c r="BH142" s="216">
        <f>IF(N142="sníž. přenesená",J142,0)</f>
        <v>0</v>
      </c>
      <c r="BI142" s="216">
        <f>IF(N142="nulová",J142,0)</f>
        <v>0</v>
      </c>
      <c r="BJ142" s="17" t="s">
        <v>77</v>
      </c>
      <c r="BK142" s="216">
        <f>ROUND(I142*H142,2)</f>
        <v>0</v>
      </c>
      <c r="BL142" s="17" t="s">
        <v>128</v>
      </c>
      <c r="BM142" s="215" t="s">
        <v>893</v>
      </c>
    </row>
    <row r="143" s="2" customFormat="1">
      <c r="A143" s="38"/>
      <c r="B143" s="39"/>
      <c r="C143" s="40"/>
      <c r="D143" s="227" t="s">
        <v>185</v>
      </c>
      <c r="E143" s="40"/>
      <c r="F143" s="228" t="s">
        <v>356</v>
      </c>
      <c r="G143" s="40"/>
      <c r="H143" s="40"/>
      <c r="I143" s="229"/>
      <c r="J143" s="40"/>
      <c r="K143" s="40"/>
      <c r="L143" s="44"/>
      <c r="M143" s="230"/>
      <c r="N143" s="231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185</v>
      </c>
      <c r="AU143" s="17" t="s">
        <v>133</v>
      </c>
    </row>
    <row r="144" s="2" customFormat="1" ht="16.30189" customHeight="1">
      <c r="A144" s="38"/>
      <c r="B144" s="39"/>
      <c r="C144" s="217" t="s">
        <v>366</v>
      </c>
      <c r="D144" s="217" t="s">
        <v>134</v>
      </c>
      <c r="E144" s="218" t="s">
        <v>894</v>
      </c>
      <c r="F144" s="219" t="s">
        <v>354</v>
      </c>
      <c r="G144" s="220" t="s">
        <v>127</v>
      </c>
      <c r="H144" s="221">
        <v>3</v>
      </c>
      <c r="I144" s="222"/>
      <c r="J144" s="223">
        <f>ROUND(I144*H144,2)</f>
        <v>0</v>
      </c>
      <c r="K144" s="219" t="s">
        <v>19</v>
      </c>
      <c r="L144" s="224"/>
      <c r="M144" s="225" t="s">
        <v>19</v>
      </c>
      <c r="N144" s="226" t="s">
        <v>40</v>
      </c>
      <c r="O144" s="84"/>
      <c r="P144" s="213">
        <f>O144*H144</f>
        <v>0</v>
      </c>
      <c r="Q144" s="213">
        <v>0</v>
      </c>
      <c r="R144" s="213">
        <f>Q144*H144</f>
        <v>0</v>
      </c>
      <c r="S144" s="213">
        <v>0</v>
      </c>
      <c r="T144" s="214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15" t="s">
        <v>138</v>
      </c>
      <c r="AT144" s="215" t="s">
        <v>134</v>
      </c>
      <c r="AU144" s="215" t="s">
        <v>133</v>
      </c>
      <c r="AY144" s="17" t="s">
        <v>121</v>
      </c>
      <c r="BE144" s="216">
        <f>IF(N144="základní",J144,0)</f>
        <v>0</v>
      </c>
      <c r="BF144" s="216">
        <f>IF(N144="snížená",J144,0)</f>
        <v>0</v>
      </c>
      <c r="BG144" s="216">
        <f>IF(N144="zákl. přenesená",J144,0)</f>
        <v>0</v>
      </c>
      <c r="BH144" s="216">
        <f>IF(N144="sníž. přenesená",J144,0)</f>
        <v>0</v>
      </c>
      <c r="BI144" s="216">
        <f>IF(N144="nulová",J144,0)</f>
        <v>0</v>
      </c>
      <c r="BJ144" s="17" t="s">
        <v>77</v>
      </c>
      <c r="BK144" s="216">
        <f>ROUND(I144*H144,2)</f>
        <v>0</v>
      </c>
      <c r="BL144" s="17" t="s">
        <v>128</v>
      </c>
      <c r="BM144" s="215" t="s">
        <v>895</v>
      </c>
    </row>
    <row r="145" s="2" customFormat="1">
      <c r="A145" s="38"/>
      <c r="B145" s="39"/>
      <c r="C145" s="40"/>
      <c r="D145" s="227" t="s">
        <v>185</v>
      </c>
      <c r="E145" s="40"/>
      <c r="F145" s="228" t="s">
        <v>896</v>
      </c>
      <c r="G145" s="40"/>
      <c r="H145" s="40"/>
      <c r="I145" s="229"/>
      <c r="J145" s="40"/>
      <c r="K145" s="40"/>
      <c r="L145" s="44"/>
      <c r="M145" s="230"/>
      <c r="N145" s="231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185</v>
      </c>
      <c r="AU145" s="17" t="s">
        <v>133</v>
      </c>
    </row>
    <row r="146" s="2" customFormat="1" ht="16.30189" customHeight="1">
      <c r="A146" s="38"/>
      <c r="B146" s="39"/>
      <c r="C146" s="217" t="s">
        <v>138</v>
      </c>
      <c r="D146" s="217" t="s">
        <v>134</v>
      </c>
      <c r="E146" s="218" t="s">
        <v>358</v>
      </c>
      <c r="F146" s="219" t="s">
        <v>359</v>
      </c>
      <c r="G146" s="220" t="s">
        <v>127</v>
      </c>
      <c r="H146" s="221">
        <v>1</v>
      </c>
      <c r="I146" s="222"/>
      <c r="J146" s="223">
        <f>ROUND(I146*H146,2)</f>
        <v>0</v>
      </c>
      <c r="K146" s="219" t="s">
        <v>19</v>
      </c>
      <c r="L146" s="224"/>
      <c r="M146" s="225" t="s">
        <v>19</v>
      </c>
      <c r="N146" s="226" t="s">
        <v>40</v>
      </c>
      <c r="O146" s="84"/>
      <c r="P146" s="213">
        <f>O146*H146</f>
        <v>0</v>
      </c>
      <c r="Q146" s="213">
        <v>0</v>
      </c>
      <c r="R146" s="213">
        <f>Q146*H146</f>
        <v>0</v>
      </c>
      <c r="S146" s="213">
        <v>0</v>
      </c>
      <c r="T146" s="214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15" t="s">
        <v>138</v>
      </c>
      <c r="AT146" s="215" t="s">
        <v>134</v>
      </c>
      <c r="AU146" s="215" t="s">
        <v>133</v>
      </c>
      <c r="AY146" s="17" t="s">
        <v>121</v>
      </c>
      <c r="BE146" s="216">
        <f>IF(N146="základní",J146,0)</f>
        <v>0</v>
      </c>
      <c r="BF146" s="216">
        <f>IF(N146="snížená",J146,0)</f>
        <v>0</v>
      </c>
      <c r="BG146" s="216">
        <f>IF(N146="zákl. přenesená",J146,0)</f>
        <v>0</v>
      </c>
      <c r="BH146" s="216">
        <f>IF(N146="sníž. přenesená",J146,0)</f>
        <v>0</v>
      </c>
      <c r="BI146" s="216">
        <f>IF(N146="nulová",J146,0)</f>
        <v>0</v>
      </c>
      <c r="BJ146" s="17" t="s">
        <v>77</v>
      </c>
      <c r="BK146" s="216">
        <f>ROUND(I146*H146,2)</f>
        <v>0</v>
      </c>
      <c r="BL146" s="17" t="s">
        <v>128</v>
      </c>
      <c r="BM146" s="215" t="s">
        <v>897</v>
      </c>
    </row>
    <row r="147" s="2" customFormat="1">
      <c r="A147" s="38"/>
      <c r="B147" s="39"/>
      <c r="C147" s="40"/>
      <c r="D147" s="227" t="s">
        <v>185</v>
      </c>
      <c r="E147" s="40"/>
      <c r="F147" s="228" t="s">
        <v>361</v>
      </c>
      <c r="G147" s="40"/>
      <c r="H147" s="40"/>
      <c r="I147" s="229"/>
      <c r="J147" s="40"/>
      <c r="K147" s="40"/>
      <c r="L147" s="44"/>
      <c r="M147" s="230"/>
      <c r="N147" s="231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185</v>
      </c>
      <c r="AU147" s="17" t="s">
        <v>133</v>
      </c>
    </row>
    <row r="148" s="2" customFormat="1" ht="21.0566" customHeight="1">
      <c r="A148" s="38"/>
      <c r="B148" s="39"/>
      <c r="C148" s="204" t="s">
        <v>373</v>
      </c>
      <c r="D148" s="204" t="s">
        <v>124</v>
      </c>
      <c r="E148" s="205" t="s">
        <v>363</v>
      </c>
      <c r="F148" s="206" t="s">
        <v>364</v>
      </c>
      <c r="G148" s="207" t="s">
        <v>179</v>
      </c>
      <c r="H148" s="208">
        <v>60</v>
      </c>
      <c r="I148" s="209"/>
      <c r="J148" s="210">
        <f>ROUND(I148*H148,2)</f>
        <v>0</v>
      </c>
      <c r="K148" s="206" t="s">
        <v>19</v>
      </c>
      <c r="L148" s="44"/>
      <c r="M148" s="211" t="s">
        <v>19</v>
      </c>
      <c r="N148" s="212" t="s">
        <v>40</v>
      </c>
      <c r="O148" s="84"/>
      <c r="P148" s="213">
        <f>O148*H148</f>
        <v>0</v>
      </c>
      <c r="Q148" s="213">
        <v>0</v>
      </c>
      <c r="R148" s="213">
        <f>Q148*H148</f>
        <v>0</v>
      </c>
      <c r="S148" s="213">
        <v>0</v>
      </c>
      <c r="T148" s="214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15" t="s">
        <v>128</v>
      </c>
      <c r="AT148" s="215" t="s">
        <v>124</v>
      </c>
      <c r="AU148" s="215" t="s">
        <v>133</v>
      </c>
      <c r="AY148" s="17" t="s">
        <v>121</v>
      </c>
      <c r="BE148" s="216">
        <f>IF(N148="základní",J148,0)</f>
        <v>0</v>
      </c>
      <c r="BF148" s="216">
        <f>IF(N148="snížená",J148,0)</f>
        <v>0</v>
      </c>
      <c r="BG148" s="216">
        <f>IF(N148="zákl. přenesená",J148,0)</f>
        <v>0</v>
      </c>
      <c r="BH148" s="216">
        <f>IF(N148="sníž. přenesená",J148,0)</f>
        <v>0</v>
      </c>
      <c r="BI148" s="216">
        <f>IF(N148="nulová",J148,0)</f>
        <v>0</v>
      </c>
      <c r="BJ148" s="17" t="s">
        <v>77</v>
      </c>
      <c r="BK148" s="216">
        <f>ROUND(I148*H148,2)</f>
        <v>0</v>
      </c>
      <c r="BL148" s="17" t="s">
        <v>128</v>
      </c>
      <c r="BM148" s="215" t="s">
        <v>898</v>
      </c>
    </row>
    <row r="149" s="2" customFormat="1" ht="16.30189" customHeight="1">
      <c r="A149" s="38"/>
      <c r="B149" s="39"/>
      <c r="C149" s="217" t="s">
        <v>377</v>
      </c>
      <c r="D149" s="217" t="s">
        <v>134</v>
      </c>
      <c r="E149" s="218" t="s">
        <v>367</v>
      </c>
      <c r="F149" s="219" t="s">
        <v>368</v>
      </c>
      <c r="G149" s="220" t="s">
        <v>179</v>
      </c>
      <c r="H149" s="221">
        <v>60</v>
      </c>
      <c r="I149" s="222"/>
      <c r="J149" s="223">
        <f>ROUND(I149*H149,2)</f>
        <v>0</v>
      </c>
      <c r="K149" s="219" t="s">
        <v>19</v>
      </c>
      <c r="L149" s="224"/>
      <c r="M149" s="225" t="s">
        <v>19</v>
      </c>
      <c r="N149" s="226" t="s">
        <v>40</v>
      </c>
      <c r="O149" s="84"/>
      <c r="P149" s="213">
        <f>O149*H149</f>
        <v>0</v>
      </c>
      <c r="Q149" s="213">
        <v>0.0035000000000000001</v>
      </c>
      <c r="R149" s="213">
        <f>Q149*H149</f>
        <v>0.20999999999999999</v>
      </c>
      <c r="S149" s="213">
        <v>0</v>
      </c>
      <c r="T149" s="214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15" t="s">
        <v>138</v>
      </c>
      <c r="AT149" s="215" t="s">
        <v>134</v>
      </c>
      <c r="AU149" s="215" t="s">
        <v>133</v>
      </c>
      <c r="AY149" s="17" t="s">
        <v>121</v>
      </c>
      <c r="BE149" s="216">
        <f>IF(N149="základní",J149,0)</f>
        <v>0</v>
      </c>
      <c r="BF149" s="216">
        <f>IF(N149="snížená",J149,0)</f>
        <v>0</v>
      </c>
      <c r="BG149" s="216">
        <f>IF(N149="zákl. přenesená",J149,0)</f>
        <v>0</v>
      </c>
      <c r="BH149" s="216">
        <f>IF(N149="sníž. přenesená",J149,0)</f>
        <v>0</v>
      </c>
      <c r="BI149" s="216">
        <f>IF(N149="nulová",J149,0)</f>
        <v>0</v>
      </c>
      <c r="BJ149" s="17" t="s">
        <v>77</v>
      </c>
      <c r="BK149" s="216">
        <f>ROUND(I149*H149,2)</f>
        <v>0</v>
      </c>
      <c r="BL149" s="17" t="s">
        <v>128</v>
      </c>
      <c r="BM149" s="215" t="s">
        <v>899</v>
      </c>
    </row>
    <row r="150" s="2" customFormat="1" ht="16.30189" customHeight="1">
      <c r="A150" s="38"/>
      <c r="B150" s="39"/>
      <c r="C150" s="217" t="s">
        <v>381</v>
      </c>
      <c r="D150" s="217" t="s">
        <v>134</v>
      </c>
      <c r="E150" s="218" t="s">
        <v>370</v>
      </c>
      <c r="F150" s="219" t="s">
        <v>371</v>
      </c>
      <c r="G150" s="220" t="s">
        <v>127</v>
      </c>
      <c r="H150" s="221">
        <v>90</v>
      </c>
      <c r="I150" s="222"/>
      <c r="J150" s="223">
        <f>ROUND(I150*H150,2)</f>
        <v>0</v>
      </c>
      <c r="K150" s="219" t="s">
        <v>19</v>
      </c>
      <c r="L150" s="224"/>
      <c r="M150" s="225" t="s">
        <v>19</v>
      </c>
      <c r="N150" s="226" t="s">
        <v>40</v>
      </c>
      <c r="O150" s="84"/>
      <c r="P150" s="213">
        <f>O150*H150</f>
        <v>0</v>
      </c>
      <c r="Q150" s="213">
        <v>4.0000000000000003E-05</v>
      </c>
      <c r="R150" s="213">
        <f>Q150*H150</f>
        <v>0.0036000000000000003</v>
      </c>
      <c r="S150" s="213">
        <v>0</v>
      </c>
      <c r="T150" s="214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15" t="s">
        <v>138</v>
      </c>
      <c r="AT150" s="215" t="s">
        <v>134</v>
      </c>
      <c r="AU150" s="215" t="s">
        <v>133</v>
      </c>
      <c r="AY150" s="17" t="s">
        <v>121</v>
      </c>
      <c r="BE150" s="216">
        <f>IF(N150="základní",J150,0)</f>
        <v>0</v>
      </c>
      <c r="BF150" s="216">
        <f>IF(N150="snížená",J150,0)</f>
        <v>0</v>
      </c>
      <c r="BG150" s="216">
        <f>IF(N150="zákl. přenesená",J150,0)</f>
        <v>0</v>
      </c>
      <c r="BH150" s="216">
        <f>IF(N150="sníž. přenesená",J150,0)</f>
        <v>0</v>
      </c>
      <c r="BI150" s="216">
        <f>IF(N150="nulová",J150,0)</f>
        <v>0</v>
      </c>
      <c r="BJ150" s="17" t="s">
        <v>77</v>
      </c>
      <c r="BK150" s="216">
        <f>ROUND(I150*H150,2)</f>
        <v>0</v>
      </c>
      <c r="BL150" s="17" t="s">
        <v>128</v>
      </c>
      <c r="BM150" s="215" t="s">
        <v>900</v>
      </c>
    </row>
    <row r="151" s="2" customFormat="1" ht="16.30189" customHeight="1">
      <c r="A151" s="38"/>
      <c r="B151" s="39"/>
      <c r="C151" s="217" t="s">
        <v>385</v>
      </c>
      <c r="D151" s="217" t="s">
        <v>134</v>
      </c>
      <c r="E151" s="218" t="s">
        <v>374</v>
      </c>
      <c r="F151" s="219" t="s">
        <v>375</v>
      </c>
      <c r="G151" s="220" t="s">
        <v>127</v>
      </c>
      <c r="H151" s="221">
        <v>60</v>
      </c>
      <c r="I151" s="222"/>
      <c r="J151" s="223">
        <f>ROUND(I151*H151,2)</f>
        <v>0</v>
      </c>
      <c r="K151" s="219" t="s">
        <v>19</v>
      </c>
      <c r="L151" s="224"/>
      <c r="M151" s="225" t="s">
        <v>19</v>
      </c>
      <c r="N151" s="226" t="s">
        <v>40</v>
      </c>
      <c r="O151" s="84"/>
      <c r="P151" s="213">
        <f>O151*H151</f>
        <v>0</v>
      </c>
      <c r="Q151" s="213">
        <v>0.00036999999999999999</v>
      </c>
      <c r="R151" s="213">
        <f>Q151*H151</f>
        <v>0.022200000000000001</v>
      </c>
      <c r="S151" s="213">
        <v>0</v>
      </c>
      <c r="T151" s="214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15" t="s">
        <v>138</v>
      </c>
      <c r="AT151" s="215" t="s">
        <v>134</v>
      </c>
      <c r="AU151" s="215" t="s">
        <v>133</v>
      </c>
      <c r="AY151" s="17" t="s">
        <v>121</v>
      </c>
      <c r="BE151" s="216">
        <f>IF(N151="základní",J151,0)</f>
        <v>0</v>
      </c>
      <c r="BF151" s="216">
        <f>IF(N151="snížená",J151,0)</f>
        <v>0</v>
      </c>
      <c r="BG151" s="216">
        <f>IF(N151="zákl. přenesená",J151,0)</f>
        <v>0</v>
      </c>
      <c r="BH151" s="216">
        <f>IF(N151="sníž. přenesená",J151,0)</f>
        <v>0</v>
      </c>
      <c r="BI151" s="216">
        <f>IF(N151="nulová",J151,0)</f>
        <v>0</v>
      </c>
      <c r="BJ151" s="17" t="s">
        <v>77</v>
      </c>
      <c r="BK151" s="216">
        <f>ROUND(I151*H151,2)</f>
        <v>0</v>
      </c>
      <c r="BL151" s="17" t="s">
        <v>128</v>
      </c>
      <c r="BM151" s="215" t="s">
        <v>901</v>
      </c>
    </row>
    <row r="152" s="2" customFormat="1" ht="16.30189" customHeight="1">
      <c r="A152" s="38"/>
      <c r="B152" s="39"/>
      <c r="C152" s="217" t="s">
        <v>389</v>
      </c>
      <c r="D152" s="217" t="s">
        <v>134</v>
      </c>
      <c r="E152" s="218" t="s">
        <v>378</v>
      </c>
      <c r="F152" s="219" t="s">
        <v>379</v>
      </c>
      <c r="G152" s="220" t="s">
        <v>127</v>
      </c>
      <c r="H152" s="221">
        <v>2</v>
      </c>
      <c r="I152" s="222"/>
      <c r="J152" s="223">
        <f>ROUND(I152*H152,2)</f>
        <v>0</v>
      </c>
      <c r="K152" s="219" t="s">
        <v>19</v>
      </c>
      <c r="L152" s="224"/>
      <c r="M152" s="225" t="s">
        <v>19</v>
      </c>
      <c r="N152" s="226" t="s">
        <v>40</v>
      </c>
      <c r="O152" s="84"/>
      <c r="P152" s="213">
        <f>O152*H152</f>
        <v>0</v>
      </c>
      <c r="Q152" s="213">
        <v>0.00092000000000000003</v>
      </c>
      <c r="R152" s="213">
        <f>Q152*H152</f>
        <v>0.0018400000000000001</v>
      </c>
      <c r="S152" s="213">
        <v>0</v>
      </c>
      <c r="T152" s="214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15" t="s">
        <v>138</v>
      </c>
      <c r="AT152" s="215" t="s">
        <v>134</v>
      </c>
      <c r="AU152" s="215" t="s">
        <v>133</v>
      </c>
      <c r="AY152" s="17" t="s">
        <v>121</v>
      </c>
      <c r="BE152" s="216">
        <f>IF(N152="základní",J152,0)</f>
        <v>0</v>
      </c>
      <c r="BF152" s="216">
        <f>IF(N152="snížená",J152,0)</f>
        <v>0</v>
      </c>
      <c r="BG152" s="216">
        <f>IF(N152="zákl. přenesená",J152,0)</f>
        <v>0</v>
      </c>
      <c r="BH152" s="216">
        <f>IF(N152="sníž. přenesená",J152,0)</f>
        <v>0</v>
      </c>
      <c r="BI152" s="216">
        <f>IF(N152="nulová",J152,0)</f>
        <v>0</v>
      </c>
      <c r="BJ152" s="17" t="s">
        <v>77</v>
      </c>
      <c r="BK152" s="216">
        <f>ROUND(I152*H152,2)</f>
        <v>0</v>
      </c>
      <c r="BL152" s="17" t="s">
        <v>128</v>
      </c>
      <c r="BM152" s="215" t="s">
        <v>902</v>
      </c>
    </row>
    <row r="153" s="2" customFormat="1" ht="16.30189" customHeight="1">
      <c r="A153" s="38"/>
      <c r="B153" s="39"/>
      <c r="C153" s="217" t="s">
        <v>393</v>
      </c>
      <c r="D153" s="217" t="s">
        <v>134</v>
      </c>
      <c r="E153" s="218" t="s">
        <v>382</v>
      </c>
      <c r="F153" s="219" t="s">
        <v>383</v>
      </c>
      <c r="G153" s="220" t="s">
        <v>127</v>
      </c>
      <c r="H153" s="221">
        <v>2</v>
      </c>
      <c r="I153" s="222"/>
      <c r="J153" s="223">
        <f>ROUND(I153*H153,2)</f>
        <v>0</v>
      </c>
      <c r="K153" s="219" t="s">
        <v>19</v>
      </c>
      <c r="L153" s="224"/>
      <c r="M153" s="225" t="s">
        <v>19</v>
      </c>
      <c r="N153" s="226" t="s">
        <v>40</v>
      </c>
      <c r="O153" s="84"/>
      <c r="P153" s="213">
        <f>O153*H153</f>
        <v>0</v>
      </c>
      <c r="Q153" s="213">
        <v>0.00062</v>
      </c>
      <c r="R153" s="213">
        <f>Q153*H153</f>
        <v>0.00124</v>
      </c>
      <c r="S153" s="213">
        <v>0</v>
      </c>
      <c r="T153" s="214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15" t="s">
        <v>138</v>
      </c>
      <c r="AT153" s="215" t="s">
        <v>134</v>
      </c>
      <c r="AU153" s="215" t="s">
        <v>133</v>
      </c>
      <c r="AY153" s="17" t="s">
        <v>121</v>
      </c>
      <c r="BE153" s="216">
        <f>IF(N153="základní",J153,0)</f>
        <v>0</v>
      </c>
      <c r="BF153" s="216">
        <f>IF(N153="snížená",J153,0)</f>
        <v>0</v>
      </c>
      <c r="BG153" s="216">
        <f>IF(N153="zákl. přenesená",J153,0)</f>
        <v>0</v>
      </c>
      <c r="BH153" s="216">
        <f>IF(N153="sníž. přenesená",J153,0)</f>
        <v>0</v>
      </c>
      <c r="BI153" s="216">
        <f>IF(N153="nulová",J153,0)</f>
        <v>0</v>
      </c>
      <c r="BJ153" s="17" t="s">
        <v>77</v>
      </c>
      <c r="BK153" s="216">
        <f>ROUND(I153*H153,2)</f>
        <v>0</v>
      </c>
      <c r="BL153" s="17" t="s">
        <v>128</v>
      </c>
      <c r="BM153" s="215" t="s">
        <v>903</v>
      </c>
    </row>
    <row r="154" s="2" customFormat="1" ht="16.30189" customHeight="1">
      <c r="A154" s="38"/>
      <c r="B154" s="39"/>
      <c r="C154" s="217" t="s">
        <v>397</v>
      </c>
      <c r="D154" s="217" t="s">
        <v>134</v>
      </c>
      <c r="E154" s="218" t="s">
        <v>386</v>
      </c>
      <c r="F154" s="219" t="s">
        <v>387</v>
      </c>
      <c r="G154" s="220" t="s">
        <v>127</v>
      </c>
      <c r="H154" s="221">
        <v>60</v>
      </c>
      <c r="I154" s="222"/>
      <c r="J154" s="223">
        <f>ROUND(I154*H154,2)</f>
        <v>0</v>
      </c>
      <c r="K154" s="219" t="s">
        <v>19</v>
      </c>
      <c r="L154" s="224"/>
      <c r="M154" s="225" t="s">
        <v>19</v>
      </c>
      <c r="N154" s="226" t="s">
        <v>40</v>
      </c>
      <c r="O154" s="84"/>
      <c r="P154" s="213">
        <f>O154*H154</f>
        <v>0</v>
      </c>
      <c r="Q154" s="213">
        <v>0.00012999999999999999</v>
      </c>
      <c r="R154" s="213">
        <f>Q154*H154</f>
        <v>0.0077999999999999996</v>
      </c>
      <c r="S154" s="213">
        <v>0</v>
      </c>
      <c r="T154" s="214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15" t="s">
        <v>138</v>
      </c>
      <c r="AT154" s="215" t="s">
        <v>134</v>
      </c>
      <c r="AU154" s="215" t="s">
        <v>133</v>
      </c>
      <c r="AY154" s="17" t="s">
        <v>121</v>
      </c>
      <c r="BE154" s="216">
        <f>IF(N154="základní",J154,0)</f>
        <v>0</v>
      </c>
      <c r="BF154" s="216">
        <f>IF(N154="snížená",J154,0)</f>
        <v>0</v>
      </c>
      <c r="BG154" s="216">
        <f>IF(N154="zákl. přenesená",J154,0)</f>
        <v>0</v>
      </c>
      <c r="BH154" s="216">
        <f>IF(N154="sníž. přenesená",J154,0)</f>
        <v>0</v>
      </c>
      <c r="BI154" s="216">
        <f>IF(N154="nulová",J154,0)</f>
        <v>0</v>
      </c>
      <c r="BJ154" s="17" t="s">
        <v>77</v>
      </c>
      <c r="BK154" s="216">
        <f>ROUND(I154*H154,2)</f>
        <v>0</v>
      </c>
      <c r="BL154" s="17" t="s">
        <v>128</v>
      </c>
      <c r="BM154" s="215" t="s">
        <v>904</v>
      </c>
    </row>
    <row r="155" s="2" customFormat="1" ht="16.30189" customHeight="1">
      <c r="A155" s="38"/>
      <c r="B155" s="39"/>
      <c r="C155" s="204" t="s">
        <v>401</v>
      </c>
      <c r="D155" s="204" t="s">
        <v>124</v>
      </c>
      <c r="E155" s="205" t="s">
        <v>390</v>
      </c>
      <c r="F155" s="206" t="s">
        <v>391</v>
      </c>
      <c r="G155" s="207" t="s">
        <v>179</v>
      </c>
      <c r="H155" s="208">
        <v>60</v>
      </c>
      <c r="I155" s="209"/>
      <c r="J155" s="210">
        <f>ROUND(I155*H155,2)</f>
        <v>0</v>
      </c>
      <c r="K155" s="206" t="s">
        <v>19</v>
      </c>
      <c r="L155" s="44"/>
      <c r="M155" s="211" t="s">
        <v>19</v>
      </c>
      <c r="N155" s="212" t="s">
        <v>40</v>
      </c>
      <c r="O155" s="84"/>
      <c r="P155" s="213">
        <f>O155*H155</f>
        <v>0</v>
      </c>
      <c r="Q155" s="213">
        <v>0</v>
      </c>
      <c r="R155" s="213">
        <f>Q155*H155</f>
        <v>0</v>
      </c>
      <c r="S155" s="213">
        <v>0</v>
      </c>
      <c r="T155" s="214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15" t="s">
        <v>128</v>
      </c>
      <c r="AT155" s="215" t="s">
        <v>124</v>
      </c>
      <c r="AU155" s="215" t="s">
        <v>133</v>
      </c>
      <c r="AY155" s="17" t="s">
        <v>121</v>
      </c>
      <c r="BE155" s="216">
        <f>IF(N155="základní",J155,0)</f>
        <v>0</v>
      </c>
      <c r="BF155" s="216">
        <f>IF(N155="snížená",J155,0)</f>
        <v>0</v>
      </c>
      <c r="BG155" s="216">
        <f>IF(N155="zákl. přenesená",J155,0)</f>
        <v>0</v>
      </c>
      <c r="BH155" s="216">
        <f>IF(N155="sníž. přenesená",J155,0)</f>
        <v>0</v>
      </c>
      <c r="BI155" s="216">
        <f>IF(N155="nulová",J155,0)</f>
        <v>0</v>
      </c>
      <c r="BJ155" s="17" t="s">
        <v>77</v>
      </c>
      <c r="BK155" s="216">
        <f>ROUND(I155*H155,2)</f>
        <v>0</v>
      </c>
      <c r="BL155" s="17" t="s">
        <v>128</v>
      </c>
      <c r="BM155" s="215" t="s">
        <v>905</v>
      </c>
    </row>
    <row r="156" s="2" customFormat="1" ht="16.30189" customHeight="1">
      <c r="A156" s="38"/>
      <c r="B156" s="39"/>
      <c r="C156" s="217" t="s">
        <v>405</v>
      </c>
      <c r="D156" s="217" t="s">
        <v>134</v>
      </c>
      <c r="E156" s="218" t="s">
        <v>394</v>
      </c>
      <c r="F156" s="219" t="s">
        <v>395</v>
      </c>
      <c r="G156" s="220" t="s">
        <v>179</v>
      </c>
      <c r="H156" s="221">
        <v>60</v>
      </c>
      <c r="I156" s="222"/>
      <c r="J156" s="223">
        <f>ROUND(I156*H156,2)</f>
        <v>0</v>
      </c>
      <c r="K156" s="219" t="s">
        <v>19</v>
      </c>
      <c r="L156" s="224"/>
      <c r="M156" s="225" t="s">
        <v>19</v>
      </c>
      <c r="N156" s="226" t="s">
        <v>40</v>
      </c>
      <c r="O156" s="84"/>
      <c r="P156" s="213">
        <f>O156*H156</f>
        <v>0</v>
      </c>
      <c r="Q156" s="213">
        <v>0.00064999999999999997</v>
      </c>
      <c r="R156" s="213">
        <f>Q156*H156</f>
        <v>0.039</v>
      </c>
      <c r="S156" s="213">
        <v>0</v>
      </c>
      <c r="T156" s="214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15" t="s">
        <v>138</v>
      </c>
      <c r="AT156" s="215" t="s">
        <v>134</v>
      </c>
      <c r="AU156" s="215" t="s">
        <v>133</v>
      </c>
      <c r="AY156" s="17" t="s">
        <v>121</v>
      </c>
      <c r="BE156" s="216">
        <f>IF(N156="základní",J156,0)</f>
        <v>0</v>
      </c>
      <c r="BF156" s="216">
        <f>IF(N156="snížená",J156,0)</f>
        <v>0</v>
      </c>
      <c r="BG156" s="216">
        <f>IF(N156="zákl. přenesená",J156,0)</f>
        <v>0</v>
      </c>
      <c r="BH156" s="216">
        <f>IF(N156="sníž. přenesená",J156,0)</f>
        <v>0</v>
      </c>
      <c r="BI156" s="216">
        <f>IF(N156="nulová",J156,0)</f>
        <v>0</v>
      </c>
      <c r="BJ156" s="17" t="s">
        <v>77</v>
      </c>
      <c r="BK156" s="216">
        <f>ROUND(I156*H156,2)</f>
        <v>0</v>
      </c>
      <c r="BL156" s="17" t="s">
        <v>128</v>
      </c>
      <c r="BM156" s="215" t="s">
        <v>906</v>
      </c>
    </row>
    <row r="157" s="2" customFormat="1" ht="23.4566" customHeight="1">
      <c r="A157" s="38"/>
      <c r="B157" s="39"/>
      <c r="C157" s="204" t="s">
        <v>412</v>
      </c>
      <c r="D157" s="204" t="s">
        <v>124</v>
      </c>
      <c r="E157" s="205" t="s">
        <v>398</v>
      </c>
      <c r="F157" s="206" t="s">
        <v>399</v>
      </c>
      <c r="G157" s="207" t="s">
        <v>127</v>
      </c>
      <c r="H157" s="208">
        <v>4</v>
      </c>
      <c r="I157" s="209"/>
      <c r="J157" s="210">
        <f>ROUND(I157*H157,2)</f>
        <v>0</v>
      </c>
      <c r="K157" s="206" t="s">
        <v>19</v>
      </c>
      <c r="L157" s="44"/>
      <c r="M157" s="211" t="s">
        <v>19</v>
      </c>
      <c r="N157" s="212" t="s">
        <v>40</v>
      </c>
      <c r="O157" s="84"/>
      <c r="P157" s="213">
        <f>O157*H157</f>
        <v>0</v>
      </c>
      <c r="Q157" s="213">
        <v>0.00097799999999999992</v>
      </c>
      <c r="R157" s="213">
        <f>Q157*H157</f>
        <v>0.0039119999999999997</v>
      </c>
      <c r="S157" s="213">
        <v>0</v>
      </c>
      <c r="T157" s="214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15" t="s">
        <v>128</v>
      </c>
      <c r="AT157" s="215" t="s">
        <v>124</v>
      </c>
      <c r="AU157" s="215" t="s">
        <v>133</v>
      </c>
      <c r="AY157" s="17" t="s">
        <v>121</v>
      </c>
      <c r="BE157" s="216">
        <f>IF(N157="základní",J157,0)</f>
        <v>0</v>
      </c>
      <c r="BF157" s="216">
        <f>IF(N157="snížená",J157,0)</f>
        <v>0</v>
      </c>
      <c r="BG157" s="216">
        <f>IF(N157="zákl. přenesená",J157,0)</f>
        <v>0</v>
      </c>
      <c r="BH157" s="216">
        <f>IF(N157="sníž. přenesená",J157,0)</f>
        <v>0</v>
      </c>
      <c r="BI157" s="216">
        <f>IF(N157="nulová",J157,0)</f>
        <v>0</v>
      </c>
      <c r="BJ157" s="17" t="s">
        <v>77</v>
      </c>
      <c r="BK157" s="216">
        <f>ROUND(I157*H157,2)</f>
        <v>0</v>
      </c>
      <c r="BL157" s="17" t="s">
        <v>128</v>
      </c>
      <c r="BM157" s="215" t="s">
        <v>907</v>
      </c>
    </row>
    <row r="158" s="2" customFormat="1" ht="23.4566" customHeight="1">
      <c r="A158" s="38"/>
      <c r="B158" s="39"/>
      <c r="C158" s="204" t="s">
        <v>416</v>
      </c>
      <c r="D158" s="204" t="s">
        <v>124</v>
      </c>
      <c r="E158" s="205" t="s">
        <v>312</v>
      </c>
      <c r="F158" s="206" t="s">
        <v>313</v>
      </c>
      <c r="G158" s="207" t="s">
        <v>314</v>
      </c>
      <c r="H158" s="208">
        <v>0.32200000000000001</v>
      </c>
      <c r="I158" s="209"/>
      <c r="J158" s="210">
        <f>ROUND(I158*H158,2)</f>
        <v>0</v>
      </c>
      <c r="K158" s="206" t="s">
        <v>19</v>
      </c>
      <c r="L158" s="44"/>
      <c r="M158" s="211" t="s">
        <v>19</v>
      </c>
      <c r="N158" s="212" t="s">
        <v>40</v>
      </c>
      <c r="O158" s="84"/>
      <c r="P158" s="213">
        <f>O158*H158</f>
        <v>0</v>
      </c>
      <c r="Q158" s="213">
        <v>0</v>
      </c>
      <c r="R158" s="213">
        <f>Q158*H158</f>
        <v>0</v>
      </c>
      <c r="S158" s="213">
        <v>0</v>
      </c>
      <c r="T158" s="214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15" t="s">
        <v>128</v>
      </c>
      <c r="AT158" s="215" t="s">
        <v>124</v>
      </c>
      <c r="AU158" s="215" t="s">
        <v>133</v>
      </c>
      <c r="AY158" s="17" t="s">
        <v>121</v>
      </c>
      <c r="BE158" s="216">
        <f>IF(N158="základní",J158,0)</f>
        <v>0</v>
      </c>
      <c r="BF158" s="216">
        <f>IF(N158="snížená",J158,0)</f>
        <v>0</v>
      </c>
      <c r="BG158" s="216">
        <f>IF(N158="zákl. přenesená",J158,0)</f>
        <v>0</v>
      </c>
      <c r="BH158" s="216">
        <f>IF(N158="sníž. přenesená",J158,0)</f>
        <v>0</v>
      </c>
      <c r="BI158" s="216">
        <f>IF(N158="nulová",J158,0)</f>
        <v>0</v>
      </c>
      <c r="BJ158" s="17" t="s">
        <v>77</v>
      </c>
      <c r="BK158" s="216">
        <f>ROUND(I158*H158,2)</f>
        <v>0</v>
      </c>
      <c r="BL158" s="17" t="s">
        <v>128</v>
      </c>
      <c r="BM158" s="215" t="s">
        <v>908</v>
      </c>
    </row>
    <row r="159" s="12" customFormat="1" ht="20.88" customHeight="1">
      <c r="A159" s="12"/>
      <c r="B159" s="188"/>
      <c r="C159" s="189"/>
      <c r="D159" s="190" t="s">
        <v>68</v>
      </c>
      <c r="E159" s="202" t="s">
        <v>403</v>
      </c>
      <c r="F159" s="202" t="s">
        <v>404</v>
      </c>
      <c r="G159" s="189"/>
      <c r="H159" s="189"/>
      <c r="I159" s="192"/>
      <c r="J159" s="203">
        <f>BK159</f>
        <v>0</v>
      </c>
      <c r="K159" s="189"/>
      <c r="L159" s="194"/>
      <c r="M159" s="195"/>
      <c r="N159" s="196"/>
      <c r="O159" s="196"/>
      <c r="P159" s="197">
        <f>P160</f>
        <v>0</v>
      </c>
      <c r="Q159" s="196"/>
      <c r="R159" s="197">
        <f>R160</f>
        <v>1.5297499999999999</v>
      </c>
      <c r="S159" s="196"/>
      <c r="T159" s="198">
        <f>T160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199" t="s">
        <v>79</v>
      </c>
      <c r="AT159" s="200" t="s">
        <v>68</v>
      </c>
      <c r="AU159" s="200" t="s">
        <v>79</v>
      </c>
      <c r="AY159" s="199" t="s">
        <v>121</v>
      </c>
      <c r="BK159" s="201">
        <f>BK160</f>
        <v>0</v>
      </c>
    </row>
    <row r="160" s="2" customFormat="1" ht="42.79245" customHeight="1">
      <c r="A160" s="38"/>
      <c r="B160" s="39"/>
      <c r="C160" s="204" t="s">
        <v>422</v>
      </c>
      <c r="D160" s="204" t="s">
        <v>124</v>
      </c>
      <c r="E160" s="205" t="s">
        <v>406</v>
      </c>
      <c r="F160" s="206" t="s">
        <v>407</v>
      </c>
      <c r="G160" s="207" t="s">
        <v>408</v>
      </c>
      <c r="H160" s="208">
        <v>25</v>
      </c>
      <c r="I160" s="209"/>
      <c r="J160" s="210">
        <f>ROUND(I160*H160,2)</f>
        <v>0</v>
      </c>
      <c r="K160" s="206" t="s">
        <v>19</v>
      </c>
      <c r="L160" s="44"/>
      <c r="M160" s="211" t="s">
        <v>19</v>
      </c>
      <c r="N160" s="212" t="s">
        <v>40</v>
      </c>
      <c r="O160" s="84"/>
      <c r="P160" s="213">
        <f>O160*H160</f>
        <v>0</v>
      </c>
      <c r="Q160" s="213">
        <v>0.061190000000000001</v>
      </c>
      <c r="R160" s="213">
        <f>Q160*H160</f>
        <v>1.5297499999999999</v>
      </c>
      <c r="S160" s="213">
        <v>0</v>
      </c>
      <c r="T160" s="214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15" t="s">
        <v>128</v>
      </c>
      <c r="AT160" s="215" t="s">
        <v>124</v>
      </c>
      <c r="AU160" s="215" t="s">
        <v>133</v>
      </c>
      <c r="AY160" s="17" t="s">
        <v>121</v>
      </c>
      <c r="BE160" s="216">
        <f>IF(N160="základní",J160,0)</f>
        <v>0</v>
      </c>
      <c r="BF160" s="216">
        <f>IF(N160="snížená",J160,0)</f>
        <v>0</v>
      </c>
      <c r="BG160" s="216">
        <f>IF(N160="zákl. přenesená",J160,0)</f>
        <v>0</v>
      </c>
      <c r="BH160" s="216">
        <f>IF(N160="sníž. přenesená",J160,0)</f>
        <v>0</v>
      </c>
      <c r="BI160" s="216">
        <f>IF(N160="nulová",J160,0)</f>
        <v>0</v>
      </c>
      <c r="BJ160" s="17" t="s">
        <v>77</v>
      </c>
      <c r="BK160" s="216">
        <f>ROUND(I160*H160,2)</f>
        <v>0</v>
      </c>
      <c r="BL160" s="17" t="s">
        <v>128</v>
      </c>
      <c r="BM160" s="215" t="s">
        <v>909</v>
      </c>
    </row>
    <row r="161" s="12" customFormat="1" ht="20.88" customHeight="1">
      <c r="A161" s="12"/>
      <c r="B161" s="188"/>
      <c r="C161" s="189"/>
      <c r="D161" s="190" t="s">
        <v>68</v>
      </c>
      <c r="E161" s="202" t="s">
        <v>410</v>
      </c>
      <c r="F161" s="202" t="s">
        <v>411</v>
      </c>
      <c r="G161" s="189"/>
      <c r="H161" s="189"/>
      <c r="I161" s="192"/>
      <c r="J161" s="203">
        <f>BK161</f>
        <v>0</v>
      </c>
      <c r="K161" s="189"/>
      <c r="L161" s="194"/>
      <c r="M161" s="195"/>
      <c r="N161" s="196"/>
      <c r="O161" s="196"/>
      <c r="P161" s="197">
        <f>SUM(P162:P163)</f>
        <v>0</v>
      </c>
      <c r="Q161" s="196"/>
      <c r="R161" s="197">
        <f>SUM(R162:R163)</f>
        <v>0.0012999999999999999</v>
      </c>
      <c r="S161" s="196"/>
      <c r="T161" s="198">
        <f>SUM(T162:T163)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199" t="s">
        <v>79</v>
      </c>
      <c r="AT161" s="200" t="s">
        <v>68</v>
      </c>
      <c r="AU161" s="200" t="s">
        <v>79</v>
      </c>
      <c r="AY161" s="199" t="s">
        <v>121</v>
      </c>
      <c r="BK161" s="201">
        <f>SUM(BK162:BK163)</f>
        <v>0</v>
      </c>
    </row>
    <row r="162" s="2" customFormat="1" ht="23.4566" customHeight="1">
      <c r="A162" s="38"/>
      <c r="B162" s="39"/>
      <c r="C162" s="204" t="s">
        <v>426</v>
      </c>
      <c r="D162" s="204" t="s">
        <v>124</v>
      </c>
      <c r="E162" s="205" t="s">
        <v>413</v>
      </c>
      <c r="F162" s="206" t="s">
        <v>414</v>
      </c>
      <c r="G162" s="207" t="s">
        <v>127</v>
      </c>
      <c r="H162" s="208">
        <v>1</v>
      </c>
      <c r="I162" s="209"/>
      <c r="J162" s="210">
        <f>ROUND(I162*H162,2)</f>
        <v>0</v>
      </c>
      <c r="K162" s="206" t="s">
        <v>19</v>
      </c>
      <c r="L162" s="44"/>
      <c r="M162" s="211" t="s">
        <v>19</v>
      </c>
      <c r="N162" s="212" t="s">
        <v>40</v>
      </c>
      <c r="O162" s="84"/>
      <c r="P162" s="213">
        <f>O162*H162</f>
        <v>0</v>
      </c>
      <c r="Q162" s="213">
        <v>0</v>
      </c>
      <c r="R162" s="213">
        <f>Q162*H162</f>
        <v>0</v>
      </c>
      <c r="S162" s="213">
        <v>0</v>
      </c>
      <c r="T162" s="214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15" t="s">
        <v>128</v>
      </c>
      <c r="AT162" s="215" t="s">
        <v>124</v>
      </c>
      <c r="AU162" s="215" t="s">
        <v>133</v>
      </c>
      <c r="AY162" s="17" t="s">
        <v>121</v>
      </c>
      <c r="BE162" s="216">
        <f>IF(N162="základní",J162,0)</f>
        <v>0</v>
      </c>
      <c r="BF162" s="216">
        <f>IF(N162="snížená",J162,0)</f>
        <v>0</v>
      </c>
      <c r="BG162" s="216">
        <f>IF(N162="zákl. přenesená",J162,0)</f>
        <v>0</v>
      </c>
      <c r="BH162" s="216">
        <f>IF(N162="sníž. přenesená",J162,0)</f>
        <v>0</v>
      </c>
      <c r="BI162" s="216">
        <f>IF(N162="nulová",J162,0)</f>
        <v>0</v>
      </c>
      <c r="BJ162" s="17" t="s">
        <v>77</v>
      </c>
      <c r="BK162" s="216">
        <f>ROUND(I162*H162,2)</f>
        <v>0</v>
      </c>
      <c r="BL162" s="17" t="s">
        <v>128</v>
      </c>
      <c r="BM162" s="215" t="s">
        <v>910</v>
      </c>
    </row>
    <row r="163" s="2" customFormat="1" ht="16.30189" customHeight="1">
      <c r="A163" s="38"/>
      <c r="B163" s="39"/>
      <c r="C163" s="217" t="s">
        <v>430</v>
      </c>
      <c r="D163" s="217" t="s">
        <v>134</v>
      </c>
      <c r="E163" s="218" t="s">
        <v>417</v>
      </c>
      <c r="F163" s="219" t="s">
        <v>418</v>
      </c>
      <c r="G163" s="220" t="s">
        <v>127</v>
      </c>
      <c r="H163" s="221">
        <v>1</v>
      </c>
      <c r="I163" s="222"/>
      <c r="J163" s="223">
        <f>ROUND(I163*H163,2)</f>
        <v>0</v>
      </c>
      <c r="K163" s="219" t="s">
        <v>19</v>
      </c>
      <c r="L163" s="224"/>
      <c r="M163" s="225" t="s">
        <v>19</v>
      </c>
      <c r="N163" s="226" t="s">
        <v>40</v>
      </c>
      <c r="O163" s="84"/>
      <c r="P163" s="213">
        <f>O163*H163</f>
        <v>0</v>
      </c>
      <c r="Q163" s="213">
        <v>0.0012999999999999999</v>
      </c>
      <c r="R163" s="213">
        <f>Q163*H163</f>
        <v>0.0012999999999999999</v>
      </c>
      <c r="S163" s="213">
        <v>0</v>
      </c>
      <c r="T163" s="214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15" t="s">
        <v>138</v>
      </c>
      <c r="AT163" s="215" t="s">
        <v>134</v>
      </c>
      <c r="AU163" s="215" t="s">
        <v>133</v>
      </c>
      <c r="AY163" s="17" t="s">
        <v>121</v>
      </c>
      <c r="BE163" s="216">
        <f>IF(N163="základní",J163,0)</f>
        <v>0</v>
      </c>
      <c r="BF163" s="216">
        <f>IF(N163="snížená",J163,0)</f>
        <v>0</v>
      </c>
      <c r="BG163" s="216">
        <f>IF(N163="zákl. přenesená",J163,0)</f>
        <v>0</v>
      </c>
      <c r="BH163" s="216">
        <f>IF(N163="sníž. přenesená",J163,0)</f>
        <v>0</v>
      </c>
      <c r="BI163" s="216">
        <f>IF(N163="nulová",J163,0)</f>
        <v>0</v>
      </c>
      <c r="BJ163" s="17" t="s">
        <v>77</v>
      </c>
      <c r="BK163" s="216">
        <f>ROUND(I163*H163,2)</f>
        <v>0</v>
      </c>
      <c r="BL163" s="17" t="s">
        <v>128</v>
      </c>
      <c r="BM163" s="215" t="s">
        <v>911</v>
      </c>
    </row>
    <row r="164" s="12" customFormat="1" ht="20.88" customHeight="1">
      <c r="A164" s="12"/>
      <c r="B164" s="188"/>
      <c r="C164" s="189"/>
      <c r="D164" s="190" t="s">
        <v>68</v>
      </c>
      <c r="E164" s="202" t="s">
        <v>420</v>
      </c>
      <c r="F164" s="202" t="s">
        <v>421</v>
      </c>
      <c r="G164" s="189"/>
      <c r="H164" s="189"/>
      <c r="I164" s="192"/>
      <c r="J164" s="203">
        <f>BK164</f>
        <v>0</v>
      </c>
      <c r="K164" s="189"/>
      <c r="L164" s="194"/>
      <c r="M164" s="195"/>
      <c r="N164" s="196"/>
      <c r="O164" s="196"/>
      <c r="P164" s="197">
        <f>SUM(P165:P168)</f>
        <v>0</v>
      </c>
      <c r="Q164" s="196"/>
      <c r="R164" s="197">
        <f>SUM(R165:R168)</f>
        <v>0.01525</v>
      </c>
      <c r="S164" s="196"/>
      <c r="T164" s="198">
        <f>SUM(T165:T168)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199" t="s">
        <v>79</v>
      </c>
      <c r="AT164" s="200" t="s">
        <v>68</v>
      </c>
      <c r="AU164" s="200" t="s">
        <v>79</v>
      </c>
      <c r="AY164" s="199" t="s">
        <v>121</v>
      </c>
      <c r="BK164" s="201">
        <f>SUM(BK165:BK168)</f>
        <v>0</v>
      </c>
    </row>
    <row r="165" s="2" customFormat="1" ht="16.30189" customHeight="1">
      <c r="A165" s="38"/>
      <c r="B165" s="39"/>
      <c r="C165" s="204" t="s">
        <v>434</v>
      </c>
      <c r="D165" s="204" t="s">
        <v>124</v>
      </c>
      <c r="E165" s="205" t="s">
        <v>423</v>
      </c>
      <c r="F165" s="206" t="s">
        <v>424</v>
      </c>
      <c r="G165" s="207" t="s">
        <v>408</v>
      </c>
      <c r="H165" s="208">
        <v>25</v>
      </c>
      <c r="I165" s="209"/>
      <c r="J165" s="210">
        <f>ROUND(I165*H165,2)</f>
        <v>0</v>
      </c>
      <c r="K165" s="206" t="s">
        <v>19</v>
      </c>
      <c r="L165" s="44"/>
      <c r="M165" s="211" t="s">
        <v>19</v>
      </c>
      <c r="N165" s="212" t="s">
        <v>40</v>
      </c>
      <c r="O165" s="84"/>
      <c r="P165" s="213">
        <f>O165*H165</f>
        <v>0</v>
      </c>
      <c r="Q165" s="213">
        <v>0</v>
      </c>
      <c r="R165" s="213">
        <f>Q165*H165</f>
        <v>0</v>
      </c>
      <c r="S165" s="213">
        <v>0</v>
      </c>
      <c r="T165" s="214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15" t="s">
        <v>128</v>
      </c>
      <c r="AT165" s="215" t="s">
        <v>124</v>
      </c>
      <c r="AU165" s="215" t="s">
        <v>133</v>
      </c>
      <c r="AY165" s="17" t="s">
        <v>121</v>
      </c>
      <c r="BE165" s="216">
        <f>IF(N165="základní",J165,0)</f>
        <v>0</v>
      </c>
      <c r="BF165" s="216">
        <f>IF(N165="snížená",J165,0)</f>
        <v>0</v>
      </c>
      <c r="BG165" s="216">
        <f>IF(N165="zákl. přenesená",J165,0)</f>
        <v>0</v>
      </c>
      <c r="BH165" s="216">
        <f>IF(N165="sníž. přenesená",J165,0)</f>
        <v>0</v>
      </c>
      <c r="BI165" s="216">
        <f>IF(N165="nulová",J165,0)</f>
        <v>0</v>
      </c>
      <c r="BJ165" s="17" t="s">
        <v>77</v>
      </c>
      <c r="BK165" s="216">
        <f>ROUND(I165*H165,2)</f>
        <v>0</v>
      </c>
      <c r="BL165" s="17" t="s">
        <v>128</v>
      </c>
      <c r="BM165" s="215" t="s">
        <v>912</v>
      </c>
    </row>
    <row r="166" s="2" customFormat="1" ht="16.30189" customHeight="1">
      <c r="A166" s="38"/>
      <c r="B166" s="39"/>
      <c r="C166" s="204" t="s">
        <v>440</v>
      </c>
      <c r="D166" s="204" t="s">
        <v>124</v>
      </c>
      <c r="E166" s="205" t="s">
        <v>427</v>
      </c>
      <c r="F166" s="206" t="s">
        <v>428</v>
      </c>
      <c r="G166" s="207" t="s">
        <v>408</v>
      </c>
      <c r="H166" s="208">
        <v>25</v>
      </c>
      <c r="I166" s="209"/>
      <c r="J166" s="210">
        <f>ROUND(I166*H166,2)</f>
        <v>0</v>
      </c>
      <c r="K166" s="206" t="s">
        <v>19</v>
      </c>
      <c r="L166" s="44"/>
      <c r="M166" s="211" t="s">
        <v>19</v>
      </c>
      <c r="N166" s="212" t="s">
        <v>40</v>
      </c>
      <c r="O166" s="84"/>
      <c r="P166" s="213">
        <f>O166*H166</f>
        <v>0</v>
      </c>
      <c r="Q166" s="213">
        <v>0</v>
      </c>
      <c r="R166" s="213">
        <f>Q166*H166</f>
        <v>0</v>
      </c>
      <c r="S166" s="213">
        <v>0</v>
      </c>
      <c r="T166" s="214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15" t="s">
        <v>128</v>
      </c>
      <c r="AT166" s="215" t="s">
        <v>124</v>
      </c>
      <c r="AU166" s="215" t="s">
        <v>133</v>
      </c>
      <c r="AY166" s="17" t="s">
        <v>121</v>
      </c>
      <c r="BE166" s="216">
        <f>IF(N166="základní",J166,0)</f>
        <v>0</v>
      </c>
      <c r="BF166" s="216">
        <f>IF(N166="snížená",J166,0)</f>
        <v>0</v>
      </c>
      <c r="BG166" s="216">
        <f>IF(N166="zákl. přenesená",J166,0)</f>
        <v>0</v>
      </c>
      <c r="BH166" s="216">
        <f>IF(N166="sníž. přenesená",J166,0)</f>
        <v>0</v>
      </c>
      <c r="BI166" s="216">
        <f>IF(N166="nulová",J166,0)</f>
        <v>0</v>
      </c>
      <c r="BJ166" s="17" t="s">
        <v>77</v>
      </c>
      <c r="BK166" s="216">
        <f>ROUND(I166*H166,2)</f>
        <v>0</v>
      </c>
      <c r="BL166" s="17" t="s">
        <v>128</v>
      </c>
      <c r="BM166" s="215" t="s">
        <v>913</v>
      </c>
    </row>
    <row r="167" s="2" customFormat="1" ht="23.4566" customHeight="1">
      <c r="A167" s="38"/>
      <c r="B167" s="39"/>
      <c r="C167" s="204" t="s">
        <v>446</v>
      </c>
      <c r="D167" s="204" t="s">
        <v>124</v>
      </c>
      <c r="E167" s="205" t="s">
        <v>431</v>
      </c>
      <c r="F167" s="206" t="s">
        <v>432</v>
      </c>
      <c r="G167" s="207" t="s">
        <v>408</v>
      </c>
      <c r="H167" s="208">
        <v>25</v>
      </c>
      <c r="I167" s="209"/>
      <c r="J167" s="210">
        <f>ROUND(I167*H167,2)</f>
        <v>0</v>
      </c>
      <c r="K167" s="206" t="s">
        <v>19</v>
      </c>
      <c r="L167" s="44"/>
      <c r="M167" s="211" t="s">
        <v>19</v>
      </c>
      <c r="N167" s="212" t="s">
        <v>40</v>
      </c>
      <c r="O167" s="84"/>
      <c r="P167" s="213">
        <f>O167*H167</f>
        <v>0</v>
      </c>
      <c r="Q167" s="213">
        <v>0.00020000000000000001</v>
      </c>
      <c r="R167" s="213">
        <f>Q167*H167</f>
        <v>0.0050000000000000001</v>
      </c>
      <c r="S167" s="213">
        <v>0</v>
      </c>
      <c r="T167" s="214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15" t="s">
        <v>128</v>
      </c>
      <c r="AT167" s="215" t="s">
        <v>124</v>
      </c>
      <c r="AU167" s="215" t="s">
        <v>133</v>
      </c>
      <c r="AY167" s="17" t="s">
        <v>121</v>
      </c>
      <c r="BE167" s="216">
        <f>IF(N167="základní",J167,0)</f>
        <v>0</v>
      </c>
      <c r="BF167" s="216">
        <f>IF(N167="snížená",J167,0)</f>
        <v>0</v>
      </c>
      <c r="BG167" s="216">
        <f>IF(N167="zákl. přenesená",J167,0)</f>
        <v>0</v>
      </c>
      <c r="BH167" s="216">
        <f>IF(N167="sníž. přenesená",J167,0)</f>
        <v>0</v>
      </c>
      <c r="BI167" s="216">
        <f>IF(N167="nulová",J167,0)</f>
        <v>0</v>
      </c>
      <c r="BJ167" s="17" t="s">
        <v>77</v>
      </c>
      <c r="BK167" s="216">
        <f>ROUND(I167*H167,2)</f>
        <v>0</v>
      </c>
      <c r="BL167" s="17" t="s">
        <v>128</v>
      </c>
      <c r="BM167" s="215" t="s">
        <v>914</v>
      </c>
    </row>
    <row r="168" s="2" customFormat="1" ht="23.4566" customHeight="1">
      <c r="A168" s="38"/>
      <c r="B168" s="39"/>
      <c r="C168" s="204" t="s">
        <v>450</v>
      </c>
      <c r="D168" s="204" t="s">
        <v>124</v>
      </c>
      <c r="E168" s="205" t="s">
        <v>435</v>
      </c>
      <c r="F168" s="206" t="s">
        <v>436</v>
      </c>
      <c r="G168" s="207" t="s">
        <v>408</v>
      </c>
      <c r="H168" s="208">
        <v>25</v>
      </c>
      <c r="I168" s="209"/>
      <c r="J168" s="210">
        <f>ROUND(I168*H168,2)</f>
        <v>0</v>
      </c>
      <c r="K168" s="206" t="s">
        <v>19</v>
      </c>
      <c r="L168" s="44"/>
      <c r="M168" s="211" t="s">
        <v>19</v>
      </c>
      <c r="N168" s="212" t="s">
        <v>40</v>
      </c>
      <c r="O168" s="84"/>
      <c r="P168" s="213">
        <f>O168*H168</f>
        <v>0</v>
      </c>
      <c r="Q168" s="213">
        <v>0.00040999999999999999</v>
      </c>
      <c r="R168" s="213">
        <f>Q168*H168</f>
        <v>0.01025</v>
      </c>
      <c r="S168" s="213">
        <v>0</v>
      </c>
      <c r="T168" s="214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15" t="s">
        <v>128</v>
      </c>
      <c r="AT168" s="215" t="s">
        <v>124</v>
      </c>
      <c r="AU168" s="215" t="s">
        <v>133</v>
      </c>
      <c r="AY168" s="17" t="s">
        <v>121</v>
      </c>
      <c r="BE168" s="216">
        <f>IF(N168="základní",J168,0)</f>
        <v>0</v>
      </c>
      <c r="BF168" s="216">
        <f>IF(N168="snížená",J168,0)</f>
        <v>0</v>
      </c>
      <c r="BG168" s="216">
        <f>IF(N168="zákl. přenesená",J168,0)</f>
        <v>0</v>
      </c>
      <c r="BH168" s="216">
        <f>IF(N168="sníž. přenesená",J168,0)</f>
        <v>0</v>
      </c>
      <c r="BI168" s="216">
        <f>IF(N168="nulová",J168,0)</f>
        <v>0</v>
      </c>
      <c r="BJ168" s="17" t="s">
        <v>77</v>
      </c>
      <c r="BK168" s="216">
        <f>ROUND(I168*H168,2)</f>
        <v>0</v>
      </c>
      <c r="BL168" s="17" t="s">
        <v>128</v>
      </c>
      <c r="BM168" s="215" t="s">
        <v>915</v>
      </c>
    </row>
    <row r="169" s="12" customFormat="1" ht="20.88" customHeight="1">
      <c r="A169" s="12"/>
      <c r="B169" s="188"/>
      <c r="C169" s="189"/>
      <c r="D169" s="190" t="s">
        <v>68</v>
      </c>
      <c r="E169" s="202" t="s">
        <v>438</v>
      </c>
      <c r="F169" s="202" t="s">
        <v>439</v>
      </c>
      <c r="G169" s="189"/>
      <c r="H169" s="189"/>
      <c r="I169" s="192"/>
      <c r="J169" s="203">
        <f>BK169</f>
        <v>0</v>
      </c>
      <c r="K169" s="189"/>
      <c r="L169" s="194"/>
      <c r="M169" s="195"/>
      <c r="N169" s="196"/>
      <c r="O169" s="196"/>
      <c r="P169" s="197">
        <f>P170</f>
        <v>0</v>
      </c>
      <c r="Q169" s="196"/>
      <c r="R169" s="197">
        <f>R170</f>
        <v>0.0064999999999999997</v>
      </c>
      <c r="S169" s="196"/>
      <c r="T169" s="198">
        <f>T170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199" t="s">
        <v>79</v>
      </c>
      <c r="AT169" s="200" t="s">
        <v>68</v>
      </c>
      <c r="AU169" s="200" t="s">
        <v>79</v>
      </c>
      <c r="AY169" s="199" t="s">
        <v>121</v>
      </c>
      <c r="BK169" s="201">
        <f>BK170</f>
        <v>0</v>
      </c>
    </row>
    <row r="170" s="2" customFormat="1" ht="23.4566" customHeight="1">
      <c r="A170" s="38"/>
      <c r="B170" s="39"/>
      <c r="C170" s="204" t="s">
        <v>454</v>
      </c>
      <c r="D170" s="204" t="s">
        <v>124</v>
      </c>
      <c r="E170" s="205" t="s">
        <v>441</v>
      </c>
      <c r="F170" s="206" t="s">
        <v>442</v>
      </c>
      <c r="G170" s="207" t="s">
        <v>408</v>
      </c>
      <c r="H170" s="208">
        <v>25</v>
      </c>
      <c r="I170" s="209"/>
      <c r="J170" s="210">
        <f>ROUND(I170*H170,2)</f>
        <v>0</v>
      </c>
      <c r="K170" s="206" t="s">
        <v>19</v>
      </c>
      <c r="L170" s="44"/>
      <c r="M170" s="211" t="s">
        <v>19</v>
      </c>
      <c r="N170" s="212" t="s">
        <v>40</v>
      </c>
      <c r="O170" s="84"/>
      <c r="P170" s="213">
        <f>O170*H170</f>
        <v>0</v>
      </c>
      <c r="Q170" s="213">
        <v>0.00025999999999999998</v>
      </c>
      <c r="R170" s="213">
        <f>Q170*H170</f>
        <v>0.0064999999999999997</v>
      </c>
      <c r="S170" s="213">
        <v>0</v>
      </c>
      <c r="T170" s="214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15" t="s">
        <v>128</v>
      </c>
      <c r="AT170" s="215" t="s">
        <v>124</v>
      </c>
      <c r="AU170" s="215" t="s">
        <v>133</v>
      </c>
      <c r="AY170" s="17" t="s">
        <v>121</v>
      </c>
      <c r="BE170" s="216">
        <f>IF(N170="základní",J170,0)</f>
        <v>0</v>
      </c>
      <c r="BF170" s="216">
        <f>IF(N170="snížená",J170,0)</f>
        <v>0</v>
      </c>
      <c r="BG170" s="216">
        <f>IF(N170="zákl. přenesená",J170,0)</f>
        <v>0</v>
      </c>
      <c r="BH170" s="216">
        <f>IF(N170="sníž. přenesená",J170,0)</f>
        <v>0</v>
      </c>
      <c r="BI170" s="216">
        <f>IF(N170="nulová",J170,0)</f>
        <v>0</v>
      </c>
      <c r="BJ170" s="17" t="s">
        <v>77</v>
      </c>
      <c r="BK170" s="216">
        <f>ROUND(I170*H170,2)</f>
        <v>0</v>
      </c>
      <c r="BL170" s="17" t="s">
        <v>128</v>
      </c>
      <c r="BM170" s="215" t="s">
        <v>916</v>
      </c>
    </row>
    <row r="171" s="12" customFormat="1" ht="22.8" customHeight="1">
      <c r="A171" s="12"/>
      <c r="B171" s="188"/>
      <c r="C171" s="189"/>
      <c r="D171" s="190" t="s">
        <v>68</v>
      </c>
      <c r="E171" s="202" t="s">
        <v>444</v>
      </c>
      <c r="F171" s="202" t="s">
        <v>445</v>
      </c>
      <c r="G171" s="189"/>
      <c r="H171" s="189"/>
      <c r="I171" s="192"/>
      <c r="J171" s="203">
        <f>BK171</f>
        <v>0</v>
      </c>
      <c r="K171" s="189"/>
      <c r="L171" s="194"/>
      <c r="M171" s="195"/>
      <c r="N171" s="196"/>
      <c r="O171" s="196"/>
      <c r="P171" s="197">
        <f>SUM(P172:P230)</f>
        <v>0</v>
      </c>
      <c r="Q171" s="196"/>
      <c r="R171" s="197">
        <f>SUM(R172:R230)</f>
        <v>0.57392399999999999</v>
      </c>
      <c r="S171" s="196"/>
      <c r="T171" s="198">
        <f>SUM(T172:T230)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199" t="s">
        <v>79</v>
      </c>
      <c r="AT171" s="200" t="s">
        <v>68</v>
      </c>
      <c r="AU171" s="200" t="s">
        <v>77</v>
      </c>
      <c r="AY171" s="199" t="s">
        <v>121</v>
      </c>
      <c r="BK171" s="201">
        <f>SUM(BK172:BK230)</f>
        <v>0</v>
      </c>
    </row>
    <row r="172" s="2" customFormat="1" ht="31.92453" customHeight="1">
      <c r="A172" s="38"/>
      <c r="B172" s="39"/>
      <c r="C172" s="204" t="s">
        <v>458</v>
      </c>
      <c r="D172" s="204" t="s">
        <v>124</v>
      </c>
      <c r="E172" s="205" t="s">
        <v>447</v>
      </c>
      <c r="F172" s="206" t="s">
        <v>448</v>
      </c>
      <c r="G172" s="207" t="s">
        <v>127</v>
      </c>
      <c r="H172" s="208">
        <v>3</v>
      </c>
      <c r="I172" s="209"/>
      <c r="J172" s="210">
        <f>ROUND(I172*H172,2)</f>
        <v>0</v>
      </c>
      <c r="K172" s="206" t="s">
        <v>19</v>
      </c>
      <c r="L172" s="44"/>
      <c r="M172" s="211" t="s">
        <v>19</v>
      </c>
      <c r="N172" s="212" t="s">
        <v>40</v>
      </c>
      <c r="O172" s="84"/>
      <c r="P172" s="213">
        <f>O172*H172</f>
        <v>0</v>
      </c>
      <c r="Q172" s="213">
        <v>0</v>
      </c>
      <c r="R172" s="213">
        <f>Q172*H172</f>
        <v>0</v>
      </c>
      <c r="S172" s="213">
        <v>0</v>
      </c>
      <c r="T172" s="214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15" t="s">
        <v>128</v>
      </c>
      <c r="AT172" s="215" t="s">
        <v>124</v>
      </c>
      <c r="AU172" s="215" t="s">
        <v>79</v>
      </c>
      <c r="AY172" s="17" t="s">
        <v>121</v>
      </c>
      <c r="BE172" s="216">
        <f>IF(N172="základní",J172,0)</f>
        <v>0</v>
      </c>
      <c r="BF172" s="216">
        <f>IF(N172="snížená",J172,0)</f>
        <v>0</v>
      </c>
      <c r="BG172" s="216">
        <f>IF(N172="zákl. přenesená",J172,0)</f>
        <v>0</v>
      </c>
      <c r="BH172" s="216">
        <f>IF(N172="sníž. přenesená",J172,0)</f>
        <v>0</v>
      </c>
      <c r="BI172" s="216">
        <f>IF(N172="nulová",J172,0)</f>
        <v>0</v>
      </c>
      <c r="BJ172" s="17" t="s">
        <v>77</v>
      </c>
      <c r="BK172" s="216">
        <f>ROUND(I172*H172,2)</f>
        <v>0</v>
      </c>
      <c r="BL172" s="17" t="s">
        <v>128</v>
      </c>
      <c r="BM172" s="215" t="s">
        <v>917</v>
      </c>
    </row>
    <row r="173" s="2" customFormat="1" ht="16.30189" customHeight="1">
      <c r="A173" s="38"/>
      <c r="B173" s="39"/>
      <c r="C173" s="217" t="s">
        <v>464</v>
      </c>
      <c r="D173" s="217" t="s">
        <v>134</v>
      </c>
      <c r="E173" s="218" t="s">
        <v>451</v>
      </c>
      <c r="F173" s="219" t="s">
        <v>452</v>
      </c>
      <c r="G173" s="220" t="s">
        <v>127</v>
      </c>
      <c r="H173" s="221">
        <v>3</v>
      </c>
      <c r="I173" s="222"/>
      <c r="J173" s="223">
        <f>ROUND(I173*H173,2)</f>
        <v>0</v>
      </c>
      <c r="K173" s="219" t="s">
        <v>19</v>
      </c>
      <c r="L173" s="224"/>
      <c r="M173" s="225" t="s">
        <v>19</v>
      </c>
      <c r="N173" s="226" t="s">
        <v>40</v>
      </c>
      <c r="O173" s="84"/>
      <c r="P173" s="213">
        <f>O173*H173</f>
        <v>0</v>
      </c>
      <c r="Q173" s="213">
        <v>0</v>
      </c>
      <c r="R173" s="213">
        <f>Q173*H173</f>
        <v>0</v>
      </c>
      <c r="S173" s="213">
        <v>0</v>
      </c>
      <c r="T173" s="214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15" t="s">
        <v>138</v>
      </c>
      <c r="AT173" s="215" t="s">
        <v>134</v>
      </c>
      <c r="AU173" s="215" t="s">
        <v>79</v>
      </c>
      <c r="AY173" s="17" t="s">
        <v>121</v>
      </c>
      <c r="BE173" s="216">
        <f>IF(N173="základní",J173,0)</f>
        <v>0</v>
      </c>
      <c r="BF173" s="216">
        <f>IF(N173="snížená",J173,0)</f>
        <v>0</v>
      </c>
      <c r="BG173" s="216">
        <f>IF(N173="zákl. přenesená",J173,0)</f>
        <v>0</v>
      </c>
      <c r="BH173" s="216">
        <f>IF(N173="sníž. přenesená",J173,0)</f>
        <v>0</v>
      </c>
      <c r="BI173" s="216">
        <f>IF(N173="nulová",J173,0)</f>
        <v>0</v>
      </c>
      <c r="BJ173" s="17" t="s">
        <v>77</v>
      </c>
      <c r="BK173" s="216">
        <f>ROUND(I173*H173,2)</f>
        <v>0</v>
      </c>
      <c r="BL173" s="17" t="s">
        <v>128</v>
      </c>
      <c r="BM173" s="215" t="s">
        <v>918</v>
      </c>
    </row>
    <row r="174" s="2" customFormat="1" ht="23.4566" customHeight="1">
      <c r="A174" s="38"/>
      <c r="B174" s="39"/>
      <c r="C174" s="204" t="s">
        <v>468</v>
      </c>
      <c r="D174" s="204" t="s">
        <v>124</v>
      </c>
      <c r="E174" s="205" t="s">
        <v>455</v>
      </c>
      <c r="F174" s="206" t="s">
        <v>456</v>
      </c>
      <c r="G174" s="207" t="s">
        <v>179</v>
      </c>
      <c r="H174" s="208">
        <v>300</v>
      </c>
      <c r="I174" s="209"/>
      <c r="J174" s="210">
        <f>ROUND(I174*H174,2)</f>
        <v>0</v>
      </c>
      <c r="K174" s="206" t="s">
        <v>19</v>
      </c>
      <c r="L174" s="44"/>
      <c r="M174" s="211" t="s">
        <v>19</v>
      </c>
      <c r="N174" s="212" t="s">
        <v>40</v>
      </c>
      <c r="O174" s="84"/>
      <c r="P174" s="213">
        <f>O174*H174</f>
        <v>0</v>
      </c>
      <c r="Q174" s="213">
        <v>0</v>
      </c>
      <c r="R174" s="213">
        <f>Q174*H174</f>
        <v>0</v>
      </c>
      <c r="S174" s="213">
        <v>0</v>
      </c>
      <c r="T174" s="214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15" t="s">
        <v>128</v>
      </c>
      <c r="AT174" s="215" t="s">
        <v>124</v>
      </c>
      <c r="AU174" s="215" t="s">
        <v>79</v>
      </c>
      <c r="AY174" s="17" t="s">
        <v>121</v>
      </c>
      <c r="BE174" s="216">
        <f>IF(N174="základní",J174,0)</f>
        <v>0</v>
      </c>
      <c r="BF174" s="216">
        <f>IF(N174="snížená",J174,0)</f>
        <v>0</v>
      </c>
      <c r="BG174" s="216">
        <f>IF(N174="zákl. přenesená",J174,0)</f>
        <v>0</v>
      </c>
      <c r="BH174" s="216">
        <f>IF(N174="sníž. přenesená",J174,0)</f>
        <v>0</v>
      </c>
      <c r="BI174" s="216">
        <f>IF(N174="nulová",J174,0)</f>
        <v>0</v>
      </c>
      <c r="BJ174" s="17" t="s">
        <v>77</v>
      </c>
      <c r="BK174" s="216">
        <f>ROUND(I174*H174,2)</f>
        <v>0</v>
      </c>
      <c r="BL174" s="17" t="s">
        <v>128</v>
      </c>
      <c r="BM174" s="215" t="s">
        <v>919</v>
      </c>
    </row>
    <row r="175" s="2" customFormat="1" ht="16.30189" customHeight="1">
      <c r="A175" s="38"/>
      <c r="B175" s="39"/>
      <c r="C175" s="217" t="s">
        <v>474</v>
      </c>
      <c r="D175" s="217" t="s">
        <v>134</v>
      </c>
      <c r="E175" s="218" t="s">
        <v>459</v>
      </c>
      <c r="F175" s="219" t="s">
        <v>460</v>
      </c>
      <c r="G175" s="220" t="s">
        <v>179</v>
      </c>
      <c r="H175" s="221">
        <v>345</v>
      </c>
      <c r="I175" s="222"/>
      <c r="J175" s="223">
        <f>ROUND(I175*H175,2)</f>
        <v>0</v>
      </c>
      <c r="K175" s="219" t="s">
        <v>19</v>
      </c>
      <c r="L175" s="224"/>
      <c r="M175" s="225" t="s">
        <v>19</v>
      </c>
      <c r="N175" s="226" t="s">
        <v>40</v>
      </c>
      <c r="O175" s="84"/>
      <c r="P175" s="213">
        <f>O175*H175</f>
        <v>0</v>
      </c>
      <c r="Q175" s="213">
        <v>0.00017000000000000001</v>
      </c>
      <c r="R175" s="213">
        <f>Q175*H175</f>
        <v>0.058650000000000008</v>
      </c>
      <c r="S175" s="213">
        <v>0</v>
      </c>
      <c r="T175" s="214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15" t="s">
        <v>138</v>
      </c>
      <c r="AT175" s="215" t="s">
        <v>134</v>
      </c>
      <c r="AU175" s="215" t="s">
        <v>79</v>
      </c>
      <c r="AY175" s="17" t="s">
        <v>121</v>
      </c>
      <c r="BE175" s="216">
        <f>IF(N175="základní",J175,0)</f>
        <v>0</v>
      </c>
      <c r="BF175" s="216">
        <f>IF(N175="snížená",J175,0)</f>
        <v>0</v>
      </c>
      <c r="BG175" s="216">
        <f>IF(N175="zákl. přenesená",J175,0)</f>
        <v>0</v>
      </c>
      <c r="BH175" s="216">
        <f>IF(N175="sníž. přenesená",J175,0)</f>
        <v>0</v>
      </c>
      <c r="BI175" s="216">
        <f>IF(N175="nulová",J175,0)</f>
        <v>0</v>
      </c>
      <c r="BJ175" s="17" t="s">
        <v>77</v>
      </c>
      <c r="BK175" s="216">
        <f>ROUND(I175*H175,2)</f>
        <v>0</v>
      </c>
      <c r="BL175" s="17" t="s">
        <v>128</v>
      </c>
      <c r="BM175" s="215" t="s">
        <v>920</v>
      </c>
    </row>
    <row r="176" s="2" customFormat="1">
      <c r="A176" s="38"/>
      <c r="B176" s="39"/>
      <c r="C176" s="40"/>
      <c r="D176" s="227" t="s">
        <v>185</v>
      </c>
      <c r="E176" s="40"/>
      <c r="F176" s="228" t="s">
        <v>462</v>
      </c>
      <c r="G176" s="40"/>
      <c r="H176" s="40"/>
      <c r="I176" s="229"/>
      <c r="J176" s="40"/>
      <c r="K176" s="40"/>
      <c r="L176" s="44"/>
      <c r="M176" s="230"/>
      <c r="N176" s="231"/>
      <c r="O176" s="84"/>
      <c r="P176" s="84"/>
      <c r="Q176" s="84"/>
      <c r="R176" s="84"/>
      <c r="S176" s="84"/>
      <c r="T176" s="85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185</v>
      </c>
      <c r="AU176" s="17" t="s">
        <v>79</v>
      </c>
    </row>
    <row r="177" s="13" customFormat="1">
      <c r="A177" s="13"/>
      <c r="B177" s="238"/>
      <c r="C177" s="239"/>
      <c r="D177" s="227" t="s">
        <v>302</v>
      </c>
      <c r="E177" s="240" t="s">
        <v>19</v>
      </c>
      <c r="F177" s="241" t="s">
        <v>921</v>
      </c>
      <c r="G177" s="239"/>
      <c r="H177" s="242">
        <v>345</v>
      </c>
      <c r="I177" s="243"/>
      <c r="J177" s="239"/>
      <c r="K177" s="239"/>
      <c r="L177" s="244"/>
      <c r="M177" s="245"/>
      <c r="N177" s="246"/>
      <c r="O177" s="246"/>
      <c r="P177" s="246"/>
      <c r="Q177" s="246"/>
      <c r="R177" s="246"/>
      <c r="S177" s="246"/>
      <c r="T177" s="24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8" t="s">
        <v>302</v>
      </c>
      <c r="AU177" s="248" t="s">
        <v>79</v>
      </c>
      <c r="AV177" s="13" t="s">
        <v>79</v>
      </c>
      <c r="AW177" s="13" t="s">
        <v>31</v>
      </c>
      <c r="AX177" s="13" t="s">
        <v>77</v>
      </c>
      <c r="AY177" s="248" t="s">
        <v>121</v>
      </c>
    </row>
    <row r="178" s="2" customFormat="1" ht="23.4566" customHeight="1">
      <c r="A178" s="38"/>
      <c r="B178" s="39"/>
      <c r="C178" s="204" t="s">
        <v>478</v>
      </c>
      <c r="D178" s="204" t="s">
        <v>124</v>
      </c>
      <c r="E178" s="205" t="s">
        <v>465</v>
      </c>
      <c r="F178" s="206" t="s">
        <v>466</v>
      </c>
      <c r="G178" s="207" t="s">
        <v>179</v>
      </c>
      <c r="H178" s="208">
        <v>75</v>
      </c>
      <c r="I178" s="209"/>
      <c r="J178" s="210">
        <f>ROUND(I178*H178,2)</f>
        <v>0</v>
      </c>
      <c r="K178" s="206" t="s">
        <v>19</v>
      </c>
      <c r="L178" s="44"/>
      <c r="M178" s="211" t="s">
        <v>19</v>
      </c>
      <c r="N178" s="212" t="s">
        <v>40</v>
      </c>
      <c r="O178" s="84"/>
      <c r="P178" s="213">
        <f>O178*H178</f>
        <v>0</v>
      </c>
      <c r="Q178" s="213">
        <v>0</v>
      </c>
      <c r="R178" s="213">
        <f>Q178*H178</f>
        <v>0</v>
      </c>
      <c r="S178" s="213">
        <v>0</v>
      </c>
      <c r="T178" s="214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15" t="s">
        <v>128</v>
      </c>
      <c r="AT178" s="215" t="s">
        <v>124</v>
      </c>
      <c r="AU178" s="215" t="s">
        <v>79</v>
      </c>
      <c r="AY178" s="17" t="s">
        <v>121</v>
      </c>
      <c r="BE178" s="216">
        <f>IF(N178="základní",J178,0)</f>
        <v>0</v>
      </c>
      <c r="BF178" s="216">
        <f>IF(N178="snížená",J178,0)</f>
        <v>0</v>
      </c>
      <c r="BG178" s="216">
        <f>IF(N178="zákl. přenesená",J178,0)</f>
        <v>0</v>
      </c>
      <c r="BH178" s="216">
        <f>IF(N178="sníž. přenesená",J178,0)</f>
        <v>0</v>
      </c>
      <c r="BI178" s="216">
        <f>IF(N178="nulová",J178,0)</f>
        <v>0</v>
      </c>
      <c r="BJ178" s="17" t="s">
        <v>77</v>
      </c>
      <c r="BK178" s="216">
        <f>ROUND(I178*H178,2)</f>
        <v>0</v>
      </c>
      <c r="BL178" s="17" t="s">
        <v>128</v>
      </c>
      <c r="BM178" s="215" t="s">
        <v>922</v>
      </c>
    </row>
    <row r="179" s="2" customFormat="1" ht="16.30189" customHeight="1">
      <c r="A179" s="38"/>
      <c r="B179" s="39"/>
      <c r="C179" s="217" t="s">
        <v>484</v>
      </c>
      <c r="D179" s="217" t="s">
        <v>134</v>
      </c>
      <c r="E179" s="218" t="s">
        <v>469</v>
      </c>
      <c r="F179" s="219" t="s">
        <v>470</v>
      </c>
      <c r="G179" s="220" t="s">
        <v>179</v>
      </c>
      <c r="H179" s="221">
        <v>86.25</v>
      </c>
      <c r="I179" s="222"/>
      <c r="J179" s="223">
        <f>ROUND(I179*H179,2)</f>
        <v>0</v>
      </c>
      <c r="K179" s="219" t="s">
        <v>19</v>
      </c>
      <c r="L179" s="224"/>
      <c r="M179" s="225" t="s">
        <v>19</v>
      </c>
      <c r="N179" s="226" t="s">
        <v>40</v>
      </c>
      <c r="O179" s="84"/>
      <c r="P179" s="213">
        <f>O179*H179</f>
        <v>0</v>
      </c>
      <c r="Q179" s="213">
        <v>0.00034000000000000002</v>
      </c>
      <c r="R179" s="213">
        <f>Q179*H179</f>
        <v>0.029325000000000004</v>
      </c>
      <c r="S179" s="213">
        <v>0</v>
      </c>
      <c r="T179" s="214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15" t="s">
        <v>138</v>
      </c>
      <c r="AT179" s="215" t="s">
        <v>134</v>
      </c>
      <c r="AU179" s="215" t="s">
        <v>79</v>
      </c>
      <c r="AY179" s="17" t="s">
        <v>121</v>
      </c>
      <c r="BE179" s="216">
        <f>IF(N179="základní",J179,0)</f>
        <v>0</v>
      </c>
      <c r="BF179" s="216">
        <f>IF(N179="snížená",J179,0)</f>
        <v>0</v>
      </c>
      <c r="BG179" s="216">
        <f>IF(N179="zákl. přenesená",J179,0)</f>
        <v>0</v>
      </c>
      <c r="BH179" s="216">
        <f>IF(N179="sníž. přenesená",J179,0)</f>
        <v>0</v>
      </c>
      <c r="BI179" s="216">
        <f>IF(N179="nulová",J179,0)</f>
        <v>0</v>
      </c>
      <c r="BJ179" s="17" t="s">
        <v>77</v>
      </c>
      <c r="BK179" s="216">
        <f>ROUND(I179*H179,2)</f>
        <v>0</v>
      </c>
      <c r="BL179" s="17" t="s">
        <v>128</v>
      </c>
      <c r="BM179" s="215" t="s">
        <v>923</v>
      </c>
    </row>
    <row r="180" s="2" customFormat="1">
      <c r="A180" s="38"/>
      <c r="B180" s="39"/>
      <c r="C180" s="40"/>
      <c r="D180" s="227" t="s">
        <v>185</v>
      </c>
      <c r="E180" s="40"/>
      <c r="F180" s="228" t="s">
        <v>472</v>
      </c>
      <c r="G180" s="40"/>
      <c r="H180" s="40"/>
      <c r="I180" s="229"/>
      <c r="J180" s="40"/>
      <c r="K180" s="40"/>
      <c r="L180" s="44"/>
      <c r="M180" s="230"/>
      <c r="N180" s="231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185</v>
      </c>
      <c r="AU180" s="17" t="s">
        <v>79</v>
      </c>
    </row>
    <row r="181" s="13" customFormat="1">
      <c r="A181" s="13"/>
      <c r="B181" s="238"/>
      <c r="C181" s="239"/>
      <c r="D181" s="227" t="s">
        <v>302</v>
      </c>
      <c r="E181" s="240" t="s">
        <v>19</v>
      </c>
      <c r="F181" s="241" t="s">
        <v>473</v>
      </c>
      <c r="G181" s="239"/>
      <c r="H181" s="242">
        <v>86.25</v>
      </c>
      <c r="I181" s="243"/>
      <c r="J181" s="239"/>
      <c r="K181" s="239"/>
      <c r="L181" s="244"/>
      <c r="M181" s="245"/>
      <c r="N181" s="246"/>
      <c r="O181" s="246"/>
      <c r="P181" s="246"/>
      <c r="Q181" s="246"/>
      <c r="R181" s="246"/>
      <c r="S181" s="246"/>
      <c r="T181" s="24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8" t="s">
        <v>302</v>
      </c>
      <c r="AU181" s="248" t="s">
        <v>79</v>
      </c>
      <c r="AV181" s="13" t="s">
        <v>79</v>
      </c>
      <c r="AW181" s="13" t="s">
        <v>31</v>
      </c>
      <c r="AX181" s="13" t="s">
        <v>77</v>
      </c>
      <c r="AY181" s="248" t="s">
        <v>121</v>
      </c>
    </row>
    <row r="182" s="2" customFormat="1" ht="23.4566" customHeight="1">
      <c r="A182" s="38"/>
      <c r="B182" s="39"/>
      <c r="C182" s="204" t="s">
        <v>488</v>
      </c>
      <c r="D182" s="204" t="s">
        <v>124</v>
      </c>
      <c r="E182" s="205" t="s">
        <v>475</v>
      </c>
      <c r="F182" s="206" t="s">
        <v>476</v>
      </c>
      <c r="G182" s="207" t="s">
        <v>179</v>
      </c>
      <c r="H182" s="208">
        <v>18</v>
      </c>
      <c r="I182" s="209"/>
      <c r="J182" s="210">
        <f>ROUND(I182*H182,2)</f>
        <v>0</v>
      </c>
      <c r="K182" s="206" t="s">
        <v>19</v>
      </c>
      <c r="L182" s="44"/>
      <c r="M182" s="211" t="s">
        <v>19</v>
      </c>
      <c r="N182" s="212" t="s">
        <v>40</v>
      </c>
      <c r="O182" s="84"/>
      <c r="P182" s="213">
        <f>O182*H182</f>
        <v>0</v>
      </c>
      <c r="Q182" s="213">
        <v>0</v>
      </c>
      <c r="R182" s="213">
        <f>Q182*H182</f>
        <v>0</v>
      </c>
      <c r="S182" s="213">
        <v>0</v>
      </c>
      <c r="T182" s="214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15" t="s">
        <v>128</v>
      </c>
      <c r="AT182" s="215" t="s">
        <v>124</v>
      </c>
      <c r="AU182" s="215" t="s">
        <v>79</v>
      </c>
      <c r="AY182" s="17" t="s">
        <v>121</v>
      </c>
      <c r="BE182" s="216">
        <f>IF(N182="základní",J182,0)</f>
        <v>0</v>
      </c>
      <c r="BF182" s="216">
        <f>IF(N182="snížená",J182,0)</f>
        <v>0</v>
      </c>
      <c r="BG182" s="216">
        <f>IF(N182="zákl. přenesená",J182,0)</f>
        <v>0</v>
      </c>
      <c r="BH182" s="216">
        <f>IF(N182="sníž. přenesená",J182,0)</f>
        <v>0</v>
      </c>
      <c r="BI182" s="216">
        <f>IF(N182="nulová",J182,0)</f>
        <v>0</v>
      </c>
      <c r="BJ182" s="17" t="s">
        <v>77</v>
      </c>
      <c r="BK182" s="216">
        <f>ROUND(I182*H182,2)</f>
        <v>0</v>
      </c>
      <c r="BL182" s="17" t="s">
        <v>128</v>
      </c>
      <c r="BM182" s="215" t="s">
        <v>924</v>
      </c>
    </row>
    <row r="183" s="2" customFormat="1" ht="16.30189" customHeight="1">
      <c r="A183" s="38"/>
      <c r="B183" s="39"/>
      <c r="C183" s="217" t="s">
        <v>493</v>
      </c>
      <c r="D183" s="217" t="s">
        <v>134</v>
      </c>
      <c r="E183" s="218" t="s">
        <v>479</v>
      </c>
      <c r="F183" s="219" t="s">
        <v>480</v>
      </c>
      <c r="G183" s="220" t="s">
        <v>179</v>
      </c>
      <c r="H183" s="221">
        <v>20.699999999999999</v>
      </c>
      <c r="I183" s="222"/>
      <c r="J183" s="223">
        <f>ROUND(I183*H183,2)</f>
        <v>0</v>
      </c>
      <c r="K183" s="219" t="s">
        <v>19</v>
      </c>
      <c r="L183" s="224"/>
      <c r="M183" s="225" t="s">
        <v>19</v>
      </c>
      <c r="N183" s="226" t="s">
        <v>40</v>
      </c>
      <c r="O183" s="84"/>
      <c r="P183" s="213">
        <f>O183*H183</f>
        <v>0</v>
      </c>
      <c r="Q183" s="213">
        <v>0.00017000000000000001</v>
      </c>
      <c r="R183" s="213">
        <f>Q183*H183</f>
        <v>0.003519</v>
      </c>
      <c r="S183" s="213">
        <v>0</v>
      </c>
      <c r="T183" s="214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15" t="s">
        <v>138</v>
      </c>
      <c r="AT183" s="215" t="s">
        <v>134</v>
      </c>
      <c r="AU183" s="215" t="s">
        <v>79</v>
      </c>
      <c r="AY183" s="17" t="s">
        <v>121</v>
      </c>
      <c r="BE183" s="216">
        <f>IF(N183="základní",J183,0)</f>
        <v>0</v>
      </c>
      <c r="BF183" s="216">
        <f>IF(N183="snížená",J183,0)</f>
        <v>0</v>
      </c>
      <c r="BG183" s="216">
        <f>IF(N183="zákl. přenesená",J183,0)</f>
        <v>0</v>
      </c>
      <c r="BH183" s="216">
        <f>IF(N183="sníž. přenesená",J183,0)</f>
        <v>0</v>
      </c>
      <c r="BI183" s="216">
        <f>IF(N183="nulová",J183,0)</f>
        <v>0</v>
      </c>
      <c r="BJ183" s="17" t="s">
        <v>77</v>
      </c>
      <c r="BK183" s="216">
        <f>ROUND(I183*H183,2)</f>
        <v>0</v>
      </c>
      <c r="BL183" s="17" t="s">
        <v>128</v>
      </c>
      <c r="BM183" s="215" t="s">
        <v>925</v>
      </c>
    </row>
    <row r="184" s="2" customFormat="1">
      <c r="A184" s="38"/>
      <c r="B184" s="39"/>
      <c r="C184" s="40"/>
      <c r="D184" s="227" t="s">
        <v>185</v>
      </c>
      <c r="E184" s="40"/>
      <c r="F184" s="228" t="s">
        <v>482</v>
      </c>
      <c r="G184" s="40"/>
      <c r="H184" s="40"/>
      <c r="I184" s="229"/>
      <c r="J184" s="40"/>
      <c r="K184" s="40"/>
      <c r="L184" s="44"/>
      <c r="M184" s="230"/>
      <c r="N184" s="231"/>
      <c r="O184" s="84"/>
      <c r="P184" s="84"/>
      <c r="Q184" s="84"/>
      <c r="R184" s="84"/>
      <c r="S184" s="84"/>
      <c r="T184" s="85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185</v>
      </c>
      <c r="AU184" s="17" t="s">
        <v>79</v>
      </c>
    </row>
    <row r="185" s="13" customFormat="1">
      <c r="A185" s="13"/>
      <c r="B185" s="238"/>
      <c r="C185" s="239"/>
      <c r="D185" s="227" t="s">
        <v>302</v>
      </c>
      <c r="E185" s="240" t="s">
        <v>19</v>
      </c>
      <c r="F185" s="241" t="s">
        <v>502</v>
      </c>
      <c r="G185" s="239"/>
      <c r="H185" s="242">
        <v>20.699999999999999</v>
      </c>
      <c r="I185" s="243"/>
      <c r="J185" s="239"/>
      <c r="K185" s="239"/>
      <c r="L185" s="244"/>
      <c r="M185" s="245"/>
      <c r="N185" s="246"/>
      <c r="O185" s="246"/>
      <c r="P185" s="246"/>
      <c r="Q185" s="246"/>
      <c r="R185" s="246"/>
      <c r="S185" s="246"/>
      <c r="T185" s="24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8" t="s">
        <v>302</v>
      </c>
      <c r="AU185" s="248" t="s">
        <v>79</v>
      </c>
      <c r="AV185" s="13" t="s">
        <v>79</v>
      </c>
      <c r="AW185" s="13" t="s">
        <v>31</v>
      </c>
      <c r="AX185" s="13" t="s">
        <v>77</v>
      </c>
      <c r="AY185" s="248" t="s">
        <v>121</v>
      </c>
    </row>
    <row r="186" s="2" customFormat="1" ht="23.4566" customHeight="1">
      <c r="A186" s="38"/>
      <c r="B186" s="39"/>
      <c r="C186" s="204" t="s">
        <v>497</v>
      </c>
      <c r="D186" s="204" t="s">
        <v>124</v>
      </c>
      <c r="E186" s="205" t="s">
        <v>485</v>
      </c>
      <c r="F186" s="206" t="s">
        <v>486</v>
      </c>
      <c r="G186" s="207" t="s">
        <v>179</v>
      </c>
      <c r="H186" s="208">
        <v>120</v>
      </c>
      <c r="I186" s="209"/>
      <c r="J186" s="210">
        <f>ROUND(I186*H186,2)</f>
        <v>0</v>
      </c>
      <c r="K186" s="206" t="s">
        <v>19</v>
      </c>
      <c r="L186" s="44"/>
      <c r="M186" s="211" t="s">
        <v>19</v>
      </c>
      <c r="N186" s="212" t="s">
        <v>40</v>
      </c>
      <c r="O186" s="84"/>
      <c r="P186" s="213">
        <f>O186*H186</f>
        <v>0</v>
      </c>
      <c r="Q186" s="213">
        <v>0</v>
      </c>
      <c r="R186" s="213">
        <f>Q186*H186</f>
        <v>0</v>
      </c>
      <c r="S186" s="213">
        <v>0</v>
      </c>
      <c r="T186" s="214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15" t="s">
        <v>128</v>
      </c>
      <c r="AT186" s="215" t="s">
        <v>124</v>
      </c>
      <c r="AU186" s="215" t="s">
        <v>79</v>
      </c>
      <c r="AY186" s="17" t="s">
        <v>121</v>
      </c>
      <c r="BE186" s="216">
        <f>IF(N186="základní",J186,0)</f>
        <v>0</v>
      </c>
      <c r="BF186" s="216">
        <f>IF(N186="snížená",J186,0)</f>
        <v>0</v>
      </c>
      <c r="BG186" s="216">
        <f>IF(N186="zákl. přenesená",J186,0)</f>
        <v>0</v>
      </c>
      <c r="BH186" s="216">
        <f>IF(N186="sníž. přenesená",J186,0)</f>
        <v>0</v>
      </c>
      <c r="BI186" s="216">
        <f>IF(N186="nulová",J186,0)</f>
        <v>0</v>
      </c>
      <c r="BJ186" s="17" t="s">
        <v>77</v>
      </c>
      <c r="BK186" s="216">
        <f>ROUND(I186*H186,2)</f>
        <v>0</v>
      </c>
      <c r="BL186" s="17" t="s">
        <v>128</v>
      </c>
      <c r="BM186" s="215" t="s">
        <v>926</v>
      </c>
    </row>
    <row r="187" s="2" customFormat="1" ht="23.4566" customHeight="1">
      <c r="A187" s="38"/>
      <c r="B187" s="39"/>
      <c r="C187" s="217" t="s">
        <v>503</v>
      </c>
      <c r="D187" s="217" t="s">
        <v>134</v>
      </c>
      <c r="E187" s="218" t="s">
        <v>927</v>
      </c>
      <c r="F187" s="219" t="s">
        <v>928</v>
      </c>
      <c r="G187" s="220" t="s">
        <v>179</v>
      </c>
      <c r="H187" s="221">
        <v>120</v>
      </c>
      <c r="I187" s="222"/>
      <c r="J187" s="223">
        <f>ROUND(I187*H187,2)</f>
        <v>0</v>
      </c>
      <c r="K187" s="219" t="s">
        <v>19</v>
      </c>
      <c r="L187" s="224"/>
      <c r="M187" s="225" t="s">
        <v>19</v>
      </c>
      <c r="N187" s="226" t="s">
        <v>40</v>
      </c>
      <c r="O187" s="84"/>
      <c r="P187" s="213">
        <f>O187*H187</f>
        <v>0</v>
      </c>
      <c r="Q187" s="213">
        <v>0.0034499999999999999</v>
      </c>
      <c r="R187" s="213">
        <f>Q187*H187</f>
        <v>0.41399999999999998</v>
      </c>
      <c r="S187" s="213">
        <v>0</v>
      </c>
      <c r="T187" s="214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15" t="s">
        <v>138</v>
      </c>
      <c r="AT187" s="215" t="s">
        <v>134</v>
      </c>
      <c r="AU187" s="215" t="s">
        <v>79</v>
      </c>
      <c r="AY187" s="17" t="s">
        <v>121</v>
      </c>
      <c r="BE187" s="216">
        <f>IF(N187="základní",J187,0)</f>
        <v>0</v>
      </c>
      <c r="BF187" s="216">
        <f>IF(N187="snížená",J187,0)</f>
        <v>0</v>
      </c>
      <c r="BG187" s="216">
        <f>IF(N187="zákl. přenesená",J187,0)</f>
        <v>0</v>
      </c>
      <c r="BH187" s="216">
        <f>IF(N187="sníž. přenesená",J187,0)</f>
        <v>0</v>
      </c>
      <c r="BI187" s="216">
        <f>IF(N187="nulová",J187,0)</f>
        <v>0</v>
      </c>
      <c r="BJ187" s="17" t="s">
        <v>77</v>
      </c>
      <c r="BK187" s="216">
        <f>ROUND(I187*H187,2)</f>
        <v>0</v>
      </c>
      <c r="BL187" s="17" t="s">
        <v>128</v>
      </c>
      <c r="BM187" s="215" t="s">
        <v>929</v>
      </c>
    </row>
    <row r="188" s="2" customFormat="1">
      <c r="A188" s="38"/>
      <c r="B188" s="39"/>
      <c r="C188" s="40"/>
      <c r="D188" s="227" t="s">
        <v>185</v>
      </c>
      <c r="E188" s="40"/>
      <c r="F188" s="228" t="s">
        <v>930</v>
      </c>
      <c r="G188" s="40"/>
      <c r="H188" s="40"/>
      <c r="I188" s="229"/>
      <c r="J188" s="40"/>
      <c r="K188" s="40"/>
      <c r="L188" s="44"/>
      <c r="M188" s="230"/>
      <c r="N188" s="231"/>
      <c r="O188" s="84"/>
      <c r="P188" s="84"/>
      <c r="Q188" s="84"/>
      <c r="R188" s="84"/>
      <c r="S188" s="84"/>
      <c r="T188" s="85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185</v>
      </c>
      <c r="AU188" s="17" t="s">
        <v>79</v>
      </c>
    </row>
    <row r="189" s="2" customFormat="1" ht="23.4566" customHeight="1">
      <c r="A189" s="38"/>
      <c r="B189" s="39"/>
      <c r="C189" s="204" t="s">
        <v>507</v>
      </c>
      <c r="D189" s="204" t="s">
        <v>124</v>
      </c>
      <c r="E189" s="205" t="s">
        <v>494</v>
      </c>
      <c r="F189" s="206" t="s">
        <v>495</v>
      </c>
      <c r="G189" s="207" t="s">
        <v>179</v>
      </c>
      <c r="H189" s="208">
        <v>12</v>
      </c>
      <c r="I189" s="209"/>
      <c r="J189" s="210">
        <f>ROUND(I189*H189,2)</f>
        <v>0</v>
      </c>
      <c r="K189" s="206" t="s">
        <v>19</v>
      </c>
      <c r="L189" s="44"/>
      <c r="M189" s="211" t="s">
        <v>19</v>
      </c>
      <c r="N189" s="212" t="s">
        <v>40</v>
      </c>
      <c r="O189" s="84"/>
      <c r="P189" s="213">
        <f>O189*H189</f>
        <v>0</v>
      </c>
      <c r="Q189" s="213">
        <v>0</v>
      </c>
      <c r="R189" s="213">
        <f>Q189*H189</f>
        <v>0</v>
      </c>
      <c r="S189" s="213">
        <v>0</v>
      </c>
      <c r="T189" s="214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15" t="s">
        <v>128</v>
      </c>
      <c r="AT189" s="215" t="s">
        <v>124</v>
      </c>
      <c r="AU189" s="215" t="s">
        <v>79</v>
      </c>
      <c r="AY189" s="17" t="s">
        <v>121</v>
      </c>
      <c r="BE189" s="216">
        <f>IF(N189="základní",J189,0)</f>
        <v>0</v>
      </c>
      <c r="BF189" s="216">
        <f>IF(N189="snížená",J189,0)</f>
        <v>0</v>
      </c>
      <c r="BG189" s="216">
        <f>IF(N189="zákl. přenesená",J189,0)</f>
        <v>0</v>
      </c>
      <c r="BH189" s="216">
        <f>IF(N189="sníž. přenesená",J189,0)</f>
        <v>0</v>
      </c>
      <c r="BI189" s="216">
        <f>IF(N189="nulová",J189,0)</f>
        <v>0</v>
      </c>
      <c r="BJ189" s="17" t="s">
        <v>77</v>
      </c>
      <c r="BK189" s="216">
        <f>ROUND(I189*H189,2)</f>
        <v>0</v>
      </c>
      <c r="BL189" s="17" t="s">
        <v>128</v>
      </c>
      <c r="BM189" s="215" t="s">
        <v>931</v>
      </c>
    </row>
    <row r="190" s="2" customFormat="1" ht="16.30189" customHeight="1">
      <c r="A190" s="38"/>
      <c r="B190" s="39"/>
      <c r="C190" s="217" t="s">
        <v>511</v>
      </c>
      <c r="D190" s="217" t="s">
        <v>134</v>
      </c>
      <c r="E190" s="218" t="s">
        <v>498</v>
      </c>
      <c r="F190" s="219" t="s">
        <v>499</v>
      </c>
      <c r="G190" s="220" t="s">
        <v>179</v>
      </c>
      <c r="H190" s="221">
        <v>13.800000000000001</v>
      </c>
      <c r="I190" s="222"/>
      <c r="J190" s="223">
        <f>ROUND(I190*H190,2)</f>
        <v>0</v>
      </c>
      <c r="K190" s="219" t="s">
        <v>19</v>
      </c>
      <c r="L190" s="224"/>
      <c r="M190" s="225" t="s">
        <v>19</v>
      </c>
      <c r="N190" s="226" t="s">
        <v>40</v>
      </c>
      <c r="O190" s="84"/>
      <c r="P190" s="213">
        <f>O190*H190</f>
        <v>0</v>
      </c>
      <c r="Q190" s="213">
        <v>0.0011000000000000001</v>
      </c>
      <c r="R190" s="213">
        <f>Q190*H190</f>
        <v>0.015180000000000003</v>
      </c>
      <c r="S190" s="213">
        <v>0</v>
      </c>
      <c r="T190" s="214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15" t="s">
        <v>138</v>
      </c>
      <c r="AT190" s="215" t="s">
        <v>134</v>
      </c>
      <c r="AU190" s="215" t="s">
        <v>79</v>
      </c>
      <c r="AY190" s="17" t="s">
        <v>121</v>
      </c>
      <c r="BE190" s="216">
        <f>IF(N190="základní",J190,0)</f>
        <v>0</v>
      </c>
      <c r="BF190" s="216">
        <f>IF(N190="snížená",J190,0)</f>
        <v>0</v>
      </c>
      <c r="BG190" s="216">
        <f>IF(N190="zákl. přenesená",J190,0)</f>
        <v>0</v>
      </c>
      <c r="BH190" s="216">
        <f>IF(N190="sníž. přenesená",J190,0)</f>
        <v>0</v>
      </c>
      <c r="BI190" s="216">
        <f>IF(N190="nulová",J190,0)</f>
        <v>0</v>
      </c>
      <c r="BJ190" s="17" t="s">
        <v>77</v>
      </c>
      <c r="BK190" s="216">
        <f>ROUND(I190*H190,2)</f>
        <v>0</v>
      </c>
      <c r="BL190" s="17" t="s">
        <v>128</v>
      </c>
      <c r="BM190" s="215" t="s">
        <v>932</v>
      </c>
    </row>
    <row r="191" s="2" customFormat="1">
      <c r="A191" s="38"/>
      <c r="B191" s="39"/>
      <c r="C191" s="40"/>
      <c r="D191" s="227" t="s">
        <v>185</v>
      </c>
      <c r="E191" s="40"/>
      <c r="F191" s="228" t="s">
        <v>501</v>
      </c>
      <c r="G191" s="40"/>
      <c r="H191" s="40"/>
      <c r="I191" s="229"/>
      <c r="J191" s="40"/>
      <c r="K191" s="40"/>
      <c r="L191" s="44"/>
      <c r="M191" s="230"/>
      <c r="N191" s="231"/>
      <c r="O191" s="84"/>
      <c r="P191" s="84"/>
      <c r="Q191" s="84"/>
      <c r="R191" s="84"/>
      <c r="S191" s="84"/>
      <c r="T191" s="85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185</v>
      </c>
      <c r="AU191" s="17" t="s">
        <v>79</v>
      </c>
    </row>
    <row r="192" s="13" customFormat="1">
      <c r="A192" s="13"/>
      <c r="B192" s="238"/>
      <c r="C192" s="239"/>
      <c r="D192" s="227" t="s">
        <v>302</v>
      </c>
      <c r="E192" s="240" t="s">
        <v>19</v>
      </c>
      <c r="F192" s="241" t="s">
        <v>483</v>
      </c>
      <c r="G192" s="239"/>
      <c r="H192" s="242">
        <v>13.800000000000001</v>
      </c>
      <c r="I192" s="243"/>
      <c r="J192" s="239"/>
      <c r="K192" s="239"/>
      <c r="L192" s="244"/>
      <c r="M192" s="245"/>
      <c r="N192" s="246"/>
      <c r="O192" s="246"/>
      <c r="P192" s="246"/>
      <c r="Q192" s="246"/>
      <c r="R192" s="246"/>
      <c r="S192" s="246"/>
      <c r="T192" s="24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8" t="s">
        <v>302</v>
      </c>
      <c r="AU192" s="248" t="s">
        <v>79</v>
      </c>
      <c r="AV192" s="13" t="s">
        <v>79</v>
      </c>
      <c r="AW192" s="13" t="s">
        <v>31</v>
      </c>
      <c r="AX192" s="13" t="s">
        <v>77</v>
      </c>
      <c r="AY192" s="248" t="s">
        <v>121</v>
      </c>
    </row>
    <row r="193" s="2" customFormat="1" ht="21.0566" customHeight="1">
      <c r="A193" s="38"/>
      <c r="B193" s="39"/>
      <c r="C193" s="204" t="s">
        <v>515</v>
      </c>
      <c r="D193" s="204" t="s">
        <v>124</v>
      </c>
      <c r="E193" s="205" t="s">
        <v>504</v>
      </c>
      <c r="F193" s="206" t="s">
        <v>505</v>
      </c>
      <c r="G193" s="207" t="s">
        <v>127</v>
      </c>
      <c r="H193" s="208">
        <v>30</v>
      </c>
      <c r="I193" s="209"/>
      <c r="J193" s="210">
        <f>ROUND(I193*H193,2)</f>
        <v>0</v>
      </c>
      <c r="K193" s="206" t="s">
        <v>19</v>
      </c>
      <c r="L193" s="44"/>
      <c r="M193" s="211" t="s">
        <v>19</v>
      </c>
      <c r="N193" s="212" t="s">
        <v>40</v>
      </c>
      <c r="O193" s="84"/>
      <c r="P193" s="213">
        <f>O193*H193</f>
        <v>0</v>
      </c>
      <c r="Q193" s="213">
        <v>0</v>
      </c>
      <c r="R193" s="213">
        <f>Q193*H193</f>
        <v>0</v>
      </c>
      <c r="S193" s="213">
        <v>0</v>
      </c>
      <c r="T193" s="214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15" t="s">
        <v>128</v>
      </c>
      <c r="AT193" s="215" t="s">
        <v>124</v>
      </c>
      <c r="AU193" s="215" t="s">
        <v>79</v>
      </c>
      <c r="AY193" s="17" t="s">
        <v>121</v>
      </c>
      <c r="BE193" s="216">
        <f>IF(N193="základní",J193,0)</f>
        <v>0</v>
      </c>
      <c r="BF193" s="216">
        <f>IF(N193="snížená",J193,0)</f>
        <v>0</v>
      </c>
      <c r="BG193" s="216">
        <f>IF(N193="zákl. přenesená",J193,0)</f>
        <v>0</v>
      </c>
      <c r="BH193" s="216">
        <f>IF(N193="sníž. přenesená",J193,0)</f>
        <v>0</v>
      </c>
      <c r="BI193" s="216">
        <f>IF(N193="nulová",J193,0)</f>
        <v>0</v>
      </c>
      <c r="BJ193" s="17" t="s">
        <v>77</v>
      </c>
      <c r="BK193" s="216">
        <f>ROUND(I193*H193,2)</f>
        <v>0</v>
      </c>
      <c r="BL193" s="17" t="s">
        <v>128</v>
      </c>
      <c r="BM193" s="215" t="s">
        <v>933</v>
      </c>
    </row>
    <row r="194" s="2" customFormat="1" ht="21.0566" customHeight="1">
      <c r="A194" s="38"/>
      <c r="B194" s="39"/>
      <c r="C194" s="204" t="s">
        <v>519</v>
      </c>
      <c r="D194" s="204" t="s">
        <v>124</v>
      </c>
      <c r="E194" s="205" t="s">
        <v>508</v>
      </c>
      <c r="F194" s="206" t="s">
        <v>509</v>
      </c>
      <c r="G194" s="207" t="s">
        <v>127</v>
      </c>
      <c r="H194" s="208">
        <v>30</v>
      </c>
      <c r="I194" s="209"/>
      <c r="J194" s="210">
        <f>ROUND(I194*H194,2)</f>
        <v>0</v>
      </c>
      <c r="K194" s="206" t="s">
        <v>19</v>
      </c>
      <c r="L194" s="44"/>
      <c r="M194" s="211" t="s">
        <v>19</v>
      </c>
      <c r="N194" s="212" t="s">
        <v>40</v>
      </c>
      <c r="O194" s="84"/>
      <c r="P194" s="213">
        <f>O194*H194</f>
        <v>0</v>
      </c>
      <c r="Q194" s="213">
        <v>0</v>
      </c>
      <c r="R194" s="213">
        <f>Q194*H194</f>
        <v>0</v>
      </c>
      <c r="S194" s="213">
        <v>0</v>
      </c>
      <c r="T194" s="214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15" t="s">
        <v>128</v>
      </c>
      <c r="AT194" s="215" t="s">
        <v>124</v>
      </c>
      <c r="AU194" s="215" t="s">
        <v>79</v>
      </c>
      <c r="AY194" s="17" t="s">
        <v>121</v>
      </c>
      <c r="BE194" s="216">
        <f>IF(N194="základní",J194,0)</f>
        <v>0</v>
      </c>
      <c r="BF194" s="216">
        <f>IF(N194="snížená",J194,0)</f>
        <v>0</v>
      </c>
      <c r="BG194" s="216">
        <f>IF(N194="zákl. přenesená",J194,0)</f>
        <v>0</v>
      </c>
      <c r="BH194" s="216">
        <f>IF(N194="sníž. přenesená",J194,0)</f>
        <v>0</v>
      </c>
      <c r="BI194" s="216">
        <f>IF(N194="nulová",J194,0)</f>
        <v>0</v>
      </c>
      <c r="BJ194" s="17" t="s">
        <v>77</v>
      </c>
      <c r="BK194" s="216">
        <f>ROUND(I194*H194,2)</f>
        <v>0</v>
      </c>
      <c r="BL194" s="17" t="s">
        <v>128</v>
      </c>
      <c r="BM194" s="215" t="s">
        <v>934</v>
      </c>
    </row>
    <row r="195" s="2" customFormat="1" ht="21.0566" customHeight="1">
      <c r="A195" s="38"/>
      <c r="B195" s="39"/>
      <c r="C195" s="204" t="s">
        <v>523</v>
      </c>
      <c r="D195" s="204" t="s">
        <v>124</v>
      </c>
      <c r="E195" s="205" t="s">
        <v>512</v>
      </c>
      <c r="F195" s="206" t="s">
        <v>513</v>
      </c>
      <c r="G195" s="207" t="s">
        <v>127</v>
      </c>
      <c r="H195" s="208">
        <v>8</v>
      </c>
      <c r="I195" s="209"/>
      <c r="J195" s="210">
        <f>ROUND(I195*H195,2)</f>
        <v>0</v>
      </c>
      <c r="K195" s="206" t="s">
        <v>19</v>
      </c>
      <c r="L195" s="44"/>
      <c r="M195" s="211" t="s">
        <v>19</v>
      </c>
      <c r="N195" s="212" t="s">
        <v>40</v>
      </c>
      <c r="O195" s="84"/>
      <c r="P195" s="213">
        <f>O195*H195</f>
        <v>0</v>
      </c>
      <c r="Q195" s="213">
        <v>0</v>
      </c>
      <c r="R195" s="213">
        <f>Q195*H195</f>
        <v>0</v>
      </c>
      <c r="S195" s="213">
        <v>0</v>
      </c>
      <c r="T195" s="214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15" t="s">
        <v>128</v>
      </c>
      <c r="AT195" s="215" t="s">
        <v>124</v>
      </c>
      <c r="AU195" s="215" t="s">
        <v>79</v>
      </c>
      <c r="AY195" s="17" t="s">
        <v>121</v>
      </c>
      <c r="BE195" s="216">
        <f>IF(N195="základní",J195,0)</f>
        <v>0</v>
      </c>
      <c r="BF195" s="216">
        <f>IF(N195="snížená",J195,0)</f>
        <v>0</v>
      </c>
      <c r="BG195" s="216">
        <f>IF(N195="zákl. přenesená",J195,0)</f>
        <v>0</v>
      </c>
      <c r="BH195" s="216">
        <f>IF(N195="sníž. přenesená",J195,0)</f>
        <v>0</v>
      </c>
      <c r="BI195" s="216">
        <f>IF(N195="nulová",J195,0)</f>
        <v>0</v>
      </c>
      <c r="BJ195" s="17" t="s">
        <v>77</v>
      </c>
      <c r="BK195" s="216">
        <f>ROUND(I195*H195,2)</f>
        <v>0</v>
      </c>
      <c r="BL195" s="17" t="s">
        <v>128</v>
      </c>
      <c r="BM195" s="215" t="s">
        <v>935</v>
      </c>
    </row>
    <row r="196" s="2" customFormat="1" ht="21.0566" customHeight="1">
      <c r="A196" s="38"/>
      <c r="B196" s="39"/>
      <c r="C196" s="204" t="s">
        <v>528</v>
      </c>
      <c r="D196" s="204" t="s">
        <v>124</v>
      </c>
      <c r="E196" s="205" t="s">
        <v>516</v>
      </c>
      <c r="F196" s="206" t="s">
        <v>517</v>
      </c>
      <c r="G196" s="207" t="s">
        <v>127</v>
      </c>
      <c r="H196" s="208">
        <v>10</v>
      </c>
      <c r="I196" s="209"/>
      <c r="J196" s="210">
        <f>ROUND(I196*H196,2)</f>
        <v>0</v>
      </c>
      <c r="K196" s="206" t="s">
        <v>19</v>
      </c>
      <c r="L196" s="44"/>
      <c r="M196" s="211" t="s">
        <v>19</v>
      </c>
      <c r="N196" s="212" t="s">
        <v>40</v>
      </c>
      <c r="O196" s="84"/>
      <c r="P196" s="213">
        <f>O196*H196</f>
        <v>0</v>
      </c>
      <c r="Q196" s="213">
        <v>0</v>
      </c>
      <c r="R196" s="213">
        <f>Q196*H196</f>
        <v>0</v>
      </c>
      <c r="S196" s="213">
        <v>0</v>
      </c>
      <c r="T196" s="214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15" t="s">
        <v>128</v>
      </c>
      <c r="AT196" s="215" t="s">
        <v>124</v>
      </c>
      <c r="AU196" s="215" t="s">
        <v>79</v>
      </c>
      <c r="AY196" s="17" t="s">
        <v>121</v>
      </c>
      <c r="BE196" s="216">
        <f>IF(N196="základní",J196,0)</f>
        <v>0</v>
      </c>
      <c r="BF196" s="216">
        <f>IF(N196="snížená",J196,0)</f>
        <v>0</v>
      </c>
      <c r="BG196" s="216">
        <f>IF(N196="zákl. přenesená",J196,0)</f>
        <v>0</v>
      </c>
      <c r="BH196" s="216">
        <f>IF(N196="sníž. přenesená",J196,0)</f>
        <v>0</v>
      </c>
      <c r="BI196" s="216">
        <f>IF(N196="nulová",J196,0)</f>
        <v>0</v>
      </c>
      <c r="BJ196" s="17" t="s">
        <v>77</v>
      </c>
      <c r="BK196" s="216">
        <f>ROUND(I196*H196,2)</f>
        <v>0</v>
      </c>
      <c r="BL196" s="17" t="s">
        <v>128</v>
      </c>
      <c r="BM196" s="215" t="s">
        <v>936</v>
      </c>
    </row>
    <row r="197" s="2" customFormat="1" ht="21.0566" customHeight="1">
      <c r="A197" s="38"/>
      <c r="B197" s="39"/>
      <c r="C197" s="204" t="s">
        <v>532</v>
      </c>
      <c r="D197" s="204" t="s">
        <v>124</v>
      </c>
      <c r="E197" s="205" t="s">
        <v>520</v>
      </c>
      <c r="F197" s="206" t="s">
        <v>521</v>
      </c>
      <c r="G197" s="207" t="s">
        <v>127</v>
      </c>
      <c r="H197" s="208">
        <v>1</v>
      </c>
      <c r="I197" s="209"/>
      <c r="J197" s="210">
        <f>ROUND(I197*H197,2)</f>
        <v>0</v>
      </c>
      <c r="K197" s="206" t="s">
        <v>19</v>
      </c>
      <c r="L197" s="44"/>
      <c r="M197" s="211" t="s">
        <v>19</v>
      </c>
      <c r="N197" s="212" t="s">
        <v>40</v>
      </c>
      <c r="O197" s="84"/>
      <c r="P197" s="213">
        <f>O197*H197</f>
        <v>0</v>
      </c>
      <c r="Q197" s="213">
        <v>0</v>
      </c>
      <c r="R197" s="213">
        <f>Q197*H197</f>
        <v>0</v>
      </c>
      <c r="S197" s="213">
        <v>0</v>
      </c>
      <c r="T197" s="214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15" t="s">
        <v>128</v>
      </c>
      <c r="AT197" s="215" t="s">
        <v>124</v>
      </c>
      <c r="AU197" s="215" t="s">
        <v>79</v>
      </c>
      <c r="AY197" s="17" t="s">
        <v>121</v>
      </c>
      <c r="BE197" s="216">
        <f>IF(N197="základní",J197,0)</f>
        <v>0</v>
      </c>
      <c r="BF197" s="216">
        <f>IF(N197="snížená",J197,0)</f>
        <v>0</v>
      </c>
      <c r="BG197" s="216">
        <f>IF(N197="zákl. přenesená",J197,0)</f>
        <v>0</v>
      </c>
      <c r="BH197" s="216">
        <f>IF(N197="sníž. přenesená",J197,0)</f>
        <v>0</v>
      </c>
      <c r="BI197" s="216">
        <f>IF(N197="nulová",J197,0)</f>
        <v>0</v>
      </c>
      <c r="BJ197" s="17" t="s">
        <v>77</v>
      </c>
      <c r="BK197" s="216">
        <f>ROUND(I197*H197,2)</f>
        <v>0</v>
      </c>
      <c r="BL197" s="17" t="s">
        <v>128</v>
      </c>
      <c r="BM197" s="215" t="s">
        <v>937</v>
      </c>
    </row>
    <row r="198" s="2" customFormat="1" ht="24.13585" customHeight="1">
      <c r="A198" s="38"/>
      <c r="B198" s="39"/>
      <c r="C198" s="217" t="s">
        <v>536</v>
      </c>
      <c r="D198" s="217" t="s">
        <v>134</v>
      </c>
      <c r="E198" s="218" t="s">
        <v>938</v>
      </c>
      <c r="F198" s="219" t="s">
        <v>939</v>
      </c>
      <c r="G198" s="220" t="s">
        <v>127</v>
      </c>
      <c r="H198" s="221">
        <v>1</v>
      </c>
      <c r="I198" s="222"/>
      <c r="J198" s="223">
        <f>ROUND(I198*H198,2)</f>
        <v>0</v>
      </c>
      <c r="K198" s="219" t="s">
        <v>19</v>
      </c>
      <c r="L198" s="224"/>
      <c r="M198" s="225" t="s">
        <v>19</v>
      </c>
      <c r="N198" s="226" t="s">
        <v>40</v>
      </c>
      <c r="O198" s="84"/>
      <c r="P198" s="213">
        <f>O198*H198</f>
        <v>0</v>
      </c>
      <c r="Q198" s="213">
        <v>0</v>
      </c>
      <c r="R198" s="213">
        <f>Q198*H198</f>
        <v>0</v>
      </c>
      <c r="S198" s="213">
        <v>0</v>
      </c>
      <c r="T198" s="214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15" t="s">
        <v>138</v>
      </c>
      <c r="AT198" s="215" t="s">
        <v>134</v>
      </c>
      <c r="AU198" s="215" t="s">
        <v>79</v>
      </c>
      <c r="AY198" s="17" t="s">
        <v>121</v>
      </c>
      <c r="BE198" s="216">
        <f>IF(N198="základní",J198,0)</f>
        <v>0</v>
      </c>
      <c r="BF198" s="216">
        <f>IF(N198="snížená",J198,0)</f>
        <v>0</v>
      </c>
      <c r="BG198" s="216">
        <f>IF(N198="zákl. přenesená",J198,0)</f>
        <v>0</v>
      </c>
      <c r="BH198" s="216">
        <f>IF(N198="sníž. přenesená",J198,0)</f>
        <v>0</v>
      </c>
      <c r="BI198" s="216">
        <f>IF(N198="nulová",J198,0)</f>
        <v>0</v>
      </c>
      <c r="BJ198" s="17" t="s">
        <v>77</v>
      </c>
      <c r="BK198" s="216">
        <f>ROUND(I198*H198,2)</f>
        <v>0</v>
      </c>
      <c r="BL198" s="17" t="s">
        <v>128</v>
      </c>
      <c r="BM198" s="215" t="s">
        <v>940</v>
      </c>
    </row>
    <row r="199" s="2" customFormat="1">
      <c r="A199" s="38"/>
      <c r="B199" s="39"/>
      <c r="C199" s="40"/>
      <c r="D199" s="227" t="s">
        <v>185</v>
      </c>
      <c r="E199" s="40"/>
      <c r="F199" s="228" t="s">
        <v>941</v>
      </c>
      <c r="G199" s="40"/>
      <c r="H199" s="40"/>
      <c r="I199" s="229"/>
      <c r="J199" s="40"/>
      <c r="K199" s="40"/>
      <c r="L199" s="44"/>
      <c r="M199" s="230"/>
      <c r="N199" s="231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185</v>
      </c>
      <c r="AU199" s="17" t="s">
        <v>79</v>
      </c>
    </row>
    <row r="200" s="2" customFormat="1" ht="21.0566" customHeight="1">
      <c r="A200" s="38"/>
      <c r="B200" s="39"/>
      <c r="C200" s="204" t="s">
        <v>538</v>
      </c>
      <c r="D200" s="204" t="s">
        <v>124</v>
      </c>
      <c r="E200" s="205" t="s">
        <v>529</v>
      </c>
      <c r="F200" s="206" t="s">
        <v>530</v>
      </c>
      <c r="G200" s="207" t="s">
        <v>127</v>
      </c>
      <c r="H200" s="208">
        <v>1</v>
      </c>
      <c r="I200" s="209"/>
      <c r="J200" s="210">
        <f>ROUND(I200*H200,2)</f>
        <v>0</v>
      </c>
      <c r="K200" s="206" t="s">
        <v>19</v>
      </c>
      <c r="L200" s="44"/>
      <c r="M200" s="211" t="s">
        <v>19</v>
      </c>
      <c r="N200" s="212" t="s">
        <v>40</v>
      </c>
      <c r="O200" s="84"/>
      <c r="P200" s="213">
        <f>O200*H200</f>
        <v>0</v>
      </c>
      <c r="Q200" s="213">
        <v>0</v>
      </c>
      <c r="R200" s="213">
        <f>Q200*H200</f>
        <v>0</v>
      </c>
      <c r="S200" s="213">
        <v>0</v>
      </c>
      <c r="T200" s="214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15" t="s">
        <v>128</v>
      </c>
      <c r="AT200" s="215" t="s">
        <v>124</v>
      </c>
      <c r="AU200" s="215" t="s">
        <v>79</v>
      </c>
      <c r="AY200" s="17" t="s">
        <v>121</v>
      </c>
      <c r="BE200" s="216">
        <f>IF(N200="základní",J200,0)</f>
        <v>0</v>
      </c>
      <c r="BF200" s="216">
        <f>IF(N200="snížená",J200,0)</f>
        <v>0</v>
      </c>
      <c r="BG200" s="216">
        <f>IF(N200="zákl. přenesená",J200,0)</f>
        <v>0</v>
      </c>
      <c r="BH200" s="216">
        <f>IF(N200="sníž. přenesená",J200,0)</f>
        <v>0</v>
      </c>
      <c r="BI200" s="216">
        <f>IF(N200="nulová",J200,0)</f>
        <v>0</v>
      </c>
      <c r="BJ200" s="17" t="s">
        <v>77</v>
      </c>
      <c r="BK200" s="216">
        <f>ROUND(I200*H200,2)</f>
        <v>0</v>
      </c>
      <c r="BL200" s="17" t="s">
        <v>128</v>
      </c>
      <c r="BM200" s="215" t="s">
        <v>942</v>
      </c>
    </row>
    <row r="201" s="2" customFormat="1" ht="16.30189" customHeight="1">
      <c r="A201" s="38"/>
      <c r="B201" s="39"/>
      <c r="C201" s="217" t="s">
        <v>543</v>
      </c>
      <c r="D201" s="217" t="s">
        <v>134</v>
      </c>
      <c r="E201" s="218" t="s">
        <v>533</v>
      </c>
      <c r="F201" s="219" t="s">
        <v>534</v>
      </c>
      <c r="G201" s="220" t="s">
        <v>127</v>
      </c>
      <c r="H201" s="221">
        <v>1</v>
      </c>
      <c r="I201" s="222"/>
      <c r="J201" s="223">
        <f>ROUND(I201*H201,2)</f>
        <v>0</v>
      </c>
      <c r="K201" s="219" t="s">
        <v>19</v>
      </c>
      <c r="L201" s="224"/>
      <c r="M201" s="225" t="s">
        <v>19</v>
      </c>
      <c r="N201" s="226" t="s">
        <v>40</v>
      </c>
      <c r="O201" s="84"/>
      <c r="P201" s="213">
        <f>O201*H201</f>
        <v>0</v>
      </c>
      <c r="Q201" s="213">
        <v>0.00010000000000000001</v>
      </c>
      <c r="R201" s="213">
        <f>Q201*H201</f>
        <v>0.00010000000000000001</v>
      </c>
      <c r="S201" s="213">
        <v>0</v>
      </c>
      <c r="T201" s="214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15" t="s">
        <v>138</v>
      </c>
      <c r="AT201" s="215" t="s">
        <v>134</v>
      </c>
      <c r="AU201" s="215" t="s">
        <v>79</v>
      </c>
      <c r="AY201" s="17" t="s">
        <v>121</v>
      </c>
      <c r="BE201" s="216">
        <f>IF(N201="základní",J201,0)</f>
        <v>0</v>
      </c>
      <c r="BF201" s="216">
        <f>IF(N201="snížená",J201,0)</f>
        <v>0</v>
      </c>
      <c r="BG201" s="216">
        <f>IF(N201="zákl. přenesená",J201,0)</f>
        <v>0</v>
      </c>
      <c r="BH201" s="216">
        <f>IF(N201="sníž. přenesená",J201,0)</f>
        <v>0</v>
      </c>
      <c r="BI201" s="216">
        <f>IF(N201="nulová",J201,0)</f>
        <v>0</v>
      </c>
      <c r="BJ201" s="17" t="s">
        <v>77</v>
      </c>
      <c r="BK201" s="216">
        <f>ROUND(I201*H201,2)</f>
        <v>0</v>
      </c>
      <c r="BL201" s="17" t="s">
        <v>128</v>
      </c>
      <c r="BM201" s="215" t="s">
        <v>943</v>
      </c>
    </row>
    <row r="202" s="2" customFormat="1" ht="23.4566" customHeight="1">
      <c r="A202" s="38"/>
      <c r="B202" s="39"/>
      <c r="C202" s="204" t="s">
        <v>547</v>
      </c>
      <c r="D202" s="204" t="s">
        <v>124</v>
      </c>
      <c r="E202" s="205" t="s">
        <v>177</v>
      </c>
      <c r="F202" s="206" t="s">
        <v>178</v>
      </c>
      <c r="G202" s="207" t="s">
        <v>179</v>
      </c>
      <c r="H202" s="208">
        <v>300</v>
      </c>
      <c r="I202" s="209"/>
      <c r="J202" s="210">
        <f>ROUND(I202*H202,2)</f>
        <v>0</v>
      </c>
      <c r="K202" s="206" t="s">
        <v>19</v>
      </c>
      <c r="L202" s="44"/>
      <c r="M202" s="211" t="s">
        <v>19</v>
      </c>
      <c r="N202" s="212" t="s">
        <v>40</v>
      </c>
      <c r="O202" s="84"/>
      <c r="P202" s="213">
        <f>O202*H202</f>
        <v>0</v>
      </c>
      <c r="Q202" s="213">
        <v>0</v>
      </c>
      <c r="R202" s="213">
        <f>Q202*H202</f>
        <v>0</v>
      </c>
      <c r="S202" s="213">
        <v>0</v>
      </c>
      <c r="T202" s="214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15" t="s">
        <v>128</v>
      </c>
      <c r="AT202" s="215" t="s">
        <v>124</v>
      </c>
      <c r="AU202" s="215" t="s">
        <v>79</v>
      </c>
      <c r="AY202" s="17" t="s">
        <v>121</v>
      </c>
      <c r="BE202" s="216">
        <f>IF(N202="základní",J202,0)</f>
        <v>0</v>
      </c>
      <c r="BF202" s="216">
        <f>IF(N202="snížená",J202,0)</f>
        <v>0</v>
      </c>
      <c r="BG202" s="216">
        <f>IF(N202="zákl. přenesená",J202,0)</f>
        <v>0</v>
      </c>
      <c r="BH202" s="216">
        <f>IF(N202="sníž. přenesená",J202,0)</f>
        <v>0</v>
      </c>
      <c r="BI202" s="216">
        <f>IF(N202="nulová",J202,0)</f>
        <v>0</v>
      </c>
      <c r="BJ202" s="17" t="s">
        <v>77</v>
      </c>
      <c r="BK202" s="216">
        <f>ROUND(I202*H202,2)</f>
        <v>0</v>
      </c>
      <c r="BL202" s="17" t="s">
        <v>128</v>
      </c>
      <c r="BM202" s="215" t="s">
        <v>944</v>
      </c>
    </row>
    <row r="203" s="2" customFormat="1" ht="16.30189" customHeight="1">
      <c r="A203" s="38"/>
      <c r="B203" s="39"/>
      <c r="C203" s="217" t="s">
        <v>552</v>
      </c>
      <c r="D203" s="217" t="s">
        <v>134</v>
      </c>
      <c r="E203" s="218" t="s">
        <v>539</v>
      </c>
      <c r="F203" s="219" t="s">
        <v>540</v>
      </c>
      <c r="G203" s="220" t="s">
        <v>179</v>
      </c>
      <c r="H203" s="221">
        <v>315</v>
      </c>
      <c r="I203" s="222"/>
      <c r="J203" s="223">
        <f>ROUND(I203*H203,2)</f>
        <v>0</v>
      </c>
      <c r="K203" s="219" t="s">
        <v>19</v>
      </c>
      <c r="L203" s="224"/>
      <c r="M203" s="225" t="s">
        <v>19</v>
      </c>
      <c r="N203" s="226" t="s">
        <v>40</v>
      </c>
      <c r="O203" s="84"/>
      <c r="P203" s="213">
        <f>O203*H203</f>
        <v>0</v>
      </c>
      <c r="Q203" s="213">
        <v>0.00010000000000000001</v>
      </c>
      <c r="R203" s="213">
        <f>Q203*H203</f>
        <v>0.0315</v>
      </c>
      <c r="S203" s="213">
        <v>0</v>
      </c>
      <c r="T203" s="214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15" t="s">
        <v>138</v>
      </c>
      <c r="AT203" s="215" t="s">
        <v>134</v>
      </c>
      <c r="AU203" s="215" t="s">
        <v>79</v>
      </c>
      <c r="AY203" s="17" t="s">
        <v>121</v>
      </c>
      <c r="BE203" s="216">
        <f>IF(N203="základní",J203,0)</f>
        <v>0</v>
      </c>
      <c r="BF203" s="216">
        <f>IF(N203="snížená",J203,0)</f>
        <v>0</v>
      </c>
      <c r="BG203" s="216">
        <f>IF(N203="zákl. přenesená",J203,0)</f>
        <v>0</v>
      </c>
      <c r="BH203" s="216">
        <f>IF(N203="sníž. přenesená",J203,0)</f>
        <v>0</v>
      </c>
      <c r="BI203" s="216">
        <f>IF(N203="nulová",J203,0)</f>
        <v>0</v>
      </c>
      <c r="BJ203" s="17" t="s">
        <v>77</v>
      </c>
      <c r="BK203" s="216">
        <f>ROUND(I203*H203,2)</f>
        <v>0</v>
      </c>
      <c r="BL203" s="17" t="s">
        <v>128</v>
      </c>
      <c r="BM203" s="215" t="s">
        <v>945</v>
      </c>
    </row>
    <row r="204" s="13" customFormat="1">
      <c r="A204" s="13"/>
      <c r="B204" s="238"/>
      <c r="C204" s="239"/>
      <c r="D204" s="227" t="s">
        <v>302</v>
      </c>
      <c r="E204" s="240" t="s">
        <v>19</v>
      </c>
      <c r="F204" s="241" t="s">
        <v>542</v>
      </c>
      <c r="G204" s="239"/>
      <c r="H204" s="242">
        <v>315</v>
      </c>
      <c r="I204" s="243"/>
      <c r="J204" s="239"/>
      <c r="K204" s="239"/>
      <c r="L204" s="244"/>
      <c r="M204" s="245"/>
      <c r="N204" s="246"/>
      <c r="O204" s="246"/>
      <c r="P204" s="246"/>
      <c r="Q204" s="246"/>
      <c r="R204" s="246"/>
      <c r="S204" s="246"/>
      <c r="T204" s="24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8" t="s">
        <v>302</v>
      </c>
      <c r="AU204" s="248" t="s">
        <v>79</v>
      </c>
      <c r="AV204" s="13" t="s">
        <v>79</v>
      </c>
      <c r="AW204" s="13" t="s">
        <v>31</v>
      </c>
      <c r="AX204" s="13" t="s">
        <v>77</v>
      </c>
      <c r="AY204" s="248" t="s">
        <v>121</v>
      </c>
    </row>
    <row r="205" s="2" customFormat="1" ht="21.0566" customHeight="1">
      <c r="A205" s="38"/>
      <c r="B205" s="39"/>
      <c r="C205" s="204" t="s">
        <v>557</v>
      </c>
      <c r="D205" s="204" t="s">
        <v>124</v>
      </c>
      <c r="E205" s="205" t="s">
        <v>544</v>
      </c>
      <c r="F205" s="206" t="s">
        <v>545</v>
      </c>
      <c r="G205" s="207" t="s">
        <v>179</v>
      </c>
      <c r="H205" s="208">
        <v>10</v>
      </c>
      <c r="I205" s="209"/>
      <c r="J205" s="210">
        <f>ROUND(I205*H205,2)</f>
        <v>0</v>
      </c>
      <c r="K205" s="206" t="s">
        <v>19</v>
      </c>
      <c r="L205" s="44"/>
      <c r="M205" s="211" t="s">
        <v>19</v>
      </c>
      <c r="N205" s="212" t="s">
        <v>40</v>
      </c>
      <c r="O205" s="84"/>
      <c r="P205" s="213">
        <f>O205*H205</f>
        <v>0</v>
      </c>
      <c r="Q205" s="213">
        <v>0</v>
      </c>
      <c r="R205" s="213">
        <f>Q205*H205</f>
        <v>0</v>
      </c>
      <c r="S205" s="213">
        <v>0</v>
      </c>
      <c r="T205" s="214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15" t="s">
        <v>128</v>
      </c>
      <c r="AT205" s="215" t="s">
        <v>124</v>
      </c>
      <c r="AU205" s="215" t="s">
        <v>79</v>
      </c>
      <c r="AY205" s="17" t="s">
        <v>121</v>
      </c>
      <c r="BE205" s="216">
        <f>IF(N205="základní",J205,0)</f>
        <v>0</v>
      </c>
      <c r="BF205" s="216">
        <f>IF(N205="snížená",J205,0)</f>
        <v>0</v>
      </c>
      <c r="BG205" s="216">
        <f>IF(N205="zákl. přenesená",J205,0)</f>
        <v>0</v>
      </c>
      <c r="BH205" s="216">
        <f>IF(N205="sníž. přenesená",J205,0)</f>
        <v>0</v>
      </c>
      <c r="BI205" s="216">
        <f>IF(N205="nulová",J205,0)</f>
        <v>0</v>
      </c>
      <c r="BJ205" s="17" t="s">
        <v>77</v>
      </c>
      <c r="BK205" s="216">
        <f>ROUND(I205*H205,2)</f>
        <v>0</v>
      </c>
      <c r="BL205" s="17" t="s">
        <v>128</v>
      </c>
      <c r="BM205" s="215" t="s">
        <v>946</v>
      </c>
    </row>
    <row r="206" s="2" customFormat="1" ht="16.30189" customHeight="1">
      <c r="A206" s="38"/>
      <c r="B206" s="39"/>
      <c r="C206" s="217" t="s">
        <v>562</v>
      </c>
      <c r="D206" s="217" t="s">
        <v>134</v>
      </c>
      <c r="E206" s="218" t="s">
        <v>548</v>
      </c>
      <c r="F206" s="219" t="s">
        <v>549</v>
      </c>
      <c r="G206" s="220" t="s">
        <v>179</v>
      </c>
      <c r="H206" s="221">
        <v>10</v>
      </c>
      <c r="I206" s="222"/>
      <c r="J206" s="223">
        <f>ROUND(I206*H206,2)</f>
        <v>0</v>
      </c>
      <c r="K206" s="219" t="s">
        <v>19</v>
      </c>
      <c r="L206" s="224"/>
      <c r="M206" s="225" t="s">
        <v>19</v>
      </c>
      <c r="N206" s="226" t="s">
        <v>40</v>
      </c>
      <c r="O206" s="84"/>
      <c r="P206" s="213">
        <f>O206*H206</f>
        <v>0</v>
      </c>
      <c r="Q206" s="213">
        <v>0</v>
      </c>
      <c r="R206" s="213">
        <f>Q206*H206</f>
        <v>0</v>
      </c>
      <c r="S206" s="213">
        <v>0</v>
      </c>
      <c r="T206" s="214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15" t="s">
        <v>138</v>
      </c>
      <c r="AT206" s="215" t="s">
        <v>134</v>
      </c>
      <c r="AU206" s="215" t="s">
        <v>79</v>
      </c>
      <c r="AY206" s="17" t="s">
        <v>121</v>
      </c>
      <c r="BE206" s="216">
        <f>IF(N206="základní",J206,0)</f>
        <v>0</v>
      </c>
      <c r="BF206" s="216">
        <f>IF(N206="snížená",J206,0)</f>
        <v>0</v>
      </c>
      <c r="BG206" s="216">
        <f>IF(N206="zákl. přenesená",J206,0)</f>
        <v>0</v>
      </c>
      <c r="BH206" s="216">
        <f>IF(N206="sníž. přenesená",J206,0)</f>
        <v>0</v>
      </c>
      <c r="BI206" s="216">
        <f>IF(N206="nulová",J206,0)</f>
        <v>0</v>
      </c>
      <c r="BJ206" s="17" t="s">
        <v>77</v>
      </c>
      <c r="BK206" s="216">
        <f>ROUND(I206*H206,2)</f>
        <v>0</v>
      </c>
      <c r="BL206" s="17" t="s">
        <v>128</v>
      </c>
      <c r="BM206" s="215" t="s">
        <v>947</v>
      </c>
    </row>
    <row r="207" s="2" customFormat="1">
      <c r="A207" s="38"/>
      <c r="B207" s="39"/>
      <c r="C207" s="40"/>
      <c r="D207" s="227" t="s">
        <v>185</v>
      </c>
      <c r="E207" s="40"/>
      <c r="F207" s="228" t="s">
        <v>551</v>
      </c>
      <c r="G207" s="40"/>
      <c r="H207" s="40"/>
      <c r="I207" s="229"/>
      <c r="J207" s="40"/>
      <c r="K207" s="40"/>
      <c r="L207" s="44"/>
      <c r="M207" s="230"/>
      <c r="N207" s="231"/>
      <c r="O207" s="84"/>
      <c r="P207" s="84"/>
      <c r="Q207" s="84"/>
      <c r="R207" s="84"/>
      <c r="S207" s="84"/>
      <c r="T207" s="85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185</v>
      </c>
      <c r="AU207" s="17" t="s">
        <v>79</v>
      </c>
    </row>
    <row r="208" s="2" customFormat="1" ht="16.30189" customHeight="1">
      <c r="A208" s="38"/>
      <c r="B208" s="39"/>
      <c r="C208" s="217" t="s">
        <v>564</v>
      </c>
      <c r="D208" s="217" t="s">
        <v>134</v>
      </c>
      <c r="E208" s="218" t="s">
        <v>553</v>
      </c>
      <c r="F208" s="219" t="s">
        <v>554</v>
      </c>
      <c r="G208" s="220" t="s">
        <v>127</v>
      </c>
      <c r="H208" s="221">
        <v>10</v>
      </c>
      <c r="I208" s="222"/>
      <c r="J208" s="223">
        <f>ROUND(I208*H208,2)</f>
        <v>0</v>
      </c>
      <c r="K208" s="219" t="s">
        <v>19</v>
      </c>
      <c r="L208" s="224"/>
      <c r="M208" s="225" t="s">
        <v>19</v>
      </c>
      <c r="N208" s="226" t="s">
        <v>40</v>
      </c>
      <c r="O208" s="84"/>
      <c r="P208" s="213">
        <f>O208*H208</f>
        <v>0</v>
      </c>
      <c r="Q208" s="213">
        <v>0</v>
      </c>
      <c r="R208" s="213">
        <f>Q208*H208</f>
        <v>0</v>
      </c>
      <c r="S208" s="213">
        <v>0</v>
      </c>
      <c r="T208" s="214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15" t="s">
        <v>138</v>
      </c>
      <c r="AT208" s="215" t="s">
        <v>134</v>
      </c>
      <c r="AU208" s="215" t="s">
        <v>79</v>
      </c>
      <c r="AY208" s="17" t="s">
        <v>121</v>
      </c>
      <c r="BE208" s="216">
        <f>IF(N208="základní",J208,0)</f>
        <v>0</v>
      </c>
      <c r="BF208" s="216">
        <f>IF(N208="snížená",J208,0)</f>
        <v>0</v>
      </c>
      <c r="BG208" s="216">
        <f>IF(N208="zákl. přenesená",J208,0)</f>
        <v>0</v>
      </c>
      <c r="BH208" s="216">
        <f>IF(N208="sníž. přenesená",J208,0)</f>
        <v>0</v>
      </c>
      <c r="BI208" s="216">
        <f>IF(N208="nulová",J208,0)</f>
        <v>0</v>
      </c>
      <c r="BJ208" s="17" t="s">
        <v>77</v>
      </c>
      <c r="BK208" s="216">
        <f>ROUND(I208*H208,2)</f>
        <v>0</v>
      </c>
      <c r="BL208" s="17" t="s">
        <v>128</v>
      </c>
      <c r="BM208" s="215" t="s">
        <v>948</v>
      </c>
    </row>
    <row r="209" s="2" customFormat="1">
      <c r="A209" s="38"/>
      <c r="B209" s="39"/>
      <c r="C209" s="40"/>
      <c r="D209" s="227" t="s">
        <v>185</v>
      </c>
      <c r="E209" s="40"/>
      <c r="F209" s="228" t="s">
        <v>556</v>
      </c>
      <c r="G209" s="40"/>
      <c r="H209" s="40"/>
      <c r="I209" s="229"/>
      <c r="J209" s="40"/>
      <c r="K209" s="40"/>
      <c r="L209" s="44"/>
      <c r="M209" s="230"/>
      <c r="N209" s="231"/>
      <c r="O209" s="84"/>
      <c r="P209" s="84"/>
      <c r="Q209" s="84"/>
      <c r="R209" s="84"/>
      <c r="S209" s="84"/>
      <c r="T209" s="85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185</v>
      </c>
      <c r="AU209" s="17" t="s">
        <v>79</v>
      </c>
    </row>
    <row r="210" s="2" customFormat="1" ht="16.30189" customHeight="1">
      <c r="A210" s="38"/>
      <c r="B210" s="39"/>
      <c r="C210" s="217" t="s">
        <v>569</v>
      </c>
      <c r="D210" s="217" t="s">
        <v>134</v>
      </c>
      <c r="E210" s="218" t="s">
        <v>558</v>
      </c>
      <c r="F210" s="219" t="s">
        <v>559</v>
      </c>
      <c r="G210" s="220" t="s">
        <v>127</v>
      </c>
      <c r="H210" s="221">
        <v>10</v>
      </c>
      <c r="I210" s="222"/>
      <c r="J210" s="223">
        <f>ROUND(I210*H210,2)</f>
        <v>0</v>
      </c>
      <c r="K210" s="219" t="s">
        <v>19</v>
      </c>
      <c r="L210" s="224"/>
      <c r="M210" s="225" t="s">
        <v>19</v>
      </c>
      <c r="N210" s="226" t="s">
        <v>40</v>
      </c>
      <c r="O210" s="84"/>
      <c r="P210" s="213">
        <f>O210*H210</f>
        <v>0</v>
      </c>
      <c r="Q210" s="213">
        <v>0</v>
      </c>
      <c r="R210" s="213">
        <f>Q210*H210</f>
        <v>0</v>
      </c>
      <c r="S210" s="213">
        <v>0</v>
      </c>
      <c r="T210" s="214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15" t="s">
        <v>138</v>
      </c>
      <c r="AT210" s="215" t="s">
        <v>134</v>
      </c>
      <c r="AU210" s="215" t="s">
        <v>79</v>
      </c>
      <c r="AY210" s="17" t="s">
        <v>121</v>
      </c>
      <c r="BE210" s="216">
        <f>IF(N210="základní",J210,0)</f>
        <v>0</v>
      </c>
      <c r="BF210" s="216">
        <f>IF(N210="snížená",J210,0)</f>
        <v>0</v>
      </c>
      <c r="BG210" s="216">
        <f>IF(N210="zákl. přenesená",J210,0)</f>
        <v>0</v>
      </c>
      <c r="BH210" s="216">
        <f>IF(N210="sníž. přenesená",J210,0)</f>
        <v>0</v>
      </c>
      <c r="BI210" s="216">
        <f>IF(N210="nulová",J210,0)</f>
        <v>0</v>
      </c>
      <c r="BJ210" s="17" t="s">
        <v>77</v>
      </c>
      <c r="BK210" s="216">
        <f>ROUND(I210*H210,2)</f>
        <v>0</v>
      </c>
      <c r="BL210" s="17" t="s">
        <v>128</v>
      </c>
      <c r="BM210" s="215" t="s">
        <v>949</v>
      </c>
    </row>
    <row r="211" s="2" customFormat="1">
      <c r="A211" s="38"/>
      <c r="B211" s="39"/>
      <c r="C211" s="40"/>
      <c r="D211" s="227" t="s">
        <v>185</v>
      </c>
      <c r="E211" s="40"/>
      <c r="F211" s="228" t="s">
        <v>561</v>
      </c>
      <c r="G211" s="40"/>
      <c r="H211" s="40"/>
      <c r="I211" s="229"/>
      <c r="J211" s="40"/>
      <c r="K211" s="40"/>
      <c r="L211" s="44"/>
      <c r="M211" s="230"/>
      <c r="N211" s="231"/>
      <c r="O211" s="84"/>
      <c r="P211" s="84"/>
      <c r="Q211" s="84"/>
      <c r="R211" s="84"/>
      <c r="S211" s="84"/>
      <c r="T211" s="85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185</v>
      </c>
      <c r="AU211" s="17" t="s">
        <v>79</v>
      </c>
    </row>
    <row r="212" s="2" customFormat="1" ht="16.30189" customHeight="1">
      <c r="A212" s="38"/>
      <c r="B212" s="39"/>
      <c r="C212" s="217" t="s">
        <v>573</v>
      </c>
      <c r="D212" s="217" t="s">
        <v>134</v>
      </c>
      <c r="E212" s="218" t="s">
        <v>386</v>
      </c>
      <c r="F212" s="219" t="s">
        <v>387</v>
      </c>
      <c r="G212" s="220" t="s">
        <v>127</v>
      </c>
      <c r="H212" s="221">
        <v>10</v>
      </c>
      <c r="I212" s="222"/>
      <c r="J212" s="223">
        <f>ROUND(I212*H212,2)</f>
        <v>0</v>
      </c>
      <c r="K212" s="219" t="s">
        <v>19</v>
      </c>
      <c r="L212" s="224"/>
      <c r="M212" s="225" t="s">
        <v>19</v>
      </c>
      <c r="N212" s="226" t="s">
        <v>40</v>
      </c>
      <c r="O212" s="84"/>
      <c r="P212" s="213">
        <f>O212*H212</f>
        <v>0</v>
      </c>
      <c r="Q212" s="213">
        <v>0.00012999999999999999</v>
      </c>
      <c r="R212" s="213">
        <f>Q212*H212</f>
        <v>0.0012999999999999999</v>
      </c>
      <c r="S212" s="213">
        <v>0</v>
      </c>
      <c r="T212" s="214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15" t="s">
        <v>138</v>
      </c>
      <c r="AT212" s="215" t="s">
        <v>134</v>
      </c>
      <c r="AU212" s="215" t="s">
        <v>79</v>
      </c>
      <c r="AY212" s="17" t="s">
        <v>121</v>
      </c>
      <c r="BE212" s="216">
        <f>IF(N212="základní",J212,0)</f>
        <v>0</v>
      </c>
      <c r="BF212" s="216">
        <f>IF(N212="snížená",J212,0)</f>
        <v>0</v>
      </c>
      <c r="BG212" s="216">
        <f>IF(N212="zákl. přenesená",J212,0)</f>
        <v>0</v>
      </c>
      <c r="BH212" s="216">
        <f>IF(N212="sníž. přenesená",J212,0)</f>
        <v>0</v>
      </c>
      <c r="BI212" s="216">
        <f>IF(N212="nulová",J212,0)</f>
        <v>0</v>
      </c>
      <c r="BJ212" s="17" t="s">
        <v>77</v>
      </c>
      <c r="BK212" s="216">
        <f>ROUND(I212*H212,2)</f>
        <v>0</v>
      </c>
      <c r="BL212" s="17" t="s">
        <v>128</v>
      </c>
      <c r="BM212" s="215" t="s">
        <v>950</v>
      </c>
    </row>
    <row r="213" s="2" customFormat="1" ht="23.4566" customHeight="1">
      <c r="A213" s="38"/>
      <c r="B213" s="39"/>
      <c r="C213" s="204" t="s">
        <v>577</v>
      </c>
      <c r="D213" s="204" t="s">
        <v>124</v>
      </c>
      <c r="E213" s="205" t="s">
        <v>565</v>
      </c>
      <c r="F213" s="206" t="s">
        <v>566</v>
      </c>
      <c r="G213" s="207" t="s">
        <v>567</v>
      </c>
      <c r="H213" s="208">
        <v>0</v>
      </c>
      <c r="I213" s="209"/>
      <c r="J213" s="210">
        <f>ROUND(I213*H213,2)</f>
        <v>0</v>
      </c>
      <c r="K213" s="206" t="s">
        <v>19</v>
      </c>
      <c r="L213" s="44"/>
      <c r="M213" s="211" t="s">
        <v>19</v>
      </c>
      <c r="N213" s="212" t="s">
        <v>40</v>
      </c>
      <c r="O213" s="84"/>
      <c r="P213" s="213">
        <f>O213*H213</f>
        <v>0</v>
      </c>
      <c r="Q213" s="213">
        <v>0</v>
      </c>
      <c r="R213" s="213">
        <f>Q213*H213</f>
        <v>0</v>
      </c>
      <c r="S213" s="213">
        <v>0</v>
      </c>
      <c r="T213" s="214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15" t="s">
        <v>128</v>
      </c>
      <c r="AT213" s="215" t="s">
        <v>124</v>
      </c>
      <c r="AU213" s="215" t="s">
        <v>79</v>
      </c>
      <c r="AY213" s="17" t="s">
        <v>121</v>
      </c>
      <c r="BE213" s="216">
        <f>IF(N213="základní",J213,0)</f>
        <v>0</v>
      </c>
      <c r="BF213" s="216">
        <f>IF(N213="snížená",J213,0)</f>
        <v>0</v>
      </c>
      <c r="BG213" s="216">
        <f>IF(N213="zákl. přenesená",J213,0)</f>
        <v>0</v>
      </c>
      <c r="BH213" s="216">
        <f>IF(N213="sníž. přenesená",J213,0)</f>
        <v>0</v>
      </c>
      <c r="BI213" s="216">
        <f>IF(N213="nulová",J213,0)</f>
        <v>0</v>
      </c>
      <c r="BJ213" s="17" t="s">
        <v>77</v>
      </c>
      <c r="BK213" s="216">
        <f>ROUND(I213*H213,2)</f>
        <v>0</v>
      </c>
      <c r="BL213" s="17" t="s">
        <v>128</v>
      </c>
      <c r="BM213" s="215" t="s">
        <v>951</v>
      </c>
    </row>
    <row r="214" s="2" customFormat="1" ht="16.30189" customHeight="1">
      <c r="A214" s="38"/>
      <c r="B214" s="39"/>
      <c r="C214" s="217" t="s">
        <v>581</v>
      </c>
      <c r="D214" s="217" t="s">
        <v>134</v>
      </c>
      <c r="E214" s="218" t="s">
        <v>570</v>
      </c>
      <c r="F214" s="219" t="s">
        <v>571</v>
      </c>
      <c r="G214" s="220" t="s">
        <v>127</v>
      </c>
      <c r="H214" s="221">
        <v>0</v>
      </c>
      <c r="I214" s="222"/>
      <c r="J214" s="223">
        <f>ROUND(I214*H214,2)</f>
        <v>0</v>
      </c>
      <c r="K214" s="219" t="s">
        <v>19</v>
      </c>
      <c r="L214" s="224"/>
      <c r="M214" s="225" t="s">
        <v>19</v>
      </c>
      <c r="N214" s="226" t="s">
        <v>40</v>
      </c>
      <c r="O214" s="84"/>
      <c r="P214" s="213">
        <f>O214*H214</f>
        <v>0</v>
      </c>
      <c r="Q214" s="213">
        <v>0</v>
      </c>
      <c r="R214" s="213">
        <f>Q214*H214</f>
        <v>0</v>
      </c>
      <c r="S214" s="213">
        <v>0</v>
      </c>
      <c r="T214" s="214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15" t="s">
        <v>138</v>
      </c>
      <c r="AT214" s="215" t="s">
        <v>134</v>
      </c>
      <c r="AU214" s="215" t="s">
        <v>79</v>
      </c>
      <c r="AY214" s="17" t="s">
        <v>121</v>
      </c>
      <c r="BE214" s="216">
        <f>IF(N214="základní",J214,0)</f>
        <v>0</v>
      </c>
      <c r="BF214" s="216">
        <f>IF(N214="snížená",J214,0)</f>
        <v>0</v>
      </c>
      <c r="BG214" s="216">
        <f>IF(N214="zákl. přenesená",J214,0)</f>
        <v>0</v>
      </c>
      <c r="BH214" s="216">
        <f>IF(N214="sníž. přenesená",J214,0)</f>
        <v>0</v>
      </c>
      <c r="BI214" s="216">
        <f>IF(N214="nulová",J214,0)</f>
        <v>0</v>
      </c>
      <c r="BJ214" s="17" t="s">
        <v>77</v>
      </c>
      <c r="BK214" s="216">
        <f>ROUND(I214*H214,2)</f>
        <v>0</v>
      </c>
      <c r="BL214" s="17" t="s">
        <v>128</v>
      </c>
      <c r="BM214" s="215" t="s">
        <v>952</v>
      </c>
    </row>
    <row r="215" s="2" customFormat="1" ht="16.30189" customHeight="1">
      <c r="A215" s="38"/>
      <c r="B215" s="39"/>
      <c r="C215" s="217" t="s">
        <v>585</v>
      </c>
      <c r="D215" s="217" t="s">
        <v>134</v>
      </c>
      <c r="E215" s="218" t="s">
        <v>574</v>
      </c>
      <c r="F215" s="219" t="s">
        <v>575</v>
      </c>
      <c r="G215" s="220" t="s">
        <v>309</v>
      </c>
      <c r="H215" s="221">
        <v>1</v>
      </c>
      <c r="I215" s="222"/>
      <c r="J215" s="223">
        <f>ROUND(I215*H215,2)</f>
        <v>0</v>
      </c>
      <c r="K215" s="219" t="s">
        <v>19</v>
      </c>
      <c r="L215" s="224"/>
      <c r="M215" s="225" t="s">
        <v>19</v>
      </c>
      <c r="N215" s="226" t="s">
        <v>40</v>
      </c>
      <c r="O215" s="84"/>
      <c r="P215" s="213">
        <f>O215*H215</f>
        <v>0</v>
      </c>
      <c r="Q215" s="213">
        <v>0</v>
      </c>
      <c r="R215" s="213">
        <f>Q215*H215</f>
        <v>0</v>
      </c>
      <c r="S215" s="213">
        <v>0</v>
      </c>
      <c r="T215" s="214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15" t="s">
        <v>138</v>
      </c>
      <c r="AT215" s="215" t="s">
        <v>134</v>
      </c>
      <c r="AU215" s="215" t="s">
        <v>79</v>
      </c>
      <c r="AY215" s="17" t="s">
        <v>121</v>
      </c>
      <c r="BE215" s="216">
        <f>IF(N215="základní",J215,0)</f>
        <v>0</v>
      </c>
      <c r="BF215" s="216">
        <f>IF(N215="snížená",J215,0)</f>
        <v>0</v>
      </c>
      <c r="BG215" s="216">
        <f>IF(N215="zákl. přenesená",J215,0)</f>
        <v>0</v>
      </c>
      <c r="BH215" s="216">
        <f>IF(N215="sníž. přenesená",J215,0)</f>
        <v>0</v>
      </c>
      <c r="BI215" s="216">
        <f>IF(N215="nulová",J215,0)</f>
        <v>0</v>
      </c>
      <c r="BJ215" s="17" t="s">
        <v>77</v>
      </c>
      <c r="BK215" s="216">
        <f>ROUND(I215*H215,2)</f>
        <v>0</v>
      </c>
      <c r="BL215" s="17" t="s">
        <v>128</v>
      </c>
      <c r="BM215" s="215" t="s">
        <v>953</v>
      </c>
    </row>
    <row r="216" s="2" customFormat="1" ht="16.30189" customHeight="1">
      <c r="A216" s="38"/>
      <c r="B216" s="39"/>
      <c r="C216" s="204" t="s">
        <v>589</v>
      </c>
      <c r="D216" s="204" t="s">
        <v>124</v>
      </c>
      <c r="E216" s="205" t="s">
        <v>578</v>
      </c>
      <c r="F216" s="206" t="s">
        <v>579</v>
      </c>
      <c r="G216" s="207" t="s">
        <v>127</v>
      </c>
      <c r="H216" s="208">
        <v>1</v>
      </c>
      <c r="I216" s="209"/>
      <c r="J216" s="210">
        <f>ROUND(I216*H216,2)</f>
        <v>0</v>
      </c>
      <c r="K216" s="206" t="s">
        <v>19</v>
      </c>
      <c r="L216" s="44"/>
      <c r="M216" s="211" t="s">
        <v>19</v>
      </c>
      <c r="N216" s="212" t="s">
        <v>40</v>
      </c>
      <c r="O216" s="84"/>
      <c r="P216" s="213">
        <f>O216*H216</f>
        <v>0</v>
      </c>
      <c r="Q216" s="213">
        <v>0</v>
      </c>
      <c r="R216" s="213">
        <f>Q216*H216</f>
        <v>0</v>
      </c>
      <c r="S216" s="213">
        <v>0</v>
      </c>
      <c r="T216" s="214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15" t="s">
        <v>128</v>
      </c>
      <c r="AT216" s="215" t="s">
        <v>124</v>
      </c>
      <c r="AU216" s="215" t="s">
        <v>79</v>
      </c>
      <c r="AY216" s="17" t="s">
        <v>121</v>
      </c>
      <c r="BE216" s="216">
        <f>IF(N216="základní",J216,0)</f>
        <v>0</v>
      </c>
      <c r="BF216" s="216">
        <f>IF(N216="snížená",J216,0)</f>
        <v>0</v>
      </c>
      <c r="BG216" s="216">
        <f>IF(N216="zákl. přenesená",J216,0)</f>
        <v>0</v>
      </c>
      <c r="BH216" s="216">
        <f>IF(N216="sníž. přenesená",J216,0)</f>
        <v>0</v>
      </c>
      <c r="BI216" s="216">
        <f>IF(N216="nulová",J216,0)</f>
        <v>0</v>
      </c>
      <c r="BJ216" s="17" t="s">
        <v>77</v>
      </c>
      <c r="BK216" s="216">
        <f>ROUND(I216*H216,2)</f>
        <v>0</v>
      </c>
      <c r="BL216" s="17" t="s">
        <v>128</v>
      </c>
      <c r="BM216" s="215" t="s">
        <v>954</v>
      </c>
    </row>
    <row r="217" s="2" customFormat="1" ht="16.30189" customHeight="1">
      <c r="A217" s="38"/>
      <c r="B217" s="39"/>
      <c r="C217" s="217" t="s">
        <v>593</v>
      </c>
      <c r="D217" s="217" t="s">
        <v>134</v>
      </c>
      <c r="E217" s="218" t="s">
        <v>582</v>
      </c>
      <c r="F217" s="219" t="s">
        <v>583</v>
      </c>
      <c r="G217" s="220" t="s">
        <v>127</v>
      </c>
      <c r="H217" s="221">
        <v>1</v>
      </c>
      <c r="I217" s="222"/>
      <c r="J217" s="223">
        <f>ROUND(I217*H217,2)</f>
        <v>0</v>
      </c>
      <c r="K217" s="219" t="s">
        <v>19</v>
      </c>
      <c r="L217" s="224"/>
      <c r="M217" s="225" t="s">
        <v>19</v>
      </c>
      <c r="N217" s="226" t="s">
        <v>40</v>
      </c>
      <c r="O217" s="84"/>
      <c r="P217" s="213">
        <f>O217*H217</f>
        <v>0</v>
      </c>
      <c r="Q217" s="213">
        <v>0.013599999999999999</v>
      </c>
      <c r="R217" s="213">
        <f>Q217*H217</f>
        <v>0.013599999999999999</v>
      </c>
      <c r="S217" s="213">
        <v>0</v>
      </c>
      <c r="T217" s="214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15" t="s">
        <v>138</v>
      </c>
      <c r="AT217" s="215" t="s">
        <v>134</v>
      </c>
      <c r="AU217" s="215" t="s">
        <v>79</v>
      </c>
      <c r="AY217" s="17" t="s">
        <v>121</v>
      </c>
      <c r="BE217" s="216">
        <f>IF(N217="základní",J217,0)</f>
        <v>0</v>
      </c>
      <c r="BF217" s="216">
        <f>IF(N217="snížená",J217,0)</f>
        <v>0</v>
      </c>
      <c r="BG217" s="216">
        <f>IF(N217="zákl. přenesená",J217,0)</f>
        <v>0</v>
      </c>
      <c r="BH217" s="216">
        <f>IF(N217="sníž. přenesená",J217,0)</f>
        <v>0</v>
      </c>
      <c r="BI217" s="216">
        <f>IF(N217="nulová",J217,0)</f>
        <v>0</v>
      </c>
      <c r="BJ217" s="17" t="s">
        <v>77</v>
      </c>
      <c r="BK217" s="216">
        <f>ROUND(I217*H217,2)</f>
        <v>0</v>
      </c>
      <c r="BL217" s="17" t="s">
        <v>128</v>
      </c>
      <c r="BM217" s="215" t="s">
        <v>955</v>
      </c>
    </row>
    <row r="218" s="2" customFormat="1" ht="16.30189" customHeight="1">
      <c r="A218" s="38"/>
      <c r="B218" s="39"/>
      <c r="C218" s="204" t="s">
        <v>597</v>
      </c>
      <c r="D218" s="204" t="s">
        <v>124</v>
      </c>
      <c r="E218" s="205" t="s">
        <v>586</v>
      </c>
      <c r="F218" s="206" t="s">
        <v>587</v>
      </c>
      <c r="G218" s="207" t="s">
        <v>127</v>
      </c>
      <c r="H218" s="208">
        <v>1</v>
      </c>
      <c r="I218" s="209"/>
      <c r="J218" s="210">
        <f>ROUND(I218*H218,2)</f>
        <v>0</v>
      </c>
      <c r="K218" s="206" t="s">
        <v>19</v>
      </c>
      <c r="L218" s="44"/>
      <c r="M218" s="211" t="s">
        <v>19</v>
      </c>
      <c r="N218" s="212" t="s">
        <v>40</v>
      </c>
      <c r="O218" s="84"/>
      <c r="P218" s="213">
        <f>O218*H218</f>
        <v>0</v>
      </c>
      <c r="Q218" s="213">
        <v>0</v>
      </c>
      <c r="R218" s="213">
        <f>Q218*H218</f>
        <v>0</v>
      </c>
      <c r="S218" s="213">
        <v>0</v>
      </c>
      <c r="T218" s="214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15" t="s">
        <v>128</v>
      </c>
      <c r="AT218" s="215" t="s">
        <v>124</v>
      </c>
      <c r="AU218" s="215" t="s">
        <v>79</v>
      </c>
      <c r="AY218" s="17" t="s">
        <v>121</v>
      </c>
      <c r="BE218" s="216">
        <f>IF(N218="základní",J218,0)</f>
        <v>0</v>
      </c>
      <c r="BF218" s="216">
        <f>IF(N218="snížená",J218,0)</f>
        <v>0</v>
      </c>
      <c r="BG218" s="216">
        <f>IF(N218="zákl. přenesená",J218,0)</f>
        <v>0</v>
      </c>
      <c r="BH218" s="216">
        <f>IF(N218="sníž. přenesená",J218,0)</f>
        <v>0</v>
      </c>
      <c r="BI218" s="216">
        <f>IF(N218="nulová",J218,0)</f>
        <v>0</v>
      </c>
      <c r="BJ218" s="17" t="s">
        <v>77</v>
      </c>
      <c r="BK218" s="216">
        <f>ROUND(I218*H218,2)</f>
        <v>0</v>
      </c>
      <c r="BL218" s="17" t="s">
        <v>128</v>
      </c>
      <c r="BM218" s="215" t="s">
        <v>956</v>
      </c>
    </row>
    <row r="219" s="2" customFormat="1" ht="16.30189" customHeight="1">
      <c r="A219" s="38"/>
      <c r="B219" s="39"/>
      <c r="C219" s="217" t="s">
        <v>601</v>
      </c>
      <c r="D219" s="217" t="s">
        <v>134</v>
      </c>
      <c r="E219" s="218" t="s">
        <v>590</v>
      </c>
      <c r="F219" s="219" t="s">
        <v>591</v>
      </c>
      <c r="G219" s="220" t="s">
        <v>127</v>
      </c>
      <c r="H219" s="221">
        <v>1</v>
      </c>
      <c r="I219" s="222"/>
      <c r="J219" s="223">
        <f>ROUND(I219*H219,2)</f>
        <v>0</v>
      </c>
      <c r="K219" s="219" t="s">
        <v>19</v>
      </c>
      <c r="L219" s="224"/>
      <c r="M219" s="225" t="s">
        <v>19</v>
      </c>
      <c r="N219" s="226" t="s">
        <v>40</v>
      </c>
      <c r="O219" s="84"/>
      <c r="P219" s="213">
        <f>O219*H219</f>
        <v>0</v>
      </c>
      <c r="Q219" s="213">
        <v>0.0025500000000000002</v>
      </c>
      <c r="R219" s="213">
        <f>Q219*H219</f>
        <v>0.0025500000000000002</v>
      </c>
      <c r="S219" s="213">
        <v>0</v>
      </c>
      <c r="T219" s="214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15" t="s">
        <v>138</v>
      </c>
      <c r="AT219" s="215" t="s">
        <v>134</v>
      </c>
      <c r="AU219" s="215" t="s">
        <v>79</v>
      </c>
      <c r="AY219" s="17" t="s">
        <v>121</v>
      </c>
      <c r="BE219" s="216">
        <f>IF(N219="základní",J219,0)</f>
        <v>0</v>
      </c>
      <c r="BF219" s="216">
        <f>IF(N219="snížená",J219,0)</f>
        <v>0</v>
      </c>
      <c r="BG219" s="216">
        <f>IF(N219="zákl. přenesená",J219,0)</f>
        <v>0</v>
      </c>
      <c r="BH219" s="216">
        <f>IF(N219="sníž. přenesená",J219,0)</f>
        <v>0</v>
      </c>
      <c r="BI219" s="216">
        <f>IF(N219="nulová",J219,0)</f>
        <v>0</v>
      </c>
      <c r="BJ219" s="17" t="s">
        <v>77</v>
      </c>
      <c r="BK219" s="216">
        <f>ROUND(I219*H219,2)</f>
        <v>0</v>
      </c>
      <c r="BL219" s="17" t="s">
        <v>128</v>
      </c>
      <c r="BM219" s="215" t="s">
        <v>957</v>
      </c>
    </row>
    <row r="220" s="2" customFormat="1" ht="16.30189" customHeight="1">
      <c r="A220" s="38"/>
      <c r="B220" s="39"/>
      <c r="C220" s="204" t="s">
        <v>605</v>
      </c>
      <c r="D220" s="204" t="s">
        <v>124</v>
      </c>
      <c r="E220" s="205" t="s">
        <v>594</v>
      </c>
      <c r="F220" s="206" t="s">
        <v>595</v>
      </c>
      <c r="G220" s="207" t="s">
        <v>127</v>
      </c>
      <c r="H220" s="208">
        <v>1</v>
      </c>
      <c r="I220" s="209"/>
      <c r="J220" s="210">
        <f>ROUND(I220*H220,2)</f>
        <v>0</v>
      </c>
      <c r="K220" s="206" t="s">
        <v>19</v>
      </c>
      <c r="L220" s="44"/>
      <c r="M220" s="211" t="s">
        <v>19</v>
      </c>
      <c r="N220" s="212" t="s">
        <v>40</v>
      </c>
      <c r="O220" s="84"/>
      <c r="P220" s="213">
        <f>O220*H220</f>
        <v>0</v>
      </c>
      <c r="Q220" s="213">
        <v>0</v>
      </c>
      <c r="R220" s="213">
        <f>Q220*H220</f>
        <v>0</v>
      </c>
      <c r="S220" s="213">
        <v>0</v>
      </c>
      <c r="T220" s="214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15" t="s">
        <v>128</v>
      </c>
      <c r="AT220" s="215" t="s">
        <v>124</v>
      </c>
      <c r="AU220" s="215" t="s">
        <v>79</v>
      </c>
      <c r="AY220" s="17" t="s">
        <v>121</v>
      </c>
      <c r="BE220" s="216">
        <f>IF(N220="základní",J220,0)</f>
        <v>0</v>
      </c>
      <c r="BF220" s="216">
        <f>IF(N220="snížená",J220,0)</f>
        <v>0</v>
      </c>
      <c r="BG220" s="216">
        <f>IF(N220="zákl. přenesená",J220,0)</f>
        <v>0</v>
      </c>
      <c r="BH220" s="216">
        <f>IF(N220="sníž. přenesená",J220,0)</f>
        <v>0</v>
      </c>
      <c r="BI220" s="216">
        <f>IF(N220="nulová",J220,0)</f>
        <v>0</v>
      </c>
      <c r="BJ220" s="17" t="s">
        <v>77</v>
      </c>
      <c r="BK220" s="216">
        <f>ROUND(I220*H220,2)</f>
        <v>0</v>
      </c>
      <c r="BL220" s="17" t="s">
        <v>128</v>
      </c>
      <c r="BM220" s="215" t="s">
        <v>958</v>
      </c>
    </row>
    <row r="221" s="2" customFormat="1" ht="16.30189" customHeight="1">
      <c r="A221" s="38"/>
      <c r="B221" s="39"/>
      <c r="C221" s="217" t="s">
        <v>609</v>
      </c>
      <c r="D221" s="217" t="s">
        <v>134</v>
      </c>
      <c r="E221" s="218" t="s">
        <v>598</v>
      </c>
      <c r="F221" s="219" t="s">
        <v>599</v>
      </c>
      <c r="G221" s="220" t="s">
        <v>127</v>
      </c>
      <c r="H221" s="221">
        <v>1</v>
      </c>
      <c r="I221" s="222"/>
      <c r="J221" s="223">
        <f>ROUND(I221*H221,2)</f>
        <v>0</v>
      </c>
      <c r="K221" s="219" t="s">
        <v>19</v>
      </c>
      <c r="L221" s="224"/>
      <c r="M221" s="225" t="s">
        <v>19</v>
      </c>
      <c r="N221" s="226" t="s">
        <v>40</v>
      </c>
      <c r="O221" s="84"/>
      <c r="P221" s="213">
        <f>O221*H221</f>
        <v>0</v>
      </c>
      <c r="Q221" s="213">
        <v>0.002</v>
      </c>
      <c r="R221" s="213">
        <f>Q221*H221</f>
        <v>0.002</v>
      </c>
      <c r="S221" s="213">
        <v>0</v>
      </c>
      <c r="T221" s="214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15" t="s">
        <v>138</v>
      </c>
      <c r="AT221" s="215" t="s">
        <v>134</v>
      </c>
      <c r="AU221" s="215" t="s">
        <v>79</v>
      </c>
      <c r="AY221" s="17" t="s">
        <v>121</v>
      </c>
      <c r="BE221" s="216">
        <f>IF(N221="základní",J221,0)</f>
        <v>0</v>
      </c>
      <c r="BF221" s="216">
        <f>IF(N221="snížená",J221,0)</f>
        <v>0</v>
      </c>
      <c r="BG221" s="216">
        <f>IF(N221="zákl. přenesená",J221,0)</f>
        <v>0</v>
      </c>
      <c r="BH221" s="216">
        <f>IF(N221="sníž. přenesená",J221,0)</f>
        <v>0</v>
      </c>
      <c r="BI221" s="216">
        <f>IF(N221="nulová",J221,0)</f>
        <v>0</v>
      </c>
      <c r="BJ221" s="17" t="s">
        <v>77</v>
      </c>
      <c r="BK221" s="216">
        <f>ROUND(I221*H221,2)</f>
        <v>0</v>
      </c>
      <c r="BL221" s="17" t="s">
        <v>128</v>
      </c>
      <c r="BM221" s="215" t="s">
        <v>959</v>
      </c>
    </row>
    <row r="222" s="2" customFormat="1" ht="16.30189" customHeight="1">
      <c r="A222" s="38"/>
      <c r="B222" s="39"/>
      <c r="C222" s="204" t="s">
        <v>613</v>
      </c>
      <c r="D222" s="204" t="s">
        <v>124</v>
      </c>
      <c r="E222" s="205" t="s">
        <v>602</v>
      </c>
      <c r="F222" s="206" t="s">
        <v>603</v>
      </c>
      <c r="G222" s="207" t="s">
        <v>127</v>
      </c>
      <c r="H222" s="208">
        <v>1</v>
      </c>
      <c r="I222" s="209"/>
      <c r="J222" s="210">
        <f>ROUND(I222*H222,2)</f>
        <v>0</v>
      </c>
      <c r="K222" s="206" t="s">
        <v>19</v>
      </c>
      <c r="L222" s="44"/>
      <c r="M222" s="211" t="s">
        <v>19</v>
      </c>
      <c r="N222" s="212" t="s">
        <v>40</v>
      </c>
      <c r="O222" s="84"/>
      <c r="P222" s="213">
        <f>O222*H222</f>
        <v>0</v>
      </c>
      <c r="Q222" s="213">
        <v>0</v>
      </c>
      <c r="R222" s="213">
        <f>Q222*H222</f>
        <v>0</v>
      </c>
      <c r="S222" s="213">
        <v>0</v>
      </c>
      <c r="T222" s="214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15" t="s">
        <v>128</v>
      </c>
      <c r="AT222" s="215" t="s">
        <v>124</v>
      </c>
      <c r="AU222" s="215" t="s">
        <v>79</v>
      </c>
      <c r="AY222" s="17" t="s">
        <v>121</v>
      </c>
      <c r="BE222" s="216">
        <f>IF(N222="základní",J222,0)</f>
        <v>0</v>
      </c>
      <c r="BF222" s="216">
        <f>IF(N222="snížená",J222,0)</f>
        <v>0</v>
      </c>
      <c r="BG222" s="216">
        <f>IF(N222="zákl. přenesená",J222,0)</f>
        <v>0</v>
      </c>
      <c r="BH222" s="216">
        <f>IF(N222="sníž. přenesená",J222,0)</f>
        <v>0</v>
      </c>
      <c r="BI222" s="216">
        <f>IF(N222="nulová",J222,0)</f>
        <v>0</v>
      </c>
      <c r="BJ222" s="17" t="s">
        <v>77</v>
      </c>
      <c r="BK222" s="216">
        <f>ROUND(I222*H222,2)</f>
        <v>0</v>
      </c>
      <c r="BL222" s="17" t="s">
        <v>128</v>
      </c>
      <c r="BM222" s="215" t="s">
        <v>960</v>
      </c>
    </row>
    <row r="223" s="2" customFormat="1" ht="16.30189" customHeight="1">
      <c r="A223" s="38"/>
      <c r="B223" s="39"/>
      <c r="C223" s="217" t="s">
        <v>617</v>
      </c>
      <c r="D223" s="217" t="s">
        <v>134</v>
      </c>
      <c r="E223" s="218" t="s">
        <v>606</v>
      </c>
      <c r="F223" s="219" t="s">
        <v>607</v>
      </c>
      <c r="G223" s="220" t="s">
        <v>127</v>
      </c>
      <c r="H223" s="221">
        <v>1</v>
      </c>
      <c r="I223" s="222"/>
      <c r="J223" s="223">
        <f>ROUND(I223*H223,2)</f>
        <v>0</v>
      </c>
      <c r="K223" s="219" t="s">
        <v>19</v>
      </c>
      <c r="L223" s="224"/>
      <c r="M223" s="225" t="s">
        <v>19</v>
      </c>
      <c r="N223" s="226" t="s">
        <v>40</v>
      </c>
      <c r="O223" s="84"/>
      <c r="P223" s="213">
        <f>O223*H223</f>
        <v>0</v>
      </c>
      <c r="Q223" s="213">
        <v>0.002</v>
      </c>
      <c r="R223" s="213">
        <f>Q223*H223</f>
        <v>0.002</v>
      </c>
      <c r="S223" s="213">
        <v>0</v>
      </c>
      <c r="T223" s="214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15" t="s">
        <v>138</v>
      </c>
      <c r="AT223" s="215" t="s">
        <v>134</v>
      </c>
      <c r="AU223" s="215" t="s">
        <v>79</v>
      </c>
      <c r="AY223" s="17" t="s">
        <v>121</v>
      </c>
      <c r="BE223" s="216">
        <f>IF(N223="základní",J223,0)</f>
        <v>0</v>
      </c>
      <c r="BF223" s="216">
        <f>IF(N223="snížená",J223,0)</f>
        <v>0</v>
      </c>
      <c r="BG223" s="216">
        <f>IF(N223="zákl. přenesená",J223,0)</f>
        <v>0</v>
      </c>
      <c r="BH223" s="216">
        <f>IF(N223="sníž. přenesená",J223,0)</f>
        <v>0</v>
      </c>
      <c r="BI223" s="216">
        <f>IF(N223="nulová",J223,0)</f>
        <v>0</v>
      </c>
      <c r="BJ223" s="17" t="s">
        <v>77</v>
      </c>
      <c r="BK223" s="216">
        <f>ROUND(I223*H223,2)</f>
        <v>0</v>
      </c>
      <c r="BL223" s="17" t="s">
        <v>128</v>
      </c>
      <c r="BM223" s="215" t="s">
        <v>961</v>
      </c>
    </row>
    <row r="224" s="2" customFormat="1" ht="21.0566" customHeight="1">
      <c r="A224" s="38"/>
      <c r="B224" s="39"/>
      <c r="C224" s="204" t="s">
        <v>621</v>
      </c>
      <c r="D224" s="204" t="s">
        <v>124</v>
      </c>
      <c r="E224" s="205" t="s">
        <v>610</v>
      </c>
      <c r="F224" s="206" t="s">
        <v>611</v>
      </c>
      <c r="G224" s="207" t="s">
        <v>127</v>
      </c>
      <c r="H224" s="208">
        <v>1</v>
      </c>
      <c r="I224" s="209"/>
      <c r="J224" s="210">
        <f>ROUND(I224*H224,2)</f>
        <v>0</v>
      </c>
      <c r="K224" s="206" t="s">
        <v>19</v>
      </c>
      <c r="L224" s="44"/>
      <c r="M224" s="211" t="s">
        <v>19</v>
      </c>
      <c r="N224" s="212" t="s">
        <v>40</v>
      </c>
      <c r="O224" s="84"/>
      <c r="P224" s="213">
        <f>O224*H224</f>
        <v>0</v>
      </c>
      <c r="Q224" s="213">
        <v>0</v>
      </c>
      <c r="R224" s="213">
        <f>Q224*H224</f>
        <v>0</v>
      </c>
      <c r="S224" s="213">
        <v>0</v>
      </c>
      <c r="T224" s="214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15" t="s">
        <v>128</v>
      </c>
      <c r="AT224" s="215" t="s">
        <v>124</v>
      </c>
      <c r="AU224" s="215" t="s">
        <v>79</v>
      </c>
      <c r="AY224" s="17" t="s">
        <v>121</v>
      </c>
      <c r="BE224" s="216">
        <f>IF(N224="základní",J224,0)</f>
        <v>0</v>
      </c>
      <c r="BF224" s="216">
        <f>IF(N224="snížená",J224,0)</f>
        <v>0</v>
      </c>
      <c r="BG224" s="216">
        <f>IF(N224="zákl. přenesená",J224,0)</f>
        <v>0</v>
      </c>
      <c r="BH224" s="216">
        <f>IF(N224="sníž. přenesená",J224,0)</f>
        <v>0</v>
      </c>
      <c r="BI224" s="216">
        <f>IF(N224="nulová",J224,0)</f>
        <v>0</v>
      </c>
      <c r="BJ224" s="17" t="s">
        <v>77</v>
      </c>
      <c r="BK224" s="216">
        <f>ROUND(I224*H224,2)</f>
        <v>0</v>
      </c>
      <c r="BL224" s="17" t="s">
        <v>128</v>
      </c>
      <c r="BM224" s="215" t="s">
        <v>962</v>
      </c>
    </row>
    <row r="225" s="2" customFormat="1" ht="16.30189" customHeight="1">
      <c r="A225" s="38"/>
      <c r="B225" s="39"/>
      <c r="C225" s="217" t="s">
        <v>625</v>
      </c>
      <c r="D225" s="217" t="s">
        <v>134</v>
      </c>
      <c r="E225" s="218" t="s">
        <v>614</v>
      </c>
      <c r="F225" s="219" t="s">
        <v>615</v>
      </c>
      <c r="G225" s="220" t="s">
        <v>127</v>
      </c>
      <c r="H225" s="221">
        <v>1</v>
      </c>
      <c r="I225" s="222"/>
      <c r="J225" s="223">
        <f>ROUND(I225*H225,2)</f>
        <v>0</v>
      </c>
      <c r="K225" s="219" t="s">
        <v>19</v>
      </c>
      <c r="L225" s="224"/>
      <c r="M225" s="225" t="s">
        <v>19</v>
      </c>
      <c r="N225" s="226" t="s">
        <v>40</v>
      </c>
      <c r="O225" s="84"/>
      <c r="P225" s="213">
        <f>O225*H225</f>
        <v>0</v>
      </c>
      <c r="Q225" s="213">
        <v>0.00010000000000000001</v>
      </c>
      <c r="R225" s="213">
        <f>Q225*H225</f>
        <v>0.00010000000000000001</v>
      </c>
      <c r="S225" s="213">
        <v>0</v>
      </c>
      <c r="T225" s="214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15" t="s">
        <v>138</v>
      </c>
      <c r="AT225" s="215" t="s">
        <v>134</v>
      </c>
      <c r="AU225" s="215" t="s">
        <v>79</v>
      </c>
      <c r="AY225" s="17" t="s">
        <v>121</v>
      </c>
      <c r="BE225" s="216">
        <f>IF(N225="základní",J225,0)</f>
        <v>0</v>
      </c>
      <c r="BF225" s="216">
        <f>IF(N225="snížená",J225,0)</f>
        <v>0</v>
      </c>
      <c r="BG225" s="216">
        <f>IF(N225="zákl. přenesená",J225,0)</f>
        <v>0</v>
      </c>
      <c r="BH225" s="216">
        <f>IF(N225="sníž. přenesená",J225,0)</f>
        <v>0</v>
      </c>
      <c r="BI225" s="216">
        <f>IF(N225="nulová",J225,0)</f>
        <v>0</v>
      </c>
      <c r="BJ225" s="17" t="s">
        <v>77</v>
      </c>
      <c r="BK225" s="216">
        <f>ROUND(I225*H225,2)</f>
        <v>0</v>
      </c>
      <c r="BL225" s="17" t="s">
        <v>128</v>
      </c>
      <c r="BM225" s="215" t="s">
        <v>963</v>
      </c>
    </row>
    <row r="226" s="2" customFormat="1" ht="16.30189" customHeight="1">
      <c r="A226" s="38"/>
      <c r="B226" s="39"/>
      <c r="C226" s="204" t="s">
        <v>629</v>
      </c>
      <c r="D226" s="204" t="s">
        <v>124</v>
      </c>
      <c r="E226" s="205" t="s">
        <v>618</v>
      </c>
      <c r="F226" s="206" t="s">
        <v>619</v>
      </c>
      <c r="G226" s="207" t="s">
        <v>127</v>
      </c>
      <c r="H226" s="208">
        <v>1</v>
      </c>
      <c r="I226" s="209"/>
      <c r="J226" s="210">
        <f>ROUND(I226*H226,2)</f>
        <v>0</v>
      </c>
      <c r="K226" s="206" t="s">
        <v>19</v>
      </c>
      <c r="L226" s="44"/>
      <c r="M226" s="211" t="s">
        <v>19</v>
      </c>
      <c r="N226" s="212" t="s">
        <v>40</v>
      </c>
      <c r="O226" s="84"/>
      <c r="P226" s="213">
        <f>O226*H226</f>
        <v>0</v>
      </c>
      <c r="Q226" s="213">
        <v>0</v>
      </c>
      <c r="R226" s="213">
        <f>Q226*H226</f>
        <v>0</v>
      </c>
      <c r="S226" s="213">
        <v>0</v>
      </c>
      <c r="T226" s="214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15" t="s">
        <v>128</v>
      </c>
      <c r="AT226" s="215" t="s">
        <v>124</v>
      </c>
      <c r="AU226" s="215" t="s">
        <v>79</v>
      </c>
      <c r="AY226" s="17" t="s">
        <v>121</v>
      </c>
      <c r="BE226" s="216">
        <f>IF(N226="základní",J226,0)</f>
        <v>0</v>
      </c>
      <c r="BF226" s="216">
        <f>IF(N226="snížená",J226,0)</f>
        <v>0</v>
      </c>
      <c r="BG226" s="216">
        <f>IF(N226="zákl. přenesená",J226,0)</f>
        <v>0</v>
      </c>
      <c r="BH226" s="216">
        <f>IF(N226="sníž. přenesená",J226,0)</f>
        <v>0</v>
      </c>
      <c r="BI226" s="216">
        <f>IF(N226="nulová",J226,0)</f>
        <v>0</v>
      </c>
      <c r="BJ226" s="17" t="s">
        <v>77</v>
      </c>
      <c r="BK226" s="216">
        <f>ROUND(I226*H226,2)</f>
        <v>0</v>
      </c>
      <c r="BL226" s="17" t="s">
        <v>128</v>
      </c>
      <c r="BM226" s="215" t="s">
        <v>964</v>
      </c>
    </row>
    <row r="227" s="2" customFormat="1" ht="16.30189" customHeight="1">
      <c r="A227" s="38"/>
      <c r="B227" s="39"/>
      <c r="C227" s="217" t="s">
        <v>633</v>
      </c>
      <c r="D227" s="217" t="s">
        <v>134</v>
      </c>
      <c r="E227" s="218" t="s">
        <v>622</v>
      </c>
      <c r="F227" s="219" t="s">
        <v>623</v>
      </c>
      <c r="G227" s="220" t="s">
        <v>127</v>
      </c>
      <c r="H227" s="221">
        <v>1</v>
      </c>
      <c r="I227" s="222"/>
      <c r="J227" s="223">
        <f>ROUND(I227*H227,2)</f>
        <v>0</v>
      </c>
      <c r="K227" s="219" t="s">
        <v>19</v>
      </c>
      <c r="L227" s="224"/>
      <c r="M227" s="225" t="s">
        <v>19</v>
      </c>
      <c r="N227" s="226" t="s">
        <v>40</v>
      </c>
      <c r="O227" s="84"/>
      <c r="P227" s="213">
        <f>O227*H227</f>
        <v>0</v>
      </c>
      <c r="Q227" s="213">
        <v>0.00010000000000000001</v>
      </c>
      <c r="R227" s="213">
        <f>Q227*H227</f>
        <v>0.00010000000000000001</v>
      </c>
      <c r="S227" s="213">
        <v>0</v>
      </c>
      <c r="T227" s="214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15" t="s">
        <v>138</v>
      </c>
      <c r="AT227" s="215" t="s">
        <v>134</v>
      </c>
      <c r="AU227" s="215" t="s">
        <v>79</v>
      </c>
      <c r="AY227" s="17" t="s">
        <v>121</v>
      </c>
      <c r="BE227" s="216">
        <f>IF(N227="základní",J227,0)</f>
        <v>0</v>
      </c>
      <c r="BF227" s="216">
        <f>IF(N227="snížená",J227,0)</f>
        <v>0</v>
      </c>
      <c r="BG227" s="216">
        <f>IF(N227="zákl. přenesená",J227,0)</f>
        <v>0</v>
      </c>
      <c r="BH227" s="216">
        <f>IF(N227="sníž. přenesená",J227,0)</f>
        <v>0</v>
      </c>
      <c r="BI227" s="216">
        <f>IF(N227="nulová",J227,0)</f>
        <v>0</v>
      </c>
      <c r="BJ227" s="17" t="s">
        <v>77</v>
      </c>
      <c r="BK227" s="216">
        <f>ROUND(I227*H227,2)</f>
        <v>0</v>
      </c>
      <c r="BL227" s="17" t="s">
        <v>128</v>
      </c>
      <c r="BM227" s="215" t="s">
        <v>965</v>
      </c>
    </row>
    <row r="228" s="2" customFormat="1" ht="16.30189" customHeight="1">
      <c r="A228" s="38"/>
      <c r="B228" s="39"/>
      <c r="C228" s="204" t="s">
        <v>637</v>
      </c>
      <c r="D228" s="204" t="s">
        <v>124</v>
      </c>
      <c r="E228" s="205" t="s">
        <v>626</v>
      </c>
      <c r="F228" s="206" t="s">
        <v>627</v>
      </c>
      <c r="G228" s="207" t="s">
        <v>127</v>
      </c>
      <c r="H228" s="208">
        <v>1</v>
      </c>
      <c r="I228" s="209"/>
      <c r="J228" s="210">
        <f>ROUND(I228*H228,2)</f>
        <v>0</v>
      </c>
      <c r="K228" s="206" t="s">
        <v>19</v>
      </c>
      <c r="L228" s="44"/>
      <c r="M228" s="211" t="s">
        <v>19</v>
      </c>
      <c r="N228" s="212" t="s">
        <v>40</v>
      </c>
      <c r="O228" s="84"/>
      <c r="P228" s="213">
        <f>O228*H228</f>
        <v>0</v>
      </c>
      <c r="Q228" s="213">
        <v>0</v>
      </c>
      <c r="R228" s="213">
        <f>Q228*H228</f>
        <v>0</v>
      </c>
      <c r="S228" s="213">
        <v>0</v>
      </c>
      <c r="T228" s="214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15" t="s">
        <v>128</v>
      </c>
      <c r="AT228" s="215" t="s">
        <v>124</v>
      </c>
      <c r="AU228" s="215" t="s">
        <v>79</v>
      </c>
      <c r="AY228" s="17" t="s">
        <v>121</v>
      </c>
      <c r="BE228" s="216">
        <f>IF(N228="základní",J228,0)</f>
        <v>0</v>
      </c>
      <c r="BF228" s="216">
        <f>IF(N228="snížená",J228,0)</f>
        <v>0</v>
      </c>
      <c r="BG228" s="216">
        <f>IF(N228="zákl. přenesená",J228,0)</f>
        <v>0</v>
      </c>
      <c r="BH228" s="216">
        <f>IF(N228="sníž. přenesená",J228,0)</f>
        <v>0</v>
      </c>
      <c r="BI228" s="216">
        <f>IF(N228="nulová",J228,0)</f>
        <v>0</v>
      </c>
      <c r="BJ228" s="17" t="s">
        <v>77</v>
      </c>
      <c r="BK228" s="216">
        <f>ROUND(I228*H228,2)</f>
        <v>0</v>
      </c>
      <c r="BL228" s="17" t="s">
        <v>128</v>
      </c>
      <c r="BM228" s="215" t="s">
        <v>966</v>
      </c>
    </row>
    <row r="229" s="2" customFormat="1" ht="16.30189" customHeight="1">
      <c r="A229" s="38"/>
      <c r="B229" s="39"/>
      <c r="C229" s="204" t="s">
        <v>641</v>
      </c>
      <c r="D229" s="204" t="s">
        <v>124</v>
      </c>
      <c r="E229" s="205" t="s">
        <v>630</v>
      </c>
      <c r="F229" s="206" t="s">
        <v>631</v>
      </c>
      <c r="G229" s="207" t="s">
        <v>127</v>
      </c>
      <c r="H229" s="208">
        <v>5</v>
      </c>
      <c r="I229" s="209"/>
      <c r="J229" s="210">
        <f>ROUND(I229*H229,2)</f>
        <v>0</v>
      </c>
      <c r="K229" s="206" t="s">
        <v>19</v>
      </c>
      <c r="L229" s="44"/>
      <c r="M229" s="211" t="s">
        <v>19</v>
      </c>
      <c r="N229" s="212" t="s">
        <v>40</v>
      </c>
      <c r="O229" s="84"/>
      <c r="P229" s="213">
        <f>O229*H229</f>
        <v>0</v>
      </c>
      <c r="Q229" s="213">
        <v>0</v>
      </c>
      <c r="R229" s="213">
        <f>Q229*H229</f>
        <v>0</v>
      </c>
      <c r="S229" s="213">
        <v>0</v>
      </c>
      <c r="T229" s="214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15" t="s">
        <v>128</v>
      </c>
      <c r="AT229" s="215" t="s">
        <v>124</v>
      </c>
      <c r="AU229" s="215" t="s">
        <v>79</v>
      </c>
      <c r="AY229" s="17" t="s">
        <v>121</v>
      </c>
      <c r="BE229" s="216">
        <f>IF(N229="základní",J229,0)</f>
        <v>0</v>
      </c>
      <c r="BF229" s="216">
        <f>IF(N229="snížená",J229,0)</f>
        <v>0</v>
      </c>
      <c r="BG229" s="216">
        <f>IF(N229="zákl. přenesená",J229,0)</f>
        <v>0</v>
      </c>
      <c r="BH229" s="216">
        <f>IF(N229="sníž. přenesená",J229,0)</f>
        <v>0</v>
      </c>
      <c r="BI229" s="216">
        <f>IF(N229="nulová",J229,0)</f>
        <v>0</v>
      </c>
      <c r="BJ229" s="17" t="s">
        <v>77</v>
      </c>
      <c r="BK229" s="216">
        <f>ROUND(I229*H229,2)</f>
        <v>0</v>
      </c>
      <c r="BL229" s="17" t="s">
        <v>128</v>
      </c>
      <c r="BM229" s="215" t="s">
        <v>967</v>
      </c>
    </row>
    <row r="230" s="2" customFormat="1" ht="23.4566" customHeight="1">
      <c r="A230" s="38"/>
      <c r="B230" s="39"/>
      <c r="C230" s="204" t="s">
        <v>645</v>
      </c>
      <c r="D230" s="204" t="s">
        <v>124</v>
      </c>
      <c r="E230" s="205" t="s">
        <v>312</v>
      </c>
      <c r="F230" s="206" t="s">
        <v>313</v>
      </c>
      <c r="G230" s="207" t="s">
        <v>314</v>
      </c>
      <c r="H230" s="208">
        <v>0.57399999999999995</v>
      </c>
      <c r="I230" s="209"/>
      <c r="J230" s="210">
        <f>ROUND(I230*H230,2)</f>
        <v>0</v>
      </c>
      <c r="K230" s="206" t="s">
        <v>19</v>
      </c>
      <c r="L230" s="44"/>
      <c r="M230" s="211" t="s">
        <v>19</v>
      </c>
      <c r="N230" s="212" t="s">
        <v>40</v>
      </c>
      <c r="O230" s="84"/>
      <c r="P230" s="213">
        <f>O230*H230</f>
        <v>0</v>
      </c>
      <c r="Q230" s="213">
        <v>0</v>
      </c>
      <c r="R230" s="213">
        <f>Q230*H230</f>
        <v>0</v>
      </c>
      <c r="S230" s="213">
        <v>0</v>
      </c>
      <c r="T230" s="214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15" t="s">
        <v>140</v>
      </c>
      <c r="AT230" s="215" t="s">
        <v>124</v>
      </c>
      <c r="AU230" s="215" t="s">
        <v>79</v>
      </c>
      <c r="AY230" s="17" t="s">
        <v>121</v>
      </c>
      <c r="BE230" s="216">
        <f>IF(N230="základní",J230,0)</f>
        <v>0</v>
      </c>
      <c r="BF230" s="216">
        <f>IF(N230="snížená",J230,0)</f>
        <v>0</v>
      </c>
      <c r="BG230" s="216">
        <f>IF(N230="zákl. přenesená",J230,0)</f>
        <v>0</v>
      </c>
      <c r="BH230" s="216">
        <f>IF(N230="sníž. přenesená",J230,0)</f>
        <v>0</v>
      </c>
      <c r="BI230" s="216">
        <f>IF(N230="nulová",J230,0)</f>
        <v>0</v>
      </c>
      <c r="BJ230" s="17" t="s">
        <v>77</v>
      </c>
      <c r="BK230" s="216">
        <f>ROUND(I230*H230,2)</f>
        <v>0</v>
      </c>
      <c r="BL230" s="17" t="s">
        <v>140</v>
      </c>
      <c r="BM230" s="215" t="s">
        <v>968</v>
      </c>
    </row>
    <row r="231" s="12" customFormat="1" ht="22.8" customHeight="1">
      <c r="A231" s="12"/>
      <c r="B231" s="188"/>
      <c r="C231" s="189"/>
      <c r="D231" s="190" t="s">
        <v>68</v>
      </c>
      <c r="E231" s="202" t="s">
        <v>635</v>
      </c>
      <c r="F231" s="202" t="s">
        <v>636</v>
      </c>
      <c r="G231" s="189"/>
      <c r="H231" s="189"/>
      <c r="I231" s="192"/>
      <c r="J231" s="203">
        <f>BK231</f>
        <v>0</v>
      </c>
      <c r="K231" s="189"/>
      <c r="L231" s="194"/>
      <c r="M231" s="195"/>
      <c r="N231" s="196"/>
      <c r="O231" s="196"/>
      <c r="P231" s="197">
        <f>SUM(P232:P246)</f>
        <v>0</v>
      </c>
      <c r="Q231" s="196"/>
      <c r="R231" s="197">
        <f>SUM(R232:R246)</f>
        <v>0.19108500000000003</v>
      </c>
      <c r="S231" s="196"/>
      <c r="T231" s="198">
        <f>SUM(T232:T246)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199" t="s">
        <v>140</v>
      </c>
      <c r="AT231" s="200" t="s">
        <v>68</v>
      </c>
      <c r="AU231" s="200" t="s">
        <v>77</v>
      </c>
      <c r="AY231" s="199" t="s">
        <v>121</v>
      </c>
      <c r="BK231" s="201">
        <f>SUM(BK232:BK246)</f>
        <v>0</v>
      </c>
    </row>
    <row r="232" s="2" customFormat="1" ht="23.4566" customHeight="1">
      <c r="A232" s="38"/>
      <c r="B232" s="39"/>
      <c r="C232" s="204" t="s">
        <v>649</v>
      </c>
      <c r="D232" s="204" t="s">
        <v>124</v>
      </c>
      <c r="E232" s="205" t="s">
        <v>638</v>
      </c>
      <c r="F232" s="206" t="s">
        <v>639</v>
      </c>
      <c r="G232" s="207" t="s">
        <v>179</v>
      </c>
      <c r="H232" s="208">
        <v>750</v>
      </c>
      <c r="I232" s="209"/>
      <c r="J232" s="210">
        <f>ROUND(I232*H232,2)</f>
        <v>0</v>
      </c>
      <c r="K232" s="206" t="s">
        <v>19</v>
      </c>
      <c r="L232" s="44"/>
      <c r="M232" s="211" t="s">
        <v>19</v>
      </c>
      <c r="N232" s="212" t="s">
        <v>40</v>
      </c>
      <c r="O232" s="84"/>
      <c r="P232" s="213">
        <f>O232*H232</f>
        <v>0</v>
      </c>
      <c r="Q232" s="213">
        <v>0</v>
      </c>
      <c r="R232" s="213">
        <f>Q232*H232</f>
        <v>0</v>
      </c>
      <c r="S232" s="213">
        <v>0</v>
      </c>
      <c r="T232" s="214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15" t="s">
        <v>128</v>
      </c>
      <c r="AT232" s="215" t="s">
        <v>124</v>
      </c>
      <c r="AU232" s="215" t="s">
        <v>79</v>
      </c>
      <c r="AY232" s="17" t="s">
        <v>121</v>
      </c>
      <c r="BE232" s="216">
        <f>IF(N232="základní",J232,0)</f>
        <v>0</v>
      </c>
      <c r="BF232" s="216">
        <f>IF(N232="snížená",J232,0)</f>
        <v>0</v>
      </c>
      <c r="BG232" s="216">
        <f>IF(N232="zákl. přenesená",J232,0)</f>
        <v>0</v>
      </c>
      <c r="BH232" s="216">
        <f>IF(N232="sníž. přenesená",J232,0)</f>
        <v>0</v>
      </c>
      <c r="BI232" s="216">
        <f>IF(N232="nulová",J232,0)</f>
        <v>0</v>
      </c>
      <c r="BJ232" s="17" t="s">
        <v>77</v>
      </c>
      <c r="BK232" s="216">
        <f>ROUND(I232*H232,2)</f>
        <v>0</v>
      </c>
      <c r="BL232" s="17" t="s">
        <v>128</v>
      </c>
      <c r="BM232" s="215" t="s">
        <v>969</v>
      </c>
    </row>
    <row r="233" s="2" customFormat="1" ht="16.30189" customHeight="1">
      <c r="A233" s="38"/>
      <c r="B233" s="39"/>
      <c r="C233" s="217" t="s">
        <v>652</v>
      </c>
      <c r="D233" s="217" t="s">
        <v>134</v>
      </c>
      <c r="E233" s="218" t="s">
        <v>642</v>
      </c>
      <c r="F233" s="219" t="s">
        <v>643</v>
      </c>
      <c r="G233" s="220" t="s">
        <v>179</v>
      </c>
      <c r="H233" s="221">
        <v>750</v>
      </c>
      <c r="I233" s="222"/>
      <c r="J233" s="223">
        <f>ROUND(I233*H233,2)</f>
        <v>0</v>
      </c>
      <c r="K233" s="219" t="s">
        <v>19</v>
      </c>
      <c r="L233" s="224"/>
      <c r="M233" s="225" t="s">
        <v>19</v>
      </c>
      <c r="N233" s="226" t="s">
        <v>40</v>
      </c>
      <c r="O233" s="84"/>
      <c r="P233" s="213">
        <f>O233*H233</f>
        <v>0</v>
      </c>
      <c r="Q233" s="213">
        <v>0</v>
      </c>
      <c r="R233" s="213">
        <f>Q233*H233</f>
        <v>0</v>
      </c>
      <c r="S233" s="213">
        <v>0</v>
      </c>
      <c r="T233" s="214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15" t="s">
        <v>138</v>
      </c>
      <c r="AT233" s="215" t="s">
        <v>134</v>
      </c>
      <c r="AU233" s="215" t="s">
        <v>79</v>
      </c>
      <c r="AY233" s="17" t="s">
        <v>121</v>
      </c>
      <c r="BE233" s="216">
        <f>IF(N233="základní",J233,0)</f>
        <v>0</v>
      </c>
      <c r="BF233" s="216">
        <f>IF(N233="snížená",J233,0)</f>
        <v>0</v>
      </c>
      <c r="BG233" s="216">
        <f>IF(N233="zákl. přenesená",J233,0)</f>
        <v>0</v>
      </c>
      <c r="BH233" s="216">
        <f>IF(N233="sníž. přenesená",J233,0)</f>
        <v>0</v>
      </c>
      <c r="BI233" s="216">
        <f>IF(N233="nulová",J233,0)</f>
        <v>0</v>
      </c>
      <c r="BJ233" s="17" t="s">
        <v>77</v>
      </c>
      <c r="BK233" s="216">
        <f>ROUND(I233*H233,2)</f>
        <v>0</v>
      </c>
      <c r="BL233" s="17" t="s">
        <v>128</v>
      </c>
      <c r="BM233" s="215" t="s">
        <v>970</v>
      </c>
    </row>
    <row r="234" s="2" customFormat="1" ht="23.4566" customHeight="1">
      <c r="A234" s="38"/>
      <c r="B234" s="39"/>
      <c r="C234" s="204" t="s">
        <v>657</v>
      </c>
      <c r="D234" s="204" t="s">
        <v>124</v>
      </c>
      <c r="E234" s="205" t="s">
        <v>646</v>
      </c>
      <c r="F234" s="206" t="s">
        <v>647</v>
      </c>
      <c r="G234" s="207" t="s">
        <v>179</v>
      </c>
      <c r="H234" s="208">
        <v>750</v>
      </c>
      <c r="I234" s="209"/>
      <c r="J234" s="210">
        <f>ROUND(I234*H234,2)</f>
        <v>0</v>
      </c>
      <c r="K234" s="206" t="s">
        <v>19</v>
      </c>
      <c r="L234" s="44"/>
      <c r="M234" s="211" t="s">
        <v>19</v>
      </c>
      <c r="N234" s="212" t="s">
        <v>40</v>
      </c>
      <c r="O234" s="84"/>
      <c r="P234" s="213">
        <f>O234*H234</f>
        <v>0</v>
      </c>
      <c r="Q234" s="213">
        <v>0</v>
      </c>
      <c r="R234" s="213">
        <f>Q234*H234</f>
        <v>0</v>
      </c>
      <c r="S234" s="213">
        <v>0</v>
      </c>
      <c r="T234" s="214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15" t="s">
        <v>128</v>
      </c>
      <c r="AT234" s="215" t="s">
        <v>124</v>
      </c>
      <c r="AU234" s="215" t="s">
        <v>79</v>
      </c>
      <c r="AY234" s="17" t="s">
        <v>121</v>
      </c>
      <c r="BE234" s="216">
        <f>IF(N234="základní",J234,0)</f>
        <v>0</v>
      </c>
      <c r="BF234" s="216">
        <f>IF(N234="snížená",J234,0)</f>
        <v>0</v>
      </c>
      <c r="BG234" s="216">
        <f>IF(N234="zákl. přenesená",J234,0)</f>
        <v>0</v>
      </c>
      <c r="BH234" s="216">
        <f>IF(N234="sníž. přenesená",J234,0)</f>
        <v>0</v>
      </c>
      <c r="BI234" s="216">
        <f>IF(N234="nulová",J234,0)</f>
        <v>0</v>
      </c>
      <c r="BJ234" s="17" t="s">
        <v>77</v>
      </c>
      <c r="BK234" s="216">
        <f>ROUND(I234*H234,2)</f>
        <v>0</v>
      </c>
      <c r="BL234" s="17" t="s">
        <v>128</v>
      </c>
      <c r="BM234" s="215" t="s">
        <v>971</v>
      </c>
    </row>
    <row r="235" s="2" customFormat="1" ht="16.30189" customHeight="1">
      <c r="A235" s="38"/>
      <c r="B235" s="39"/>
      <c r="C235" s="217" t="s">
        <v>661</v>
      </c>
      <c r="D235" s="217" t="s">
        <v>134</v>
      </c>
      <c r="E235" s="218" t="s">
        <v>459</v>
      </c>
      <c r="F235" s="219" t="s">
        <v>460</v>
      </c>
      <c r="G235" s="220" t="s">
        <v>179</v>
      </c>
      <c r="H235" s="221">
        <v>862.5</v>
      </c>
      <c r="I235" s="222"/>
      <c r="J235" s="223">
        <f>ROUND(I235*H235,2)</f>
        <v>0</v>
      </c>
      <c r="K235" s="219" t="s">
        <v>19</v>
      </c>
      <c r="L235" s="224"/>
      <c r="M235" s="225" t="s">
        <v>19</v>
      </c>
      <c r="N235" s="226" t="s">
        <v>40</v>
      </c>
      <c r="O235" s="84"/>
      <c r="P235" s="213">
        <f>O235*H235</f>
        <v>0</v>
      </c>
      <c r="Q235" s="213">
        <v>0.00017000000000000001</v>
      </c>
      <c r="R235" s="213">
        <f>Q235*H235</f>
        <v>0.14662500000000001</v>
      </c>
      <c r="S235" s="213">
        <v>0</v>
      </c>
      <c r="T235" s="214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15" t="s">
        <v>138</v>
      </c>
      <c r="AT235" s="215" t="s">
        <v>134</v>
      </c>
      <c r="AU235" s="215" t="s">
        <v>79</v>
      </c>
      <c r="AY235" s="17" t="s">
        <v>121</v>
      </c>
      <c r="BE235" s="216">
        <f>IF(N235="základní",J235,0)</f>
        <v>0</v>
      </c>
      <c r="BF235" s="216">
        <f>IF(N235="snížená",J235,0)</f>
        <v>0</v>
      </c>
      <c r="BG235" s="216">
        <f>IF(N235="zákl. přenesená",J235,0)</f>
        <v>0</v>
      </c>
      <c r="BH235" s="216">
        <f>IF(N235="sníž. přenesená",J235,0)</f>
        <v>0</v>
      </c>
      <c r="BI235" s="216">
        <f>IF(N235="nulová",J235,0)</f>
        <v>0</v>
      </c>
      <c r="BJ235" s="17" t="s">
        <v>77</v>
      </c>
      <c r="BK235" s="216">
        <f>ROUND(I235*H235,2)</f>
        <v>0</v>
      </c>
      <c r="BL235" s="17" t="s">
        <v>128</v>
      </c>
      <c r="BM235" s="215" t="s">
        <v>972</v>
      </c>
    </row>
    <row r="236" s="2" customFormat="1">
      <c r="A236" s="38"/>
      <c r="B236" s="39"/>
      <c r="C236" s="40"/>
      <c r="D236" s="227" t="s">
        <v>185</v>
      </c>
      <c r="E236" s="40"/>
      <c r="F236" s="228" t="s">
        <v>462</v>
      </c>
      <c r="G236" s="40"/>
      <c r="H236" s="40"/>
      <c r="I236" s="229"/>
      <c r="J236" s="40"/>
      <c r="K236" s="40"/>
      <c r="L236" s="44"/>
      <c r="M236" s="230"/>
      <c r="N236" s="231"/>
      <c r="O236" s="84"/>
      <c r="P236" s="84"/>
      <c r="Q236" s="84"/>
      <c r="R236" s="84"/>
      <c r="S236" s="84"/>
      <c r="T236" s="85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185</v>
      </c>
      <c r="AU236" s="17" t="s">
        <v>79</v>
      </c>
    </row>
    <row r="237" s="13" customFormat="1">
      <c r="A237" s="13"/>
      <c r="B237" s="238"/>
      <c r="C237" s="239"/>
      <c r="D237" s="227" t="s">
        <v>302</v>
      </c>
      <c r="E237" s="240" t="s">
        <v>19</v>
      </c>
      <c r="F237" s="241" t="s">
        <v>651</v>
      </c>
      <c r="G237" s="239"/>
      <c r="H237" s="242">
        <v>862.5</v>
      </c>
      <c r="I237" s="243"/>
      <c r="J237" s="239"/>
      <c r="K237" s="239"/>
      <c r="L237" s="244"/>
      <c r="M237" s="245"/>
      <c r="N237" s="246"/>
      <c r="O237" s="246"/>
      <c r="P237" s="246"/>
      <c r="Q237" s="246"/>
      <c r="R237" s="246"/>
      <c r="S237" s="246"/>
      <c r="T237" s="24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8" t="s">
        <v>302</v>
      </c>
      <c r="AU237" s="248" t="s">
        <v>79</v>
      </c>
      <c r="AV237" s="13" t="s">
        <v>79</v>
      </c>
      <c r="AW237" s="13" t="s">
        <v>31</v>
      </c>
      <c r="AX237" s="13" t="s">
        <v>77</v>
      </c>
      <c r="AY237" s="248" t="s">
        <v>121</v>
      </c>
    </row>
    <row r="238" s="2" customFormat="1" ht="16.30189" customHeight="1">
      <c r="A238" s="38"/>
      <c r="B238" s="39"/>
      <c r="C238" s="204" t="s">
        <v>665</v>
      </c>
      <c r="D238" s="204" t="s">
        <v>124</v>
      </c>
      <c r="E238" s="205" t="s">
        <v>653</v>
      </c>
      <c r="F238" s="206" t="s">
        <v>654</v>
      </c>
      <c r="G238" s="207" t="s">
        <v>179</v>
      </c>
      <c r="H238" s="208">
        <v>126</v>
      </c>
      <c r="I238" s="209"/>
      <c r="J238" s="210">
        <f>ROUND(I238*H238,2)</f>
        <v>0</v>
      </c>
      <c r="K238" s="206" t="s">
        <v>19</v>
      </c>
      <c r="L238" s="44"/>
      <c r="M238" s="211" t="s">
        <v>19</v>
      </c>
      <c r="N238" s="212" t="s">
        <v>40</v>
      </c>
      <c r="O238" s="84"/>
      <c r="P238" s="213">
        <f>O238*H238</f>
        <v>0</v>
      </c>
      <c r="Q238" s="213">
        <v>0</v>
      </c>
      <c r="R238" s="213">
        <f>Q238*H238</f>
        <v>0</v>
      </c>
      <c r="S238" s="213">
        <v>0</v>
      </c>
      <c r="T238" s="214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15" t="s">
        <v>128</v>
      </c>
      <c r="AT238" s="215" t="s">
        <v>124</v>
      </c>
      <c r="AU238" s="215" t="s">
        <v>79</v>
      </c>
      <c r="AY238" s="17" t="s">
        <v>121</v>
      </c>
      <c r="BE238" s="216">
        <f>IF(N238="základní",J238,0)</f>
        <v>0</v>
      </c>
      <c r="BF238" s="216">
        <f>IF(N238="snížená",J238,0)</f>
        <v>0</v>
      </c>
      <c r="BG238" s="216">
        <f>IF(N238="zákl. přenesená",J238,0)</f>
        <v>0</v>
      </c>
      <c r="BH238" s="216">
        <f>IF(N238="sníž. přenesená",J238,0)</f>
        <v>0</v>
      </c>
      <c r="BI238" s="216">
        <f>IF(N238="nulová",J238,0)</f>
        <v>0</v>
      </c>
      <c r="BJ238" s="17" t="s">
        <v>77</v>
      </c>
      <c r="BK238" s="216">
        <f>ROUND(I238*H238,2)</f>
        <v>0</v>
      </c>
      <c r="BL238" s="17" t="s">
        <v>128</v>
      </c>
      <c r="BM238" s="215" t="s">
        <v>973</v>
      </c>
    </row>
    <row r="239" s="13" customFormat="1">
      <c r="A239" s="13"/>
      <c r="B239" s="238"/>
      <c r="C239" s="239"/>
      <c r="D239" s="227" t="s">
        <v>302</v>
      </c>
      <c r="E239" s="240" t="s">
        <v>19</v>
      </c>
      <c r="F239" s="241" t="s">
        <v>656</v>
      </c>
      <c r="G239" s="239"/>
      <c r="H239" s="242">
        <v>126</v>
      </c>
      <c r="I239" s="243"/>
      <c r="J239" s="239"/>
      <c r="K239" s="239"/>
      <c r="L239" s="244"/>
      <c r="M239" s="245"/>
      <c r="N239" s="246"/>
      <c r="O239" s="246"/>
      <c r="P239" s="246"/>
      <c r="Q239" s="246"/>
      <c r="R239" s="246"/>
      <c r="S239" s="246"/>
      <c r="T239" s="24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8" t="s">
        <v>302</v>
      </c>
      <c r="AU239" s="248" t="s">
        <v>79</v>
      </c>
      <c r="AV239" s="13" t="s">
        <v>79</v>
      </c>
      <c r="AW239" s="13" t="s">
        <v>31</v>
      </c>
      <c r="AX239" s="13" t="s">
        <v>77</v>
      </c>
      <c r="AY239" s="248" t="s">
        <v>121</v>
      </c>
    </row>
    <row r="240" s="2" customFormat="1" ht="16.30189" customHeight="1">
      <c r="A240" s="38"/>
      <c r="B240" s="39"/>
      <c r="C240" s="217" t="s">
        <v>669</v>
      </c>
      <c r="D240" s="217" t="s">
        <v>134</v>
      </c>
      <c r="E240" s="218" t="s">
        <v>658</v>
      </c>
      <c r="F240" s="219" t="s">
        <v>659</v>
      </c>
      <c r="G240" s="220" t="s">
        <v>567</v>
      </c>
      <c r="H240" s="221">
        <v>18</v>
      </c>
      <c r="I240" s="222"/>
      <c r="J240" s="223">
        <f>ROUND(I240*H240,2)</f>
        <v>0</v>
      </c>
      <c r="K240" s="219" t="s">
        <v>19</v>
      </c>
      <c r="L240" s="224"/>
      <c r="M240" s="225" t="s">
        <v>19</v>
      </c>
      <c r="N240" s="226" t="s">
        <v>40</v>
      </c>
      <c r="O240" s="84"/>
      <c r="P240" s="213">
        <f>O240*H240</f>
        <v>0</v>
      </c>
      <c r="Q240" s="213">
        <v>0.001</v>
      </c>
      <c r="R240" s="213">
        <f>Q240*H240</f>
        <v>0.018000000000000002</v>
      </c>
      <c r="S240" s="213">
        <v>0</v>
      </c>
      <c r="T240" s="214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15" t="s">
        <v>138</v>
      </c>
      <c r="AT240" s="215" t="s">
        <v>134</v>
      </c>
      <c r="AU240" s="215" t="s">
        <v>79</v>
      </c>
      <c r="AY240" s="17" t="s">
        <v>121</v>
      </c>
      <c r="BE240" s="216">
        <f>IF(N240="základní",J240,0)</f>
        <v>0</v>
      </c>
      <c r="BF240" s="216">
        <f>IF(N240="snížená",J240,0)</f>
        <v>0</v>
      </c>
      <c r="BG240" s="216">
        <f>IF(N240="zákl. přenesená",J240,0)</f>
        <v>0</v>
      </c>
      <c r="BH240" s="216">
        <f>IF(N240="sníž. přenesená",J240,0)</f>
        <v>0</v>
      </c>
      <c r="BI240" s="216">
        <f>IF(N240="nulová",J240,0)</f>
        <v>0</v>
      </c>
      <c r="BJ240" s="17" t="s">
        <v>77</v>
      </c>
      <c r="BK240" s="216">
        <f>ROUND(I240*H240,2)</f>
        <v>0</v>
      </c>
      <c r="BL240" s="17" t="s">
        <v>128</v>
      </c>
      <c r="BM240" s="215" t="s">
        <v>974</v>
      </c>
    </row>
    <row r="241" s="2" customFormat="1" ht="16.30189" customHeight="1">
      <c r="A241" s="38"/>
      <c r="B241" s="39"/>
      <c r="C241" s="217" t="s">
        <v>674</v>
      </c>
      <c r="D241" s="217" t="s">
        <v>134</v>
      </c>
      <c r="E241" s="218" t="s">
        <v>662</v>
      </c>
      <c r="F241" s="219" t="s">
        <v>663</v>
      </c>
      <c r="G241" s="220" t="s">
        <v>127</v>
      </c>
      <c r="H241" s="221">
        <v>126</v>
      </c>
      <c r="I241" s="222"/>
      <c r="J241" s="223">
        <f>ROUND(I241*H241,2)</f>
        <v>0</v>
      </c>
      <c r="K241" s="219" t="s">
        <v>19</v>
      </c>
      <c r="L241" s="224"/>
      <c r="M241" s="225" t="s">
        <v>19</v>
      </c>
      <c r="N241" s="226" t="s">
        <v>40</v>
      </c>
      <c r="O241" s="84"/>
      <c r="P241" s="213">
        <f>O241*H241</f>
        <v>0</v>
      </c>
      <c r="Q241" s="213">
        <v>0.00021000000000000001</v>
      </c>
      <c r="R241" s="213">
        <f>Q241*H241</f>
        <v>0.026460000000000001</v>
      </c>
      <c r="S241" s="213">
        <v>0</v>
      </c>
      <c r="T241" s="214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15" t="s">
        <v>138</v>
      </c>
      <c r="AT241" s="215" t="s">
        <v>134</v>
      </c>
      <c r="AU241" s="215" t="s">
        <v>79</v>
      </c>
      <c r="AY241" s="17" t="s">
        <v>121</v>
      </c>
      <c r="BE241" s="216">
        <f>IF(N241="základní",J241,0)</f>
        <v>0</v>
      </c>
      <c r="BF241" s="216">
        <f>IF(N241="snížená",J241,0)</f>
        <v>0</v>
      </c>
      <c r="BG241" s="216">
        <f>IF(N241="zákl. přenesená",J241,0)</f>
        <v>0</v>
      </c>
      <c r="BH241" s="216">
        <f>IF(N241="sníž. přenesená",J241,0)</f>
        <v>0</v>
      </c>
      <c r="BI241" s="216">
        <f>IF(N241="nulová",J241,0)</f>
        <v>0</v>
      </c>
      <c r="BJ241" s="17" t="s">
        <v>77</v>
      </c>
      <c r="BK241" s="216">
        <f>ROUND(I241*H241,2)</f>
        <v>0</v>
      </c>
      <c r="BL241" s="17" t="s">
        <v>128</v>
      </c>
      <c r="BM241" s="215" t="s">
        <v>975</v>
      </c>
    </row>
    <row r="242" s="2" customFormat="1" ht="16.30189" customHeight="1">
      <c r="A242" s="38"/>
      <c r="B242" s="39"/>
      <c r="C242" s="204" t="s">
        <v>678</v>
      </c>
      <c r="D242" s="204" t="s">
        <v>124</v>
      </c>
      <c r="E242" s="205" t="s">
        <v>666</v>
      </c>
      <c r="F242" s="206" t="s">
        <v>667</v>
      </c>
      <c r="G242" s="207" t="s">
        <v>127</v>
      </c>
      <c r="H242" s="208">
        <v>100</v>
      </c>
      <c r="I242" s="209"/>
      <c r="J242" s="210">
        <f>ROUND(I242*H242,2)</f>
        <v>0</v>
      </c>
      <c r="K242" s="206" t="s">
        <v>19</v>
      </c>
      <c r="L242" s="44"/>
      <c r="M242" s="211" t="s">
        <v>19</v>
      </c>
      <c r="N242" s="212" t="s">
        <v>40</v>
      </c>
      <c r="O242" s="84"/>
      <c r="P242" s="213">
        <f>O242*H242</f>
        <v>0</v>
      </c>
      <c r="Q242" s="213">
        <v>0</v>
      </c>
      <c r="R242" s="213">
        <f>Q242*H242</f>
        <v>0</v>
      </c>
      <c r="S242" s="213">
        <v>0</v>
      </c>
      <c r="T242" s="214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15" t="s">
        <v>128</v>
      </c>
      <c r="AT242" s="215" t="s">
        <v>124</v>
      </c>
      <c r="AU242" s="215" t="s">
        <v>79</v>
      </c>
      <c r="AY242" s="17" t="s">
        <v>121</v>
      </c>
      <c r="BE242" s="216">
        <f>IF(N242="základní",J242,0)</f>
        <v>0</v>
      </c>
      <c r="BF242" s="216">
        <f>IF(N242="snížená",J242,0)</f>
        <v>0</v>
      </c>
      <c r="BG242" s="216">
        <f>IF(N242="zákl. přenesená",J242,0)</f>
        <v>0</v>
      </c>
      <c r="BH242" s="216">
        <f>IF(N242="sníž. přenesená",J242,0)</f>
        <v>0</v>
      </c>
      <c r="BI242" s="216">
        <f>IF(N242="nulová",J242,0)</f>
        <v>0</v>
      </c>
      <c r="BJ242" s="17" t="s">
        <v>77</v>
      </c>
      <c r="BK242" s="216">
        <f>ROUND(I242*H242,2)</f>
        <v>0</v>
      </c>
      <c r="BL242" s="17" t="s">
        <v>128</v>
      </c>
      <c r="BM242" s="215" t="s">
        <v>976</v>
      </c>
    </row>
    <row r="243" s="2" customFormat="1" ht="16.30189" customHeight="1">
      <c r="A243" s="38"/>
      <c r="B243" s="39"/>
      <c r="C243" s="217" t="s">
        <v>682</v>
      </c>
      <c r="D243" s="217" t="s">
        <v>134</v>
      </c>
      <c r="E243" s="218" t="s">
        <v>670</v>
      </c>
      <c r="F243" s="219" t="s">
        <v>671</v>
      </c>
      <c r="G243" s="220" t="s">
        <v>127</v>
      </c>
      <c r="H243" s="221">
        <v>100</v>
      </c>
      <c r="I243" s="222"/>
      <c r="J243" s="223">
        <f>ROUND(I243*H243,2)</f>
        <v>0</v>
      </c>
      <c r="K243" s="219" t="s">
        <v>19</v>
      </c>
      <c r="L243" s="224"/>
      <c r="M243" s="225" t="s">
        <v>19</v>
      </c>
      <c r="N243" s="226" t="s">
        <v>40</v>
      </c>
      <c r="O243" s="84"/>
      <c r="P243" s="213">
        <f>O243*H243</f>
        <v>0</v>
      </c>
      <c r="Q243" s="213">
        <v>0</v>
      </c>
      <c r="R243" s="213">
        <f>Q243*H243</f>
        <v>0</v>
      </c>
      <c r="S243" s="213">
        <v>0</v>
      </c>
      <c r="T243" s="214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15" t="s">
        <v>138</v>
      </c>
      <c r="AT243" s="215" t="s">
        <v>134</v>
      </c>
      <c r="AU243" s="215" t="s">
        <v>79</v>
      </c>
      <c r="AY243" s="17" t="s">
        <v>121</v>
      </c>
      <c r="BE243" s="216">
        <f>IF(N243="základní",J243,0)</f>
        <v>0</v>
      </c>
      <c r="BF243" s="216">
        <f>IF(N243="snížená",J243,0)</f>
        <v>0</v>
      </c>
      <c r="BG243" s="216">
        <f>IF(N243="zákl. přenesená",J243,0)</f>
        <v>0</v>
      </c>
      <c r="BH243" s="216">
        <f>IF(N243="sníž. přenesená",J243,0)</f>
        <v>0</v>
      </c>
      <c r="BI243" s="216">
        <f>IF(N243="nulová",J243,0)</f>
        <v>0</v>
      </c>
      <c r="BJ243" s="17" t="s">
        <v>77</v>
      </c>
      <c r="BK243" s="216">
        <f>ROUND(I243*H243,2)</f>
        <v>0</v>
      </c>
      <c r="BL243" s="17" t="s">
        <v>128</v>
      </c>
      <c r="BM243" s="215" t="s">
        <v>977</v>
      </c>
    </row>
    <row r="244" s="2" customFormat="1">
      <c r="A244" s="38"/>
      <c r="B244" s="39"/>
      <c r="C244" s="40"/>
      <c r="D244" s="227" t="s">
        <v>185</v>
      </c>
      <c r="E244" s="40"/>
      <c r="F244" s="228" t="s">
        <v>673</v>
      </c>
      <c r="G244" s="40"/>
      <c r="H244" s="40"/>
      <c r="I244" s="229"/>
      <c r="J244" s="40"/>
      <c r="K244" s="40"/>
      <c r="L244" s="44"/>
      <c r="M244" s="230"/>
      <c r="N244" s="231"/>
      <c r="O244" s="84"/>
      <c r="P244" s="84"/>
      <c r="Q244" s="84"/>
      <c r="R244" s="84"/>
      <c r="S244" s="84"/>
      <c r="T244" s="85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7" t="s">
        <v>185</v>
      </c>
      <c r="AU244" s="17" t="s">
        <v>79</v>
      </c>
    </row>
    <row r="245" s="2" customFormat="1" ht="16.30189" customHeight="1">
      <c r="A245" s="38"/>
      <c r="B245" s="39"/>
      <c r="C245" s="204" t="s">
        <v>686</v>
      </c>
      <c r="D245" s="204" t="s">
        <v>124</v>
      </c>
      <c r="E245" s="205" t="s">
        <v>675</v>
      </c>
      <c r="F245" s="206" t="s">
        <v>676</v>
      </c>
      <c r="G245" s="207" t="s">
        <v>127</v>
      </c>
      <c r="H245" s="208">
        <v>35</v>
      </c>
      <c r="I245" s="209"/>
      <c r="J245" s="210">
        <f>ROUND(I245*H245,2)</f>
        <v>0</v>
      </c>
      <c r="K245" s="206" t="s">
        <v>19</v>
      </c>
      <c r="L245" s="44"/>
      <c r="M245" s="211" t="s">
        <v>19</v>
      </c>
      <c r="N245" s="212" t="s">
        <v>40</v>
      </c>
      <c r="O245" s="84"/>
      <c r="P245" s="213">
        <f>O245*H245</f>
        <v>0</v>
      </c>
      <c r="Q245" s="213">
        <v>0</v>
      </c>
      <c r="R245" s="213">
        <f>Q245*H245</f>
        <v>0</v>
      </c>
      <c r="S245" s="213">
        <v>0</v>
      </c>
      <c r="T245" s="214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15" t="s">
        <v>128</v>
      </c>
      <c r="AT245" s="215" t="s">
        <v>124</v>
      </c>
      <c r="AU245" s="215" t="s">
        <v>79</v>
      </c>
      <c r="AY245" s="17" t="s">
        <v>121</v>
      </c>
      <c r="BE245" s="216">
        <f>IF(N245="základní",J245,0)</f>
        <v>0</v>
      </c>
      <c r="BF245" s="216">
        <f>IF(N245="snížená",J245,0)</f>
        <v>0</v>
      </c>
      <c r="BG245" s="216">
        <f>IF(N245="zákl. přenesená",J245,0)</f>
        <v>0</v>
      </c>
      <c r="BH245" s="216">
        <f>IF(N245="sníž. přenesená",J245,0)</f>
        <v>0</v>
      </c>
      <c r="BI245" s="216">
        <f>IF(N245="nulová",J245,0)</f>
        <v>0</v>
      </c>
      <c r="BJ245" s="17" t="s">
        <v>77</v>
      </c>
      <c r="BK245" s="216">
        <f>ROUND(I245*H245,2)</f>
        <v>0</v>
      </c>
      <c r="BL245" s="17" t="s">
        <v>128</v>
      </c>
      <c r="BM245" s="215" t="s">
        <v>978</v>
      </c>
    </row>
    <row r="246" s="2" customFormat="1" ht="23.4566" customHeight="1">
      <c r="A246" s="38"/>
      <c r="B246" s="39"/>
      <c r="C246" s="204" t="s">
        <v>691</v>
      </c>
      <c r="D246" s="204" t="s">
        <v>124</v>
      </c>
      <c r="E246" s="205" t="s">
        <v>312</v>
      </c>
      <c r="F246" s="206" t="s">
        <v>313</v>
      </c>
      <c r="G246" s="207" t="s">
        <v>314</v>
      </c>
      <c r="H246" s="208">
        <v>0.191</v>
      </c>
      <c r="I246" s="209"/>
      <c r="J246" s="210">
        <f>ROUND(I246*H246,2)</f>
        <v>0</v>
      </c>
      <c r="K246" s="206" t="s">
        <v>19</v>
      </c>
      <c r="L246" s="44"/>
      <c r="M246" s="211" t="s">
        <v>19</v>
      </c>
      <c r="N246" s="212" t="s">
        <v>40</v>
      </c>
      <c r="O246" s="84"/>
      <c r="P246" s="213">
        <f>O246*H246</f>
        <v>0</v>
      </c>
      <c r="Q246" s="213">
        <v>0</v>
      </c>
      <c r="R246" s="213">
        <f>Q246*H246</f>
        <v>0</v>
      </c>
      <c r="S246" s="213">
        <v>0</v>
      </c>
      <c r="T246" s="214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15" t="s">
        <v>128</v>
      </c>
      <c r="AT246" s="215" t="s">
        <v>124</v>
      </c>
      <c r="AU246" s="215" t="s">
        <v>79</v>
      </c>
      <c r="AY246" s="17" t="s">
        <v>121</v>
      </c>
      <c r="BE246" s="216">
        <f>IF(N246="základní",J246,0)</f>
        <v>0</v>
      </c>
      <c r="BF246" s="216">
        <f>IF(N246="snížená",J246,0)</f>
        <v>0</v>
      </c>
      <c r="BG246" s="216">
        <f>IF(N246="zákl. přenesená",J246,0)</f>
        <v>0</v>
      </c>
      <c r="BH246" s="216">
        <f>IF(N246="sníž. přenesená",J246,0)</f>
        <v>0</v>
      </c>
      <c r="BI246" s="216">
        <f>IF(N246="nulová",J246,0)</f>
        <v>0</v>
      </c>
      <c r="BJ246" s="17" t="s">
        <v>77</v>
      </c>
      <c r="BK246" s="216">
        <f>ROUND(I246*H246,2)</f>
        <v>0</v>
      </c>
      <c r="BL246" s="17" t="s">
        <v>128</v>
      </c>
      <c r="BM246" s="215" t="s">
        <v>979</v>
      </c>
    </row>
    <row r="247" s="12" customFormat="1" ht="22.8" customHeight="1">
      <c r="A247" s="12"/>
      <c r="B247" s="188"/>
      <c r="C247" s="189"/>
      <c r="D247" s="190" t="s">
        <v>68</v>
      </c>
      <c r="E247" s="202" t="s">
        <v>680</v>
      </c>
      <c r="F247" s="202" t="s">
        <v>681</v>
      </c>
      <c r="G247" s="189"/>
      <c r="H247" s="189"/>
      <c r="I247" s="192"/>
      <c r="J247" s="203">
        <f>BK247</f>
        <v>0</v>
      </c>
      <c r="K247" s="189"/>
      <c r="L247" s="194"/>
      <c r="M247" s="195"/>
      <c r="N247" s="196"/>
      <c r="O247" s="196"/>
      <c r="P247" s="197">
        <f>SUM(P248:P265)</f>
        <v>0</v>
      </c>
      <c r="Q247" s="196"/>
      <c r="R247" s="197">
        <f>SUM(R248:R265)</f>
        <v>0.036435000000000009</v>
      </c>
      <c r="S247" s="196"/>
      <c r="T247" s="198">
        <f>SUM(T248:T265)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199" t="s">
        <v>79</v>
      </c>
      <c r="AT247" s="200" t="s">
        <v>68</v>
      </c>
      <c r="AU247" s="200" t="s">
        <v>77</v>
      </c>
      <c r="AY247" s="199" t="s">
        <v>121</v>
      </c>
      <c r="BK247" s="201">
        <f>SUM(BK248:BK265)</f>
        <v>0</v>
      </c>
    </row>
    <row r="248" s="2" customFormat="1" ht="23.4566" customHeight="1">
      <c r="A248" s="38"/>
      <c r="B248" s="39"/>
      <c r="C248" s="204" t="s">
        <v>695</v>
      </c>
      <c r="D248" s="204" t="s">
        <v>124</v>
      </c>
      <c r="E248" s="205" t="s">
        <v>683</v>
      </c>
      <c r="F248" s="206" t="s">
        <v>684</v>
      </c>
      <c r="G248" s="207" t="s">
        <v>179</v>
      </c>
      <c r="H248" s="208">
        <v>105</v>
      </c>
      <c r="I248" s="209"/>
      <c r="J248" s="210">
        <f>ROUND(I248*H248,2)</f>
        <v>0</v>
      </c>
      <c r="K248" s="206" t="s">
        <v>19</v>
      </c>
      <c r="L248" s="44"/>
      <c r="M248" s="211" t="s">
        <v>19</v>
      </c>
      <c r="N248" s="212" t="s">
        <v>40</v>
      </c>
      <c r="O248" s="84"/>
      <c r="P248" s="213">
        <f>O248*H248</f>
        <v>0</v>
      </c>
      <c r="Q248" s="213">
        <v>0</v>
      </c>
      <c r="R248" s="213">
        <f>Q248*H248</f>
        <v>0</v>
      </c>
      <c r="S248" s="213">
        <v>0</v>
      </c>
      <c r="T248" s="214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15" t="s">
        <v>128</v>
      </c>
      <c r="AT248" s="215" t="s">
        <v>124</v>
      </c>
      <c r="AU248" s="215" t="s">
        <v>79</v>
      </c>
      <c r="AY248" s="17" t="s">
        <v>121</v>
      </c>
      <c r="BE248" s="216">
        <f>IF(N248="základní",J248,0)</f>
        <v>0</v>
      </c>
      <c r="BF248" s="216">
        <f>IF(N248="snížená",J248,0)</f>
        <v>0</v>
      </c>
      <c r="BG248" s="216">
        <f>IF(N248="zákl. přenesená",J248,0)</f>
        <v>0</v>
      </c>
      <c r="BH248" s="216">
        <f>IF(N248="sníž. přenesená",J248,0)</f>
        <v>0</v>
      </c>
      <c r="BI248" s="216">
        <f>IF(N248="nulová",J248,0)</f>
        <v>0</v>
      </c>
      <c r="BJ248" s="17" t="s">
        <v>77</v>
      </c>
      <c r="BK248" s="216">
        <f>ROUND(I248*H248,2)</f>
        <v>0</v>
      </c>
      <c r="BL248" s="17" t="s">
        <v>128</v>
      </c>
      <c r="BM248" s="215" t="s">
        <v>980</v>
      </c>
    </row>
    <row r="249" s="2" customFormat="1" ht="23.4566" customHeight="1">
      <c r="A249" s="38"/>
      <c r="B249" s="39"/>
      <c r="C249" s="217" t="s">
        <v>700</v>
      </c>
      <c r="D249" s="217" t="s">
        <v>134</v>
      </c>
      <c r="E249" s="218" t="s">
        <v>687</v>
      </c>
      <c r="F249" s="219" t="s">
        <v>688</v>
      </c>
      <c r="G249" s="220" t="s">
        <v>179</v>
      </c>
      <c r="H249" s="221">
        <v>105</v>
      </c>
      <c r="I249" s="222"/>
      <c r="J249" s="223">
        <f>ROUND(I249*H249,2)</f>
        <v>0</v>
      </c>
      <c r="K249" s="219" t="s">
        <v>19</v>
      </c>
      <c r="L249" s="224"/>
      <c r="M249" s="225" t="s">
        <v>19</v>
      </c>
      <c r="N249" s="226" t="s">
        <v>40</v>
      </c>
      <c r="O249" s="84"/>
      <c r="P249" s="213">
        <f>O249*H249</f>
        <v>0</v>
      </c>
      <c r="Q249" s="213">
        <v>0.00016000000000000001</v>
      </c>
      <c r="R249" s="213">
        <f>Q249*H249</f>
        <v>0.016800000000000002</v>
      </c>
      <c r="S249" s="213">
        <v>0</v>
      </c>
      <c r="T249" s="214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15" t="s">
        <v>138</v>
      </c>
      <c r="AT249" s="215" t="s">
        <v>134</v>
      </c>
      <c r="AU249" s="215" t="s">
        <v>79</v>
      </c>
      <c r="AY249" s="17" t="s">
        <v>121</v>
      </c>
      <c r="BE249" s="216">
        <f>IF(N249="základní",J249,0)</f>
        <v>0</v>
      </c>
      <c r="BF249" s="216">
        <f>IF(N249="snížená",J249,0)</f>
        <v>0</v>
      </c>
      <c r="BG249" s="216">
        <f>IF(N249="zákl. přenesená",J249,0)</f>
        <v>0</v>
      </c>
      <c r="BH249" s="216">
        <f>IF(N249="sníž. přenesená",J249,0)</f>
        <v>0</v>
      </c>
      <c r="BI249" s="216">
        <f>IF(N249="nulová",J249,0)</f>
        <v>0</v>
      </c>
      <c r="BJ249" s="17" t="s">
        <v>77</v>
      </c>
      <c r="BK249" s="216">
        <f>ROUND(I249*H249,2)</f>
        <v>0</v>
      </c>
      <c r="BL249" s="17" t="s">
        <v>128</v>
      </c>
      <c r="BM249" s="215" t="s">
        <v>981</v>
      </c>
    </row>
    <row r="250" s="2" customFormat="1">
      <c r="A250" s="38"/>
      <c r="B250" s="39"/>
      <c r="C250" s="40"/>
      <c r="D250" s="227" t="s">
        <v>185</v>
      </c>
      <c r="E250" s="40"/>
      <c r="F250" s="228" t="s">
        <v>690</v>
      </c>
      <c r="G250" s="40"/>
      <c r="H250" s="40"/>
      <c r="I250" s="229"/>
      <c r="J250" s="40"/>
      <c r="K250" s="40"/>
      <c r="L250" s="44"/>
      <c r="M250" s="230"/>
      <c r="N250" s="231"/>
      <c r="O250" s="84"/>
      <c r="P250" s="84"/>
      <c r="Q250" s="84"/>
      <c r="R250" s="84"/>
      <c r="S250" s="84"/>
      <c r="T250" s="85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185</v>
      </c>
      <c r="AU250" s="17" t="s">
        <v>79</v>
      </c>
    </row>
    <row r="251" s="2" customFormat="1" ht="16.30189" customHeight="1">
      <c r="A251" s="38"/>
      <c r="B251" s="39"/>
      <c r="C251" s="204" t="s">
        <v>704</v>
      </c>
      <c r="D251" s="204" t="s">
        <v>124</v>
      </c>
      <c r="E251" s="205" t="s">
        <v>692</v>
      </c>
      <c r="F251" s="206" t="s">
        <v>693</v>
      </c>
      <c r="G251" s="207" t="s">
        <v>127</v>
      </c>
      <c r="H251" s="208">
        <v>1</v>
      </c>
      <c r="I251" s="209"/>
      <c r="J251" s="210">
        <f>ROUND(I251*H251,2)</f>
        <v>0</v>
      </c>
      <c r="K251" s="206" t="s">
        <v>19</v>
      </c>
      <c r="L251" s="44"/>
      <c r="M251" s="211" t="s">
        <v>19</v>
      </c>
      <c r="N251" s="212" t="s">
        <v>40</v>
      </c>
      <c r="O251" s="84"/>
      <c r="P251" s="213">
        <f>O251*H251</f>
        <v>0</v>
      </c>
      <c r="Q251" s="213">
        <v>0</v>
      </c>
      <c r="R251" s="213">
        <f>Q251*H251</f>
        <v>0</v>
      </c>
      <c r="S251" s="213">
        <v>0</v>
      </c>
      <c r="T251" s="214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15" t="s">
        <v>128</v>
      </c>
      <c r="AT251" s="215" t="s">
        <v>124</v>
      </c>
      <c r="AU251" s="215" t="s">
        <v>79</v>
      </c>
      <c r="AY251" s="17" t="s">
        <v>121</v>
      </c>
      <c r="BE251" s="216">
        <f>IF(N251="základní",J251,0)</f>
        <v>0</v>
      </c>
      <c r="BF251" s="216">
        <f>IF(N251="snížená",J251,0)</f>
        <v>0</v>
      </c>
      <c r="BG251" s="216">
        <f>IF(N251="zákl. přenesená",J251,0)</f>
        <v>0</v>
      </c>
      <c r="BH251" s="216">
        <f>IF(N251="sníž. přenesená",J251,0)</f>
        <v>0</v>
      </c>
      <c r="BI251" s="216">
        <f>IF(N251="nulová",J251,0)</f>
        <v>0</v>
      </c>
      <c r="BJ251" s="17" t="s">
        <v>77</v>
      </c>
      <c r="BK251" s="216">
        <f>ROUND(I251*H251,2)</f>
        <v>0</v>
      </c>
      <c r="BL251" s="17" t="s">
        <v>128</v>
      </c>
      <c r="BM251" s="215" t="s">
        <v>982</v>
      </c>
    </row>
    <row r="252" s="2" customFormat="1" ht="16.30189" customHeight="1">
      <c r="A252" s="38"/>
      <c r="B252" s="39"/>
      <c r="C252" s="217" t="s">
        <v>708</v>
      </c>
      <c r="D252" s="217" t="s">
        <v>134</v>
      </c>
      <c r="E252" s="218" t="s">
        <v>696</v>
      </c>
      <c r="F252" s="219" t="s">
        <v>697</v>
      </c>
      <c r="G252" s="220" t="s">
        <v>137</v>
      </c>
      <c r="H252" s="221">
        <v>1</v>
      </c>
      <c r="I252" s="222"/>
      <c r="J252" s="223">
        <f>ROUND(I252*H252,2)</f>
        <v>0</v>
      </c>
      <c r="K252" s="219" t="s">
        <v>19</v>
      </c>
      <c r="L252" s="224"/>
      <c r="M252" s="225" t="s">
        <v>19</v>
      </c>
      <c r="N252" s="226" t="s">
        <v>40</v>
      </c>
      <c r="O252" s="84"/>
      <c r="P252" s="213">
        <f>O252*H252</f>
        <v>0</v>
      </c>
      <c r="Q252" s="213">
        <v>0</v>
      </c>
      <c r="R252" s="213">
        <f>Q252*H252</f>
        <v>0</v>
      </c>
      <c r="S252" s="213">
        <v>0</v>
      </c>
      <c r="T252" s="214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15" t="s">
        <v>138</v>
      </c>
      <c r="AT252" s="215" t="s">
        <v>134</v>
      </c>
      <c r="AU252" s="215" t="s">
        <v>79</v>
      </c>
      <c r="AY252" s="17" t="s">
        <v>121</v>
      </c>
      <c r="BE252" s="216">
        <f>IF(N252="základní",J252,0)</f>
        <v>0</v>
      </c>
      <c r="BF252" s="216">
        <f>IF(N252="snížená",J252,0)</f>
        <v>0</v>
      </c>
      <c r="BG252" s="216">
        <f>IF(N252="zákl. přenesená",J252,0)</f>
        <v>0</v>
      </c>
      <c r="BH252" s="216">
        <f>IF(N252="sníž. přenesená",J252,0)</f>
        <v>0</v>
      </c>
      <c r="BI252" s="216">
        <f>IF(N252="nulová",J252,0)</f>
        <v>0</v>
      </c>
      <c r="BJ252" s="17" t="s">
        <v>77</v>
      </c>
      <c r="BK252" s="216">
        <f>ROUND(I252*H252,2)</f>
        <v>0</v>
      </c>
      <c r="BL252" s="17" t="s">
        <v>128</v>
      </c>
      <c r="BM252" s="215" t="s">
        <v>983</v>
      </c>
    </row>
    <row r="253" s="2" customFormat="1">
      <c r="A253" s="38"/>
      <c r="B253" s="39"/>
      <c r="C253" s="40"/>
      <c r="D253" s="227" t="s">
        <v>185</v>
      </c>
      <c r="E253" s="40"/>
      <c r="F253" s="228" t="s">
        <v>984</v>
      </c>
      <c r="G253" s="40"/>
      <c r="H253" s="40"/>
      <c r="I253" s="229"/>
      <c r="J253" s="40"/>
      <c r="K253" s="40"/>
      <c r="L253" s="44"/>
      <c r="M253" s="230"/>
      <c r="N253" s="231"/>
      <c r="O253" s="84"/>
      <c r="P253" s="84"/>
      <c r="Q253" s="84"/>
      <c r="R253" s="84"/>
      <c r="S253" s="84"/>
      <c r="T253" s="85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185</v>
      </c>
      <c r="AU253" s="17" t="s">
        <v>79</v>
      </c>
    </row>
    <row r="254" s="2" customFormat="1" ht="16.30189" customHeight="1">
      <c r="A254" s="38"/>
      <c r="B254" s="39"/>
      <c r="C254" s="204" t="s">
        <v>712</v>
      </c>
      <c r="D254" s="204" t="s">
        <v>124</v>
      </c>
      <c r="E254" s="205" t="s">
        <v>701</v>
      </c>
      <c r="F254" s="206" t="s">
        <v>702</v>
      </c>
      <c r="G254" s="207" t="s">
        <v>127</v>
      </c>
      <c r="H254" s="208">
        <v>2</v>
      </c>
      <c r="I254" s="209"/>
      <c r="J254" s="210">
        <f>ROUND(I254*H254,2)</f>
        <v>0</v>
      </c>
      <c r="K254" s="206" t="s">
        <v>19</v>
      </c>
      <c r="L254" s="44"/>
      <c r="M254" s="211" t="s">
        <v>19</v>
      </c>
      <c r="N254" s="212" t="s">
        <v>40</v>
      </c>
      <c r="O254" s="84"/>
      <c r="P254" s="213">
        <f>O254*H254</f>
        <v>0</v>
      </c>
      <c r="Q254" s="213">
        <v>0</v>
      </c>
      <c r="R254" s="213">
        <f>Q254*H254</f>
        <v>0</v>
      </c>
      <c r="S254" s="213">
        <v>0</v>
      </c>
      <c r="T254" s="214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15" t="s">
        <v>128</v>
      </c>
      <c r="AT254" s="215" t="s">
        <v>124</v>
      </c>
      <c r="AU254" s="215" t="s">
        <v>79</v>
      </c>
      <c r="AY254" s="17" t="s">
        <v>121</v>
      </c>
      <c r="BE254" s="216">
        <f>IF(N254="základní",J254,0)</f>
        <v>0</v>
      </c>
      <c r="BF254" s="216">
        <f>IF(N254="snížená",J254,0)</f>
        <v>0</v>
      </c>
      <c r="BG254" s="216">
        <f>IF(N254="zákl. přenesená",J254,0)</f>
        <v>0</v>
      </c>
      <c r="BH254" s="216">
        <f>IF(N254="sníž. přenesená",J254,0)</f>
        <v>0</v>
      </c>
      <c r="BI254" s="216">
        <f>IF(N254="nulová",J254,0)</f>
        <v>0</v>
      </c>
      <c r="BJ254" s="17" t="s">
        <v>77</v>
      </c>
      <c r="BK254" s="216">
        <f>ROUND(I254*H254,2)</f>
        <v>0</v>
      </c>
      <c r="BL254" s="17" t="s">
        <v>128</v>
      </c>
      <c r="BM254" s="215" t="s">
        <v>985</v>
      </c>
    </row>
    <row r="255" s="2" customFormat="1" ht="16.30189" customHeight="1">
      <c r="A255" s="38"/>
      <c r="B255" s="39"/>
      <c r="C255" s="217" t="s">
        <v>716</v>
      </c>
      <c r="D255" s="217" t="s">
        <v>134</v>
      </c>
      <c r="E255" s="218" t="s">
        <v>705</v>
      </c>
      <c r="F255" s="219" t="s">
        <v>706</v>
      </c>
      <c r="G255" s="220" t="s">
        <v>127</v>
      </c>
      <c r="H255" s="221">
        <v>2</v>
      </c>
      <c r="I255" s="222"/>
      <c r="J255" s="223">
        <f>ROUND(I255*H255,2)</f>
        <v>0</v>
      </c>
      <c r="K255" s="219" t="s">
        <v>19</v>
      </c>
      <c r="L255" s="224"/>
      <c r="M255" s="225" t="s">
        <v>19</v>
      </c>
      <c r="N255" s="226" t="s">
        <v>40</v>
      </c>
      <c r="O255" s="84"/>
      <c r="P255" s="213">
        <f>O255*H255</f>
        <v>0</v>
      </c>
      <c r="Q255" s="213">
        <v>0</v>
      </c>
      <c r="R255" s="213">
        <f>Q255*H255</f>
        <v>0</v>
      </c>
      <c r="S255" s="213">
        <v>0</v>
      </c>
      <c r="T255" s="214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15" t="s">
        <v>138</v>
      </c>
      <c r="AT255" s="215" t="s">
        <v>134</v>
      </c>
      <c r="AU255" s="215" t="s">
        <v>79</v>
      </c>
      <c r="AY255" s="17" t="s">
        <v>121</v>
      </c>
      <c r="BE255" s="216">
        <f>IF(N255="základní",J255,0)</f>
        <v>0</v>
      </c>
      <c r="BF255" s="216">
        <f>IF(N255="snížená",J255,0)</f>
        <v>0</v>
      </c>
      <c r="BG255" s="216">
        <f>IF(N255="zákl. přenesená",J255,0)</f>
        <v>0</v>
      </c>
      <c r="BH255" s="216">
        <f>IF(N255="sníž. přenesená",J255,0)</f>
        <v>0</v>
      </c>
      <c r="BI255" s="216">
        <f>IF(N255="nulová",J255,0)</f>
        <v>0</v>
      </c>
      <c r="BJ255" s="17" t="s">
        <v>77</v>
      </c>
      <c r="BK255" s="216">
        <f>ROUND(I255*H255,2)</f>
        <v>0</v>
      </c>
      <c r="BL255" s="17" t="s">
        <v>128</v>
      </c>
      <c r="BM255" s="215" t="s">
        <v>986</v>
      </c>
    </row>
    <row r="256" s="2" customFormat="1" ht="21.0566" customHeight="1">
      <c r="A256" s="38"/>
      <c r="B256" s="39"/>
      <c r="C256" s="204" t="s">
        <v>720</v>
      </c>
      <c r="D256" s="204" t="s">
        <v>124</v>
      </c>
      <c r="E256" s="205" t="s">
        <v>709</v>
      </c>
      <c r="F256" s="206" t="s">
        <v>710</v>
      </c>
      <c r="G256" s="207" t="s">
        <v>127</v>
      </c>
      <c r="H256" s="208">
        <v>1</v>
      </c>
      <c r="I256" s="209"/>
      <c r="J256" s="210">
        <f>ROUND(I256*H256,2)</f>
        <v>0</v>
      </c>
      <c r="K256" s="206" t="s">
        <v>19</v>
      </c>
      <c r="L256" s="44"/>
      <c r="M256" s="211" t="s">
        <v>19</v>
      </c>
      <c r="N256" s="212" t="s">
        <v>40</v>
      </c>
      <c r="O256" s="84"/>
      <c r="P256" s="213">
        <f>O256*H256</f>
        <v>0</v>
      </c>
      <c r="Q256" s="213">
        <v>0</v>
      </c>
      <c r="R256" s="213">
        <f>Q256*H256</f>
        <v>0</v>
      </c>
      <c r="S256" s="213">
        <v>0</v>
      </c>
      <c r="T256" s="214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15" t="s">
        <v>128</v>
      </c>
      <c r="AT256" s="215" t="s">
        <v>124</v>
      </c>
      <c r="AU256" s="215" t="s">
        <v>79</v>
      </c>
      <c r="AY256" s="17" t="s">
        <v>121</v>
      </c>
      <c r="BE256" s="216">
        <f>IF(N256="základní",J256,0)</f>
        <v>0</v>
      </c>
      <c r="BF256" s="216">
        <f>IF(N256="snížená",J256,0)</f>
        <v>0</v>
      </c>
      <c r="BG256" s="216">
        <f>IF(N256="zákl. přenesená",J256,0)</f>
        <v>0</v>
      </c>
      <c r="BH256" s="216">
        <f>IF(N256="sníž. přenesená",J256,0)</f>
        <v>0</v>
      </c>
      <c r="BI256" s="216">
        <f>IF(N256="nulová",J256,0)</f>
        <v>0</v>
      </c>
      <c r="BJ256" s="17" t="s">
        <v>77</v>
      </c>
      <c r="BK256" s="216">
        <f>ROUND(I256*H256,2)</f>
        <v>0</v>
      </c>
      <c r="BL256" s="17" t="s">
        <v>128</v>
      </c>
      <c r="BM256" s="215" t="s">
        <v>987</v>
      </c>
    </row>
    <row r="257" s="2" customFormat="1" ht="16.30189" customHeight="1">
      <c r="A257" s="38"/>
      <c r="B257" s="39"/>
      <c r="C257" s="217" t="s">
        <v>725</v>
      </c>
      <c r="D257" s="217" t="s">
        <v>134</v>
      </c>
      <c r="E257" s="218" t="s">
        <v>713</v>
      </c>
      <c r="F257" s="219" t="s">
        <v>714</v>
      </c>
      <c r="G257" s="220" t="s">
        <v>127</v>
      </c>
      <c r="H257" s="221">
        <v>1</v>
      </c>
      <c r="I257" s="222"/>
      <c r="J257" s="223">
        <f>ROUND(I257*H257,2)</f>
        <v>0</v>
      </c>
      <c r="K257" s="219" t="s">
        <v>19</v>
      </c>
      <c r="L257" s="224"/>
      <c r="M257" s="225" t="s">
        <v>19</v>
      </c>
      <c r="N257" s="226" t="s">
        <v>40</v>
      </c>
      <c r="O257" s="84"/>
      <c r="P257" s="213">
        <f>O257*H257</f>
        <v>0</v>
      </c>
      <c r="Q257" s="213">
        <v>0</v>
      </c>
      <c r="R257" s="213">
        <f>Q257*H257</f>
        <v>0</v>
      </c>
      <c r="S257" s="213">
        <v>0</v>
      </c>
      <c r="T257" s="214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15" t="s">
        <v>138</v>
      </c>
      <c r="AT257" s="215" t="s">
        <v>134</v>
      </c>
      <c r="AU257" s="215" t="s">
        <v>79</v>
      </c>
      <c r="AY257" s="17" t="s">
        <v>121</v>
      </c>
      <c r="BE257" s="216">
        <f>IF(N257="základní",J257,0)</f>
        <v>0</v>
      </c>
      <c r="BF257" s="216">
        <f>IF(N257="snížená",J257,0)</f>
        <v>0</v>
      </c>
      <c r="BG257" s="216">
        <f>IF(N257="zákl. přenesená",J257,0)</f>
        <v>0</v>
      </c>
      <c r="BH257" s="216">
        <f>IF(N257="sníž. přenesená",J257,0)</f>
        <v>0</v>
      </c>
      <c r="BI257" s="216">
        <f>IF(N257="nulová",J257,0)</f>
        <v>0</v>
      </c>
      <c r="BJ257" s="17" t="s">
        <v>77</v>
      </c>
      <c r="BK257" s="216">
        <f>ROUND(I257*H257,2)</f>
        <v>0</v>
      </c>
      <c r="BL257" s="17" t="s">
        <v>128</v>
      </c>
      <c r="BM257" s="215" t="s">
        <v>988</v>
      </c>
    </row>
    <row r="258" s="2" customFormat="1" ht="16.30189" customHeight="1">
      <c r="A258" s="38"/>
      <c r="B258" s="39"/>
      <c r="C258" s="204" t="s">
        <v>729</v>
      </c>
      <c r="D258" s="204" t="s">
        <v>124</v>
      </c>
      <c r="E258" s="205" t="s">
        <v>717</v>
      </c>
      <c r="F258" s="206" t="s">
        <v>718</v>
      </c>
      <c r="G258" s="207" t="s">
        <v>179</v>
      </c>
      <c r="H258" s="208">
        <v>70</v>
      </c>
      <c r="I258" s="209"/>
      <c r="J258" s="210">
        <f>ROUND(I258*H258,2)</f>
        <v>0</v>
      </c>
      <c r="K258" s="206" t="s">
        <v>19</v>
      </c>
      <c r="L258" s="44"/>
      <c r="M258" s="211" t="s">
        <v>19</v>
      </c>
      <c r="N258" s="212" t="s">
        <v>40</v>
      </c>
      <c r="O258" s="84"/>
      <c r="P258" s="213">
        <f>O258*H258</f>
        <v>0</v>
      </c>
      <c r="Q258" s="213">
        <v>0</v>
      </c>
      <c r="R258" s="213">
        <f>Q258*H258</f>
        <v>0</v>
      </c>
      <c r="S258" s="213">
        <v>0</v>
      </c>
      <c r="T258" s="214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15" t="s">
        <v>128</v>
      </c>
      <c r="AT258" s="215" t="s">
        <v>124</v>
      </c>
      <c r="AU258" s="215" t="s">
        <v>79</v>
      </c>
      <c r="AY258" s="17" t="s">
        <v>121</v>
      </c>
      <c r="BE258" s="216">
        <f>IF(N258="základní",J258,0)</f>
        <v>0</v>
      </c>
      <c r="BF258" s="216">
        <f>IF(N258="snížená",J258,0)</f>
        <v>0</v>
      </c>
      <c r="BG258" s="216">
        <f>IF(N258="zákl. přenesená",J258,0)</f>
        <v>0</v>
      </c>
      <c r="BH258" s="216">
        <f>IF(N258="sníž. přenesená",J258,0)</f>
        <v>0</v>
      </c>
      <c r="BI258" s="216">
        <f>IF(N258="nulová",J258,0)</f>
        <v>0</v>
      </c>
      <c r="BJ258" s="17" t="s">
        <v>77</v>
      </c>
      <c r="BK258" s="216">
        <f>ROUND(I258*H258,2)</f>
        <v>0</v>
      </c>
      <c r="BL258" s="17" t="s">
        <v>128</v>
      </c>
      <c r="BM258" s="215" t="s">
        <v>989</v>
      </c>
    </row>
    <row r="259" s="2" customFormat="1" ht="16.30189" customHeight="1">
      <c r="A259" s="38"/>
      <c r="B259" s="39"/>
      <c r="C259" s="217" t="s">
        <v>733</v>
      </c>
      <c r="D259" s="217" t="s">
        <v>134</v>
      </c>
      <c r="E259" s="218" t="s">
        <v>721</v>
      </c>
      <c r="F259" s="219" t="s">
        <v>722</v>
      </c>
      <c r="G259" s="220" t="s">
        <v>179</v>
      </c>
      <c r="H259" s="221">
        <v>73.5</v>
      </c>
      <c r="I259" s="222"/>
      <c r="J259" s="223">
        <f>ROUND(I259*H259,2)</f>
        <v>0</v>
      </c>
      <c r="K259" s="219" t="s">
        <v>19</v>
      </c>
      <c r="L259" s="224"/>
      <c r="M259" s="225" t="s">
        <v>19</v>
      </c>
      <c r="N259" s="226" t="s">
        <v>40</v>
      </c>
      <c r="O259" s="84"/>
      <c r="P259" s="213">
        <f>O259*H259</f>
        <v>0</v>
      </c>
      <c r="Q259" s="213">
        <v>0.00021000000000000001</v>
      </c>
      <c r="R259" s="213">
        <f>Q259*H259</f>
        <v>0.015435000000000001</v>
      </c>
      <c r="S259" s="213">
        <v>0</v>
      </c>
      <c r="T259" s="214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15" t="s">
        <v>138</v>
      </c>
      <c r="AT259" s="215" t="s">
        <v>134</v>
      </c>
      <c r="AU259" s="215" t="s">
        <v>79</v>
      </c>
      <c r="AY259" s="17" t="s">
        <v>121</v>
      </c>
      <c r="BE259" s="216">
        <f>IF(N259="základní",J259,0)</f>
        <v>0</v>
      </c>
      <c r="BF259" s="216">
        <f>IF(N259="snížená",J259,0)</f>
        <v>0</v>
      </c>
      <c r="BG259" s="216">
        <f>IF(N259="zákl. přenesená",J259,0)</f>
        <v>0</v>
      </c>
      <c r="BH259" s="216">
        <f>IF(N259="sníž. přenesená",J259,0)</f>
        <v>0</v>
      </c>
      <c r="BI259" s="216">
        <f>IF(N259="nulová",J259,0)</f>
        <v>0</v>
      </c>
      <c r="BJ259" s="17" t="s">
        <v>77</v>
      </c>
      <c r="BK259" s="216">
        <f>ROUND(I259*H259,2)</f>
        <v>0</v>
      </c>
      <c r="BL259" s="17" t="s">
        <v>128</v>
      </c>
      <c r="BM259" s="215" t="s">
        <v>990</v>
      </c>
    </row>
    <row r="260" s="13" customFormat="1">
      <c r="A260" s="13"/>
      <c r="B260" s="238"/>
      <c r="C260" s="239"/>
      <c r="D260" s="227" t="s">
        <v>302</v>
      </c>
      <c r="E260" s="240" t="s">
        <v>19</v>
      </c>
      <c r="F260" s="241" t="s">
        <v>991</v>
      </c>
      <c r="G260" s="239"/>
      <c r="H260" s="242">
        <v>73.5</v>
      </c>
      <c r="I260" s="243"/>
      <c r="J260" s="239"/>
      <c r="K260" s="239"/>
      <c r="L260" s="244"/>
      <c r="M260" s="245"/>
      <c r="N260" s="246"/>
      <c r="O260" s="246"/>
      <c r="P260" s="246"/>
      <c r="Q260" s="246"/>
      <c r="R260" s="246"/>
      <c r="S260" s="246"/>
      <c r="T260" s="247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8" t="s">
        <v>302</v>
      </c>
      <c r="AU260" s="248" t="s">
        <v>79</v>
      </c>
      <c r="AV260" s="13" t="s">
        <v>79</v>
      </c>
      <c r="AW260" s="13" t="s">
        <v>31</v>
      </c>
      <c r="AX260" s="13" t="s">
        <v>77</v>
      </c>
      <c r="AY260" s="248" t="s">
        <v>121</v>
      </c>
    </row>
    <row r="261" s="2" customFormat="1" ht="16.30189" customHeight="1">
      <c r="A261" s="38"/>
      <c r="B261" s="39"/>
      <c r="C261" s="204" t="s">
        <v>738</v>
      </c>
      <c r="D261" s="204" t="s">
        <v>124</v>
      </c>
      <c r="E261" s="205" t="s">
        <v>726</v>
      </c>
      <c r="F261" s="206" t="s">
        <v>727</v>
      </c>
      <c r="G261" s="207" t="s">
        <v>127</v>
      </c>
      <c r="H261" s="208">
        <v>210</v>
      </c>
      <c r="I261" s="209"/>
      <c r="J261" s="210">
        <f>ROUND(I261*H261,2)</f>
        <v>0</v>
      </c>
      <c r="K261" s="206" t="s">
        <v>19</v>
      </c>
      <c r="L261" s="44"/>
      <c r="M261" s="211" t="s">
        <v>19</v>
      </c>
      <c r="N261" s="212" t="s">
        <v>40</v>
      </c>
      <c r="O261" s="84"/>
      <c r="P261" s="213">
        <f>O261*H261</f>
        <v>0</v>
      </c>
      <c r="Q261" s="213">
        <v>0</v>
      </c>
      <c r="R261" s="213">
        <f>Q261*H261</f>
        <v>0</v>
      </c>
      <c r="S261" s="213">
        <v>0</v>
      </c>
      <c r="T261" s="214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15" t="s">
        <v>128</v>
      </c>
      <c r="AT261" s="215" t="s">
        <v>124</v>
      </c>
      <c r="AU261" s="215" t="s">
        <v>79</v>
      </c>
      <c r="AY261" s="17" t="s">
        <v>121</v>
      </c>
      <c r="BE261" s="216">
        <f>IF(N261="základní",J261,0)</f>
        <v>0</v>
      </c>
      <c r="BF261" s="216">
        <f>IF(N261="snížená",J261,0)</f>
        <v>0</v>
      </c>
      <c r="BG261" s="216">
        <f>IF(N261="zákl. přenesená",J261,0)</f>
        <v>0</v>
      </c>
      <c r="BH261" s="216">
        <f>IF(N261="sníž. přenesená",J261,0)</f>
        <v>0</v>
      </c>
      <c r="BI261" s="216">
        <f>IF(N261="nulová",J261,0)</f>
        <v>0</v>
      </c>
      <c r="BJ261" s="17" t="s">
        <v>77</v>
      </c>
      <c r="BK261" s="216">
        <f>ROUND(I261*H261,2)</f>
        <v>0</v>
      </c>
      <c r="BL261" s="17" t="s">
        <v>128</v>
      </c>
      <c r="BM261" s="215" t="s">
        <v>992</v>
      </c>
    </row>
    <row r="262" s="2" customFormat="1" ht="16.30189" customHeight="1">
      <c r="A262" s="38"/>
      <c r="B262" s="39"/>
      <c r="C262" s="217" t="s">
        <v>742</v>
      </c>
      <c r="D262" s="217" t="s">
        <v>134</v>
      </c>
      <c r="E262" s="218" t="s">
        <v>730</v>
      </c>
      <c r="F262" s="219" t="s">
        <v>731</v>
      </c>
      <c r="G262" s="220" t="s">
        <v>127</v>
      </c>
      <c r="H262" s="221">
        <v>210</v>
      </c>
      <c r="I262" s="222"/>
      <c r="J262" s="223">
        <f>ROUND(I262*H262,2)</f>
        <v>0</v>
      </c>
      <c r="K262" s="219" t="s">
        <v>19</v>
      </c>
      <c r="L262" s="224"/>
      <c r="M262" s="225" t="s">
        <v>19</v>
      </c>
      <c r="N262" s="226" t="s">
        <v>40</v>
      </c>
      <c r="O262" s="84"/>
      <c r="P262" s="213">
        <f>O262*H262</f>
        <v>0</v>
      </c>
      <c r="Q262" s="213">
        <v>1.0000000000000001E-05</v>
      </c>
      <c r="R262" s="213">
        <f>Q262*H262</f>
        <v>0.0021000000000000003</v>
      </c>
      <c r="S262" s="213">
        <v>0</v>
      </c>
      <c r="T262" s="214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15" t="s">
        <v>138</v>
      </c>
      <c r="AT262" s="215" t="s">
        <v>134</v>
      </c>
      <c r="AU262" s="215" t="s">
        <v>79</v>
      </c>
      <c r="AY262" s="17" t="s">
        <v>121</v>
      </c>
      <c r="BE262" s="216">
        <f>IF(N262="základní",J262,0)</f>
        <v>0</v>
      </c>
      <c r="BF262" s="216">
        <f>IF(N262="snížená",J262,0)</f>
        <v>0</v>
      </c>
      <c r="BG262" s="216">
        <f>IF(N262="zákl. přenesená",J262,0)</f>
        <v>0</v>
      </c>
      <c r="BH262" s="216">
        <f>IF(N262="sníž. přenesená",J262,0)</f>
        <v>0</v>
      </c>
      <c r="BI262" s="216">
        <f>IF(N262="nulová",J262,0)</f>
        <v>0</v>
      </c>
      <c r="BJ262" s="17" t="s">
        <v>77</v>
      </c>
      <c r="BK262" s="216">
        <f>ROUND(I262*H262,2)</f>
        <v>0</v>
      </c>
      <c r="BL262" s="17" t="s">
        <v>128</v>
      </c>
      <c r="BM262" s="215" t="s">
        <v>993</v>
      </c>
    </row>
    <row r="263" s="2" customFormat="1" ht="23.4566" customHeight="1">
      <c r="A263" s="38"/>
      <c r="B263" s="39"/>
      <c r="C263" s="217" t="s">
        <v>748</v>
      </c>
      <c r="D263" s="217" t="s">
        <v>134</v>
      </c>
      <c r="E263" s="218" t="s">
        <v>734</v>
      </c>
      <c r="F263" s="219" t="s">
        <v>735</v>
      </c>
      <c r="G263" s="220" t="s">
        <v>736</v>
      </c>
      <c r="H263" s="221">
        <v>2.1000000000000001</v>
      </c>
      <c r="I263" s="222"/>
      <c r="J263" s="223">
        <f>ROUND(I263*H263,2)</f>
        <v>0</v>
      </c>
      <c r="K263" s="219" t="s">
        <v>19</v>
      </c>
      <c r="L263" s="224"/>
      <c r="M263" s="225" t="s">
        <v>19</v>
      </c>
      <c r="N263" s="226" t="s">
        <v>40</v>
      </c>
      <c r="O263" s="84"/>
      <c r="P263" s="213">
        <f>O263*H263</f>
        <v>0</v>
      </c>
      <c r="Q263" s="213">
        <v>0.001</v>
      </c>
      <c r="R263" s="213">
        <f>Q263*H263</f>
        <v>0.0021000000000000003</v>
      </c>
      <c r="S263" s="213">
        <v>0</v>
      </c>
      <c r="T263" s="214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15" t="s">
        <v>138</v>
      </c>
      <c r="AT263" s="215" t="s">
        <v>134</v>
      </c>
      <c r="AU263" s="215" t="s">
        <v>79</v>
      </c>
      <c r="AY263" s="17" t="s">
        <v>121</v>
      </c>
      <c r="BE263" s="216">
        <f>IF(N263="základní",J263,0)</f>
        <v>0</v>
      </c>
      <c r="BF263" s="216">
        <f>IF(N263="snížená",J263,0)</f>
        <v>0</v>
      </c>
      <c r="BG263" s="216">
        <f>IF(N263="zákl. přenesená",J263,0)</f>
        <v>0</v>
      </c>
      <c r="BH263" s="216">
        <f>IF(N263="sníž. přenesená",J263,0)</f>
        <v>0</v>
      </c>
      <c r="BI263" s="216">
        <f>IF(N263="nulová",J263,0)</f>
        <v>0</v>
      </c>
      <c r="BJ263" s="17" t="s">
        <v>77</v>
      </c>
      <c r="BK263" s="216">
        <f>ROUND(I263*H263,2)</f>
        <v>0</v>
      </c>
      <c r="BL263" s="17" t="s">
        <v>128</v>
      </c>
      <c r="BM263" s="215" t="s">
        <v>994</v>
      </c>
    </row>
    <row r="264" s="2" customFormat="1" ht="16.30189" customHeight="1">
      <c r="A264" s="38"/>
      <c r="B264" s="39"/>
      <c r="C264" s="204" t="s">
        <v>752</v>
      </c>
      <c r="D264" s="204" t="s">
        <v>124</v>
      </c>
      <c r="E264" s="205" t="s">
        <v>739</v>
      </c>
      <c r="F264" s="206" t="s">
        <v>740</v>
      </c>
      <c r="G264" s="207" t="s">
        <v>137</v>
      </c>
      <c r="H264" s="208">
        <v>1</v>
      </c>
      <c r="I264" s="209"/>
      <c r="J264" s="210">
        <f>ROUND(I264*H264,2)</f>
        <v>0</v>
      </c>
      <c r="K264" s="206" t="s">
        <v>19</v>
      </c>
      <c r="L264" s="44"/>
      <c r="M264" s="211" t="s">
        <v>19</v>
      </c>
      <c r="N264" s="212" t="s">
        <v>40</v>
      </c>
      <c r="O264" s="84"/>
      <c r="P264" s="213">
        <f>O264*H264</f>
        <v>0</v>
      </c>
      <c r="Q264" s="213">
        <v>0</v>
      </c>
      <c r="R264" s="213">
        <f>Q264*H264</f>
        <v>0</v>
      </c>
      <c r="S264" s="213">
        <v>0</v>
      </c>
      <c r="T264" s="214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15" t="s">
        <v>128</v>
      </c>
      <c r="AT264" s="215" t="s">
        <v>124</v>
      </c>
      <c r="AU264" s="215" t="s">
        <v>79</v>
      </c>
      <c r="AY264" s="17" t="s">
        <v>121</v>
      </c>
      <c r="BE264" s="216">
        <f>IF(N264="základní",J264,0)</f>
        <v>0</v>
      </c>
      <c r="BF264" s="216">
        <f>IF(N264="snížená",J264,0)</f>
        <v>0</v>
      </c>
      <c r="BG264" s="216">
        <f>IF(N264="zákl. přenesená",J264,0)</f>
        <v>0</v>
      </c>
      <c r="BH264" s="216">
        <f>IF(N264="sníž. přenesená",J264,0)</f>
        <v>0</v>
      </c>
      <c r="BI264" s="216">
        <f>IF(N264="nulová",J264,0)</f>
        <v>0</v>
      </c>
      <c r="BJ264" s="17" t="s">
        <v>77</v>
      </c>
      <c r="BK264" s="216">
        <f>ROUND(I264*H264,2)</f>
        <v>0</v>
      </c>
      <c r="BL264" s="17" t="s">
        <v>128</v>
      </c>
      <c r="BM264" s="215" t="s">
        <v>995</v>
      </c>
    </row>
    <row r="265" s="2" customFormat="1" ht="16.30189" customHeight="1">
      <c r="A265" s="38"/>
      <c r="B265" s="39"/>
      <c r="C265" s="204" t="s">
        <v>756</v>
      </c>
      <c r="D265" s="204" t="s">
        <v>124</v>
      </c>
      <c r="E265" s="205" t="s">
        <v>743</v>
      </c>
      <c r="F265" s="206" t="s">
        <v>744</v>
      </c>
      <c r="G265" s="207" t="s">
        <v>137</v>
      </c>
      <c r="H265" s="208">
        <v>1</v>
      </c>
      <c r="I265" s="209"/>
      <c r="J265" s="210">
        <f>ROUND(I265*H265,2)</f>
        <v>0</v>
      </c>
      <c r="K265" s="206" t="s">
        <v>19</v>
      </c>
      <c r="L265" s="44"/>
      <c r="M265" s="211" t="s">
        <v>19</v>
      </c>
      <c r="N265" s="212" t="s">
        <v>40</v>
      </c>
      <c r="O265" s="84"/>
      <c r="P265" s="213">
        <f>O265*H265</f>
        <v>0</v>
      </c>
      <c r="Q265" s="213">
        <v>0</v>
      </c>
      <c r="R265" s="213">
        <f>Q265*H265</f>
        <v>0</v>
      </c>
      <c r="S265" s="213">
        <v>0</v>
      </c>
      <c r="T265" s="214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15" t="s">
        <v>128</v>
      </c>
      <c r="AT265" s="215" t="s">
        <v>124</v>
      </c>
      <c r="AU265" s="215" t="s">
        <v>79</v>
      </c>
      <c r="AY265" s="17" t="s">
        <v>121</v>
      </c>
      <c r="BE265" s="216">
        <f>IF(N265="základní",J265,0)</f>
        <v>0</v>
      </c>
      <c r="BF265" s="216">
        <f>IF(N265="snížená",J265,0)</f>
        <v>0</v>
      </c>
      <c r="BG265" s="216">
        <f>IF(N265="zákl. přenesená",J265,0)</f>
        <v>0</v>
      </c>
      <c r="BH265" s="216">
        <f>IF(N265="sníž. přenesená",J265,0)</f>
        <v>0</v>
      </c>
      <c r="BI265" s="216">
        <f>IF(N265="nulová",J265,0)</f>
        <v>0</v>
      </c>
      <c r="BJ265" s="17" t="s">
        <v>77</v>
      </c>
      <c r="BK265" s="216">
        <f>ROUND(I265*H265,2)</f>
        <v>0</v>
      </c>
      <c r="BL265" s="17" t="s">
        <v>128</v>
      </c>
      <c r="BM265" s="215" t="s">
        <v>996</v>
      </c>
    </row>
    <row r="266" s="12" customFormat="1" ht="22.8" customHeight="1">
      <c r="A266" s="12"/>
      <c r="B266" s="188"/>
      <c r="C266" s="189"/>
      <c r="D266" s="190" t="s">
        <v>68</v>
      </c>
      <c r="E266" s="202" t="s">
        <v>746</v>
      </c>
      <c r="F266" s="202" t="s">
        <v>747</v>
      </c>
      <c r="G266" s="189"/>
      <c r="H266" s="189"/>
      <c r="I266" s="192"/>
      <c r="J266" s="203">
        <f>BK266</f>
        <v>0</v>
      </c>
      <c r="K266" s="189"/>
      <c r="L266" s="194"/>
      <c r="M266" s="195"/>
      <c r="N266" s="196"/>
      <c r="O266" s="196"/>
      <c r="P266" s="197">
        <f>SUM(P267:P273)</f>
        <v>0</v>
      </c>
      <c r="Q266" s="196"/>
      <c r="R266" s="197">
        <f>SUM(R267:R273)</f>
        <v>0</v>
      </c>
      <c r="S266" s="196"/>
      <c r="T266" s="198">
        <f>SUM(T267:T273)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199" t="s">
        <v>79</v>
      </c>
      <c r="AT266" s="200" t="s">
        <v>68</v>
      </c>
      <c r="AU266" s="200" t="s">
        <v>77</v>
      </c>
      <c r="AY266" s="199" t="s">
        <v>121</v>
      </c>
      <c r="BK266" s="201">
        <f>SUM(BK267:BK273)</f>
        <v>0</v>
      </c>
    </row>
    <row r="267" s="2" customFormat="1" ht="23.4566" customHeight="1">
      <c r="A267" s="38"/>
      <c r="B267" s="39"/>
      <c r="C267" s="204" t="s">
        <v>760</v>
      </c>
      <c r="D267" s="204" t="s">
        <v>124</v>
      </c>
      <c r="E267" s="205" t="s">
        <v>749</v>
      </c>
      <c r="F267" s="206" t="s">
        <v>750</v>
      </c>
      <c r="G267" s="207" t="s">
        <v>127</v>
      </c>
      <c r="H267" s="208">
        <v>1</v>
      </c>
      <c r="I267" s="209"/>
      <c r="J267" s="210">
        <f>ROUND(I267*H267,2)</f>
        <v>0</v>
      </c>
      <c r="K267" s="206" t="s">
        <v>19</v>
      </c>
      <c r="L267" s="44"/>
      <c r="M267" s="211" t="s">
        <v>19</v>
      </c>
      <c r="N267" s="212" t="s">
        <v>40</v>
      </c>
      <c r="O267" s="84"/>
      <c r="P267" s="213">
        <f>O267*H267</f>
        <v>0</v>
      </c>
      <c r="Q267" s="213">
        <v>0</v>
      </c>
      <c r="R267" s="213">
        <f>Q267*H267</f>
        <v>0</v>
      </c>
      <c r="S267" s="213">
        <v>0</v>
      </c>
      <c r="T267" s="214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15" t="s">
        <v>128</v>
      </c>
      <c r="AT267" s="215" t="s">
        <v>124</v>
      </c>
      <c r="AU267" s="215" t="s">
        <v>79</v>
      </c>
      <c r="AY267" s="17" t="s">
        <v>121</v>
      </c>
      <c r="BE267" s="216">
        <f>IF(N267="základní",J267,0)</f>
        <v>0</v>
      </c>
      <c r="BF267" s="216">
        <f>IF(N267="snížená",J267,0)</f>
        <v>0</v>
      </c>
      <c r="BG267" s="216">
        <f>IF(N267="zákl. přenesená",J267,0)</f>
        <v>0</v>
      </c>
      <c r="BH267" s="216">
        <f>IF(N267="sníž. přenesená",J267,0)</f>
        <v>0</v>
      </c>
      <c r="BI267" s="216">
        <f>IF(N267="nulová",J267,0)</f>
        <v>0</v>
      </c>
      <c r="BJ267" s="17" t="s">
        <v>77</v>
      </c>
      <c r="BK267" s="216">
        <f>ROUND(I267*H267,2)</f>
        <v>0</v>
      </c>
      <c r="BL267" s="17" t="s">
        <v>128</v>
      </c>
      <c r="BM267" s="215" t="s">
        <v>997</v>
      </c>
    </row>
    <row r="268" s="2" customFormat="1" ht="16.30189" customHeight="1">
      <c r="A268" s="38"/>
      <c r="B268" s="39"/>
      <c r="C268" s="217" t="s">
        <v>764</v>
      </c>
      <c r="D268" s="217" t="s">
        <v>134</v>
      </c>
      <c r="E268" s="218" t="s">
        <v>753</v>
      </c>
      <c r="F268" s="219" t="s">
        <v>754</v>
      </c>
      <c r="G268" s="220" t="s">
        <v>137</v>
      </c>
      <c r="H268" s="221">
        <v>1</v>
      </c>
      <c r="I268" s="222"/>
      <c r="J268" s="223">
        <f>ROUND(I268*H268,2)</f>
        <v>0</v>
      </c>
      <c r="K268" s="219" t="s">
        <v>19</v>
      </c>
      <c r="L268" s="224"/>
      <c r="M268" s="225" t="s">
        <v>19</v>
      </c>
      <c r="N268" s="226" t="s">
        <v>40</v>
      </c>
      <c r="O268" s="84"/>
      <c r="P268" s="213">
        <f>O268*H268</f>
        <v>0</v>
      </c>
      <c r="Q268" s="213">
        <v>0</v>
      </c>
      <c r="R268" s="213">
        <f>Q268*H268</f>
        <v>0</v>
      </c>
      <c r="S268" s="213">
        <v>0</v>
      </c>
      <c r="T268" s="214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15" t="s">
        <v>138</v>
      </c>
      <c r="AT268" s="215" t="s">
        <v>134</v>
      </c>
      <c r="AU268" s="215" t="s">
        <v>79</v>
      </c>
      <c r="AY268" s="17" t="s">
        <v>121</v>
      </c>
      <c r="BE268" s="216">
        <f>IF(N268="základní",J268,0)</f>
        <v>0</v>
      </c>
      <c r="BF268" s="216">
        <f>IF(N268="snížená",J268,0)</f>
        <v>0</v>
      </c>
      <c r="BG268" s="216">
        <f>IF(N268="zákl. přenesená",J268,0)</f>
        <v>0</v>
      </c>
      <c r="BH268" s="216">
        <f>IF(N268="sníž. přenesená",J268,0)</f>
        <v>0</v>
      </c>
      <c r="BI268" s="216">
        <f>IF(N268="nulová",J268,0)</f>
        <v>0</v>
      </c>
      <c r="BJ268" s="17" t="s">
        <v>77</v>
      </c>
      <c r="BK268" s="216">
        <f>ROUND(I268*H268,2)</f>
        <v>0</v>
      </c>
      <c r="BL268" s="17" t="s">
        <v>128</v>
      </c>
      <c r="BM268" s="215" t="s">
        <v>998</v>
      </c>
    </row>
    <row r="269" s="2" customFormat="1" ht="16.30189" customHeight="1">
      <c r="A269" s="38"/>
      <c r="B269" s="39"/>
      <c r="C269" s="204" t="s">
        <v>768</v>
      </c>
      <c r="D269" s="204" t="s">
        <v>124</v>
      </c>
      <c r="E269" s="205" t="s">
        <v>757</v>
      </c>
      <c r="F269" s="206" t="s">
        <v>758</v>
      </c>
      <c r="G269" s="207" t="s">
        <v>201</v>
      </c>
      <c r="H269" s="232"/>
      <c r="I269" s="209"/>
      <c r="J269" s="210">
        <f>ROUND(I269*H269,2)</f>
        <v>0</v>
      </c>
      <c r="K269" s="206" t="s">
        <v>19</v>
      </c>
      <c r="L269" s="44"/>
      <c r="M269" s="211" t="s">
        <v>19</v>
      </c>
      <c r="N269" s="212" t="s">
        <v>40</v>
      </c>
      <c r="O269" s="84"/>
      <c r="P269" s="213">
        <f>O269*H269</f>
        <v>0</v>
      </c>
      <c r="Q269" s="213">
        <v>0</v>
      </c>
      <c r="R269" s="213">
        <f>Q269*H269</f>
        <v>0</v>
      </c>
      <c r="S269" s="213">
        <v>0</v>
      </c>
      <c r="T269" s="214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15" t="s">
        <v>128</v>
      </c>
      <c r="AT269" s="215" t="s">
        <v>124</v>
      </c>
      <c r="AU269" s="215" t="s">
        <v>79</v>
      </c>
      <c r="AY269" s="17" t="s">
        <v>121</v>
      </c>
      <c r="BE269" s="216">
        <f>IF(N269="základní",J269,0)</f>
        <v>0</v>
      </c>
      <c r="BF269" s="216">
        <f>IF(N269="snížená",J269,0)</f>
        <v>0</v>
      </c>
      <c r="BG269" s="216">
        <f>IF(N269="zákl. přenesená",J269,0)</f>
        <v>0</v>
      </c>
      <c r="BH269" s="216">
        <f>IF(N269="sníž. přenesená",J269,0)</f>
        <v>0</v>
      </c>
      <c r="BI269" s="216">
        <f>IF(N269="nulová",J269,0)</f>
        <v>0</v>
      </c>
      <c r="BJ269" s="17" t="s">
        <v>77</v>
      </c>
      <c r="BK269" s="216">
        <f>ROUND(I269*H269,2)</f>
        <v>0</v>
      </c>
      <c r="BL269" s="17" t="s">
        <v>128</v>
      </c>
      <c r="BM269" s="215" t="s">
        <v>999</v>
      </c>
    </row>
    <row r="270" s="2" customFormat="1" ht="23.4566" customHeight="1">
      <c r="A270" s="38"/>
      <c r="B270" s="39"/>
      <c r="C270" s="204" t="s">
        <v>772</v>
      </c>
      <c r="D270" s="204" t="s">
        <v>124</v>
      </c>
      <c r="E270" s="205" t="s">
        <v>765</v>
      </c>
      <c r="F270" s="206" t="s">
        <v>766</v>
      </c>
      <c r="G270" s="207" t="s">
        <v>137</v>
      </c>
      <c r="H270" s="208">
        <v>1</v>
      </c>
      <c r="I270" s="209"/>
      <c r="J270" s="210">
        <f>ROUND(I270*H270,2)</f>
        <v>0</v>
      </c>
      <c r="K270" s="206" t="s">
        <v>19</v>
      </c>
      <c r="L270" s="44"/>
      <c r="M270" s="211" t="s">
        <v>19</v>
      </c>
      <c r="N270" s="212" t="s">
        <v>40</v>
      </c>
      <c r="O270" s="84"/>
      <c r="P270" s="213">
        <f>O270*H270</f>
        <v>0</v>
      </c>
      <c r="Q270" s="213">
        <v>0</v>
      </c>
      <c r="R270" s="213">
        <f>Q270*H270</f>
        <v>0</v>
      </c>
      <c r="S270" s="213">
        <v>0</v>
      </c>
      <c r="T270" s="214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15" t="s">
        <v>128</v>
      </c>
      <c r="AT270" s="215" t="s">
        <v>124</v>
      </c>
      <c r="AU270" s="215" t="s">
        <v>79</v>
      </c>
      <c r="AY270" s="17" t="s">
        <v>121</v>
      </c>
      <c r="BE270" s="216">
        <f>IF(N270="základní",J270,0)</f>
        <v>0</v>
      </c>
      <c r="BF270" s="216">
        <f>IF(N270="snížená",J270,0)</f>
        <v>0</v>
      </c>
      <c r="BG270" s="216">
        <f>IF(N270="zákl. přenesená",J270,0)</f>
        <v>0</v>
      </c>
      <c r="BH270" s="216">
        <f>IF(N270="sníž. přenesená",J270,0)</f>
        <v>0</v>
      </c>
      <c r="BI270" s="216">
        <f>IF(N270="nulová",J270,0)</f>
        <v>0</v>
      </c>
      <c r="BJ270" s="17" t="s">
        <v>77</v>
      </c>
      <c r="BK270" s="216">
        <f>ROUND(I270*H270,2)</f>
        <v>0</v>
      </c>
      <c r="BL270" s="17" t="s">
        <v>128</v>
      </c>
      <c r="BM270" s="215" t="s">
        <v>1000</v>
      </c>
    </row>
    <row r="271" s="2" customFormat="1" ht="31.92453" customHeight="1">
      <c r="A271" s="38"/>
      <c r="B271" s="39"/>
      <c r="C271" s="204" t="s">
        <v>778</v>
      </c>
      <c r="D271" s="204" t="s">
        <v>124</v>
      </c>
      <c r="E271" s="205" t="s">
        <v>769</v>
      </c>
      <c r="F271" s="206" t="s">
        <v>770</v>
      </c>
      <c r="G271" s="207" t="s">
        <v>137</v>
      </c>
      <c r="H271" s="208">
        <v>1</v>
      </c>
      <c r="I271" s="209"/>
      <c r="J271" s="210">
        <f>ROUND(I271*H271,2)</f>
        <v>0</v>
      </c>
      <c r="K271" s="206" t="s">
        <v>19</v>
      </c>
      <c r="L271" s="44"/>
      <c r="M271" s="211" t="s">
        <v>19</v>
      </c>
      <c r="N271" s="212" t="s">
        <v>40</v>
      </c>
      <c r="O271" s="84"/>
      <c r="P271" s="213">
        <f>O271*H271</f>
        <v>0</v>
      </c>
      <c r="Q271" s="213">
        <v>0</v>
      </c>
      <c r="R271" s="213">
        <f>Q271*H271</f>
        <v>0</v>
      </c>
      <c r="S271" s="213">
        <v>0</v>
      </c>
      <c r="T271" s="214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15" t="s">
        <v>128</v>
      </c>
      <c r="AT271" s="215" t="s">
        <v>124</v>
      </c>
      <c r="AU271" s="215" t="s">
        <v>79</v>
      </c>
      <c r="AY271" s="17" t="s">
        <v>121</v>
      </c>
      <c r="BE271" s="216">
        <f>IF(N271="základní",J271,0)</f>
        <v>0</v>
      </c>
      <c r="BF271" s="216">
        <f>IF(N271="snížená",J271,0)</f>
        <v>0</v>
      </c>
      <c r="BG271" s="216">
        <f>IF(N271="zákl. přenesená",J271,0)</f>
        <v>0</v>
      </c>
      <c r="BH271" s="216">
        <f>IF(N271="sníž. přenesená",J271,0)</f>
        <v>0</v>
      </c>
      <c r="BI271" s="216">
        <f>IF(N271="nulová",J271,0)</f>
        <v>0</v>
      </c>
      <c r="BJ271" s="17" t="s">
        <v>77</v>
      </c>
      <c r="BK271" s="216">
        <f>ROUND(I271*H271,2)</f>
        <v>0</v>
      </c>
      <c r="BL271" s="17" t="s">
        <v>128</v>
      </c>
      <c r="BM271" s="215" t="s">
        <v>1001</v>
      </c>
    </row>
    <row r="272" s="2" customFormat="1" ht="16.30189" customHeight="1">
      <c r="A272" s="38"/>
      <c r="B272" s="39"/>
      <c r="C272" s="204" t="s">
        <v>782</v>
      </c>
      <c r="D272" s="204" t="s">
        <v>124</v>
      </c>
      <c r="E272" s="205" t="s">
        <v>761</v>
      </c>
      <c r="F272" s="206" t="s">
        <v>762</v>
      </c>
      <c r="G272" s="207" t="s">
        <v>137</v>
      </c>
      <c r="H272" s="208">
        <v>1</v>
      </c>
      <c r="I272" s="209"/>
      <c r="J272" s="210">
        <f>ROUND(I272*H272,2)</f>
        <v>0</v>
      </c>
      <c r="K272" s="206" t="s">
        <v>19</v>
      </c>
      <c r="L272" s="44"/>
      <c r="M272" s="211" t="s">
        <v>19</v>
      </c>
      <c r="N272" s="212" t="s">
        <v>40</v>
      </c>
      <c r="O272" s="84"/>
      <c r="P272" s="213">
        <f>O272*H272</f>
        <v>0</v>
      </c>
      <c r="Q272" s="213">
        <v>0</v>
      </c>
      <c r="R272" s="213">
        <f>Q272*H272</f>
        <v>0</v>
      </c>
      <c r="S272" s="213">
        <v>0</v>
      </c>
      <c r="T272" s="214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15" t="s">
        <v>128</v>
      </c>
      <c r="AT272" s="215" t="s">
        <v>124</v>
      </c>
      <c r="AU272" s="215" t="s">
        <v>79</v>
      </c>
      <c r="AY272" s="17" t="s">
        <v>121</v>
      </c>
      <c r="BE272" s="216">
        <f>IF(N272="základní",J272,0)</f>
        <v>0</v>
      </c>
      <c r="BF272" s="216">
        <f>IF(N272="snížená",J272,0)</f>
        <v>0</v>
      </c>
      <c r="BG272" s="216">
        <f>IF(N272="zákl. přenesená",J272,0)</f>
        <v>0</v>
      </c>
      <c r="BH272" s="216">
        <f>IF(N272="sníž. přenesená",J272,0)</f>
        <v>0</v>
      </c>
      <c r="BI272" s="216">
        <f>IF(N272="nulová",J272,0)</f>
        <v>0</v>
      </c>
      <c r="BJ272" s="17" t="s">
        <v>77</v>
      </c>
      <c r="BK272" s="216">
        <f>ROUND(I272*H272,2)</f>
        <v>0</v>
      </c>
      <c r="BL272" s="17" t="s">
        <v>128</v>
      </c>
      <c r="BM272" s="215" t="s">
        <v>1002</v>
      </c>
    </row>
    <row r="273" s="2" customFormat="1" ht="16.30189" customHeight="1">
      <c r="A273" s="38"/>
      <c r="B273" s="39"/>
      <c r="C273" s="204" t="s">
        <v>786</v>
      </c>
      <c r="D273" s="204" t="s">
        <v>124</v>
      </c>
      <c r="E273" s="205" t="s">
        <v>773</v>
      </c>
      <c r="F273" s="206" t="s">
        <v>774</v>
      </c>
      <c r="G273" s="207" t="s">
        <v>137</v>
      </c>
      <c r="H273" s="208">
        <v>1</v>
      </c>
      <c r="I273" s="209"/>
      <c r="J273" s="210">
        <f>ROUND(I273*H273,2)</f>
        <v>0</v>
      </c>
      <c r="K273" s="206" t="s">
        <v>19</v>
      </c>
      <c r="L273" s="44"/>
      <c r="M273" s="211" t="s">
        <v>19</v>
      </c>
      <c r="N273" s="212" t="s">
        <v>40</v>
      </c>
      <c r="O273" s="84"/>
      <c r="P273" s="213">
        <f>O273*H273</f>
        <v>0</v>
      </c>
      <c r="Q273" s="213">
        <v>0</v>
      </c>
      <c r="R273" s="213">
        <f>Q273*H273</f>
        <v>0</v>
      </c>
      <c r="S273" s="213">
        <v>0</v>
      </c>
      <c r="T273" s="214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15" t="s">
        <v>128</v>
      </c>
      <c r="AT273" s="215" t="s">
        <v>124</v>
      </c>
      <c r="AU273" s="215" t="s">
        <v>79</v>
      </c>
      <c r="AY273" s="17" t="s">
        <v>121</v>
      </c>
      <c r="BE273" s="216">
        <f>IF(N273="základní",J273,0)</f>
        <v>0</v>
      </c>
      <c r="BF273" s="216">
        <f>IF(N273="snížená",J273,0)</f>
        <v>0</v>
      </c>
      <c r="BG273" s="216">
        <f>IF(N273="zákl. přenesená",J273,0)</f>
        <v>0</v>
      </c>
      <c r="BH273" s="216">
        <f>IF(N273="sníž. přenesená",J273,0)</f>
        <v>0</v>
      </c>
      <c r="BI273" s="216">
        <f>IF(N273="nulová",J273,0)</f>
        <v>0</v>
      </c>
      <c r="BJ273" s="17" t="s">
        <v>77</v>
      </c>
      <c r="BK273" s="216">
        <f>ROUND(I273*H273,2)</f>
        <v>0</v>
      </c>
      <c r="BL273" s="17" t="s">
        <v>128</v>
      </c>
      <c r="BM273" s="215" t="s">
        <v>1003</v>
      </c>
    </row>
    <row r="274" s="12" customFormat="1" ht="22.8" customHeight="1">
      <c r="A274" s="12"/>
      <c r="B274" s="188"/>
      <c r="C274" s="189"/>
      <c r="D274" s="190" t="s">
        <v>68</v>
      </c>
      <c r="E274" s="202" t="s">
        <v>776</v>
      </c>
      <c r="F274" s="202" t="s">
        <v>777</v>
      </c>
      <c r="G274" s="189"/>
      <c r="H274" s="189"/>
      <c r="I274" s="192"/>
      <c r="J274" s="203">
        <f>BK274</f>
        <v>0</v>
      </c>
      <c r="K274" s="189"/>
      <c r="L274" s="194"/>
      <c r="M274" s="195"/>
      <c r="N274" s="196"/>
      <c r="O274" s="196"/>
      <c r="P274" s="197">
        <f>SUM(P275:P280)</f>
        <v>0</v>
      </c>
      <c r="Q274" s="196"/>
      <c r="R274" s="197">
        <f>SUM(R275:R280)</f>
        <v>0</v>
      </c>
      <c r="S274" s="196"/>
      <c r="T274" s="198">
        <f>SUM(T275:T280)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199" t="s">
        <v>79</v>
      </c>
      <c r="AT274" s="200" t="s">
        <v>68</v>
      </c>
      <c r="AU274" s="200" t="s">
        <v>77</v>
      </c>
      <c r="AY274" s="199" t="s">
        <v>121</v>
      </c>
      <c r="BK274" s="201">
        <f>SUM(BK275:BK280)</f>
        <v>0</v>
      </c>
    </row>
    <row r="275" s="2" customFormat="1" ht="23.4566" customHeight="1">
      <c r="A275" s="38"/>
      <c r="B275" s="39"/>
      <c r="C275" s="204" t="s">
        <v>790</v>
      </c>
      <c r="D275" s="204" t="s">
        <v>124</v>
      </c>
      <c r="E275" s="205" t="s">
        <v>779</v>
      </c>
      <c r="F275" s="206" t="s">
        <v>780</v>
      </c>
      <c r="G275" s="207" t="s">
        <v>127</v>
      </c>
      <c r="H275" s="208">
        <v>1</v>
      </c>
      <c r="I275" s="209"/>
      <c r="J275" s="210">
        <f>ROUND(I275*H275,2)</f>
        <v>0</v>
      </c>
      <c r="K275" s="206" t="s">
        <v>19</v>
      </c>
      <c r="L275" s="44"/>
      <c r="M275" s="211" t="s">
        <v>19</v>
      </c>
      <c r="N275" s="212" t="s">
        <v>40</v>
      </c>
      <c r="O275" s="84"/>
      <c r="P275" s="213">
        <f>O275*H275</f>
        <v>0</v>
      </c>
      <c r="Q275" s="213">
        <v>0</v>
      </c>
      <c r="R275" s="213">
        <f>Q275*H275</f>
        <v>0</v>
      </c>
      <c r="S275" s="213">
        <v>0</v>
      </c>
      <c r="T275" s="214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15" t="s">
        <v>128</v>
      </c>
      <c r="AT275" s="215" t="s">
        <v>124</v>
      </c>
      <c r="AU275" s="215" t="s">
        <v>79</v>
      </c>
      <c r="AY275" s="17" t="s">
        <v>121</v>
      </c>
      <c r="BE275" s="216">
        <f>IF(N275="základní",J275,0)</f>
        <v>0</v>
      </c>
      <c r="BF275" s="216">
        <f>IF(N275="snížená",J275,0)</f>
        <v>0</v>
      </c>
      <c r="BG275" s="216">
        <f>IF(N275="zákl. přenesená",J275,0)</f>
        <v>0</v>
      </c>
      <c r="BH275" s="216">
        <f>IF(N275="sníž. přenesená",J275,0)</f>
        <v>0</v>
      </c>
      <c r="BI275" s="216">
        <f>IF(N275="nulová",J275,0)</f>
        <v>0</v>
      </c>
      <c r="BJ275" s="17" t="s">
        <v>77</v>
      </c>
      <c r="BK275" s="216">
        <f>ROUND(I275*H275,2)</f>
        <v>0</v>
      </c>
      <c r="BL275" s="17" t="s">
        <v>128</v>
      </c>
      <c r="BM275" s="215" t="s">
        <v>1004</v>
      </c>
    </row>
    <row r="276" s="2" customFormat="1" ht="31.92453" customHeight="1">
      <c r="A276" s="38"/>
      <c r="B276" s="39"/>
      <c r="C276" s="204" t="s">
        <v>794</v>
      </c>
      <c r="D276" s="204" t="s">
        <v>124</v>
      </c>
      <c r="E276" s="205" t="s">
        <v>783</v>
      </c>
      <c r="F276" s="206" t="s">
        <v>784</v>
      </c>
      <c r="G276" s="207" t="s">
        <v>127</v>
      </c>
      <c r="H276" s="208">
        <v>8</v>
      </c>
      <c r="I276" s="209"/>
      <c r="J276" s="210">
        <f>ROUND(I276*H276,2)</f>
        <v>0</v>
      </c>
      <c r="K276" s="206" t="s">
        <v>19</v>
      </c>
      <c r="L276" s="44"/>
      <c r="M276" s="211" t="s">
        <v>19</v>
      </c>
      <c r="N276" s="212" t="s">
        <v>40</v>
      </c>
      <c r="O276" s="84"/>
      <c r="P276" s="213">
        <f>O276*H276</f>
        <v>0</v>
      </c>
      <c r="Q276" s="213">
        <v>0</v>
      </c>
      <c r="R276" s="213">
        <f>Q276*H276</f>
        <v>0</v>
      </c>
      <c r="S276" s="213">
        <v>0</v>
      </c>
      <c r="T276" s="214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15" t="s">
        <v>128</v>
      </c>
      <c r="AT276" s="215" t="s">
        <v>124</v>
      </c>
      <c r="AU276" s="215" t="s">
        <v>79</v>
      </c>
      <c r="AY276" s="17" t="s">
        <v>121</v>
      </c>
      <c r="BE276" s="216">
        <f>IF(N276="základní",J276,0)</f>
        <v>0</v>
      </c>
      <c r="BF276" s="216">
        <f>IF(N276="snížená",J276,0)</f>
        <v>0</v>
      </c>
      <c r="BG276" s="216">
        <f>IF(N276="zákl. přenesená",J276,0)</f>
        <v>0</v>
      </c>
      <c r="BH276" s="216">
        <f>IF(N276="sníž. přenesená",J276,0)</f>
        <v>0</v>
      </c>
      <c r="BI276" s="216">
        <f>IF(N276="nulová",J276,0)</f>
        <v>0</v>
      </c>
      <c r="BJ276" s="17" t="s">
        <v>77</v>
      </c>
      <c r="BK276" s="216">
        <f>ROUND(I276*H276,2)</f>
        <v>0</v>
      </c>
      <c r="BL276" s="17" t="s">
        <v>128</v>
      </c>
      <c r="BM276" s="215" t="s">
        <v>1005</v>
      </c>
    </row>
    <row r="277" s="2" customFormat="1" ht="21.0566" customHeight="1">
      <c r="A277" s="38"/>
      <c r="B277" s="39"/>
      <c r="C277" s="204" t="s">
        <v>800</v>
      </c>
      <c r="D277" s="204" t="s">
        <v>124</v>
      </c>
      <c r="E277" s="205" t="s">
        <v>787</v>
      </c>
      <c r="F277" s="206" t="s">
        <v>788</v>
      </c>
      <c r="G277" s="207" t="s">
        <v>127</v>
      </c>
      <c r="H277" s="208">
        <v>2</v>
      </c>
      <c r="I277" s="209"/>
      <c r="J277" s="210">
        <f>ROUND(I277*H277,2)</f>
        <v>0</v>
      </c>
      <c r="K277" s="206" t="s">
        <v>19</v>
      </c>
      <c r="L277" s="44"/>
      <c r="M277" s="211" t="s">
        <v>19</v>
      </c>
      <c r="N277" s="212" t="s">
        <v>40</v>
      </c>
      <c r="O277" s="84"/>
      <c r="P277" s="213">
        <f>O277*H277</f>
        <v>0</v>
      </c>
      <c r="Q277" s="213">
        <v>0</v>
      </c>
      <c r="R277" s="213">
        <f>Q277*H277</f>
        <v>0</v>
      </c>
      <c r="S277" s="213">
        <v>0</v>
      </c>
      <c r="T277" s="214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15" t="s">
        <v>128</v>
      </c>
      <c r="AT277" s="215" t="s">
        <v>124</v>
      </c>
      <c r="AU277" s="215" t="s">
        <v>79</v>
      </c>
      <c r="AY277" s="17" t="s">
        <v>121</v>
      </c>
      <c r="BE277" s="216">
        <f>IF(N277="základní",J277,0)</f>
        <v>0</v>
      </c>
      <c r="BF277" s="216">
        <f>IF(N277="snížená",J277,0)</f>
        <v>0</v>
      </c>
      <c r="BG277" s="216">
        <f>IF(N277="zákl. přenesená",J277,0)</f>
        <v>0</v>
      </c>
      <c r="BH277" s="216">
        <f>IF(N277="sníž. přenesená",J277,0)</f>
        <v>0</v>
      </c>
      <c r="BI277" s="216">
        <f>IF(N277="nulová",J277,0)</f>
        <v>0</v>
      </c>
      <c r="BJ277" s="17" t="s">
        <v>77</v>
      </c>
      <c r="BK277" s="216">
        <f>ROUND(I277*H277,2)</f>
        <v>0</v>
      </c>
      <c r="BL277" s="17" t="s">
        <v>128</v>
      </c>
      <c r="BM277" s="215" t="s">
        <v>1006</v>
      </c>
    </row>
    <row r="278" s="2" customFormat="1" ht="23.4566" customHeight="1">
      <c r="A278" s="38"/>
      <c r="B278" s="39"/>
      <c r="C278" s="204" t="s">
        <v>805</v>
      </c>
      <c r="D278" s="204" t="s">
        <v>124</v>
      </c>
      <c r="E278" s="205" t="s">
        <v>791</v>
      </c>
      <c r="F278" s="206" t="s">
        <v>792</v>
      </c>
      <c r="G278" s="207" t="s">
        <v>127</v>
      </c>
      <c r="H278" s="208">
        <v>1</v>
      </c>
      <c r="I278" s="209"/>
      <c r="J278" s="210">
        <f>ROUND(I278*H278,2)</f>
        <v>0</v>
      </c>
      <c r="K278" s="206" t="s">
        <v>19</v>
      </c>
      <c r="L278" s="44"/>
      <c r="M278" s="211" t="s">
        <v>19</v>
      </c>
      <c r="N278" s="212" t="s">
        <v>40</v>
      </c>
      <c r="O278" s="84"/>
      <c r="P278" s="213">
        <f>O278*H278</f>
        <v>0</v>
      </c>
      <c r="Q278" s="213">
        <v>0</v>
      </c>
      <c r="R278" s="213">
        <f>Q278*H278</f>
        <v>0</v>
      </c>
      <c r="S278" s="213">
        <v>0</v>
      </c>
      <c r="T278" s="214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15" t="s">
        <v>128</v>
      </c>
      <c r="AT278" s="215" t="s">
        <v>124</v>
      </c>
      <c r="AU278" s="215" t="s">
        <v>79</v>
      </c>
      <c r="AY278" s="17" t="s">
        <v>121</v>
      </c>
      <c r="BE278" s="216">
        <f>IF(N278="základní",J278,0)</f>
        <v>0</v>
      </c>
      <c r="BF278" s="216">
        <f>IF(N278="snížená",J278,0)</f>
        <v>0</v>
      </c>
      <c r="BG278" s="216">
        <f>IF(N278="zákl. přenesená",J278,0)</f>
        <v>0</v>
      </c>
      <c r="BH278" s="216">
        <f>IF(N278="sníž. přenesená",J278,0)</f>
        <v>0</v>
      </c>
      <c r="BI278" s="216">
        <f>IF(N278="nulová",J278,0)</f>
        <v>0</v>
      </c>
      <c r="BJ278" s="17" t="s">
        <v>77</v>
      </c>
      <c r="BK278" s="216">
        <f>ROUND(I278*H278,2)</f>
        <v>0</v>
      </c>
      <c r="BL278" s="17" t="s">
        <v>128</v>
      </c>
      <c r="BM278" s="215" t="s">
        <v>1007</v>
      </c>
    </row>
    <row r="279" s="2" customFormat="1" ht="16.30189" customHeight="1">
      <c r="A279" s="38"/>
      <c r="B279" s="39"/>
      <c r="C279" s="204" t="s">
        <v>1008</v>
      </c>
      <c r="D279" s="204" t="s">
        <v>124</v>
      </c>
      <c r="E279" s="205" t="s">
        <v>795</v>
      </c>
      <c r="F279" s="206" t="s">
        <v>796</v>
      </c>
      <c r="G279" s="207" t="s">
        <v>797</v>
      </c>
      <c r="H279" s="208">
        <v>48.299999999999997</v>
      </c>
      <c r="I279" s="209"/>
      <c r="J279" s="210">
        <f>ROUND(I279*H279,2)</f>
        <v>0</v>
      </c>
      <c r="K279" s="206" t="s">
        <v>19</v>
      </c>
      <c r="L279" s="44"/>
      <c r="M279" s="211" t="s">
        <v>19</v>
      </c>
      <c r="N279" s="212" t="s">
        <v>40</v>
      </c>
      <c r="O279" s="84"/>
      <c r="P279" s="213">
        <f>O279*H279</f>
        <v>0</v>
      </c>
      <c r="Q279" s="213">
        <v>0</v>
      </c>
      <c r="R279" s="213">
        <f>Q279*H279</f>
        <v>0</v>
      </c>
      <c r="S279" s="213">
        <v>0</v>
      </c>
      <c r="T279" s="214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15" t="s">
        <v>128</v>
      </c>
      <c r="AT279" s="215" t="s">
        <v>124</v>
      </c>
      <c r="AU279" s="215" t="s">
        <v>79</v>
      </c>
      <c r="AY279" s="17" t="s">
        <v>121</v>
      </c>
      <c r="BE279" s="216">
        <f>IF(N279="základní",J279,0)</f>
        <v>0</v>
      </c>
      <c r="BF279" s="216">
        <f>IF(N279="snížená",J279,0)</f>
        <v>0</v>
      </c>
      <c r="BG279" s="216">
        <f>IF(N279="zákl. přenesená",J279,0)</f>
        <v>0</v>
      </c>
      <c r="BH279" s="216">
        <f>IF(N279="sníž. přenesená",J279,0)</f>
        <v>0</v>
      </c>
      <c r="BI279" s="216">
        <f>IF(N279="nulová",J279,0)</f>
        <v>0</v>
      </c>
      <c r="BJ279" s="17" t="s">
        <v>77</v>
      </c>
      <c r="BK279" s="216">
        <f>ROUND(I279*H279,2)</f>
        <v>0</v>
      </c>
      <c r="BL279" s="17" t="s">
        <v>128</v>
      </c>
      <c r="BM279" s="215" t="s">
        <v>1009</v>
      </c>
    </row>
    <row r="280" s="13" customFormat="1">
      <c r="A280" s="13"/>
      <c r="B280" s="238"/>
      <c r="C280" s="239"/>
      <c r="D280" s="227" t="s">
        <v>302</v>
      </c>
      <c r="E280" s="240" t="s">
        <v>19</v>
      </c>
      <c r="F280" s="241" t="s">
        <v>1010</v>
      </c>
      <c r="G280" s="239"/>
      <c r="H280" s="242">
        <v>48.299999999999997</v>
      </c>
      <c r="I280" s="243"/>
      <c r="J280" s="239"/>
      <c r="K280" s="239"/>
      <c r="L280" s="244"/>
      <c r="M280" s="245"/>
      <c r="N280" s="246"/>
      <c r="O280" s="246"/>
      <c r="P280" s="246"/>
      <c r="Q280" s="246"/>
      <c r="R280" s="246"/>
      <c r="S280" s="246"/>
      <c r="T280" s="247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8" t="s">
        <v>302</v>
      </c>
      <c r="AU280" s="248" t="s">
        <v>79</v>
      </c>
      <c r="AV280" s="13" t="s">
        <v>79</v>
      </c>
      <c r="AW280" s="13" t="s">
        <v>31</v>
      </c>
      <c r="AX280" s="13" t="s">
        <v>77</v>
      </c>
      <c r="AY280" s="248" t="s">
        <v>121</v>
      </c>
    </row>
    <row r="281" s="12" customFormat="1" ht="25.92" customHeight="1">
      <c r="A281" s="12"/>
      <c r="B281" s="188"/>
      <c r="C281" s="189"/>
      <c r="D281" s="190" t="s">
        <v>68</v>
      </c>
      <c r="E281" s="191" t="s">
        <v>203</v>
      </c>
      <c r="F281" s="191" t="s">
        <v>204</v>
      </c>
      <c r="G281" s="189"/>
      <c r="H281" s="189"/>
      <c r="I281" s="192"/>
      <c r="J281" s="193">
        <f>BK281</f>
        <v>0</v>
      </c>
      <c r="K281" s="189"/>
      <c r="L281" s="194"/>
      <c r="M281" s="195"/>
      <c r="N281" s="196"/>
      <c r="O281" s="196"/>
      <c r="P281" s="197">
        <f>P282+P287+P292+P298+P302</f>
        <v>0</v>
      </c>
      <c r="Q281" s="196"/>
      <c r="R281" s="197">
        <f>R282+R287+R292+R298+R302</f>
        <v>0</v>
      </c>
      <c r="S281" s="196"/>
      <c r="T281" s="198">
        <f>T282+T287+T292+T298+T302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199" t="s">
        <v>144</v>
      </c>
      <c r="AT281" s="200" t="s">
        <v>68</v>
      </c>
      <c r="AU281" s="200" t="s">
        <v>69</v>
      </c>
      <c r="AY281" s="199" t="s">
        <v>121</v>
      </c>
      <c r="BK281" s="201">
        <f>BK282+BK287+BK292+BK298+BK302</f>
        <v>0</v>
      </c>
    </row>
    <row r="282" s="12" customFormat="1" ht="22.8" customHeight="1">
      <c r="A282" s="12"/>
      <c r="B282" s="188"/>
      <c r="C282" s="189"/>
      <c r="D282" s="190" t="s">
        <v>68</v>
      </c>
      <c r="E282" s="202" t="s">
        <v>205</v>
      </c>
      <c r="F282" s="202" t="s">
        <v>206</v>
      </c>
      <c r="G282" s="189"/>
      <c r="H282" s="189"/>
      <c r="I282" s="192"/>
      <c r="J282" s="203">
        <f>BK282</f>
        <v>0</v>
      </c>
      <c r="K282" s="189"/>
      <c r="L282" s="194"/>
      <c r="M282" s="195"/>
      <c r="N282" s="196"/>
      <c r="O282" s="196"/>
      <c r="P282" s="197">
        <f>SUM(P283:P286)</f>
        <v>0</v>
      </c>
      <c r="Q282" s="196"/>
      <c r="R282" s="197">
        <f>SUM(R283:R286)</f>
        <v>0</v>
      </c>
      <c r="S282" s="196"/>
      <c r="T282" s="198">
        <f>SUM(T283:T286)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199" t="s">
        <v>144</v>
      </c>
      <c r="AT282" s="200" t="s">
        <v>68</v>
      </c>
      <c r="AU282" s="200" t="s">
        <v>77</v>
      </c>
      <c r="AY282" s="199" t="s">
        <v>121</v>
      </c>
      <c r="BK282" s="201">
        <f>SUM(BK283:BK286)</f>
        <v>0</v>
      </c>
    </row>
    <row r="283" s="2" customFormat="1" ht="16.30189" customHeight="1">
      <c r="A283" s="38"/>
      <c r="B283" s="39"/>
      <c r="C283" s="204" t="s">
        <v>831</v>
      </c>
      <c r="D283" s="204" t="s">
        <v>124</v>
      </c>
      <c r="E283" s="205" t="s">
        <v>801</v>
      </c>
      <c r="F283" s="206" t="s">
        <v>802</v>
      </c>
      <c r="G283" s="207" t="s">
        <v>217</v>
      </c>
      <c r="H283" s="208">
        <v>35</v>
      </c>
      <c r="I283" s="209"/>
      <c r="J283" s="210">
        <f>ROUND(I283*H283,2)</f>
        <v>0</v>
      </c>
      <c r="K283" s="206" t="s">
        <v>19</v>
      </c>
      <c r="L283" s="44"/>
      <c r="M283" s="211" t="s">
        <v>19</v>
      </c>
      <c r="N283" s="212" t="s">
        <v>40</v>
      </c>
      <c r="O283" s="84"/>
      <c r="P283" s="213">
        <f>O283*H283</f>
        <v>0</v>
      </c>
      <c r="Q283" s="213">
        <v>0</v>
      </c>
      <c r="R283" s="213">
        <f>Q283*H283</f>
        <v>0</v>
      </c>
      <c r="S283" s="213">
        <v>0</v>
      </c>
      <c r="T283" s="214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15" t="s">
        <v>210</v>
      </c>
      <c r="AT283" s="215" t="s">
        <v>124</v>
      </c>
      <c r="AU283" s="215" t="s">
        <v>79</v>
      </c>
      <c r="AY283" s="17" t="s">
        <v>121</v>
      </c>
      <c r="BE283" s="216">
        <f>IF(N283="základní",J283,0)</f>
        <v>0</v>
      </c>
      <c r="BF283" s="216">
        <f>IF(N283="snížená",J283,0)</f>
        <v>0</v>
      </c>
      <c r="BG283" s="216">
        <f>IF(N283="zákl. přenesená",J283,0)</f>
        <v>0</v>
      </c>
      <c r="BH283" s="216">
        <f>IF(N283="sníž. přenesená",J283,0)</f>
        <v>0</v>
      </c>
      <c r="BI283" s="216">
        <f>IF(N283="nulová",J283,0)</f>
        <v>0</v>
      </c>
      <c r="BJ283" s="17" t="s">
        <v>77</v>
      </c>
      <c r="BK283" s="216">
        <f>ROUND(I283*H283,2)</f>
        <v>0</v>
      </c>
      <c r="BL283" s="17" t="s">
        <v>210</v>
      </c>
      <c r="BM283" s="215" t="s">
        <v>1011</v>
      </c>
    </row>
    <row r="284" s="2" customFormat="1">
      <c r="A284" s="38"/>
      <c r="B284" s="39"/>
      <c r="C284" s="40"/>
      <c r="D284" s="227" t="s">
        <v>185</v>
      </c>
      <c r="E284" s="40"/>
      <c r="F284" s="228" t="s">
        <v>804</v>
      </c>
      <c r="G284" s="40"/>
      <c r="H284" s="40"/>
      <c r="I284" s="229"/>
      <c r="J284" s="40"/>
      <c r="K284" s="40"/>
      <c r="L284" s="44"/>
      <c r="M284" s="230"/>
      <c r="N284" s="231"/>
      <c r="O284" s="84"/>
      <c r="P284" s="84"/>
      <c r="Q284" s="84"/>
      <c r="R284" s="84"/>
      <c r="S284" s="84"/>
      <c r="T284" s="85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17" t="s">
        <v>185</v>
      </c>
      <c r="AU284" s="17" t="s">
        <v>79</v>
      </c>
    </row>
    <row r="285" s="2" customFormat="1" ht="23.4566" customHeight="1">
      <c r="A285" s="38"/>
      <c r="B285" s="39"/>
      <c r="C285" s="204" t="s">
        <v>834</v>
      </c>
      <c r="D285" s="204" t="s">
        <v>124</v>
      </c>
      <c r="E285" s="205" t="s">
        <v>806</v>
      </c>
      <c r="F285" s="206" t="s">
        <v>807</v>
      </c>
      <c r="G285" s="207" t="s">
        <v>217</v>
      </c>
      <c r="H285" s="208">
        <v>133</v>
      </c>
      <c r="I285" s="209"/>
      <c r="J285" s="210">
        <f>ROUND(I285*H285,2)</f>
        <v>0</v>
      </c>
      <c r="K285" s="206" t="s">
        <v>19</v>
      </c>
      <c r="L285" s="44"/>
      <c r="M285" s="211" t="s">
        <v>19</v>
      </c>
      <c r="N285" s="212" t="s">
        <v>40</v>
      </c>
      <c r="O285" s="84"/>
      <c r="P285" s="213">
        <f>O285*H285</f>
        <v>0</v>
      </c>
      <c r="Q285" s="213">
        <v>0</v>
      </c>
      <c r="R285" s="213">
        <f>Q285*H285</f>
        <v>0</v>
      </c>
      <c r="S285" s="213">
        <v>0</v>
      </c>
      <c r="T285" s="214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15" t="s">
        <v>210</v>
      </c>
      <c r="AT285" s="215" t="s">
        <v>124</v>
      </c>
      <c r="AU285" s="215" t="s">
        <v>79</v>
      </c>
      <c r="AY285" s="17" t="s">
        <v>121</v>
      </c>
      <c r="BE285" s="216">
        <f>IF(N285="základní",J285,0)</f>
        <v>0</v>
      </c>
      <c r="BF285" s="216">
        <f>IF(N285="snížená",J285,0)</f>
        <v>0</v>
      </c>
      <c r="BG285" s="216">
        <f>IF(N285="zákl. přenesená",J285,0)</f>
        <v>0</v>
      </c>
      <c r="BH285" s="216">
        <f>IF(N285="sníž. přenesená",J285,0)</f>
        <v>0</v>
      </c>
      <c r="BI285" s="216">
        <f>IF(N285="nulová",J285,0)</f>
        <v>0</v>
      </c>
      <c r="BJ285" s="17" t="s">
        <v>77</v>
      </c>
      <c r="BK285" s="216">
        <f>ROUND(I285*H285,2)</f>
        <v>0</v>
      </c>
      <c r="BL285" s="17" t="s">
        <v>210</v>
      </c>
      <c r="BM285" s="215" t="s">
        <v>1012</v>
      </c>
    </row>
    <row r="286" s="2" customFormat="1">
      <c r="A286" s="38"/>
      <c r="B286" s="39"/>
      <c r="C286" s="40"/>
      <c r="D286" s="227" t="s">
        <v>185</v>
      </c>
      <c r="E286" s="40"/>
      <c r="F286" s="228" t="s">
        <v>809</v>
      </c>
      <c r="G286" s="40"/>
      <c r="H286" s="40"/>
      <c r="I286" s="229"/>
      <c r="J286" s="40"/>
      <c r="K286" s="40"/>
      <c r="L286" s="44"/>
      <c r="M286" s="230"/>
      <c r="N286" s="231"/>
      <c r="O286" s="84"/>
      <c r="P286" s="84"/>
      <c r="Q286" s="84"/>
      <c r="R286" s="84"/>
      <c r="S286" s="84"/>
      <c r="T286" s="85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T286" s="17" t="s">
        <v>185</v>
      </c>
      <c r="AU286" s="17" t="s">
        <v>79</v>
      </c>
    </row>
    <row r="287" s="12" customFormat="1" ht="22.8" customHeight="1">
      <c r="A287" s="12"/>
      <c r="B287" s="188"/>
      <c r="C287" s="189"/>
      <c r="D287" s="190" t="s">
        <v>68</v>
      </c>
      <c r="E287" s="202" t="s">
        <v>810</v>
      </c>
      <c r="F287" s="202" t="s">
        <v>811</v>
      </c>
      <c r="G287" s="189"/>
      <c r="H287" s="189"/>
      <c r="I287" s="192"/>
      <c r="J287" s="203">
        <f>BK287</f>
        <v>0</v>
      </c>
      <c r="K287" s="189"/>
      <c r="L287" s="194"/>
      <c r="M287" s="195"/>
      <c r="N287" s="196"/>
      <c r="O287" s="196"/>
      <c r="P287" s="197">
        <f>SUM(P288:P291)</f>
        <v>0</v>
      </c>
      <c r="Q287" s="196"/>
      <c r="R287" s="197">
        <f>SUM(R288:R291)</f>
        <v>0</v>
      </c>
      <c r="S287" s="196"/>
      <c r="T287" s="198">
        <f>SUM(T288:T291)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199" t="s">
        <v>144</v>
      </c>
      <c r="AT287" s="200" t="s">
        <v>68</v>
      </c>
      <c r="AU287" s="200" t="s">
        <v>77</v>
      </c>
      <c r="AY287" s="199" t="s">
        <v>121</v>
      </c>
      <c r="BK287" s="201">
        <f>SUM(BK288:BK291)</f>
        <v>0</v>
      </c>
    </row>
    <row r="288" s="2" customFormat="1" ht="16.30189" customHeight="1">
      <c r="A288" s="38"/>
      <c r="B288" s="39"/>
      <c r="C288" s="204" t="s">
        <v>825</v>
      </c>
      <c r="D288" s="204" t="s">
        <v>124</v>
      </c>
      <c r="E288" s="205" t="s">
        <v>813</v>
      </c>
      <c r="F288" s="206" t="s">
        <v>814</v>
      </c>
      <c r="G288" s="207" t="s">
        <v>815</v>
      </c>
      <c r="H288" s="208">
        <v>2</v>
      </c>
      <c r="I288" s="209"/>
      <c r="J288" s="210">
        <f>ROUND(I288*H288,2)</f>
        <v>0</v>
      </c>
      <c r="K288" s="206" t="s">
        <v>19</v>
      </c>
      <c r="L288" s="44"/>
      <c r="M288" s="211" t="s">
        <v>19</v>
      </c>
      <c r="N288" s="212" t="s">
        <v>40</v>
      </c>
      <c r="O288" s="84"/>
      <c r="P288" s="213">
        <f>O288*H288</f>
        <v>0</v>
      </c>
      <c r="Q288" s="213">
        <v>0</v>
      </c>
      <c r="R288" s="213">
        <f>Q288*H288</f>
        <v>0</v>
      </c>
      <c r="S288" s="213">
        <v>0</v>
      </c>
      <c r="T288" s="214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15" t="s">
        <v>210</v>
      </c>
      <c r="AT288" s="215" t="s">
        <v>124</v>
      </c>
      <c r="AU288" s="215" t="s">
        <v>79</v>
      </c>
      <c r="AY288" s="17" t="s">
        <v>121</v>
      </c>
      <c r="BE288" s="216">
        <f>IF(N288="základní",J288,0)</f>
        <v>0</v>
      </c>
      <c r="BF288" s="216">
        <f>IF(N288="snížená",J288,0)</f>
        <v>0</v>
      </c>
      <c r="BG288" s="216">
        <f>IF(N288="zákl. přenesená",J288,0)</f>
        <v>0</v>
      </c>
      <c r="BH288" s="216">
        <f>IF(N288="sníž. přenesená",J288,0)</f>
        <v>0</v>
      </c>
      <c r="BI288" s="216">
        <f>IF(N288="nulová",J288,0)</f>
        <v>0</v>
      </c>
      <c r="BJ288" s="17" t="s">
        <v>77</v>
      </c>
      <c r="BK288" s="216">
        <f>ROUND(I288*H288,2)</f>
        <v>0</v>
      </c>
      <c r="BL288" s="17" t="s">
        <v>210</v>
      </c>
      <c r="BM288" s="215" t="s">
        <v>1013</v>
      </c>
    </row>
    <row r="289" s="2" customFormat="1" ht="16.30189" customHeight="1">
      <c r="A289" s="38"/>
      <c r="B289" s="39"/>
      <c r="C289" s="204" t="s">
        <v>1014</v>
      </c>
      <c r="D289" s="204" t="s">
        <v>124</v>
      </c>
      <c r="E289" s="205" t="s">
        <v>818</v>
      </c>
      <c r="F289" s="206" t="s">
        <v>819</v>
      </c>
      <c r="G289" s="207" t="s">
        <v>408</v>
      </c>
      <c r="H289" s="208">
        <v>100</v>
      </c>
      <c r="I289" s="209"/>
      <c r="J289" s="210">
        <f>ROUND(I289*H289,2)</f>
        <v>0</v>
      </c>
      <c r="K289" s="206" t="s">
        <v>19</v>
      </c>
      <c r="L289" s="44"/>
      <c r="M289" s="211" t="s">
        <v>19</v>
      </c>
      <c r="N289" s="212" t="s">
        <v>40</v>
      </c>
      <c r="O289" s="84"/>
      <c r="P289" s="213">
        <f>O289*H289</f>
        <v>0</v>
      </c>
      <c r="Q289" s="213">
        <v>0</v>
      </c>
      <c r="R289" s="213">
        <f>Q289*H289</f>
        <v>0</v>
      </c>
      <c r="S289" s="213">
        <v>0</v>
      </c>
      <c r="T289" s="214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15" t="s">
        <v>210</v>
      </c>
      <c r="AT289" s="215" t="s">
        <v>124</v>
      </c>
      <c r="AU289" s="215" t="s">
        <v>79</v>
      </c>
      <c r="AY289" s="17" t="s">
        <v>121</v>
      </c>
      <c r="BE289" s="216">
        <f>IF(N289="základní",J289,0)</f>
        <v>0</v>
      </c>
      <c r="BF289" s="216">
        <f>IF(N289="snížená",J289,0)</f>
        <v>0</v>
      </c>
      <c r="BG289" s="216">
        <f>IF(N289="zákl. přenesená",J289,0)</f>
        <v>0</v>
      </c>
      <c r="BH289" s="216">
        <f>IF(N289="sníž. přenesená",J289,0)</f>
        <v>0</v>
      </c>
      <c r="BI289" s="216">
        <f>IF(N289="nulová",J289,0)</f>
        <v>0</v>
      </c>
      <c r="BJ289" s="17" t="s">
        <v>77</v>
      </c>
      <c r="BK289" s="216">
        <f>ROUND(I289*H289,2)</f>
        <v>0</v>
      </c>
      <c r="BL289" s="17" t="s">
        <v>210</v>
      </c>
      <c r="BM289" s="215" t="s">
        <v>1015</v>
      </c>
    </row>
    <row r="290" s="2" customFormat="1" ht="16.30189" customHeight="1">
      <c r="A290" s="38"/>
      <c r="B290" s="39"/>
      <c r="C290" s="204" t="s">
        <v>1016</v>
      </c>
      <c r="D290" s="204" t="s">
        <v>124</v>
      </c>
      <c r="E290" s="205" t="s">
        <v>822</v>
      </c>
      <c r="F290" s="206" t="s">
        <v>823</v>
      </c>
      <c r="G290" s="207" t="s">
        <v>179</v>
      </c>
      <c r="H290" s="208">
        <v>150</v>
      </c>
      <c r="I290" s="209"/>
      <c r="J290" s="210">
        <f>ROUND(I290*H290,2)</f>
        <v>0</v>
      </c>
      <c r="K290" s="206" t="s">
        <v>19</v>
      </c>
      <c r="L290" s="44"/>
      <c r="M290" s="211" t="s">
        <v>19</v>
      </c>
      <c r="N290" s="212" t="s">
        <v>40</v>
      </c>
      <c r="O290" s="84"/>
      <c r="P290" s="213">
        <f>O290*H290</f>
        <v>0</v>
      </c>
      <c r="Q290" s="213">
        <v>0</v>
      </c>
      <c r="R290" s="213">
        <f>Q290*H290</f>
        <v>0</v>
      </c>
      <c r="S290" s="213">
        <v>0</v>
      </c>
      <c r="T290" s="214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15" t="s">
        <v>210</v>
      </c>
      <c r="AT290" s="215" t="s">
        <v>124</v>
      </c>
      <c r="AU290" s="215" t="s">
        <v>79</v>
      </c>
      <c r="AY290" s="17" t="s">
        <v>121</v>
      </c>
      <c r="BE290" s="216">
        <f>IF(N290="základní",J290,0)</f>
        <v>0</v>
      </c>
      <c r="BF290" s="216">
        <f>IF(N290="snížená",J290,0)</f>
        <v>0</v>
      </c>
      <c r="BG290" s="216">
        <f>IF(N290="zákl. přenesená",J290,0)</f>
        <v>0</v>
      </c>
      <c r="BH290" s="216">
        <f>IF(N290="sníž. přenesená",J290,0)</f>
        <v>0</v>
      </c>
      <c r="BI290" s="216">
        <f>IF(N290="nulová",J290,0)</f>
        <v>0</v>
      </c>
      <c r="BJ290" s="17" t="s">
        <v>77</v>
      </c>
      <c r="BK290" s="216">
        <f>ROUND(I290*H290,2)</f>
        <v>0</v>
      </c>
      <c r="BL290" s="17" t="s">
        <v>210</v>
      </c>
      <c r="BM290" s="215" t="s">
        <v>1017</v>
      </c>
    </row>
    <row r="291" s="2" customFormat="1" ht="16.30189" customHeight="1">
      <c r="A291" s="38"/>
      <c r="B291" s="39"/>
      <c r="C291" s="204" t="s">
        <v>1018</v>
      </c>
      <c r="D291" s="204" t="s">
        <v>124</v>
      </c>
      <c r="E291" s="205" t="s">
        <v>826</v>
      </c>
      <c r="F291" s="206" t="s">
        <v>827</v>
      </c>
      <c r="G291" s="207" t="s">
        <v>815</v>
      </c>
      <c r="H291" s="208">
        <v>2</v>
      </c>
      <c r="I291" s="209"/>
      <c r="J291" s="210">
        <f>ROUND(I291*H291,2)</f>
        <v>0</v>
      </c>
      <c r="K291" s="206" t="s">
        <v>19</v>
      </c>
      <c r="L291" s="44"/>
      <c r="M291" s="211" t="s">
        <v>19</v>
      </c>
      <c r="N291" s="212" t="s">
        <v>40</v>
      </c>
      <c r="O291" s="84"/>
      <c r="P291" s="213">
        <f>O291*H291</f>
        <v>0</v>
      </c>
      <c r="Q291" s="213">
        <v>0</v>
      </c>
      <c r="R291" s="213">
        <f>Q291*H291</f>
        <v>0</v>
      </c>
      <c r="S291" s="213">
        <v>0</v>
      </c>
      <c r="T291" s="214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15" t="s">
        <v>210</v>
      </c>
      <c r="AT291" s="215" t="s">
        <v>124</v>
      </c>
      <c r="AU291" s="215" t="s">
        <v>79</v>
      </c>
      <c r="AY291" s="17" t="s">
        <v>121</v>
      </c>
      <c r="BE291" s="216">
        <f>IF(N291="základní",J291,0)</f>
        <v>0</v>
      </c>
      <c r="BF291" s="216">
        <f>IF(N291="snížená",J291,0)</f>
        <v>0</v>
      </c>
      <c r="BG291" s="216">
        <f>IF(N291="zákl. přenesená",J291,0)</f>
        <v>0</v>
      </c>
      <c r="BH291" s="216">
        <f>IF(N291="sníž. přenesená",J291,0)</f>
        <v>0</v>
      </c>
      <c r="BI291" s="216">
        <f>IF(N291="nulová",J291,0)</f>
        <v>0</v>
      </c>
      <c r="BJ291" s="17" t="s">
        <v>77</v>
      </c>
      <c r="BK291" s="216">
        <f>ROUND(I291*H291,2)</f>
        <v>0</v>
      </c>
      <c r="BL291" s="17" t="s">
        <v>210</v>
      </c>
      <c r="BM291" s="215" t="s">
        <v>1019</v>
      </c>
    </row>
    <row r="292" s="12" customFormat="1" ht="22.8" customHeight="1">
      <c r="A292" s="12"/>
      <c r="B292" s="188"/>
      <c r="C292" s="189"/>
      <c r="D292" s="190" t="s">
        <v>68</v>
      </c>
      <c r="E292" s="202" t="s">
        <v>212</v>
      </c>
      <c r="F292" s="202" t="s">
        <v>213</v>
      </c>
      <c r="G292" s="189"/>
      <c r="H292" s="189"/>
      <c r="I292" s="192"/>
      <c r="J292" s="203">
        <f>BK292</f>
        <v>0</v>
      </c>
      <c r="K292" s="189"/>
      <c r="L292" s="194"/>
      <c r="M292" s="195"/>
      <c r="N292" s="196"/>
      <c r="O292" s="196"/>
      <c r="P292" s="197">
        <f>SUM(P293:P297)</f>
        <v>0</v>
      </c>
      <c r="Q292" s="196"/>
      <c r="R292" s="197">
        <f>SUM(R293:R297)</f>
        <v>0</v>
      </c>
      <c r="S292" s="196"/>
      <c r="T292" s="198">
        <f>SUM(T293:T297)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199" t="s">
        <v>144</v>
      </c>
      <c r="AT292" s="200" t="s">
        <v>68</v>
      </c>
      <c r="AU292" s="200" t="s">
        <v>77</v>
      </c>
      <c r="AY292" s="199" t="s">
        <v>121</v>
      </c>
      <c r="BK292" s="201">
        <f>SUM(BK293:BK297)</f>
        <v>0</v>
      </c>
    </row>
    <row r="293" s="2" customFormat="1" ht="16.30189" customHeight="1">
      <c r="A293" s="38"/>
      <c r="B293" s="39"/>
      <c r="C293" s="204" t="s">
        <v>1020</v>
      </c>
      <c r="D293" s="204" t="s">
        <v>124</v>
      </c>
      <c r="E293" s="205" t="s">
        <v>215</v>
      </c>
      <c r="F293" s="206" t="s">
        <v>216</v>
      </c>
      <c r="G293" s="207" t="s">
        <v>217</v>
      </c>
      <c r="H293" s="208">
        <v>50</v>
      </c>
      <c r="I293" s="209"/>
      <c r="J293" s="210">
        <f>ROUND(I293*H293,2)</f>
        <v>0</v>
      </c>
      <c r="K293" s="206" t="s">
        <v>19</v>
      </c>
      <c r="L293" s="44"/>
      <c r="M293" s="211" t="s">
        <v>19</v>
      </c>
      <c r="N293" s="212" t="s">
        <v>40</v>
      </c>
      <c r="O293" s="84"/>
      <c r="P293" s="213">
        <f>O293*H293</f>
        <v>0</v>
      </c>
      <c r="Q293" s="213">
        <v>0</v>
      </c>
      <c r="R293" s="213">
        <f>Q293*H293</f>
        <v>0</v>
      </c>
      <c r="S293" s="213">
        <v>0</v>
      </c>
      <c r="T293" s="214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15" t="s">
        <v>210</v>
      </c>
      <c r="AT293" s="215" t="s">
        <v>124</v>
      </c>
      <c r="AU293" s="215" t="s">
        <v>79</v>
      </c>
      <c r="AY293" s="17" t="s">
        <v>121</v>
      </c>
      <c r="BE293" s="216">
        <f>IF(N293="základní",J293,0)</f>
        <v>0</v>
      </c>
      <c r="BF293" s="216">
        <f>IF(N293="snížená",J293,0)</f>
        <v>0</v>
      </c>
      <c r="BG293" s="216">
        <f>IF(N293="zákl. přenesená",J293,0)</f>
        <v>0</v>
      </c>
      <c r="BH293" s="216">
        <f>IF(N293="sníž. přenesená",J293,0)</f>
        <v>0</v>
      </c>
      <c r="BI293" s="216">
        <f>IF(N293="nulová",J293,0)</f>
        <v>0</v>
      </c>
      <c r="BJ293" s="17" t="s">
        <v>77</v>
      </c>
      <c r="BK293" s="216">
        <f>ROUND(I293*H293,2)</f>
        <v>0</v>
      </c>
      <c r="BL293" s="17" t="s">
        <v>210</v>
      </c>
      <c r="BM293" s="215" t="s">
        <v>1021</v>
      </c>
    </row>
    <row r="294" s="2" customFormat="1" ht="16.30189" customHeight="1">
      <c r="A294" s="38"/>
      <c r="B294" s="39"/>
      <c r="C294" s="204" t="s">
        <v>841</v>
      </c>
      <c r="D294" s="204" t="s">
        <v>124</v>
      </c>
      <c r="E294" s="205" t="s">
        <v>219</v>
      </c>
      <c r="F294" s="206" t="s">
        <v>220</v>
      </c>
      <c r="G294" s="207" t="s">
        <v>217</v>
      </c>
      <c r="H294" s="208">
        <v>80</v>
      </c>
      <c r="I294" s="209"/>
      <c r="J294" s="210">
        <f>ROUND(I294*H294,2)</f>
        <v>0</v>
      </c>
      <c r="K294" s="206" t="s">
        <v>19</v>
      </c>
      <c r="L294" s="44"/>
      <c r="M294" s="211" t="s">
        <v>19</v>
      </c>
      <c r="N294" s="212" t="s">
        <v>40</v>
      </c>
      <c r="O294" s="84"/>
      <c r="P294" s="213">
        <f>O294*H294</f>
        <v>0</v>
      </c>
      <c r="Q294" s="213">
        <v>0</v>
      </c>
      <c r="R294" s="213">
        <f>Q294*H294</f>
        <v>0</v>
      </c>
      <c r="S294" s="213">
        <v>0</v>
      </c>
      <c r="T294" s="214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15" t="s">
        <v>210</v>
      </c>
      <c r="AT294" s="215" t="s">
        <v>124</v>
      </c>
      <c r="AU294" s="215" t="s">
        <v>79</v>
      </c>
      <c r="AY294" s="17" t="s">
        <v>121</v>
      </c>
      <c r="BE294" s="216">
        <f>IF(N294="základní",J294,0)</f>
        <v>0</v>
      </c>
      <c r="BF294" s="216">
        <f>IF(N294="snížená",J294,0)</f>
        <v>0</v>
      </c>
      <c r="BG294" s="216">
        <f>IF(N294="zákl. přenesená",J294,0)</f>
        <v>0</v>
      </c>
      <c r="BH294" s="216">
        <f>IF(N294="sníž. přenesená",J294,0)</f>
        <v>0</v>
      </c>
      <c r="BI294" s="216">
        <f>IF(N294="nulová",J294,0)</f>
        <v>0</v>
      </c>
      <c r="BJ294" s="17" t="s">
        <v>77</v>
      </c>
      <c r="BK294" s="216">
        <f>ROUND(I294*H294,2)</f>
        <v>0</v>
      </c>
      <c r="BL294" s="17" t="s">
        <v>210</v>
      </c>
      <c r="BM294" s="215" t="s">
        <v>1022</v>
      </c>
    </row>
    <row r="295" s="2" customFormat="1">
      <c r="A295" s="38"/>
      <c r="B295" s="39"/>
      <c r="C295" s="40"/>
      <c r="D295" s="227" t="s">
        <v>185</v>
      </c>
      <c r="E295" s="40"/>
      <c r="F295" s="228" t="s">
        <v>222</v>
      </c>
      <c r="G295" s="40"/>
      <c r="H295" s="40"/>
      <c r="I295" s="229"/>
      <c r="J295" s="40"/>
      <c r="K295" s="40"/>
      <c r="L295" s="44"/>
      <c r="M295" s="230"/>
      <c r="N295" s="231"/>
      <c r="O295" s="84"/>
      <c r="P295" s="84"/>
      <c r="Q295" s="84"/>
      <c r="R295" s="84"/>
      <c r="S295" s="84"/>
      <c r="T295" s="85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T295" s="17" t="s">
        <v>185</v>
      </c>
      <c r="AU295" s="17" t="s">
        <v>79</v>
      </c>
    </row>
    <row r="296" s="2" customFormat="1" ht="16.30189" customHeight="1">
      <c r="A296" s="38"/>
      <c r="B296" s="39"/>
      <c r="C296" s="204" t="s">
        <v>1023</v>
      </c>
      <c r="D296" s="204" t="s">
        <v>124</v>
      </c>
      <c r="E296" s="205" t="s">
        <v>224</v>
      </c>
      <c r="F296" s="206" t="s">
        <v>225</v>
      </c>
      <c r="G296" s="207" t="s">
        <v>217</v>
      </c>
      <c r="H296" s="208">
        <v>180</v>
      </c>
      <c r="I296" s="209"/>
      <c r="J296" s="210">
        <f>ROUND(I296*H296,2)</f>
        <v>0</v>
      </c>
      <c r="K296" s="206" t="s">
        <v>19</v>
      </c>
      <c r="L296" s="44"/>
      <c r="M296" s="211" t="s">
        <v>19</v>
      </c>
      <c r="N296" s="212" t="s">
        <v>40</v>
      </c>
      <c r="O296" s="84"/>
      <c r="P296" s="213">
        <f>O296*H296</f>
        <v>0</v>
      </c>
      <c r="Q296" s="213">
        <v>0</v>
      </c>
      <c r="R296" s="213">
        <f>Q296*H296</f>
        <v>0</v>
      </c>
      <c r="S296" s="213">
        <v>0</v>
      </c>
      <c r="T296" s="214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15" t="s">
        <v>210</v>
      </c>
      <c r="AT296" s="215" t="s">
        <v>124</v>
      </c>
      <c r="AU296" s="215" t="s">
        <v>79</v>
      </c>
      <c r="AY296" s="17" t="s">
        <v>121</v>
      </c>
      <c r="BE296" s="216">
        <f>IF(N296="základní",J296,0)</f>
        <v>0</v>
      </c>
      <c r="BF296" s="216">
        <f>IF(N296="snížená",J296,0)</f>
        <v>0</v>
      </c>
      <c r="BG296" s="216">
        <f>IF(N296="zákl. přenesená",J296,0)</f>
        <v>0</v>
      </c>
      <c r="BH296" s="216">
        <f>IF(N296="sníž. přenesená",J296,0)</f>
        <v>0</v>
      </c>
      <c r="BI296" s="216">
        <f>IF(N296="nulová",J296,0)</f>
        <v>0</v>
      </c>
      <c r="BJ296" s="17" t="s">
        <v>77</v>
      </c>
      <c r="BK296" s="216">
        <f>ROUND(I296*H296,2)</f>
        <v>0</v>
      </c>
      <c r="BL296" s="17" t="s">
        <v>210</v>
      </c>
      <c r="BM296" s="215" t="s">
        <v>1024</v>
      </c>
    </row>
    <row r="297" s="2" customFormat="1">
      <c r="A297" s="38"/>
      <c r="B297" s="39"/>
      <c r="C297" s="40"/>
      <c r="D297" s="227" t="s">
        <v>185</v>
      </c>
      <c r="E297" s="40"/>
      <c r="F297" s="228" t="s">
        <v>227</v>
      </c>
      <c r="G297" s="40"/>
      <c r="H297" s="40"/>
      <c r="I297" s="229"/>
      <c r="J297" s="40"/>
      <c r="K297" s="40"/>
      <c r="L297" s="44"/>
      <c r="M297" s="230"/>
      <c r="N297" s="231"/>
      <c r="O297" s="84"/>
      <c r="P297" s="84"/>
      <c r="Q297" s="84"/>
      <c r="R297" s="84"/>
      <c r="S297" s="84"/>
      <c r="T297" s="85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T297" s="17" t="s">
        <v>185</v>
      </c>
      <c r="AU297" s="17" t="s">
        <v>79</v>
      </c>
    </row>
    <row r="298" s="12" customFormat="1" ht="22.8" customHeight="1">
      <c r="A298" s="12"/>
      <c r="B298" s="188"/>
      <c r="C298" s="189"/>
      <c r="D298" s="190" t="s">
        <v>68</v>
      </c>
      <c r="E298" s="202" t="s">
        <v>228</v>
      </c>
      <c r="F298" s="202" t="s">
        <v>229</v>
      </c>
      <c r="G298" s="189"/>
      <c r="H298" s="189"/>
      <c r="I298" s="192"/>
      <c r="J298" s="203">
        <f>BK298</f>
        <v>0</v>
      </c>
      <c r="K298" s="189"/>
      <c r="L298" s="194"/>
      <c r="M298" s="195"/>
      <c r="N298" s="196"/>
      <c r="O298" s="196"/>
      <c r="P298" s="197">
        <f>SUM(P299:P301)</f>
        <v>0</v>
      </c>
      <c r="Q298" s="196"/>
      <c r="R298" s="197">
        <f>SUM(R299:R301)</f>
        <v>0</v>
      </c>
      <c r="S298" s="196"/>
      <c r="T298" s="198">
        <f>SUM(T299:T301)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199" t="s">
        <v>144</v>
      </c>
      <c r="AT298" s="200" t="s">
        <v>68</v>
      </c>
      <c r="AU298" s="200" t="s">
        <v>77</v>
      </c>
      <c r="AY298" s="199" t="s">
        <v>121</v>
      </c>
      <c r="BK298" s="201">
        <f>SUM(BK299:BK301)</f>
        <v>0</v>
      </c>
    </row>
    <row r="299" s="2" customFormat="1" ht="16.30189" customHeight="1">
      <c r="A299" s="38"/>
      <c r="B299" s="39"/>
      <c r="C299" s="204" t="s">
        <v>1025</v>
      </c>
      <c r="D299" s="204" t="s">
        <v>124</v>
      </c>
      <c r="E299" s="205" t="s">
        <v>837</v>
      </c>
      <c r="F299" s="206" t="s">
        <v>838</v>
      </c>
      <c r="G299" s="207" t="s">
        <v>137</v>
      </c>
      <c r="H299" s="208">
        <v>1</v>
      </c>
      <c r="I299" s="209"/>
      <c r="J299" s="210">
        <f>ROUND(I299*H299,2)</f>
        <v>0</v>
      </c>
      <c r="K299" s="206" t="s">
        <v>19</v>
      </c>
      <c r="L299" s="44"/>
      <c r="M299" s="211" t="s">
        <v>19</v>
      </c>
      <c r="N299" s="212" t="s">
        <v>40</v>
      </c>
      <c r="O299" s="84"/>
      <c r="P299" s="213">
        <f>O299*H299</f>
        <v>0</v>
      </c>
      <c r="Q299" s="213">
        <v>0</v>
      </c>
      <c r="R299" s="213">
        <f>Q299*H299</f>
        <v>0</v>
      </c>
      <c r="S299" s="213">
        <v>0</v>
      </c>
      <c r="T299" s="214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15" t="s">
        <v>210</v>
      </c>
      <c r="AT299" s="215" t="s">
        <v>124</v>
      </c>
      <c r="AU299" s="215" t="s">
        <v>79</v>
      </c>
      <c r="AY299" s="17" t="s">
        <v>121</v>
      </c>
      <c r="BE299" s="216">
        <f>IF(N299="základní",J299,0)</f>
        <v>0</v>
      </c>
      <c r="BF299" s="216">
        <f>IF(N299="snížená",J299,0)</f>
        <v>0</v>
      </c>
      <c r="BG299" s="216">
        <f>IF(N299="zákl. přenesená",J299,0)</f>
        <v>0</v>
      </c>
      <c r="BH299" s="216">
        <f>IF(N299="sníž. přenesená",J299,0)</f>
        <v>0</v>
      </c>
      <c r="BI299" s="216">
        <f>IF(N299="nulová",J299,0)</f>
        <v>0</v>
      </c>
      <c r="BJ299" s="17" t="s">
        <v>77</v>
      </c>
      <c r="BK299" s="216">
        <f>ROUND(I299*H299,2)</f>
        <v>0</v>
      </c>
      <c r="BL299" s="17" t="s">
        <v>210</v>
      </c>
      <c r="BM299" s="215" t="s">
        <v>1026</v>
      </c>
    </row>
    <row r="300" s="2" customFormat="1">
      <c r="A300" s="38"/>
      <c r="B300" s="39"/>
      <c r="C300" s="40"/>
      <c r="D300" s="227" t="s">
        <v>185</v>
      </c>
      <c r="E300" s="40"/>
      <c r="F300" s="228" t="s">
        <v>840</v>
      </c>
      <c r="G300" s="40"/>
      <c r="H300" s="40"/>
      <c r="I300" s="229"/>
      <c r="J300" s="40"/>
      <c r="K300" s="40"/>
      <c r="L300" s="44"/>
      <c r="M300" s="230"/>
      <c r="N300" s="231"/>
      <c r="O300" s="84"/>
      <c r="P300" s="84"/>
      <c r="Q300" s="84"/>
      <c r="R300" s="84"/>
      <c r="S300" s="84"/>
      <c r="T300" s="85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T300" s="17" t="s">
        <v>185</v>
      </c>
      <c r="AU300" s="17" t="s">
        <v>79</v>
      </c>
    </row>
    <row r="301" s="2" customFormat="1" ht="16.30189" customHeight="1">
      <c r="A301" s="38"/>
      <c r="B301" s="39"/>
      <c r="C301" s="204" t="s">
        <v>845</v>
      </c>
      <c r="D301" s="204" t="s">
        <v>124</v>
      </c>
      <c r="E301" s="205" t="s">
        <v>231</v>
      </c>
      <c r="F301" s="206" t="s">
        <v>232</v>
      </c>
      <c r="G301" s="207" t="s">
        <v>201</v>
      </c>
      <c r="H301" s="232"/>
      <c r="I301" s="209"/>
      <c r="J301" s="210">
        <f>ROUND(I301*H301,2)</f>
        <v>0</v>
      </c>
      <c r="K301" s="206" t="s">
        <v>19</v>
      </c>
      <c r="L301" s="44"/>
      <c r="M301" s="211" t="s">
        <v>19</v>
      </c>
      <c r="N301" s="212" t="s">
        <v>40</v>
      </c>
      <c r="O301" s="84"/>
      <c r="P301" s="213">
        <f>O301*H301</f>
        <v>0</v>
      </c>
      <c r="Q301" s="213">
        <v>0</v>
      </c>
      <c r="R301" s="213">
        <f>Q301*H301</f>
        <v>0</v>
      </c>
      <c r="S301" s="213">
        <v>0</v>
      </c>
      <c r="T301" s="214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15" t="s">
        <v>210</v>
      </c>
      <c r="AT301" s="215" t="s">
        <v>124</v>
      </c>
      <c r="AU301" s="215" t="s">
        <v>79</v>
      </c>
      <c r="AY301" s="17" t="s">
        <v>121</v>
      </c>
      <c r="BE301" s="216">
        <f>IF(N301="základní",J301,0)</f>
        <v>0</v>
      </c>
      <c r="BF301" s="216">
        <f>IF(N301="snížená",J301,0)</f>
        <v>0</v>
      </c>
      <c r="BG301" s="216">
        <f>IF(N301="zákl. přenesená",J301,0)</f>
        <v>0</v>
      </c>
      <c r="BH301" s="216">
        <f>IF(N301="sníž. přenesená",J301,0)</f>
        <v>0</v>
      </c>
      <c r="BI301" s="216">
        <f>IF(N301="nulová",J301,0)</f>
        <v>0</v>
      </c>
      <c r="BJ301" s="17" t="s">
        <v>77</v>
      </c>
      <c r="BK301" s="216">
        <f>ROUND(I301*H301,2)</f>
        <v>0</v>
      </c>
      <c r="BL301" s="17" t="s">
        <v>210</v>
      </c>
      <c r="BM301" s="215" t="s">
        <v>1027</v>
      </c>
    </row>
    <row r="302" s="12" customFormat="1" ht="22.8" customHeight="1">
      <c r="A302" s="12"/>
      <c r="B302" s="188"/>
      <c r="C302" s="189"/>
      <c r="D302" s="190" t="s">
        <v>68</v>
      </c>
      <c r="E302" s="202" t="s">
        <v>843</v>
      </c>
      <c r="F302" s="202" t="s">
        <v>844</v>
      </c>
      <c r="G302" s="189"/>
      <c r="H302" s="189"/>
      <c r="I302" s="192"/>
      <c r="J302" s="203">
        <f>BK302</f>
        <v>0</v>
      </c>
      <c r="K302" s="189"/>
      <c r="L302" s="194"/>
      <c r="M302" s="195"/>
      <c r="N302" s="196"/>
      <c r="O302" s="196"/>
      <c r="P302" s="197">
        <f>SUM(P303:P306)</f>
        <v>0</v>
      </c>
      <c r="Q302" s="196"/>
      <c r="R302" s="197">
        <f>SUM(R303:R306)</f>
        <v>0</v>
      </c>
      <c r="S302" s="196"/>
      <c r="T302" s="198">
        <f>SUM(T303:T306)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199" t="s">
        <v>144</v>
      </c>
      <c r="AT302" s="200" t="s">
        <v>68</v>
      </c>
      <c r="AU302" s="200" t="s">
        <v>77</v>
      </c>
      <c r="AY302" s="199" t="s">
        <v>121</v>
      </c>
      <c r="BK302" s="201">
        <f>SUM(BK303:BK306)</f>
        <v>0</v>
      </c>
    </row>
    <row r="303" s="2" customFormat="1" ht="16.30189" customHeight="1">
      <c r="A303" s="38"/>
      <c r="B303" s="39"/>
      <c r="C303" s="204" t="s">
        <v>817</v>
      </c>
      <c r="D303" s="204" t="s">
        <v>124</v>
      </c>
      <c r="E303" s="205" t="s">
        <v>846</v>
      </c>
      <c r="F303" s="206" t="s">
        <v>847</v>
      </c>
      <c r="G303" s="207" t="s">
        <v>137</v>
      </c>
      <c r="H303" s="208">
        <v>1</v>
      </c>
      <c r="I303" s="209"/>
      <c r="J303" s="210">
        <f>ROUND(I303*H303,2)</f>
        <v>0</v>
      </c>
      <c r="K303" s="206" t="s">
        <v>19</v>
      </c>
      <c r="L303" s="44"/>
      <c r="M303" s="211" t="s">
        <v>19</v>
      </c>
      <c r="N303" s="212" t="s">
        <v>40</v>
      </c>
      <c r="O303" s="84"/>
      <c r="P303" s="213">
        <f>O303*H303</f>
        <v>0</v>
      </c>
      <c r="Q303" s="213">
        <v>0</v>
      </c>
      <c r="R303" s="213">
        <f>Q303*H303</f>
        <v>0</v>
      </c>
      <c r="S303" s="213">
        <v>0</v>
      </c>
      <c r="T303" s="214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15" t="s">
        <v>210</v>
      </c>
      <c r="AT303" s="215" t="s">
        <v>124</v>
      </c>
      <c r="AU303" s="215" t="s">
        <v>79</v>
      </c>
      <c r="AY303" s="17" t="s">
        <v>121</v>
      </c>
      <c r="BE303" s="216">
        <f>IF(N303="základní",J303,0)</f>
        <v>0</v>
      </c>
      <c r="BF303" s="216">
        <f>IF(N303="snížená",J303,0)</f>
        <v>0</v>
      </c>
      <c r="BG303" s="216">
        <f>IF(N303="zákl. přenesená",J303,0)</f>
        <v>0</v>
      </c>
      <c r="BH303" s="216">
        <f>IF(N303="sníž. přenesená",J303,0)</f>
        <v>0</v>
      </c>
      <c r="BI303" s="216">
        <f>IF(N303="nulová",J303,0)</f>
        <v>0</v>
      </c>
      <c r="BJ303" s="17" t="s">
        <v>77</v>
      </c>
      <c r="BK303" s="216">
        <f>ROUND(I303*H303,2)</f>
        <v>0</v>
      </c>
      <c r="BL303" s="17" t="s">
        <v>210</v>
      </c>
      <c r="BM303" s="215" t="s">
        <v>1028</v>
      </c>
    </row>
    <row r="304" s="2" customFormat="1">
      <c r="A304" s="38"/>
      <c r="B304" s="39"/>
      <c r="C304" s="40"/>
      <c r="D304" s="227" t="s">
        <v>185</v>
      </c>
      <c r="E304" s="40"/>
      <c r="F304" s="228" t="s">
        <v>849</v>
      </c>
      <c r="G304" s="40"/>
      <c r="H304" s="40"/>
      <c r="I304" s="229"/>
      <c r="J304" s="40"/>
      <c r="K304" s="40"/>
      <c r="L304" s="44"/>
      <c r="M304" s="230"/>
      <c r="N304" s="231"/>
      <c r="O304" s="84"/>
      <c r="P304" s="84"/>
      <c r="Q304" s="84"/>
      <c r="R304" s="84"/>
      <c r="S304" s="84"/>
      <c r="T304" s="85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T304" s="17" t="s">
        <v>185</v>
      </c>
      <c r="AU304" s="17" t="s">
        <v>79</v>
      </c>
    </row>
    <row r="305" s="2" customFormat="1" ht="16.30189" customHeight="1">
      <c r="A305" s="38"/>
      <c r="B305" s="39"/>
      <c r="C305" s="204" t="s">
        <v>821</v>
      </c>
      <c r="D305" s="204" t="s">
        <v>124</v>
      </c>
      <c r="E305" s="205" t="s">
        <v>851</v>
      </c>
      <c r="F305" s="206" t="s">
        <v>852</v>
      </c>
      <c r="G305" s="207" t="s">
        <v>201</v>
      </c>
      <c r="H305" s="232"/>
      <c r="I305" s="209"/>
      <c r="J305" s="210">
        <f>ROUND(I305*H305,2)</f>
        <v>0</v>
      </c>
      <c r="K305" s="206" t="s">
        <v>19</v>
      </c>
      <c r="L305" s="44"/>
      <c r="M305" s="211" t="s">
        <v>19</v>
      </c>
      <c r="N305" s="212" t="s">
        <v>40</v>
      </c>
      <c r="O305" s="84"/>
      <c r="P305" s="213">
        <f>O305*H305</f>
        <v>0</v>
      </c>
      <c r="Q305" s="213">
        <v>0</v>
      </c>
      <c r="R305" s="213">
        <f>Q305*H305</f>
        <v>0</v>
      </c>
      <c r="S305" s="213">
        <v>0</v>
      </c>
      <c r="T305" s="214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15" t="s">
        <v>210</v>
      </c>
      <c r="AT305" s="215" t="s">
        <v>124</v>
      </c>
      <c r="AU305" s="215" t="s">
        <v>79</v>
      </c>
      <c r="AY305" s="17" t="s">
        <v>121</v>
      </c>
      <c r="BE305" s="216">
        <f>IF(N305="základní",J305,0)</f>
        <v>0</v>
      </c>
      <c r="BF305" s="216">
        <f>IF(N305="snížená",J305,0)</f>
        <v>0</v>
      </c>
      <c r="BG305" s="216">
        <f>IF(N305="zákl. přenesená",J305,0)</f>
        <v>0</v>
      </c>
      <c r="BH305" s="216">
        <f>IF(N305="sníž. přenesená",J305,0)</f>
        <v>0</v>
      </c>
      <c r="BI305" s="216">
        <f>IF(N305="nulová",J305,0)</f>
        <v>0</v>
      </c>
      <c r="BJ305" s="17" t="s">
        <v>77</v>
      </c>
      <c r="BK305" s="216">
        <f>ROUND(I305*H305,2)</f>
        <v>0</v>
      </c>
      <c r="BL305" s="17" t="s">
        <v>210</v>
      </c>
      <c r="BM305" s="215" t="s">
        <v>1029</v>
      </c>
    </row>
    <row r="306" s="2" customFormat="1">
      <c r="A306" s="38"/>
      <c r="B306" s="39"/>
      <c r="C306" s="40"/>
      <c r="D306" s="227" t="s">
        <v>185</v>
      </c>
      <c r="E306" s="40"/>
      <c r="F306" s="228" t="s">
        <v>854</v>
      </c>
      <c r="G306" s="40"/>
      <c r="H306" s="40"/>
      <c r="I306" s="229"/>
      <c r="J306" s="40"/>
      <c r="K306" s="40"/>
      <c r="L306" s="44"/>
      <c r="M306" s="260"/>
      <c r="N306" s="261"/>
      <c r="O306" s="235"/>
      <c r="P306" s="235"/>
      <c r="Q306" s="235"/>
      <c r="R306" s="235"/>
      <c r="S306" s="235"/>
      <c r="T306" s="262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T306" s="17" t="s">
        <v>185</v>
      </c>
      <c r="AU306" s="17" t="s">
        <v>79</v>
      </c>
    </row>
    <row r="307" s="2" customFormat="1" ht="6.96" customHeight="1">
      <c r="A307" s="38"/>
      <c r="B307" s="59"/>
      <c r="C307" s="60"/>
      <c r="D307" s="60"/>
      <c r="E307" s="60"/>
      <c r="F307" s="60"/>
      <c r="G307" s="60"/>
      <c r="H307" s="60"/>
      <c r="I307" s="60"/>
      <c r="J307" s="60"/>
      <c r="K307" s="60"/>
      <c r="L307" s="44"/>
      <c r="M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</row>
  </sheetData>
  <sheetProtection sheet="1" autoFilter="0" formatColumns="0" formatRows="0" objects="1" scenarios="1" spinCount="100000" saltValue="8OrcN+sg5nq9tgOWBCcg7faq8l3ewJeGea6oeB2AW9L5FpiXMDPyJ6dusHaDj/XgSbKNzIi88zYUZ80wdgzchA==" hashValue="oIcrHKcdR2M2xqdTHJ2LgSTd2pNgV9z0/hEEgOVzl9j6J11h3PoAgTLhxfMBQ6Wntzf7oFnef1MAt31DelynbQ==" algorithmName="SHA-512" password="F61F"/>
  <autoFilter ref="C99:K306"/>
  <mergeCells count="9">
    <mergeCell ref="E7:H7"/>
    <mergeCell ref="E9:H9"/>
    <mergeCell ref="E18:H18"/>
    <mergeCell ref="E27:H27"/>
    <mergeCell ref="E48:H48"/>
    <mergeCell ref="E50:H50"/>
    <mergeCell ref="E90:H90"/>
    <mergeCell ref="E92:H9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863281" style="1" customWidth="1"/>
    <col min="2" max="2" width="1.007813" style="1" customWidth="1"/>
    <col min="3" max="3" width="4.011719" style="1" customWidth="1"/>
    <col min="4" max="4" width="4.152344" style="1" customWidth="1"/>
    <col min="5" max="5" width="16.15234" style="1" customWidth="1"/>
    <col min="6" max="6" width="95.43359" style="1" customWidth="1"/>
    <col min="7" max="7" width="7.011719" style="1" customWidth="1"/>
    <col min="8" max="8" width="13.29297" style="1" customWidth="1"/>
    <col min="9" max="9" width="15.01172" style="1" customWidth="1"/>
    <col min="10" max="10" width="21.15234" style="1" customWidth="1"/>
    <col min="11" max="11" width="21.15234" style="1" customWidth="1"/>
    <col min="12" max="12" width="8.863281" style="1" customWidth="1"/>
    <col min="13" max="13" width="10.29297" style="1" hidden="1" customWidth="1"/>
    <col min="14" max="14" width="9.140625" style="1" hidden="1"/>
    <col min="15" max="15" width="13.43359" style="1" hidden="1" customWidth="1"/>
    <col min="16" max="16" width="13.43359" style="1" hidden="1" customWidth="1"/>
    <col min="17" max="17" width="13.43359" style="1" hidden="1" customWidth="1"/>
    <col min="18" max="18" width="13.43359" style="1" hidden="1" customWidth="1"/>
    <col min="19" max="19" width="13.43359" style="1" hidden="1" customWidth="1"/>
    <col min="20" max="20" width="13.43359" style="1" hidden="1" customWidth="1"/>
    <col min="21" max="21" width="15.43359" style="1" hidden="1" customWidth="1"/>
    <col min="22" max="22" width="11.72266" style="1" customWidth="1"/>
    <col min="23" max="23" width="15.43359" style="1" customWidth="1"/>
    <col min="24" max="24" width="11.72266" style="1" customWidth="1"/>
    <col min="25" max="25" width="14.15234" style="1" customWidth="1"/>
    <col min="26" max="26" width="10.43359" style="1" customWidth="1"/>
    <col min="27" max="27" width="14.15234" style="1" customWidth="1"/>
    <col min="28" max="28" width="15.43359" style="1" customWidth="1"/>
    <col min="29" max="29" width="10.43359" style="1" customWidth="1"/>
    <col min="30" max="30" width="14.15234" style="1" customWidth="1"/>
    <col min="31" max="31" width="15.43359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88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79</v>
      </c>
    </row>
    <row r="4" s="1" customFormat="1" ht="24.96" customHeight="1">
      <c r="B4" s="20"/>
      <c r="D4" s="130" t="s">
        <v>92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30189" customHeight="1">
      <c r="B7" s="20"/>
      <c r="E7" s="133" t="str">
        <f>'Rekapitulace stavby'!K6</f>
        <v>FVE Nemocnice České Budějovice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93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30189" customHeight="1">
      <c r="A9" s="38"/>
      <c r="B9" s="44"/>
      <c r="C9" s="38"/>
      <c r="D9" s="38"/>
      <c r="E9" s="135" t="s">
        <v>1030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4. 4. 2023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22</v>
      </c>
      <c r="F15" s="38"/>
      <c r="G15" s="38"/>
      <c r="H15" s="38"/>
      <c r="I15" s="132" t="s">
        <v>27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28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27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30</v>
      </c>
      <c r="E20" s="38"/>
      <c r="F20" s="38"/>
      <c r="G20" s="38"/>
      <c r="H20" s="38"/>
      <c r="I20" s="132" t="s">
        <v>26</v>
      </c>
      <c r="J20" s="136" t="s">
        <v>19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22</v>
      </c>
      <c r="F21" s="38"/>
      <c r="G21" s="38"/>
      <c r="H21" s="38"/>
      <c r="I21" s="132" t="s">
        <v>27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32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22</v>
      </c>
      <c r="F24" s="38"/>
      <c r="G24" s="38"/>
      <c r="H24" s="38"/>
      <c r="I24" s="132" t="s">
        <v>27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33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57.0566" customHeight="1">
      <c r="A27" s="138"/>
      <c r="B27" s="139"/>
      <c r="C27" s="138"/>
      <c r="D27" s="138"/>
      <c r="E27" s="140" t="s">
        <v>95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35</v>
      </c>
      <c r="E30" s="38"/>
      <c r="F30" s="38"/>
      <c r="G30" s="38"/>
      <c r="H30" s="38"/>
      <c r="I30" s="38"/>
      <c r="J30" s="144">
        <f>ROUND(J100,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37</v>
      </c>
      <c r="G32" s="38"/>
      <c r="H32" s="38"/>
      <c r="I32" s="145" t="s">
        <v>36</v>
      </c>
      <c r="J32" s="145" t="s">
        <v>38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39</v>
      </c>
      <c r="E33" s="132" t="s">
        <v>40</v>
      </c>
      <c r="F33" s="147">
        <f>ROUND((SUM(BE100:BE302)),  2)</f>
        <v>0</v>
      </c>
      <c r="G33" s="38"/>
      <c r="H33" s="38"/>
      <c r="I33" s="148">
        <v>0.20999999999999999</v>
      </c>
      <c r="J33" s="147">
        <f>ROUND(((SUM(BE100:BE302))*I33),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41</v>
      </c>
      <c r="F34" s="147">
        <f>ROUND((SUM(BF100:BF302)),  2)</f>
        <v>0</v>
      </c>
      <c r="G34" s="38"/>
      <c r="H34" s="38"/>
      <c r="I34" s="148">
        <v>0.14999999999999999</v>
      </c>
      <c r="J34" s="147">
        <f>ROUND(((SUM(BF100:BF302))*I34),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42</v>
      </c>
      <c r="F35" s="147">
        <f>ROUND((SUM(BG100:BG302)),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43</v>
      </c>
      <c r="F36" s="147">
        <f>ROUND((SUM(BH100:BH302)),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44</v>
      </c>
      <c r="F37" s="147">
        <f>ROUND((SUM(BI100:BI302)),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45</v>
      </c>
      <c r="E39" s="151"/>
      <c r="F39" s="151"/>
      <c r="G39" s="152" t="s">
        <v>46</v>
      </c>
      <c r="H39" s="153" t="s">
        <v>47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96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30189" customHeight="1">
      <c r="A48" s="38"/>
      <c r="B48" s="39"/>
      <c r="C48" s="40"/>
      <c r="D48" s="40"/>
      <c r="E48" s="160" t="str">
        <f>E7</f>
        <v>FVE Nemocnice České Budějovice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93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30189" customHeight="1">
      <c r="A50" s="38"/>
      <c r="B50" s="39"/>
      <c r="C50" s="40"/>
      <c r="D50" s="40"/>
      <c r="E50" s="69" t="str">
        <f>E9</f>
        <v>SO03 - Budova L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4. 4. 2023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30566" customHeight="1">
      <c r="A54" s="38"/>
      <c r="B54" s="39"/>
      <c r="C54" s="32" t="s">
        <v>25</v>
      </c>
      <c r="D54" s="40"/>
      <c r="E54" s="40"/>
      <c r="F54" s="27" t="str">
        <f>E15</f>
        <v xml:space="preserve"> </v>
      </c>
      <c r="G54" s="40"/>
      <c r="H54" s="40"/>
      <c r="I54" s="32" t="s">
        <v>30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30566" customHeight="1">
      <c r="A55" s="38"/>
      <c r="B55" s="39"/>
      <c r="C55" s="32" t="s">
        <v>28</v>
      </c>
      <c r="D55" s="40"/>
      <c r="E55" s="40"/>
      <c r="F55" s="27" t="str">
        <f>IF(E18="","",E18)</f>
        <v>Vyplň údaj</v>
      </c>
      <c r="G55" s="40"/>
      <c r="H55" s="40"/>
      <c r="I55" s="32" t="s">
        <v>32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97</v>
      </c>
      <c r="D57" s="162"/>
      <c r="E57" s="162"/>
      <c r="F57" s="162"/>
      <c r="G57" s="162"/>
      <c r="H57" s="162"/>
      <c r="I57" s="162"/>
      <c r="J57" s="163" t="s">
        <v>98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67</v>
      </c>
      <c r="D59" s="40"/>
      <c r="E59" s="40"/>
      <c r="F59" s="40"/>
      <c r="G59" s="40"/>
      <c r="H59" s="40"/>
      <c r="I59" s="40"/>
      <c r="J59" s="102">
        <f>J100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99</v>
      </c>
    </row>
    <row r="60" s="9" customFormat="1" ht="24.96" customHeight="1">
      <c r="A60" s="9"/>
      <c r="B60" s="165"/>
      <c r="C60" s="166"/>
      <c r="D60" s="167" t="s">
        <v>235</v>
      </c>
      <c r="E60" s="168"/>
      <c r="F60" s="168"/>
      <c r="G60" s="168"/>
      <c r="H60" s="168"/>
      <c r="I60" s="168"/>
      <c r="J60" s="169">
        <f>J101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236</v>
      </c>
      <c r="E61" s="174"/>
      <c r="F61" s="174"/>
      <c r="G61" s="174"/>
      <c r="H61" s="174"/>
      <c r="I61" s="174"/>
      <c r="J61" s="175">
        <f>J102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5"/>
      <c r="C62" s="166"/>
      <c r="D62" s="167" t="s">
        <v>100</v>
      </c>
      <c r="E62" s="168"/>
      <c r="F62" s="168"/>
      <c r="G62" s="168"/>
      <c r="H62" s="168"/>
      <c r="I62" s="168"/>
      <c r="J62" s="169">
        <f>J104</f>
        <v>0</v>
      </c>
      <c r="K62" s="166"/>
      <c r="L62" s="17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1"/>
      <c r="C63" s="172"/>
      <c r="D63" s="173" t="s">
        <v>237</v>
      </c>
      <c r="E63" s="174"/>
      <c r="F63" s="174"/>
      <c r="G63" s="174"/>
      <c r="H63" s="174"/>
      <c r="I63" s="174"/>
      <c r="J63" s="175">
        <f>J105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238</v>
      </c>
      <c r="E64" s="174"/>
      <c r="F64" s="174"/>
      <c r="G64" s="174"/>
      <c r="H64" s="174"/>
      <c r="I64" s="174"/>
      <c r="J64" s="175">
        <f>J126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71"/>
      <c r="C65" s="172"/>
      <c r="D65" s="173" t="s">
        <v>239</v>
      </c>
      <c r="E65" s="174"/>
      <c r="F65" s="174"/>
      <c r="G65" s="174"/>
      <c r="H65" s="174"/>
      <c r="I65" s="174"/>
      <c r="J65" s="175">
        <f>J127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71"/>
      <c r="C66" s="172"/>
      <c r="D66" s="173" t="s">
        <v>240</v>
      </c>
      <c r="E66" s="174"/>
      <c r="F66" s="174"/>
      <c r="G66" s="174"/>
      <c r="H66" s="174"/>
      <c r="I66" s="174"/>
      <c r="J66" s="175">
        <f>J155</f>
        <v>0</v>
      </c>
      <c r="K66" s="172"/>
      <c r="L66" s="17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71"/>
      <c r="C67" s="172"/>
      <c r="D67" s="173" t="s">
        <v>241</v>
      </c>
      <c r="E67" s="174"/>
      <c r="F67" s="174"/>
      <c r="G67" s="174"/>
      <c r="H67" s="174"/>
      <c r="I67" s="174"/>
      <c r="J67" s="175">
        <f>J157</f>
        <v>0</v>
      </c>
      <c r="K67" s="172"/>
      <c r="L67" s="17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71"/>
      <c r="C68" s="172"/>
      <c r="D68" s="173" t="s">
        <v>242</v>
      </c>
      <c r="E68" s="174"/>
      <c r="F68" s="174"/>
      <c r="G68" s="174"/>
      <c r="H68" s="174"/>
      <c r="I68" s="174"/>
      <c r="J68" s="175">
        <f>J160</f>
        <v>0</v>
      </c>
      <c r="K68" s="172"/>
      <c r="L68" s="17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71"/>
      <c r="C69" s="172"/>
      <c r="D69" s="173" t="s">
        <v>243</v>
      </c>
      <c r="E69" s="174"/>
      <c r="F69" s="174"/>
      <c r="G69" s="174"/>
      <c r="H69" s="174"/>
      <c r="I69" s="174"/>
      <c r="J69" s="175">
        <f>J165</f>
        <v>0</v>
      </c>
      <c r="K69" s="172"/>
      <c r="L69" s="17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1"/>
      <c r="C70" s="172"/>
      <c r="D70" s="173" t="s">
        <v>244</v>
      </c>
      <c r="E70" s="174"/>
      <c r="F70" s="174"/>
      <c r="G70" s="174"/>
      <c r="H70" s="174"/>
      <c r="I70" s="174"/>
      <c r="J70" s="175">
        <f>J167</f>
        <v>0</v>
      </c>
      <c r="K70" s="172"/>
      <c r="L70" s="17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1"/>
      <c r="C71" s="172"/>
      <c r="D71" s="173" t="s">
        <v>245</v>
      </c>
      <c r="E71" s="174"/>
      <c r="F71" s="174"/>
      <c r="G71" s="174"/>
      <c r="H71" s="174"/>
      <c r="I71" s="174"/>
      <c r="J71" s="175">
        <f>J227</f>
        <v>0</v>
      </c>
      <c r="K71" s="172"/>
      <c r="L71" s="17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1"/>
      <c r="C72" s="172"/>
      <c r="D72" s="173" t="s">
        <v>246</v>
      </c>
      <c r="E72" s="174"/>
      <c r="F72" s="174"/>
      <c r="G72" s="174"/>
      <c r="H72" s="174"/>
      <c r="I72" s="174"/>
      <c r="J72" s="175">
        <f>J243</f>
        <v>0</v>
      </c>
      <c r="K72" s="172"/>
      <c r="L72" s="17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1"/>
      <c r="C73" s="172"/>
      <c r="D73" s="173" t="s">
        <v>247</v>
      </c>
      <c r="E73" s="174"/>
      <c r="F73" s="174"/>
      <c r="G73" s="174"/>
      <c r="H73" s="174"/>
      <c r="I73" s="174"/>
      <c r="J73" s="175">
        <f>J262</f>
        <v>0</v>
      </c>
      <c r="K73" s="172"/>
      <c r="L73" s="17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1"/>
      <c r="C74" s="172"/>
      <c r="D74" s="173" t="s">
        <v>248</v>
      </c>
      <c r="E74" s="174"/>
      <c r="F74" s="174"/>
      <c r="G74" s="174"/>
      <c r="H74" s="174"/>
      <c r="I74" s="174"/>
      <c r="J74" s="175">
        <f>J270</f>
        <v>0</v>
      </c>
      <c r="K74" s="172"/>
      <c r="L74" s="17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9" customFormat="1" ht="24.96" customHeight="1">
      <c r="A75" s="9"/>
      <c r="B75" s="165"/>
      <c r="C75" s="166"/>
      <c r="D75" s="167" t="s">
        <v>102</v>
      </c>
      <c r="E75" s="168"/>
      <c r="F75" s="168"/>
      <c r="G75" s="168"/>
      <c r="H75" s="168"/>
      <c r="I75" s="168"/>
      <c r="J75" s="169">
        <f>J277</f>
        <v>0</v>
      </c>
      <c r="K75" s="166"/>
      <c r="L75" s="170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10" customFormat="1" ht="19.92" customHeight="1">
      <c r="A76" s="10"/>
      <c r="B76" s="171"/>
      <c r="C76" s="172"/>
      <c r="D76" s="173" t="s">
        <v>103</v>
      </c>
      <c r="E76" s="174"/>
      <c r="F76" s="174"/>
      <c r="G76" s="174"/>
      <c r="H76" s="174"/>
      <c r="I76" s="174"/>
      <c r="J76" s="175">
        <f>J278</f>
        <v>0</v>
      </c>
      <c r="K76" s="172"/>
      <c r="L76" s="17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1"/>
      <c r="C77" s="172"/>
      <c r="D77" s="173" t="s">
        <v>249</v>
      </c>
      <c r="E77" s="174"/>
      <c r="F77" s="174"/>
      <c r="G77" s="174"/>
      <c r="H77" s="174"/>
      <c r="I77" s="174"/>
      <c r="J77" s="175">
        <f>J283</f>
        <v>0</v>
      </c>
      <c r="K77" s="172"/>
      <c r="L77" s="176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1"/>
      <c r="C78" s="172"/>
      <c r="D78" s="173" t="s">
        <v>104</v>
      </c>
      <c r="E78" s="174"/>
      <c r="F78" s="174"/>
      <c r="G78" s="174"/>
      <c r="H78" s="174"/>
      <c r="I78" s="174"/>
      <c r="J78" s="175">
        <f>J288</f>
        <v>0</v>
      </c>
      <c r="K78" s="172"/>
      <c r="L78" s="176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1"/>
      <c r="C79" s="172"/>
      <c r="D79" s="173" t="s">
        <v>105</v>
      </c>
      <c r="E79" s="174"/>
      <c r="F79" s="174"/>
      <c r="G79" s="174"/>
      <c r="H79" s="174"/>
      <c r="I79" s="174"/>
      <c r="J79" s="175">
        <f>J294</f>
        <v>0</v>
      </c>
      <c r="K79" s="172"/>
      <c r="L79" s="176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1"/>
      <c r="C80" s="172"/>
      <c r="D80" s="173" t="s">
        <v>250</v>
      </c>
      <c r="E80" s="174"/>
      <c r="F80" s="174"/>
      <c r="G80" s="174"/>
      <c r="H80" s="174"/>
      <c r="I80" s="174"/>
      <c r="J80" s="175">
        <f>J298</f>
        <v>0</v>
      </c>
      <c r="K80" s="172"/>
      <c r="L80" s="176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2" customFormat="1" ht="21.84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59"/>
      <c r="C82" s="60"/>
      <c r="D82" s="60"/>
      <c r="E82" s="60"/>
      <c r="F82" s="60"/>
      <c r="G82" s="60"/>
      <c r="H82" s="60"/>
      <c r="I82" s="60"/>
      <c r="J82" s="60"/>
      <c r="K82" s="6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6" s="2" customFormat="1" ht="6.96" customHeight="1">
      <c r="A86" s="38"/>
      <c r="B86" s="61"/>
      <c r="C86" s="62"/>
      <c r="D86" s="62"/>
      <c r="E86" s="62"/>
      <c r="F86" s="62"/>
      <c r="G86" s="62"/>
      <c r="H86" s="62"/>
      <c r="I86" s="62"/>
      <c r="J86" s="62"/>
      <c r="K86" s="62"/>
      <c r="L86" s="13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24.96" customHeight="1">
      <c r="A87" s="38"/>
      <c r="B87" s="39"/>
      <c r="C87" s="23" t="s">
        <v>106</v>
      </c>
      <c r="D87" s="40"/>
      <c r="E87" s="40"/>
      <c r="F87" s="40"/>
      <c r="G87" s="40"/>
      <c r="H87" s="40"/>
      <c r="I87" s="40"/>
      <c r="J87" s="40"/>
      <c r="K87" s="40"/>
      <c r="L87" s="13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3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16</v>
      </c>
      <c r="D89" s="40"/>
      <c r="E89" s="40"/>
      <c r="F89" s="40"/>
      <c r="G89" s="40"/>
      <c r="H89" s="40"/>
      <c r="I89" s="40"/>
      <c r="J89" s="40"/>
      <c r="K89" s="40"/>
      <c r="L89" s="13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6.30189" customHeight="1">
      <c r="A90" s="38"/>
      <c r="B90" s="39"/>
      <c r="C90" s="40"/>
      <c r="D90" s="40"/>
      <c r="E90" s="160" t="str">
        <f>E7</f>
        <v>FVE Nemocnice České Budějovice</v>
      </c>
      <c r="F90" s="32"/>
      <c r="G90" s="32"/>
      <c r="H90" s="32"/>
      <c r="I90" s="40"/>
      <c r="J90" s="40"/>
      <c r="K90" s="40"/>
      <c r="L90" s="13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93</v>
      </c>
      <c r="D91" s="40"/>
      <c r="E91" s="40"/>
      <c r="F91" s="40"/>
      <c r="G91" s="40"/>
      <c r="H91" s="40"/>
      <c r="I91" s="40"/>
      <c r="J91" s="40"/>
      <c r="K91" s="40"/>
      <c r="L91" s="13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6.30189" customHeight="1">
      <c r="A92" s="38"/>
      <c r="B92" s="39"/>
      <c r="C92" s="40"/>
      <c r="D92" s="40"/>
      <c r="E92" s="69" t="str">
        <f>E9</f>
        <v>SO03 - Budova L</v>
      </c>
      <c r="F92" s="40"/>
      <c r="G92" s="40"/>
      <c r="H92" s="40"/>
      <c r="I92" s="40"/>
      <c r="J92" s="40"/>
      <c r="K92" s="40"/>
      <c r="L92" s="13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6.96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134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2" customHeight="1">
      <c r="A94" s="38"/>
      <c r="B94" s="39"/>
      <c r="C94" s="32" t="s">
        <v>21</v>
      </c>
      <c r="D94" s="40"/>
      <c r="E94" s="40"/>
      <c r="F94" s="27" t="str">
        <f>F12</f>
        <v xml:space="preserve"> </v>
      </c>
      <c r="G94" s="40"/>
      <c r="H94" s="40"/>
      <c r="I94" s="32" t="s">
        <v>23</v>
      </c>
      <c r="J94" s="72" t="str">
        <f>IF(J12="","",J12)</f>
        <v>4. 4. 2023</v>
      </c>
      <c r="K94" s="40"/>
      <c r="L94" s="134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6.96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134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30566" customHeight="1">
      <c r="A96" s="38"/>
      <c r="B96" s="39"/>
      <c r="C96" s="32" t="s">
        <v>25</v>
      </c>
      <c r="D96" s="40"/>
      <c r="E96" s="40"/>
      <c r="F96" s="27" t="str">
        <f>E15</f>
        <v xml:space="preserve"> </v>
      </c>
      <c r="G96" s="40"/>
      <c r="H96" s="40"/>
      <c r="I96" s="32" t="s">
        <v>30</v>
      </c>
      <c r="J96" s="36" t="str">
        <f>E21</f>
        <v xml:space="preserve"> </v>
      </c>
      <c r="K96" s="40"/>
      <c r="L96" s="134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5.30566" customHeight="1">
      <c r="A97" s="38"/>
      <c r="B97" s="39"/>
      <c r="C97" s="32" t="s">
        <v>28</v>
      </c>
      <c r="D97" s="40"/>
      <c r="E97" s="40"/>
      <c r="F97" s="27" t="str">
        <f>IF(E18="","",E18)</f>
        <v>Vyplň údaj</v>
      </c>
      <c r="G97" s="40"/>
      <c r="H97" s="40"/>
      <c r="I97" s="32" t="s">
        <v>32</v>
      </c>
      <c r="J97" s="36" t="str">
        <f>E24</f>
        <v xml:space="preserve"> </v>
      </c>
      <c r="K97" s="40"/>
      <c r="L97" s="134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10.32" customHeight="1">
      <c r="A98" s="38"/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134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11" customFormat="1" ht="29.28" customHeight="1">
      <c r="A99" s="177"/>
      <c r="B99" s="178"/>
      <c r="C99" s="179" t="s">
        <v>107</v>
      </c>
      <c r="D99" s="180" t="s">
        <v>54</v>
      </c>
      <c r="E99" s="180" t="s">
        <v>50</v>
      </c>
      <c r="F99" s="180" t="s">
        <v>51</v>
      </c>
      <c r="G99" s="180" t="s">
        <v>108</v>
      </c>
      <c r="H99" s="180" t="s">
        <v>109</v>
      </c>
      <c r="I99" s="180" t="s">
        <v>110</v>
      </c>
      <c r="J99" s="180" t="s">
        <v>98</v>
      </c>
      <c r="K99" s="181" t="s">
        <v>111</v>
      </c>
      <c r="L99" s="182"/>
      <c r="M99" s="92" t="s">
        <v>19</v>
      </c>
      <c r="N99" s="93" t="s">
        <v>39</v>
      </c>
      <c r="O99" s="93" t="s">
        <v>112</v>
      </c>
      <c r="P99" s="93" t="s">
        <v>113</v>
      </c>
      <c r="Q99" s="93" t="s">
        <v>114</v>
      </c>
      <c r="R99" s="93" t="s">
        <v>115</v>
      </c>
      <c r="S99" s="93" t="s">
        <v>116</v>
      </c>
      <c r="T99" s="94" t="s">
        <v>117</v>
      </c>
      <c r="U99" s="177"/>
      <c r="V99" s="177"/>
      <c r="W99" s="177"/>
      <c r="X99" s="177"/>
      <c r="Y99" s="177"/>
      <c r="Z99" s="177"/>
      <c r="AA99" s="177"/>
      <c r="AB99" s="177"/>
      <c r="AC99" s="177"/>
      <c r="AD99" s="177"/>
      <c r="AE99" s="177"/>
    </row>
    <row r="100" s="2" customFormat="1" ht="22.8" customHeight="1">
      <c r="A100" s="38"/>
      <c r="B100" s="39"/>
      <c r="C100" s="99" t="s">
        <v>118</v>
      </c>
      <c r="D100" s="40"/>
      <c r="E100" s="40"/>
      <c r="F100" s="40"/>
      <c r="G100" s="40"/>
      <c r="H100" s="40"/>
      <c r="I100" s="40"/>
      <c r="J100" s="183">
        <f>BK100</f>
        <v>0</v>
      </c>
      <c r="K100" s="40"/>
      <c r="L100" s="44"/>
      <c r="M100" s="95"/>
      <c r="N100" s="184"/>
      <c r="O100" s="96"/>
      <c r="P100" s="185">
        <f>P101+P104+P277</f>
        <v>0</v>
      </c>
      <c r="Q100" s="96"/>
      <c r="R100" s="185">
        <f>R101+R104+R277</f>
        <v>10.431704000000002</v>
      </c>
      <c r="S100" s="96"/>
      <c r="T100" s="186">
        <f>T101+T104+T277</f>
        <v>0.085000000000000006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68</v>
      </c>
      <c r="AU100" s="17" t="s">
        <v>99</v>
      </c>
      <c r="BK100" s="187">
        <f>BK101+BK104+BK277</f>
        <v>0</v>
      </c>
    </row>
    <row r="101" s="12" customFormat="1" ht="25.92" customHeight="1">
      <c r="A101" s="12"/>
      <c r="B101" s="188"/>
      <c r="C101" s="189"/>
      <c r="D101" s="190" t="s">
        <v>68</v>
      </c>
      <c r="E101" s="191" t="s">
        <v>251</v>
      </c>
      <c r="F101" s="191" t="s">
        <v>252</v>
      </c>
      <c r="G101" s="189"/>
      <c r="H101" s="189"/>
      <c r="I101" s="192"/>
      <c r="J101" s="193">
        <f>BK101</f>
        <v>0</v>
      </c>
      <c r="K101" s="189"/>
      <c r="L101" s="194"/>
      <c r="M101" s="195"/>
      <c r="N101" s="196"/>
      <c r="O101" s="196"/>
      <c r="P101" s="197">
        <f>P102</f>
        <v>0</v>
      </c>
      <c r="Q101" s="196"/>
      <c r="R101" s="197">
        <f>R102</f>
        <v>0.0061500000000000001</v>
      </c>
      <c r="S101" s="196"/>
      <c r="T101" s="198">
        <f>T102</f>
        <v>0.085000000000000006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199" t="s">
        <v>77</v>
      </c>
      <c r="AT101" s="200" t="s">
        <v>68</v>
      </c>
      <c r="AU101" s="200" t="s">
        <v>69</v>
      </c>
      <c r="AY101" s="199" t="s">
        <v>121</v>
      </c>
      <c r="BK101" s="201">
        <f>BK102</f>
        <v>0</v>
      </c>
    </row>
    <row r="102" s="12" customFormat="1" ht="22.8" customHeight="1">
      <c r="A102" s="12"/>
      <c r="B102" s="188"/>
      <c r="C102" s="189"/>
      <c r="D102" s="190" t="s">
        <v>68</v>
      </c>
      <c r="E102" s="202" t="s">
        <v>160</v>
      </c>
      <c r="F102" s="202" t="s">
        <v>253</v>
      </c>
      <c r="G102" s="189"/>
      <c r="H102" s="189"/>
      <c r="I102" s="192"/>
      <c r="J102" s="203">
        <f>BK102</f>
        <v>0</v>
      </c>
      <c r="K102" s="189"/>
      <c r="L102" s="194"/>
      <c r="M102" s="195"/>
      <c r="N102" s="196"/>
      <c r="O102" s="196"/>
      <c r="P102" s="197">
        <f>P103</f>
        <v>0</v>
      </c>
      <c r="Q102" s="196"/>
      <c r="R102" s="197">
        <f>R103</f>
        <v>0.0061500000000000001</v>
      </c>
      <c r="S102" s="196"/>
      <c r="T102" s="198">
        <f>T103</f>
        <v>0.085000000000000006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199" t="s">
        <v>77</v>
      </c>
      <c r="AT102" s="200" t="s">
        <v>68</v>
      </c>
      <c r="AU102" s="200" t="s">
        <v>77</v>
      </c>
      <c r="AY102" s="199" t="s">
        <v>121</v>
      </c>
      <c r="BK102" s="201">
        <f>BK103</f>
        <v>0</v>
      </c>
    </row>
    <row r="103" s="2" customFormat="1" ht="23.4566" customHeight="1">
      <c r="A103" s="38"/>
      <c r="B103" s="39"/>
      <c r="C103" s="204" t="s">
        <v>77</v>
      </c>
      <c r="D103" s="204" t="s">
        <v>124</v>
      </c>
      <c r="E103" s="205" t="s">
        <v>254</v>
      </c>
      <c r="F103" s="206" t="s">
        <v>255</v>
      </c>
      <c r="G103" s="207" t="s">
        <v>179</v>
      </c>
      <c r="H103" s="208">
        <v>5</v>
      </c>
      <c r="I103" s="209"/>
      <c r="J103" s="210">
        <f>ROUND(I103*H103,2)</f>
        <v>0</v>
      </c>
      <c r="K103" s="206" t="s">
        <v>19</v>
      </c>
      <c r="L103" s="44"/>
      <c r="M103" s="211" t="s">
        <v>19</v>
      </c>
      <c r="N103" s="212" t="s">
        <v>40</v>
      </c>
      <c r="O103" s="84"/>
      <c r="P103" s="213">
        <f>O103*H103</f>
        <v>0</v>
      </c>
      <c r="Q103" s="213">
        <v>0.00123</v>
      </c>
      <c r="R103" s="213">
        <f>Q103*H103</f>
        <v>0.0061500000000000001</v>
      </c>
      <c r="S103" s="213">
        <v>0.017000000000000001</v>
      </c>
      <c r="T103" s="214">
        <f>S103*H103</f>
        <v>0.085000000000000006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15" t="s">
        <v>140</v>
      </c>
      <c r="AT103" s="215" t="s">
        <v>124</v>
      </c>
      <c r="AU103" s="215" t="s">
        <v>79</v>
      </c>
      <c r="AY103" s="17" t="s">
        <v>121</v>
      </c>
      <c r="BE103" s="216">
        <f>IF(N103="základní",J103,0)</f>
        <v>0</v>
      </c>
      <c r="BF103" s="216">
        <f>IF(N103="snížená",J103,0)</f>
        <v>0</v>
      </c>
      <c r="BG103" s="216">
        <f>IF(N103="zákl. přenesená",J103,0)</f>
        <v>0</v>
      </c>
      <c r="BH103" s="216">
        <f>IF(N103="sníž. přenesená",J103,0)</f>
        <v>0</v>
      </c>
      <c r="BI103" s="216">
        <f>IF(N103="nulová",J103,0)</f>
        <v>0</v>
      </c>
      <c r="BJ103" s="17" t="s">
        <v>77</v>
      </c>
      <c r="BK103" s="216">
        <f>ROUND(I103*H103,2)</f>
        <v>0</v>
      </c>
      <c r="BL103" s="17" t="s">
        <v>140</v>
      </c>
      <c r="BM103" s="215" t="s">
        <v>1031</v>
      </c>
    </row>
    <row r="104" s="12" customFormat="1" ht="25.92" customHeight="1">
      <c r="A104" s="12"/>
      <c r="B104" s="188"/>
      <c r="C104" s="189"/>
      <c r="D104" s="190" t="s">
        <v>68</v>
      </c>
      <c r="E104" s="191" t="s">
        <v>119</v>
      </c>
      <c r="F104" s="191" t="s">
        <v>120</v>
      </c>
      <c r="G104" s="189"/>
      <c r="H104" s="189"/>
      <c r="I104" s="192"/>
      <c r="J104" s="193">
        <f>BK104</f>
        <v>0</v>
      </c>
      <c r="K104" s="189"/>
      <c r="L104" s="194"/>
      <c r="M104" s="195"/>
      <c r="N104" s="196"/>
      <c r="O104" s="196"/>
      <c r="P104" s="197">
        <f>P105+P126+P167+P227+P243+P262+P270</f>
        <v>0</v>
      </c>
      <c r="Q104" s="196"/>
      <c r="R104" s="197">
        <f>R105+R126+R167+R227+R243+R262+R270</f>
        <v>10.425554000000002</v>
      </c>
      <c r="S104" s="196"/>
      <c r="T104" s="198">
        <f>T105+T126+T167+T227+T243+T262+T270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199" t="s">
        <v>79</v>
      </c>
      <c r="AT104" s="200" t="s">
        <v>68</v>
      </c>
      <c r="AU104" s="200" t="s">
        <v>69</v>
      </c>
      <c r="AY104" s="199" t="s">
        <v>121</v>
      </c>
      <c r="BK104" s="201">
        <f>BK105+BK126+BK167+BK227+BK243+BK262+BK270</f>
        <v>0</v>
      </c>
    </row>
    <row r="105" s="12" customFormat="1" ht="22.8" customHeight="1">
      <c r="A105" s="12"/>
      <c r="B105" s="188"/>
      <c r="C105" s="189"/>
      <c r="D105" s="190" t="s">
        <v>68</v>
      </c>
      <c r="E105" s="202" t="s">
        <v>257</v>
      </c>
      <c r="F105" s="202" t="s">
        <v>258</v>
      </c>
      <c r="G105" s="189"/>
      <c r="H105" s="189"/>
      <c r="I105" s="192"/>
      <c r="J105" s="203">
        <f>BK105</f>
        <v>0</v>
      </c>
      <c r="K105" s="189"/>
      <c r="L105" s="194"/>
      <c r="M105" s="195"/>
      <c r="N105" s="196"/>
      <c r="O105" s="196"/>
      <c r="P105" s="197">
        <f>SUM(P106:P125)</f>
        <v>0</v>
      </c>
      <c r="Q105" s="196"/>
      <c r="R105" s="197">
        <f>SUM(R106:R125)</f>
        <v>7.179348000000001</v>
      </c>
      <c r="S105" s="196"/>
      <c r="T105" s="198">
        <f>SUM(T106:T125)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199" t="s">
        <v>79</v>
      </c>
      <c r="AT105" s="200" t="s">
        <v>68</v>
      </c>
      <c r="AU105" s="200" t="s">
        <v>77</v>
      </c>
      <c r="AY105" s="199" t="s">
        <v>121</v>
      </c>
      <c r="BK105" s="201">
        <f>SUM(BK106:BK125)</f>
        <v>0</v>
      </c>
    </row>
    <row r="106" s="2" customFormat="1" ht="23.4566" customHeight="1">
      <c r="A106" s="38"/>
      <c r="B106" s="39"/>
      <c r="C106" s="204" t="s">
        <v>79</v>
      </c>
      <c r="D106" s="204" t="s">
        <v>124</v>
      </c>
      <c r="E106" s="205" t="s">
        <v>259</v>
      </c>
      <c r="F106" s="206" t="s">
        <v>260</v>
      </c>
      <c r="G106" s="207" t="s">
        <v>127</v>
      </c>
      <c r="H106" s="208">
        <v>218</v>
      </c>
      <c r="I106" s="209"/>
      <c r="J106" s="210">
        <f>ROUND(I106*H106,2)</f>
        <v>0</v>
      </c>
      <c r="K106" s="206" t="s">
        <v>19</v>
      </c>
      <c r="L106" s="44"/>
      <c r="M106" s="211" t="s">
        <v>19</v>
      </c>
      <c r="N106" s="212" t="s">
        <v>40</v>
      </c>
      <c r="O106" s="84"/>
      <c r="P106" s="213">
        <f>O106*H106</f>
        <v>0</v>
      </c>
      <c r="Q106" s="213">
        <v>0</v>
      </c>
      <c r="R106" s="213">
        <f>Q106*H106</f>
        <v>0</v>
      </c>
      <c r="S106" s="213">
        <v>0</v>
      </c>
      <c r="T106" s="214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15" t="s">
        <v>128</v>
      </c>
      <c r="AT106" s="215" t="s">
        <v>124</v>
      </c>
      <c r="AU106" s="215" t="s">
        <v>79</v>
      </c>
      <c r="AY106" s="17" t="s">
        <v>121</v>
      </c>
      <c r="BE106" s="216">
        <f>IF(N106="základní",J106,0)</f>
        <v>0</v>
      </c>
      <c r="BF106" s="216">
        <f>IF(N106="snížená",J106,0)</f>
        <v>0</v>
      </c>
      <c r="BG106" s="216">
        <f>IF(N106="zákl. přenesená",J106,0)</f>
        <v>0</v>
      </c>
      <c r="BH106" s="216">
        <f>IF(N106="sníž. přenesená",J106,0)</f>
        <v>0</v>
      </c>
      <c r="BI106" s="216">
        <f>IF(N106="nulová",J106,0)</f>
        <v>0</v>
      </c>
      <c r="BJ106" s="17" t="s">
        <v>77</v>
      </c>
      <c r="BK106" s="216">
        <f>ROUND(I106*H106,2)</f>
        <v>0</v>
      </c>
      <c r="BL106" s="17" t="s">
        <v>128</v>
      </c>
      <c r="BM106" s="215" t="s">
        <v>1032</v>
      </c>
    </row>
    <row r="107" s="2" customFormat="1" ht="23.4566" customHeight="1">
      <c r="A107" s="38"/>
      <c r="B107" s="39"/>
      <c r="C107" s="217" t="s">
        <v>133</v>
      </c>
      <c r="D107" s="217" t="s">
        <v>134</v>
      </c>
      <c r="E107" s="218" t="s">
        <v>262</v>
      </c>
      <c r="F107" s="219" t="s">
        <v>263</v>
      </c>
      <c r="G107" s="220" t="s">
        <v>127</v>
      </c>
      <c r="H107" s="221">
        <v>218</v>
      </c>
      <c r="I107" s="222"/>
      <c r="J107" s="223">
        <f>ROUND(I107*H107,2)</f>
        <v>0</v>
      </c>
      <c r="K107" s="219" t="s">
        <v>19</v>
      </c>
      <c r="L107" s="224"/>
      <c r="M107" s="225" t="s">
        <v>19</v>
      </c>
      <c r="N107" s="226" t="s">
        <v>40</v>
      </c>
      <c r="O107" s="84"/>
      <c r="P107" s="213">
        <f>O107*H107</f>
        <v>0</v>
      </c>
      <c r="Q107" s="213">
        <v>0.01</v>
      </c>
      <c r="R107" s="213">
        <f>Q107*H107</f>
        <v>2.1800000000000002</v>
      </c>
      <c r="S107" s="213">
        <v>0</v>
      </c>
      <c r="T107" s="214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15" t="s">
        <v>138</v>
      </c>
      <c r="AT107" s="215" t="s">
        <v>134</v>
      </c>
      <c r="AU107" s="215" t="s">
        <v>79</v>
      </c>
      <c r="AY107" s="17" t="s">
        <v>121</v>
      </c>
      <c r="BE107" s="216">
        <f>IF(N107="základní",J107,0)</f>
        <v>0</v>
      </c>
      <c r="BF107" s="216">
        <f>IF(N107="snížená",J107,0)</f>
        <v>0</v>
      </c>
      <c r="BG107" s="216">
        <f>IF(N107="zákl. přenesená",J107,0)</f>
        <v>0</v>
      </c>
      <c r="BH107" s="216">
        <f>IF(N107="sníž. přenesená",J107,0)</f>
        <v>0</v>
      </c>
      <c r="BI107" s="216">
        <f>IF(N107="nulová",J107,0)</f>
        <v>0</v>
      </c>
      <c r="BJ107" s="17" t="s">
        <v>77</v>
      </c>
      <c r="BK107" s="216">
        <f>ROUND(I107*H107,2)</f>
        <v>0</v>
      </c>
      <c r="BL107" s="17" t="s">
        <v>128</v>
      </c>
      <c r="BM107" s="215" t="s">
        <v>1033</v>
      </c>
    </row>
    <row r="108" s="2" customFormat="1" ht="16.30189" customHeight="1">
      <c r="A108" s="38"/>
      <c r="B108" s="39"/>
      <c r="C108" s="204" t="s">
        <v>140</v>
      </c>
      <c r="D108" s="204" t="s">
        <v>124</v>
      </c>
      <c r="E108" s="205" t="s">
        <v>265</v>
      </c>
      <c r="F108" s="206" t="s">
        <v>266</v>
      </c>
      <c r="G108" s="207" t="s">
        <v>127</v>
      </c>
      <c r="H108" s="208">
        <v>218</v>
      </c>
      <c r="I108" s="209"/>
      <c r="J108" s="210">
        <f>ROUND(I108*H108,2)</f>
        <v>0</v>
      </c>
      <c r="K108" s="206" t="s">
        <v>19</v>
      </c>
      <c r="L108" s="44"/>
      <c r="M108" s="211" t="s">
        <v>19</v>
      </c>
      <c r="N108" s="212" t="s">
        <v>40</v>
      </c>
      <c r="O108" s="84"/>
      <c r="P108" s="213">
        <f>O108*H108</f>
        <v>0</v>
      </c>
      <c r="Q108" s="213">
        <v>0</v>
      </c>
      <c r="R108" s="213">
        <f>Q108*H108</f>
        <v>0</v>
      </c>
      <c r="S108" s="213">
        <v>0</v>
      </c>
      <c r="T108" s="214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15" t="s">
        <v>128</v>
      </c>
      <c r="AT108" s="215" t="s">
        <v>124</v>
      </c>
      <c r="AU108" s="215" t="s">
        <v>79</v>
      </c>
      <c r="AY108" s="17" t="s">
        <v>121</v>
      </c>
      <c r="BE108" s="216">
        <f>IF(N108="základní",J108,0)</f>
        <v>0</v>
      </c>
      <c r="BF108" s="216">
        <f>IF(N108="snížená",J108,0)</f>
        <v>0</v>
      </c>
      <c r="BG108" s="216">
        <f>IF(N108="zákl. přenesená",J108,0)</f>
        <v>0</v>
      </c>
      <c r="BH108" s="216">
        <f>IF(N108="sníž. přenesená",J108,0)</f>
        <v>0</v>
      </c>
      <c r="BI108" s="216">
        <f>IF(N108="nulová",J108,0)</f>
        <v>0</v>
      </c>
      <c r="BJ108" s="17" t="s">
        <v>77</v>
      </c>
      <c r="BK108" s="216">
        <f>ROUND(I108*H108,2)</f>
        <v>0</v>
      </c>
      <c r="BL108" s="17" t="s">
        <v>128</v>
      </c>
      <c r="BM108" s="215" t="s">
        <v>1034</v>
      </c>
    </row>
    <row r="109" s="2" customFormat="1" ht="16.30189" customHeight="1">
      <c r="A109" s="38"/>
      <c r="B109" s="39"/>
      <c r="C109" s="217" t="s">
        <v>144</v>
      </c>
      <c r="D109" s="217" t="s">
        <v>134</v>
      </c>
      <c r="E109" s="218" t="s">
        <v>268</v>
      </c>
      <c r="F109" s="219" t="s">
        <v>269</v>
      </c>
      <c r="G109" s="220" t="s">
        <v>127</v>
      </c>
      <c r="H109" s="221">
        <v>218</v>
      </c>
      <c r="I109" s="222"/>
      <c r="J109" s="223">
        <f>ROUND(I109*H109,2)</f>
        <v>0</v>
      </c>
      <c r="K109" s="219" t="s">
        <v>19</v>
      </c>
      <c r="L109" s="224"/>
      <c r="M109" s="225" t="s">
        <v>19</v>
      </c>
      <c r="N109" s="226" t="s">
        <v>40</v>
      </c>
      <c r="O109" s="84"/>
      <c r="P109" s="213">
        <f>O109*H109</f>
        <v>0</v>
      </c>
      <c r="Q109" s="213">
        <v>0.02</v>
      </c>
      <c r="R109" s="213">
        <f>Q109*H109</f>
        <v>4.3600000000000003</v>
      </c>
      <c r="S109" s="213">
        <v>0</v>
      </c>
      <c r="T109" s="214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15" t="s">
        <v>138</v>
      </c>
      <c r="AT109" s="215" t="s">
        <v>134</v>
      </c>
      <c r="AU109" s="215" t="s">
        <v>79</v>
      </c>
      <c r="AY109" s="17" t="s">
        <v>121</v>
      </c>
      <c r="BE109" s="216">
        <f>IF(N109="základní",J109,0)</f>
        <v>0</v>
      </c>
      <c r="BF109" s="216">
        <f>IF(N109="snížená",J109,0)</f>
        <v>0</v>
      </c>
      <c r="BG109" s="216">
        <f>IF(N109="zákl. přenesená",J109,0)</f>
        <v>0</v>
      </c>
      <c r="BH109" s="216">
        <f>IF(N109="sníž. přenesená",J109,0)</f>
        <v>0</v>
      </c>
      <c r="BI109" s="216">
        <f>IF(N109="nulová",J109,0)</f>
        <v>0</v>
      </c>
      <c r="BJ109" s="17" t="s">
        <v>77</v>
      </c>
      <c r="BK109" s="216">
        <f>ROUND(I109*H109,2)</f>
        <v>0</v>
      </c>
      <c r="BL109" s="17" t="s">
        <v>128</v>
      </c>
      <c r="BM109" s="215" t="s">
        <v>1035</v>
      </c>
    </row>
    <row r="110" s="2" customFormat="1" ht="23.4566" customHeight="1">
      <c r="A110" s="38"/>
      <c r="B110" s="39"/>
      <c r="C110" s="204" t="s">
        <v>148</v>
      </c>
      <c r="D110" s="204" t="s">
        <v>124</v>
      </c>
      <c r="E110" s="205" t="s">
        <v>271</v>
      </c>
      <c r="F110" s="206" t="s">
        <v>272</v>
      </c>
      <c r="G110" s="207" t="s">
        <v>127</v>
      </c>
      <c r="H110" s="208">
        <v>3</v>
      </c>
      <c r="I110" s="209"/>
      <c r="J110" s="210">
        <f>ROUND(I110*H110,2)</f>
        <v>0</v>
      </c>
      <c r="K110" s="206" t="s">
        <v>19</v>
      </c>
      <c r="L110" s="44"/>
      <c r="M110" s="211" t="s">
        <v>19</v>
      </c>
      <c r="N110" s="212" t="s">
        <v>40</v>
      </c>
      <c r="O110" s="84"/>
      <c r="P110" s="213">
        <f>O110*H110</f>
        <v>0</v>
      </c>
      <c r="Q110" s="213">
        <v>0</v>
      </c>
      <c r="R110" s="213">
        <f>Q110*H110</f>
        <v>0</v>
      </c>
      <c r="S110" s="213">
        <v>0</v>
      </c>
      <c r="T110" s="214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15" t="s">
        <v>128</v>
      </c>
      <c r="AT110" s="215" t="s">
        <v>124</v>
      </c>
      <c r="AU110" s="215" t="s">
        <v>79</v>
      </c>
      <c r="AY110" s="17" t="s">
        <v>121</v>
      </c>
      <c r="BE110" s="216">
        <f>IF(N110="základní",J110,0)</f>
        <v>0</v>
      </c>
      <c r="BF110" s="216">
        <f>IF(N110="snížená",J110,0)</f>
        <v>0</v>
      </c>
      <c r="BG110" s="216">
        <f>IF(N110="zákl. přenesená",J110,0)</f>
        <v>0</v>
      </c>
      <c r="BH110" s="216">
        <f>IF(N110="sníž. přenesená",J110,0)</f>
        <v>0</v>
      </c>
      <c r="BI110" s="216">
        <f>IF(N110="nulová",J110,0)</f>
        <v>0</v>
      </c>
      <c r="BJ110" s="17" t="s">
        <v>77</v>
      </c>
      <c r="BK110" s="216">
        <f>ROUND(I110*H110,2)</f>
        <v>0</v>
      </c>
      <c r="BL110" s="17" t="s">
        <v>128</v>
      </c>
      <c r="BM110" s="215" t="s">
        <v>1036</v>
      </c>
    </row>
    <row r="111" s="2" customFormat="1" ht="23.4566" customHeight="1">
      <c r="A111" s="38"/>
      <c r="B111" s="39"/>
      <c r="C111" s="217" t="s">
        <v>152</v>
      </c>
      <c r="D111" s="217" t="s">
        <v>134</v>
      </c>
      <c r="E111" s="218" t="s">
        <v>274</v>
      </c>
      <c r="F111" s="219" t="s">
        <v>275</v>
      </c>
      <c r="G111" s="220" t="s">
        <v>127</v>
      </c>
      <c r="H111" s="221">
        <v>3</v>
      </c>
      <c r="I111" s="222"/>
      <c r="J111" s="223">
        <f>ROUND(I111*H111,2)</f>
        <v>0</v>
      </c>
      <c r="K111" s="219" t="s">
        <v>19</v>
      </c>
      <c r="L111" s="224"/>
      <c r="M111" s="225" t="s">
        <v>19</v>
      </c>
      <c r="N111" s="226" t="s">
        <v>40</v>
      </c>
      <c r="O111" s="84"/>
      <c r="P111" s="213">
        <f>O111*H111</f>
        <v>0</v>
      </c>
      <c r="Q111" s="213">
        <v>0.035999999999999997</v>
      </c>
      <c r="R111" s="213">
        <f>Q111*H111</f>
        <v>0.10799999999999999</v>
      </c>
      <c r="S111" s="213">
        <v>0</v>
      </c>
      <c r="T111" s="214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15" t="s">
        <v>138</v>
      </c>
      <c r="AT111" s="215" t="s">
        <v>134</v>
      </c>
      <c r="AU111" s="215" t="s">
        <v>79</v>
      </c>
      <c r="AY111" s="17" t="s">
        <v>121</v>
      </c>
      <c r="BE111" s="216">
        <f>IF(N111="základní",J111,0)</f>
        <v>0</v>
      </c>
      <c r="BF111" s="216">
        <f>IF(N111="snížená",J111,0)</f>
        <v>0</v>
      </c>
      <c r="BG111" s="216">
        <f>IF(N111="zákl. přenesená",J111,0)</f>
        <v>0</v>
      </c>
      <c r="BH111" s="216">
        <f>IF(N111="sníž. přenesená",J111,0)</f>
        <v>0</v>
      </c>
      <c r="BI111" s="216">
        <f>IF(N111="nulová",J111,0)</f>
        <v>0</v>
      </c>
      <c r="BJ111" s="17" t="s">
        <v>77</v>
      </c>
      <c r="BK111" s="216">
        <f>ROUND(I111*H111,2)</f>
        <v>0</v>
      </c>
      <c r="BL111" s="17" t="s">
        <v>128</v>
      </c>
      <c r="BM111" s="215" t="s">
        <v>1037</v>
      </c>
    </row>
    <row r="112" s="2" customFormat="1" ht="16.30189" customHeight="1">
      <c r="A112" s="38"/>
      <c r="B112" s="39"/>
      <c r="C112" s="204" t="s">
        <v>156</v>
      </c>
      <c r="D112" s="204" t="s">
        <v>124</v>
      </c>
      <c r="E112" s="205" t="s">
        <v>277</v>
      </c>
      <c r="F112" s="206" t="s">
        <v>278</v>
      </c>
      <c r="G112" s="207" t="s">
        <v>127</v>
      </c>
      <c r="H112" s="208">
        <v>1</v>
      </c>
      <c r="I112" s="209"/>
      <c r="J112" s="210">
        <f>ROUND(I112*H112,2)</f>
        <v>0</v>
      </c>
      <c r="K112" s="206" t="s">
        <v>19</v>
      </c>
      <c r="L112" s="44"/>
      <c r="M112" s="211" t="s">
        <v>19</v>
      </c>
      <c r="N112" s="212" t="s">
        <v>40</v>
      </c>
      <c r="O112" s="84"/>
      <c r="P112" s="213">
        <f>O112*H112</f>
        <v>0</v>
      </c>
      <c r="Q112" s="213">
        <v>0</v>
      </c>
      <c r="R112" s="213">
        <f>Q112*H112</f>
        <v>0</v>
      </c>
      <c r="S112" s="213">
        <v>0</v>
      </c>
      <c r="T112" s="214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15" t="s">
        <v>128</v>
      </c>
      <c r="AT112" s="215" t="s">
        <v>124</v>
      </c>
      <c r="AU112" s="215" t="s">
        <v>79</v>
      </c>
      <c r="AY112" s="17" t="s">
        <v>121</v>
      </c>
      <c r="BE112" s="216">
        <f>IF(N112="základní",J112,0)</f>
        <v>0</v>
      </c>
      <c r="BF112" s="216">
        <f>IF(N112="snížená",J112,0)</f>
        <v>0</v>
      </c>
      <c r="BG112" s="216">
        <f>IF(N112="zákl. přenesená",J112,0)</f>
        <v>0</v>
      </c>
      <c r="BH112" s="216">
        <f>IF(N112="sníž. přenesená",J112,0)</f>
        <v>0</v>
      </c>
      <c r="BI112" s="216">
        <f>IF(N112="nulová",J112,0)</f>
        <v>0</v>
      </c>
      <c r="BJ112" s="17" t="s">
        <v>77</v>
      </c>
      <c r="BK112" s="216">
        <f>ROUND(I112*H112,2)</f>
        <v>0</v>
      </c>
      <c r="BL112" s="17" t="s">
        <v>128</v>
      </c>
      <c r="BM112" s="215" t="s">
        <v>1038</v>
      </c>
    </row>
    <row r="113" s="2" customFormat="1" ht="23.4566" customHeight="1">
      <c r="A113" s="38"/>
      <c r="B113" s="39"/>
      <c r="C113" s="217" t="s">
        <v>160</v>
      </c>
      <c r="D113" s="217" t="s">
        <v>134</v>
      </c>
      <c r="E113" s="218" t="s">
        <v>280</v>
      </c>
      <c r="F113" s="219" t="s">
        <v>281</v>
      </c>
      <c r="G113" s="220" t="s">
        <v>127</v>
      </c>
      <c r="H113" s="221">
        <v>1</v>
      </c>
      <c r="I113" s="222"/>
      <c r="J113" s="223">
        <f>ROUND(I113*H113,2)</f>
        <v>0</v>
      </c>
      <c r="K113" s="219" t="s">
        <v>19</v>
      </c>
      <c r="L113" s="224"/>
      <c r="M113" s="225" t="s">
        <v>19</v>
      </c>
      <c r="N113" s="226" t="s">
        <v>40</v>
      </c>
      <c r="O113" s="84"/>
      <c r="P113" s="213">
        <f>O113*H113</f>
        <v>0</v>
      </c>
      <c r="Q113" s="213">
        <v>0.00025000000000000001</v>
      </c>
      <c r="R113" s="213">
        <f>Q113*H113</f>
        <v>0.00025000000000000001</v>
      </c>
      <c r="S113" s="213">
        <v>0</v>
      </c>
      <c r="T113" s="214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15" t="s">
        <v>138</v>
      </c>
      <c r="AT113" s="215" t="s">
        <v>134</v>
      </c>
      <c r="AU113" s="215" t="s">
        <v>79</v>
      </c>
      <c r="AY113" s="17" t="s">
        <v>121</v>
      </c>
      <c r="BE113" s="216">
        <f>IF(N113="základní",J113,0)</f>
        <v>0</v>
      </c>
      <c r="BF113" s="216">
        <f>IF(N113="snížená",J113,0)</f>
        <v>0</v>
      </c>
      <c r="BG113" s="216">
        <f>IF(N113="zákl. přenesená",J113,0)</f>
        <v>0</v>
      </c>
      <c r="BH113" s="216">
        <f>IF(N113="sníž. přenesená",J113,0)</f>
        <v>0</v>
      </c>
      <c r="BI113" s="216">
        <f>IF(N113="nulová",J113,0)</f>
        <v>0</v>
      </c>
      <c r="BJ113" s="17" t="s">
        <v>77</v>
      </c>
      <c r="BK113" s="216">
        <f>ROUND(I113*H113,2)</f>
        <v>0</v>
      </c>
      <c r="BL113" s="17" t="s">
        <v>128</v>
      </c>
      <c r="BM113" s="215" t="s">
        <v>1039</v>
      </c>
    </row>
    <row r="114" s="2" customFormat="1" ht="16.30189" customHeight="1">
      <c r="A114" s="38"/>
      <c r="B114" s="39"/>
      <c r="C114" s="217" t="s">
        <v>164</v>
      </c>
      <c r="D114" s="217" t="s">
        <v>134</v>
      </c>
      <c r="E114" s="218" t="s">
        <v>283</v>
      </c>
      <c r="F114" s="219" t="s">
        <v>284</v>
      </c>
      <c r="G114" s="220" t="s">
        <v>127</v>
      </c>
      <c r="H114" s="221">
        <v>1</v>
      </c>
      <c r="I114" s="222"/>
      <c r="J114" s="223">
        <f>ROUND(I114*H114,2)</f>
        <v>0</v>
      </c>
      <c r="K114" s="219" t="s">
        <v>19</v>
      </c>
      <c r="L114" s="224"/>
      <c r="M114" s="225" t="s">
        <v>19</v>
      </c>
      <c r="N114" s="226" t="s">
        <v>40</v>
      </c>
      <c r="O114" s="84"/>
      <c r="P114" s="213">
        <f>O114*H114</f>
        <v>0</v>
      </c>
      <c r="Q114" s="213">
        <v>0.00025000000000000001</v>
      </c>
      <c r="R114" s="213">
        <f>Q114*H114</f>
        <v>0.00025000000000000001</v>
      </c>
      <c r="S114" s="213">
        <v>0</v>
      </c>
      <c r="T114" s="214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15" t="s">
        <v>138</v>
      </c>
      <c r="AT114" s="215" t="s">
        <v>134</v>
      </c>
      <c r="AU114" s="215" t="s">
        <v>79</v>
      </c>
      <c r="AY114" s="17" t="s">
        <v>121</v>
      </c>
      <c r="BE114" s="216">
        <f>IF(N114="základní",J114,0)</f>
        <v>0</v>
      </c>
      <c r="BF114" s="216">
        <f>IF(N114="snížená",J114,0)</f>
        <v>0</v>
      </c>
      <c r="BG114" s="216">
        <f>IF(N114="zákl. přenesená",J114,0)</f>
        <v>0</v>
      </c>
      <c r="BH114" s="216">
        <f>IF(N114="sníž. přenesená",J114,0)</f>
        <v>0</v>
      </c>
      <c r="BI114" s="216">
        <f>IF(N114="nulová",J114,0)</f>
        <v>0</v>
      </c>
      <c r="BJ114" s="17" t="s">
        <v>77</v>
      </c>
      <c r="BK114" s="216">
        <f>ROUND(I114*H114,2)</f>
        <v>0</v>
      </c>
      <c r="BL114" s="17" t="s">
        <v>128</v>
      </c>
      <c r="BM114" s="215" t="s">
        <v>1040</v>
      </c>
    </row>
    <row r="115" s="2" customFormat="1" ht="23.4566" customHeight="1">
      <c r="A115" s="38"/>
      <c r="B115" s="39"/>
      <c r="C115" s="204" t="s">
        <v>168</v>
      </c>
      <c r="D115" s="204" t="s">
        <v>124</v>
      </c>
      <c r="E115" s="205" t="s">
        <v>286</v>
      </c>
      <c r="F115" s="206" t="s">
        <v>287</v>
      </c>
      <c r="G115" s="207" t="s">
        <v>127</v>
      </c>
      <c r="H115" s="208">
        <v>126</v>
      </c>
      <c r="I115" s="209"/>
      <c r="J115" s="210">
        <f>ROUND(I115*H115,2)</f>
        <v>0</v>
      </c>
      <c r="K115" s="206" t="s">
        <v>19</v>
      </c>
      <c r="L115" s="44"/>
      <c r="M115" s="211" t="s">
        <v>19</v>
      </c>
      <c r="N115" s="212" t="s">
        <v>40</v>
      </c>
      <c r="O115" s="84"/>
      <c r="P115" s="213">
        <f>O115*H115</f>
        <v>0</v>
      </c>
      <c r="Q115" s="213">
        <v>0</v>
      </c>
      <c r="R115" s="213">
        <f>Q115*H115</f>
        <v>0</v>
      </c>
      <c r="S115" s="213">
        <v>0</v>
      </c>
      <c r="T115" s="214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15" t="s">
        <v>128</v>
      </c>
      <c r="AT115" s="215" t="s">
        <v>124</v>
      </c>
      <c r="AU115" s="215" t="s">
        <v>79</v>
      </c>
      <c r="AY115" s="17" t="s">
        <v>121</v>
      </c>
      <c r="BE115" s="216">
        <f>IF(N115="základní",J115,0)</f>
        <v>0</v>
      </c>
      <c r="BF115" s="216">
        <f>IF(N115="snížená",J115,0)</f>
        <v>0</v>
      </c>
      <c r="BG115" s="216">
        <f>IF(N115="zákl. přenesená",J115,0)</f>
        <v>0</v>
      </c>
      <c r="BH115" s="216">
        <f>IF(N115="sníž. přenesená",J115,0)</f>
        <v>0</v>
      </c>
      <c r="BI115" s="216">
        <f>IF(N115="nulová",J115,0)</f>
        <v>0</v>
      </c>
      <c r="BJ115" s="17" t="s">
        <v>77</v>
      </c>
      <c r="BK115" s="216">
        <f>ROUND(I115*H115,2)</f>
        <v>0</v>
      </c>
      <c r="BL115" s="17" t="s">
        <v>128</v>
      </c>
      <c r="BM115" s="215" t="s">
        <v>1041</v>
      </c>
    </row>
    <row r="116" s="2" customFormat="1" ht="16.30189" customHeight="1">
      <c r="A116" s="38"/>
      <c r="B116" s="39"/>
      <c r="C116" s="217" t="s">
        <v>172</v>
      </c>
      <c r="D116" s="217" t="s">
        <v>134</v>
      </c>
      <c r="E116" s="218" t="s">
        <v>289</v>
      </c>
      <c r="F116" s="219" t="s">
        <v>290</v>
      </c>
      <c r="G116" s="220" t="s">
        <v>127</v>
      </c>
      <c r="H116" s="221">
        <v>12</v>
      </c>
      <c r="I116" s="222"/>
      <c r="J116" s="223">
        <f>ROUND(I116*H116,2)</f>
        <v>0</v>
      </c>
      <c r="K116" s="219" t="s">
        <v>19</v>
      </c>
      <c r="L116" s="224"/>
      <c r="M116" s="225" t="s">
        <v>19</v>
      </c>
      <c r="N116" s="226" t="s">
        <v>40</v>
      </c>
      <c r="O116" s="84"/>
      <c r="P116" s="213">
        <f>O116*H116</f>
        <v>0</v>
      </c>
      <c r="Q116" s="213">
        <v>0.001</v>
      </c>
      <c r="R116" s="213">
        <f>Q116*H116</f>
        <v>0.012</v>
      </c>
      <c r="S116" s="213">
        <v>0</v>
      </c>
      <c r="T116" s="214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15" t="s">
        <v>138</v>
      </c>
      <c r="AT116" s="215" t="s">
        <v>134</v>
      </c>
      <c r="AU116" s="215" t="s">
        <v>79</v>
      </c>
      <c r="AY116" s="17" t="s">
        <v>121</v>
      </c>
      <c r="BE116" s="216">
        <f>IF(N116="základní",J116,0)</f>
        <v>0</v>
      </c>
      <c r="BF116" s="216">
        <f>IF(N116="snížená",J116,0)</f>
        <v>0</v>
      </c>
      <c r="BG116" s="216">
        <f>IF(N116="zákl. přenesená",J116,0)</f>
        <v>0</v>
      </c>
      <c r="BH116" s="216">
        <f>IF(N116="sníž. přenesená",J116,0)</f>
        <v>0</v>
      </c>
      <c r="BI116" s="216">
        <f>IF(N116="nulová",J116,0)</f>
        <v>0</v>
      </c>
      <c r="BJ116" s="17" t="s">
        <v>77</v>
      </c>
      <c r="BK116" s="216">
        <f>ROUND(I116*H116,2)</f>
        <v>0</v>
      </c>
      <c r="BL116" s="17" t="s">
        <v>128</v>
      </c>
      <c r="BM116" s="215" t="s">
        <v>1042</v>
      </c>
    </row>
    <row r="117" s="2" customFormat="1" ht="16.30189" customHeight="1">
      <c r="A117" s="38"/>
      <c r="B117" s="39"/>
      <c r="C117" s="217" t="s">
        <v>176</v>
      </c>
      <c r="D117" s="217" t="s">
        <v>134</v>
      </c>
      <c r="E117" s="218" t="s">
        <v>292</v>
      </c>
      <c r="F117" s="219" t="s">
        <v>293</v>
      </c>
      <c r="G117" s="220" t="s">
        <v>127</v>
      </c>
      <c r="H117" s="221">
        <v>109</v>
      </c>
      <c r="I117" s="222"/>
      <c r="J117" s="223">
        <f>ROUND(I117*H117,2)</f>
        <v>0</v>
      </c>
      <c r="K117" s="219" t="s">
        <v>19</v>
      </c>
      <c r="L117" s="224"/>
      <c r="M117" s="225" t="s">
        <v>19</v>
      </c>
      <c r="N117" s="226" t="s">
        <v>40</v>
      </c>
      <c r="O117" s="84"/>
      <c r="P117" s="213">
        <f>O117*H117</f>
        <v>0</v>
      </c>
      <c r="Q117" s="213">
        <v>0.001</v>
      </c>
      <c r="R117" s="213">
        <f>Q117*H117</f>
        <v>0.109</v>
      </c>
      <c r="S117" s="213">
        <v>0</v>
      </c>
      <c r="T117" s="214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15" t="s">
        <v>138</v>
      </c>
      <c r="AT117" s="215" t="s">
        <v>134</v>
      </c>
      <c r="AU117" s="215" t="s">
        <v>79</v>
      </c>
      <c r="AY117" s="17" t="s">
        <v>121</v>
      </c>
      <c r="BE117" s="216">
        <f>IF(N117="základní",J117,0)</f>
        <v>0</v>
      </c>
      <c r="BF117" s="216">
        <f>IF(N117="snížená",J117,0)</f>
        <v>0</v>
      </c>
      <c r="BG117" s="216">
        <f>IF(N117="zákl. přenesená",J117,0)</f>
        <v>0</v>
      </c>
      <c r="BH117" s="216">
        <f>IF(N117="sníž. přenesená",J117,0)</f>
        <v>0</v>
      </c>
      <c r="BI117" s="216">
        <f>IF(N117="nulová",J117,0)</f>
        <v>0</v>
      </c>
      <c r="BJ117" s="17" t="s">
        <v>77</v>
      </c>
      <c r="BK117" s="216">
        <f>ROUND(I117*H117,2)</f>
        <v>0</v>
      </c>
      <c r="BL117" s="17" t="s">
        <v>128</v>
      </c>
      <c r="BM117" s="215" t="s">
        <v>1043</v>
      </c>
    </row>
    <row r="118" s="2" customFormat="1" ht="23.4566" customHeight="1">
      <c r="A118" s="38"/>
      <c r="B118" s="39"/>
      <c r="C118" s="204" t="s">
        <v>181</v>
      </c>
      <c r="D118" s="204" t="s">
        <v>124</v>
      </c>
      <c r="E118" s="205" t="s">
        <v>295</v>
      </c>
      <c r="F118" s="206" t="s">
        <v>296</v>
      </c>
      <c r="G118" s="207" t="s">
        <v>127</v>
      </c>
      <c r="H118" s="208">
        <v>24</v>
      </c>
      <c r="I118" s="209"/>
      <c r="J118" s="210">
        <f>ROUND(I118*H118,2)</f>
        <v>0</v>
      </c>
      <c r="K118" s="206" t="s">
        <v>19</v>
      </c>
      <c r="L118" s="44"/>
      <c r="M118" s="211" t="s">
        <v>19</v>
      </c>
      <c r="N118" s="212" t="s">
        <v>40</v>
      </c>
      <c r="O118" s="84"/>
      <c r="P118" s="213">
        <f>O118*H118</f>
        <v>0</v>
      </c>
      <c r="Q118" s="213">
        <v>0</v>
      </c>
      <c r="R118" s="213">
        <f>Q118*H118</f>
        <v>0</v>
      </c>
      <c r="S118" s="213">
        <v>0</v>
      </c>
      <c r="T118" s="214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15" t="s">
        <v>128</v>
      </c>
      <c r="AT118" s="215" t="s">
        <v>124</v>
      </c>
      <c r="AU118" s="215" t="s">
        <v>79</v>
      </c>
      <c r="AY118" s="17" t="s">
        <v>121</v>
      </c>
      <c r="BE118" s="216">
        <f>IF(N118="základní",J118,0)</f>
        <v>0</v>
      </c>
      <c r="BF118" s="216">
        <f>IF(N118="snížená",J118,0)</f>
        <v>0</v>
      </c>
      <c r="BG118" s="216">
        <f>IF(N118="zákl. přenesená",J118,0)</f>
        <v>0</v>
      </c>
      <c r="BH118" s="216">
        <f>IF(N118="sníž. přenesená",J118,0)</f>
        <v>0</v>
      </c>
      <c r="BI118" s="216">
        <f>IF(N118="nulová",J118,0)</f>
        <v>0</v>
      </c>
      <c r="BJ118" s="17" t="s">
        <v>77</v>
      </c>
      <c r="BK118" s="216">
        <f>ROUND(I118*H118,2)</f>
        <v>0</v>
      </c>
      <c r="BL118" s="17" t="s">
        <v>128</v>
      </c>
      <c r="BM118" s="215" t="s">
        <v>1044</v>
      </c>
    </row>
    <row r="119" s="2" customFormat="1" ht="16.30189" customHeight="1">
      <c r="A119" s="38"/>
      <c r="B119" s="39"/>
      <c r="C119" s="217" t="s">
        <v>8</v>
      </c>
      <c r="D119" s="217" t="s">
        <v>134</v>
      </c>
      <c r="E119" s="218" t="s">
        <v>298</v>
      </c>
      <c r="F119" s="219" t="s">
        <v>299</v>
      </c>
      <c r="G119" s="220" t="s">
        <v>127</v>
      </c>
      <c r="H119" s="221">
        <v>24.719999999999999</v>
      </c>
      <c r="I119" s="222"/>
      <c r="J119" s="223">
        <f>ROUND(I119*H119,2)</f>
        <v>0</v>
      </c>
      <c r="K119" s="219" t="s">
        <v>19</v>
      </c>
      <c r="L119" s="224"/>
      <c r="M119" s="225" t="s">
        <v>19</v>
      </c>
      <c r="N119" s="226" t="s">
        <v>40</v>
      </c>
      <c r="O119" s="84"/>
      <c r="P119" s="213">
        <f>O119*H119</f>
        <v>0</v>
      </c>
      <c r="Q119" s="213">
        <v>0.0058999999999999999</v>
      </c>
      <c r="R119" s="213">
        <f>Q119*H119</f>
        <v>0.14584799999999998</v>
      </c>
      <c r="S119" s="213">
        <v>0</v>
      </c>
      <c r="T119" s="214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15" t="s">
        <v>138</v>
      </c>
      <c r="AT119" s="215" t="s">
        <v>134</v>
      </c>
      <c r="AU119" s="215" t="s">
        <v>79</v>
      </c>
      <c r="AY119" s="17" t="s">
        <v>121</v>
      </c>
      <c r="BE119" s="216">
        <f>IF(N119="základní",J119,0)</f>
        <v>0</v>
      </c>
      <c r="BF119" s="216">
        <f>IF(N119="snížená",J119,0)</f>
        <v>0</v>
      </c>
      <c r="BG119" s="216">
        <f>IF(N119="zákl. přenesená",J119,0)</f>
        <v>0</v>
      </c>
      <c r="BH119" s="216">
        <f>IF(N119="sníž. přenesená",J119,0)</f>
        <v>0</v>
      </c>
      <c r="BI119" s="216">
        <f>IF(N119="nulová",J119,0)</f>
        <v>0</v>
      </c>
      <c r="BJ119" s="17" t="s">
        <v>77</v>
      </c>
      <c r="BK119" s="216">
        <f>ROUND(I119*H119,2)</f>
        <v>0</v>
      </c>
      <c r="BL119" s="17" t="s">
        <v>128</v>
      </c>
      <c r="BM119" s="215" t="s">
        <v>1045</v>
      </c>
    </row>
    <row r="120" s="2" customFormat="1">
      <c r="A120" s="38"/>
      <c r="B120" s="39"/>
      <c r="C120" s="40"/>
      <c r="D120" s="227" t="s">
        <v>185</v>
      </c>
      <c r="E120" s="40"/>
      <c r="F120" s="228" t="s">
        <v>301</v>
      </c>
      <c r="G120" s="40"/>
      <c r="H120" s="40"/>
      <c r="I120" s="229"/>
      <c r="J120" s="40"/>
      <c r="K120" s="40"/>
      <c r="L120" s="44"/>
      <c r="M120" s="230"/>
      <c r="N120" s="231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185</v>
      </c>
      <c r="AU120" s="17" t="s">
        <v>79</v>
      </c>
    </row>
    <row r="121" s="13" customFormat="1">
      <c r="A121" s="13"/>
      <c r="B121" s="238"/>
      <c r="C121" s="239"/>
      <c r="D121" s="227" t="s">
        <v>302</v>
      </c>
      <c r="E121" s="240" t="s">
        <v>19</v>
      </c>
      <c r="F121" s="241" t="s">
        <v>303</v>
      </c>
      <c r="G121" s="239"/>
      <c r="H121" s="242">
        <v>24.719999999999999</v>
      </c>
      <c r="I121" s="243"/>
      <c r="J121" s="239"/>
      <c r="K121" s="239"/>
      <c r="L121" s="244"/>
      <c r="M121" s="245"/>
      <c r="N121" s="246"/>
      <c r="O121" s="246"/>
      <c r="P121" s="246"/>
      <c r="Q121" s="246"/>
      <c r="R121" s="246"/>
      <c r="S121" s="246"/>
      <c r="T121" s="247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8" t="s">
        <v>302</v>
      </c>
      <c r="AU121" s="248" t="s">
        <v>79</v>
      </c>
      <c r="AV121" s="13" t="s">
        <v>79</v>
      </c>
      <c r="AW121" s="13" t="s">
        <v>31</v>
      </c>
      <c r="AX121" s="13" t="s">
        <v>77</v>
      </c>
      <c r="AY121" s="248" t="s">
        <v>121</v>
      </c>
    </row>
    <row r="122" s="2" customFormat="1" ht="16.30189" customHeight="1">
      <c r="A122" s="38"/>
      <c r="B122" s="39"/>
      <c r="C122" s="204" t="s">
        <v>128</v>
      </c>
      <c r="D122" s="204" t="s">
        <v>124</v>
      </c>
      <c r="E122" s="205" t="s">
        <v>304</v>
      </c>
      <c r="F122" s="206" t="s">
        <v>305</v>
      </c>
      <c r="G122" s="207" t="s">
        <v>127</v>
      </c>
      <c r="H122" s="208">
        <v>80</v>
      </c>
      <c r="I122" s="209"/>
      <c r="J122" s="210">
        <f>ROUND(I122*H122,2)</f>
        <v>0</v>
      </c>
      <c r="K122" s="206" t="s">
        <v>19</v>
      </c>
      <c r="L122" s="44"/>
      <c r="M122" s="211" t="s">
        <v>19</v>
      </c>
      <c r="N122" s="212" t="s">
        <v>40</v>
      </c>
      <c r="O122" s="84"/>
      <c r="P122" s="213">
        <f>O122*H122</f>
        <v>0</v>
      </c>
      <c r="Q122" s="213">
        <v>0</v>
      </c>
      <c r="R122" s="213">
        <f>Q122*H122</f>
        <v>0</v>
      </c>
      <c r="S122" s="213">
        <v>0</v>
      </c>
      <c r="T122" s="214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15" t="s">
        <v>128</v>
      </c>
      <c r="AT122" s="215" t="s">
        <v>124</v>
      </c>
      <c r="AU122" s="215" t="s">
        <v>79</v>
      </c>
      <c r="AY122" s="17" t="s">
        <v>121</v>
      </c>
      <c r="BE122" s="216">
        <f>IF(N122="základní",J122,0)</f>
        <v>0</v>
      </c>
      <c r="BF122" s="216">
        <f>IF(N122="snížená",J122,0)</f>
        <v>0</v>
      </c>
      <c r="BG122" s="216">
        <f>IF(N122="zákl. přenesená",J122,0)</f>
        <v>0</v>
      </c>
      <c r="BH122" s="216">
        <f>IF(N122="sníž. přenesená",J122,0)</f>
        <v>0</v>
      </c>
      <c r="BI122" s="216">
        <f>IF(N122="nulová",J122,0)</f>
        <v>0</v>
      </c>
      <c r="BJ122" s="17" t="s">
        <v>77</v>
      </c>
      <c r="BK122" s="216">
        <f>ROUND(I122*H122,2)</f>
        <v>0</v>
      </c>
      <c r="BL122" s="17" t="s">
        <v>128</v>
      </c>
      <c r="BM122" s="215" t="s">
        <v>1046</v>
      </c>
    </row>
    <row r="123" s="2" customFormat="1" ht="16.30189" customHeight="1">
      <c r="A123" s="38"/>
      <c r="B123" s="39"/>
      <c r="C123" s="217" t="s">
        <v>194</v>
      </c>
      <c r="D123" s="217" t="s">
        <v>134</v>
      </c>
      <c r="E123" s="218" t="s">
        <v>307</v>
      </c>
      <c r="F123" s="219" t="s">
        <v>308</v>
      </c>
      <c r="G123" s="220" t="s">
        <v>309</v>
      </c>
      <c r="H123" s="221">
        <v>26.399999999999999</v>
      </c>
      <c r="I123" s="222"/>
      <c r="J123" s="223">
        <f>ROUND(I123*H123,2)</f>
        <v>0</v>
      </c>
      <c r="K123" s="219" t="s">
        <v>19</v>
      </c>
      <c r="L123" s="224"/>
      <c r="M123" s="225" t="s">
        <v>19</v>
      </c>
      <c r="N123" s="226" t="s">
        <v>40</v>
      </c>
      <c r="O123" s="84"/>
      <c r="P123" s="213">
        <f>O123*H123</f>
        <v>0</v>
      </c>
      <c r="Q123" s="213">
        <v>0.01</v>
      </c>
      <c r="R123" s="213">
        <f>Q123*H123</f>
        <v>0.26400000000000001</v>
      </c>
      <c r="S123" s="213">
        <v>0</v>
      </c>
      <c r="T123" s="214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15" t="s">
        <v>138</v>
      </c>
      <c r="AT123" s="215" t="s">
        <v>134</v>
      </c>
      <c r="AU123" s="215" t="s">
        <v>79</v>
      </c>
      <c r="AY123" s="17" t="s">
        <v>121</v>
      </c>
      <c r="BE123" s="216">
        <f>IF(N123="základní",J123,0)</f>
        <v>0</v>
      </c>
      <c r="BF123" s="216">
        <f>IF(N123="snížená",J123,0)</f>
        <v>0</v>
      </c>
      <c r="BG123" s="216">
        <f>IF(N123="zákl. přenesená",J123,0)</f>
        <v>0</v>
      </c>
      <c r="BH123" s="216">
        <f>IF(N123="sníž. přenesená",J123,0)</f>
        <v>0</v>
      </c>
      <c r="BI123" s="216">
        <f>IF(N123="nulová",J123,0)</f>
        <v>0</v>
      </c>
      <c r="BJ123" s="17" t="s">
        <v>77</v>
      </c>
      <c r="BK123" s="216">
        <f>ROUND(I123*H123,2)</f>
        <v>0</v>
      </c>
      <c r="BL123" s="17" t="s">
        <v>128</v>
      </c>
      <c r="BM123" s="215" t="s">
        <v>1047</v>
      </c>
    </row>
    <row r="124" s="13" customFormat="1">
      <c r="A124" s="13"/>
      <c r="B124" s="238"/>
      <c r="C124" s="239"/>
      <c r="D124" s="227" t="s">
        <v>302</v>
      </c>
      <c r="E124" s="240" t="s">
        <v>19</v>
      </c>
      <c r="F124" s="241" t="s">
        <v>1048</v>
      </c>
      <c r="G124" s="239"/>
      <c r="H124" s="242">
        <v>26.399999999999999</v>
      </c>
      <c r="I124" s="243"/>
      <c r="J124" s="239"/>
      <c r="K124" s="239"/>
      <c r="L124" s="244"/>
      <c r="M124" s="245"/>
      <c r="N124" s="246"/>
      <c r="O124" s="246"/>
      <c r="P124" s="246"/>
      <c r="Q124" s="246"/>
      <c r="R124" s="246"/>
      <c r="S124" s="246"/>
      <c r="T124" s="247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8" t="s">
        <v>302</v>
      </c>
      <c r="AU124" s="248" t="s">
        <v>79</v>
      </c>
      <c r="AV124" s="13" t="s">
        <v>79</v>
      </c>
      <c r="AW124" s="13" t="s">
        <v>31</v>
      </c>
      <c r="AX124" s="13" t="s">
        <v>77</v>
      </c>
      <c r="AY124" s="248" t="s">
        <v>121</v>
      </c>
    </row>
    <row r="125" s="2" customFormat="1" ht="23.4566" customHeight="1">
      <c r="A125" s="38"/>
      <c r="B125" s="39"/>
      <c r="C125" s="204" t="s">
        <v>198</v>
      </c>
      <c r="D125" s="204" t="s">
        <v>124</v>
      </c>
      <c r="E125" s="205" t="s">
        <v>312</v>
      </c>
      <c r="F125" s="206" t="s">
        <v>313</v>
      </c>
      <c r="G125" s="207" t="s">
        <v>314</v>
      </c>
      <c r="H125" s="208">
        <v>7.484</v>
      </c>
      <c r="I125" s="209"/>
      <c r="J125" s="210">
        <f>ROUND(I125*H125,2)</f>
        <v>0</v>
      </c>
      <c r="K125" s="206" t="s">
        <v>19</v>
      </c>
      <c r="L125" s="44"/>
      <c r="M125" s="211" t="s">
        <v>19</v>
      </c>
      <c r="N125" s="212" t="s">
        <v>40</v>
      </c>
      <c r="O125" s="84"/>
      <c r="P125" s="213">
        <f>O125*H125</f>
        <v>0</v>
      </c>
      <c r="Q125" s="213">
        <v>0</v>
      </c>
      <c r="R125" s="213">
        <f>Q125*H125</f>
        <v>0</v>
      </c>
      <c r="S125" s="213">
        <v>0</v>
      </c>
      <c r="T125" s="214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15" t="s">
        <v>128</v>
      </c>
      <c r="AT125" s="215" t="s">
        <v>124</v>
      </c>
      <c r="AU125" s="215" t="s">
        <v>79</v>
      </c>
      <c r="AY125" s="17" t="s">
        <v>121</v>
      </c>
      <c r="BE125" s="216">
        <f>IF(N125="základní",J125,0)</f>
        <v>0</v>
      </c>
      <c r="BF125" s="216">
        <f>IF(N125="snížená",J125,0)</f>
        <v>0</v>
      </c>
      <c r="BG125" s="216">
        <f>IF(N125="zákl. přenesená",J125,0)</f>
        <v>0</v>
      </c>
      <c r="BH125" s="216">
        <f>IF(N125="sníž. přenesená",J125,0)</f>
        <v>0</v>
      </c>
      <c r="BI125" s="216">
        <f>IF(N125="nulová",J125,0)</f>
        <v>0</v>
      </c>
      <c r="BJ125" s="17" t="s">
        <v>77</v>
      </c>
      <c r="BK125" s="216">
        <f>ROUND(I125*H125,2)</f>
        <v>0</v>
      </c>
      <c r="BL125" s="17" t="s">
        <v>128</v>
      </c>
      <c r="BM125" s="215" t="s">
        <v>1049</v>
      </c>
    </row>
    <row r="126" s="12" customFormat="1" ht="22.8" customHeight="1">
      <c r="A126" s="12"/>
      <c r="B126" s="188"/>
      <c r="C126" s="189"/>
      <c r="D126" s="190" t="s">
        <v>68</v>
      </c>
      <c r="E126" s="202" t="s">
        <v>316</v>
      </c>
      <c r="F126" s="202" t="s">
        <v>317</v>
      </c>
      <c r="G126" s="189"/>
      <c r="H126" s="189"/>
      <c r="I126" s="192"/>
      <c r="J126" s="203">
        <f>BK126</f>
        <v>0</v>
      </c>
      <c r="K126" s="189"/>
      <c r="L126" s="194"/>
      <c r="M126" s="195"/>
      <c r="N126" s="196"/>
      <c r="O126" s="196"/>
      <c r="P126" s="197">
        <f>P127+P155+P157+P160+P165</f>
        <v>0</v>
      </c>
      <c r="Q126" s="196"/>
      <c r="R126" s="197">
        <f>R127+R155+R157+R160+R165</f>
        <v>2.0801419999999999</v>
      </c>
      <c r="S126" s="196"/>
      <c r="T126" s="198">
        <f>T127+T155+T157+T160+T165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99" t="s">
        <v>79</v>
      </c>
      <c r="AT126" s="200" t="s">
        <v>68</v>
      </c>
      <c r="AU126" s="200" t="s">
        <v>77</v>
      </c>
      <c r="AY126" s="199" t="s">
        <v>121</v>
      </c>
      <c r="BK126" s="201">
        <f>BK127+BK155+BK157+BK160+BK165</f>
        <v>0</v>
      </c>
    </row>
    <row r="127" s="12" customFormat="1" ht="20.88" customHeight="1">
      <c r="A127" s="12"/>
      <c r="B127" s="188"/>
      <c r="C127" s="189"/>
      <c r="D127" s="190" t="s">
        <v>68</v>
      </c>
      <c r="E127" s="202" t="s">
        <v>122</v>
      </c>
      <c r="F127" s="202" t="s">
        <v>123</v>
      </c>
      <c r="G127" s="189"/>
      <c r="H127" s="189"/>
      <c r="I127" s="192"/>
      <c r="J127" s="203">
        <f>BK127</f>
        <v>0</v>
      </c>
      <c r="K127" s="189"/>
      <c r="L127" s="194"/>
      <c r="M127" s="195"/>
      <c r="N127" s="196"/>
      <c r="O127" s="196"/>
      <c r="P127" s="197">
        <f>SUM(P128:P154)</f>
        <v>0</v>
      </c>
      <c r="Q127" s="196"/>
      <c r="R127" s="197">
        <f>SUM(R128:R154)</f>
        <v>0.52734200000000009</v>
      </c>
      <c r="S127" s="196"/>
      <c r="T127" s="198">
        <f>SUM(T128:T154)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99" t="s">
        <v>79</v>
      </c>
      <c r="AT127" s="200" t="s">
        <v>68</v>
      </c>
      <c r="AU127" s="200" t="s">
        <v>79</v>
      </c>
      <c r="AY127" s="199" t="s">
        <v>121</v>
      </c>
      <c r="BK127" s="201">
        <f>SUM(BK128:BK154)</f>
        <v>0</v>
      </c>
    </row>
    <row r="128" s="2" customFormat="1" ht="23.4566" customHeight="1">
      <c r="A128" s="38"/>
      <c r="B128" s="39"/>
      <c r="C128" s="204" t="s">
        <v>207</v>
      </c>
      <c r="D128" s="204" t="s">
        <v>124</v>
      </c>
      <c r="E128" s="205" t="s">
        <v>318</v>
      </c>
      <c r="F128" s="206" t="s">
        <v>319</v>
      </c>
      <c r="G128" s="207" t="s">
        <v>179</v>
      </c>
      <c r="H128" s="208">
        <v>100</v>
      </c>
      <c r="I128" s="209"/>
      <c r="J128" s="210">
        <f>ROUND(I128*H128,2)</f>
        <v>0</v>
      </c>
      <c r="K128" s="206" t="s">
        <v>19</v>
      </c>
      <c r="L128" s="44"/>
      <c r="M128" s="211" t="s">
        <v>19</v>
      </c>
      <c r="N128" s="212" t="s">
        <v>40</v>
      </c>
      <c r="O128" s="84"/>
      <c r="P128" s="213">
        <f>O128*H128</f>
        <v>0</v>
      </c>
      <c r="Q128" s="213">
        <v>0</v>
      </c>
      <c r="R128" s="213">
        <f>Q128*H128</f>
        <v>0</v>
      </c>
      <c r="S128" s="213">
        <v>0</v>
      </c>
      <c r="T128" s="214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15" t="s">
        <v>128</v>
      </c>
      <c r="AT128" s="215" t="s">
        <v>124</v>
      </c>
      <c r="AU128" s="215" t="s">
        <v>133</v>
      </c>
      <c r="AY128" s="17" t="s">
        <v>121</v>
      </c>
      <c r="BE128" s="216">
        <f>IF(N128="základní",J128,0)</f>
        <v>0</v>
      </c>
      <c r="BF128" s="216">
        <f>IF(N128="snížená",J128,0)</f>
        <v>0</v>
      </c>
      <c r="BG128" s="216">
        <f>IF(N128="zákl. přenesená",J128,0)</f>
        <v>0</v>
      </c>
      <c r="BH128" s="216">
        <f>IF(N128="sníž. přenesená",J128,0)</f>
        <v>0</v>
      </c>
      <c r="BI128" s="216">
        <f>IF(N128="nulová",J128,0)</f>
        <v>0</v>
      </c>
      <c r="BJ128" s="17" t="s">
        <v>77</v>
      </c>
      <c r="BK128" s="216">
        <f>ROUND(I128*H128,2)</f>
        <v>0</v>
      </c>
      <c r="BL128" s="17" t="s">
        <v>128</v>
      </c>
      <c r="BM128" s="215" t="s">
        <v>1050</v>
      </c>
    </row>
    <row r="129" s="2" customFormat="1" ht="16.30189" customHeight="1">
      <c r="A129" s="38"/>
      <c r="B129" s="39"/>
      <c r="C129" s="217" t="s">
        <v>214</v>
      </c>
      <c r="D129" s="217" t="s">
        <v>134</v>
      </c>
      <c r="E129" s="218" t="s">
        <v>321</v>
      </c>
      <c r="F129" s="219" t="s">
        <v>322</v>
      </c>
      <c r="G129" s="220" t="s">
        <v>179</v>
      </c>
      <c r="H129" s="221">
        <v>100</v>
      </c>
      <c r="I129" s="222"/>
      <c r="J129" s="223">
        <f>ROUND(I129*H129,2)</f>
        <v>0</v>
      </c>
      <c r="K129" s="219" t="s">
        <v>19</v>
      </c>
      <c r="L129" s="224"/>
      <c r="M129" s="225" t="s">
        <v>19</v>
      </c>
      <c r="N129" s="226" t="s">
        <v>40</v>
      </c>
      <c r="O129" s="84"/>
      <c r="P129" s="213">
        <f>O129*H129</f>
        <v>0</v>
      </c>
      <c r="Q129" s="213">
        <v>0.00027999999999999998</v>
      </c>
      <c r="R129" s="213">
        <f>Q129*H129</f>
        <v>0.027999999999999997</v>
      </c>
      <c r="S129" s="213">
        <v>0</v>
      </c>
      <c r="T129" s="214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15" t="s">
        <v>138</v>
      </c>
      <c r="AT129" s="215" t="s">
        <v>134</v>
      </c>
      <c r="AU129" s="215" t="s">
        <v>133</v>
      </c>
      <c r="AY129" s="17" t="s">
        <v>121</v>
      </c>
      <c r="BE129" s="216">
        <f>IF(N129="základní",J129,0)</f>
        <v>0</v>
      </c>
      <c r="BF129" s="216">
        <f>IF(N129="snížená",J129,0)</f>
        <v>0</v>
      </c>
      <c r="BG129" s="216">
        <f>IF(N129="zákl. přenesená",J129,0)</f>
        <v>0</v>
      </c>
      <c r="BH129" s="216">
        <f>IF(N129="sníž. přenesená",J129,0)</f>
        <v>0</v>
      </c>
      <c r="BI129" s="216">
        <f>IF(N129="nulová",J129,0)</f>
        <v>0</v>
      </c>
      <c r="BJ129" s="17" t="s">
        <v>77</v>
      </c>
      <c r="BK129" s="216">
        <f>ROUND(I129*H129,2)</f>
        <v>0</v>
      </c>
      <c r="BL129" s="17" t="s">
        <v>128</v>
      </c>
      <c r="BM129" s="215" t="s">
        <v>1051</v>
      </c>
    </row>
    <row r="130" s="2" customFormat="1" ht="16.30189" customHeight="1">
      <c r="A130" s="38"/>
      <c r="B130" s="39"/>
      <c r="C130" s="217" t="s">
        <v>7</v>
      </c>
      <c r="D130" s="217" t="s">
        <v>134</v>
      </c>
      <c r="E130" s="218" t="s">
        <v>324</v>
      </c>
      <c r="F130" s="219" t="s">
        <v>325</v>
      </c>
      <c r="G130" s="220" t="s">
        <v>127</v>
      </c>
      <c r="H130" s="221">
        <v>100</v>
      </c>
      <c r="I130" s="222"/>
      <c r="J130" s="223">
        <f>ROUND(I130*H130,2)</f>
        <v>0</v>
      </c>
      <c r="K130" s="219" t="s">
        <v>19</v>
      </c>
      <c r="L130" s="224"/>
      <c r="M130" s="225" t="s">
        <v>19</v>
      </c>
      <c r="N130" s="226" t="s">
        <v>40</v>
      </c>
      <c r="O130" s="84"/>
      <c r="P130" s="213">
        <f>O130*H130</f>
        <v>0</v>
      </c>
      <c r="Q130" s="213">
        <v>2.0000000000000002E-05</v>
      </c>
      <c r="R130" s="213">
        <f>Q130*H130</f>
        <v>0.002</v>
      </c>
      <c r="S130" s="213">
        <v>0</v>
      </c>
      <c r="T130" s="214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15" t="s">
        <v>138</v>
      </c>
      <c r="AT130" s="215" t="s">
        <v>134</v>
      </c>
      <c r="AU130" s="215" t="s">
        <v>133</v>
      </c>
      <c r="AY130" s="17" t="s">
        <v>121</v>
      </c>
      <c r="BE130" s="216">
        <f>IF(N130="základní",J130,0)</f>
        <v>0</v>
      </c>
      <c r="BF130" s="216">
        <f>IF(N130="snížená",J130,0)</f>
        <v>0</v>
      </c>
      <c r="BG130" s="216">
        <f>IF(N130="zákl. přenesená",J130,0)</f>
        <v>0</v>
      </c>
      <c r="BH130" s="216">
        <f>IF(N130="sníž. přenesená",J130,0)</f>
        <v>0</v>
      </c>
      <c r="BI130" s="216">
        <f>IF(N130="nulová",J130,0)</f>
        <v>0</v>
      </c>
      <c r="BJ130" s="17" t="s">
        <v>77</v>
      </c>
      <c r="BK130" s="216">
        <f>ROUND(I130*H130,2)</f>
        <v>0</v>
      </c>
      <c r="BL130" s="17" t="s">
        <v>128</v>
      </c>
      <c r="BM130" s="215" t="s">
        <v>1052</v>
      </c>
    </row>
    <row r="131" s="2" customFormat="1" ht="16.30189" customHeight="1">
      <c r="A131" s="38"/>
      <c r="B131" s="39"/>
      <c r="C131" s="204" t="s">
        <v>223</v>
      </c>
      <c r="D131" s="204" t="s">
        <v>124</v>
      </c>
      <c r="E131" s="205" t="s">
        <v>327</v>
      </c>
      <c r="F131" s="206" t="s">
        <v>328</v>
      </c>
      <c r="G131" s="207" t="s">
        <v>179</v>
      </c>
      <c r="H131" s="208">
        <v>4800</v>
      </c>
      <c r="I131" s="209"/>
      <c r="J131" s="210">
        <f>ROUND(I131*H131,2)</f>
        <v>0</v>
      </c>
      <c r="K131" s="206" t="s">
        <v>19</v>
      </c>
      <c r="L131" s="44"/>
      <c r="M131" s="211" t="s">
        <v>19</v>
      </c>
      <c r="N131" s="212" t="s">
        <v>40</v>
      </c>
      <c r="O131" s="84"/>
      <c r="P131" s="213">
        <f>O131*H131</f>
        <v>0</v>
      </c>
      <c r="Q131" s="213">
        <v>0</v>
      </c>
      <c r="R131" s="213">
        <f>Q131*H131</f>
        <v>0</v>
      </c>
      <c r="S131" s="213">
        <v>0</v>
      </c>
      <c r="T131" s="214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15" t="s">
        <v>128</v>
      </c>
      <c r="AT131" s="215" t="s">
        <v>124</v>
      </c>
      <c r="AU131" s="215" t="s">
        <v>133</v>
      </c>
      <c r="AY131" s="17" t="s">
        <v>121</v>
      </c>
      <c r="BE131" s="216">
        <f>IF(N131="základní",J131,0)</f>
        <v>0</v>
      </c>
      <c r="BF131" s="216">
        <f>IF(N131="snížená",J131,0)</f>
        <v>0</v>
      </c>
      <c r="BG131" s="216">
        <f>IF(N131="zákl. přenesená",J131,0)</f>
        <v>0</v>
      </c>
      <c r="BH131" s="216">
        <f>IF(N131="sníž. přenesená",J131,0)</f>
        <v>0</v>
      </c>
      <c r="BI131" s="216">
        <f>IF(N131="nulová",J131,0)</f>
        <v>0</v>
      </c>
      <c r="BJ131" s="17" t="s">
        <v>77</v>
      </c>
      <c r="BK131" s="216">
        <f>ROUND(I131*H131,2)</f>
        <v>0</v>
      </c>
      <c r="BL131" s="17" t="s">
        <v>128</v>
      </c>
      <c r="BM131" s="215" t="s">
        <v>1053</v>
      </c>
    </row>
    <row r="132" s="2" customFormat="1" ht="16.30189" customHeight="1">
      <c r="A132" s="38"/>
      <c r="B132" s="39"/>
      <c r="C132" s="217" t="s">
        <v>230</v>
      </c>
      <c r="D132" s="217" t="s">
        <v>134</v>
      </c>
      <c r="E132" s="218" t="s">
        <v>330</v>
      </c>
      <c r="F132" s="219" t="s">
        <v>331</v>
      </c>
      <c r="G132" s="220" t="s">
        <v>179</v>
      </c>
      <c r="H132" s="221">
        <v>4800</v>
      </c>
      <c r="I132" s="222"/>
      <c r="J132" s="223">
        <f>ROUND(I132*H132,2)</f>
        <v>0</v>
      </c>
      <c r="K132" s="219" t="s">
        <v>19</v>
      </c>
      <c r="L132" s="224"/>
      <c r="M132" s="225" t="s">
        <v>19</v>
      </c>
      <c r="N132" s="226" t="s">
        <v>40</v>
      </c>
      <c r="O132" s="84"/>
      <c r="P132" s="213">
        <f>O132*H132</f>
        <v>0</v>
      </c>
      <c r="Q132" s="213">
        <v>0</v>
      </c>
      <c r="R132" s="213">
        <f>Q132*H132</f>
        <v>0</v>
      </c>
      <c r="S132" s="213">
        <v>0</v>
      </c>
      <c r="T132" s="214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15" t="s">
        <v>138</v>
      </c>
      <c r="AT132" s="215" t="s">
        <v>134</v>
      </c>
      <c r="AU132" s="215" t="s">
        <v>133</v>
      </c>
      <c r="AY132" s="17" t="s">
        <v>121</v>
      </c>
      <c r="BE132" s="216">
        <f>IF(N132="základní",J132,0)</f>
        <v>0</v>
      </c>
      <c r="BF132" s="216">
        <f>IF(N132="snížená",J132,0)</f>
        <v>0</v>
      </c>
      <c r="BG132" s="216">
        <f>IF(N132="zákl. přenesená",J132,0)</f>
        <v>0</v>
      </c>
      <c r="BH132" s="216">
        <f>IF(N132="sníž. přenesená",J132,0)</f>
        <v>0</v>
      </c>
      <c r="BI132" s="216">
        <f>IF(N132="nulová",J132,0)</f>
        <v>0</v>
      </c>
      <c r="BJ132" s="17" t="s">
        <v>77</v>
      </c>
      <c r="BK132" s="216">
        <f>ROUND(I132*H132,2)</f>
        <v>0</v>
      </c>
      <c r="BL132" s="17" t="s">
        <v>128</v>
      </c>
      <c r="BM132" s="215" t="s">
        <v>1054</v>
      </c>
    </row>
    <row r="133" s="13" customFormat="1">
      <c r="A133" s="13"/>
      <c r="B133" s="238"/>
      <c r="C133" s="239"/>
      <c r="D133" s="227" t="s">
        <v>302</v>
      </c>
      <c r="E133" s="240" t="s">
        <v>19</v>
      </c>
      <c r="F133" s="241" t="s">
        <v>1055</v>
      </c>
      <c r="G133" s="239"/>
      <c r="H133" s="242">
        <v>2400</v>
      </c>
      <c r="I133" s="243"/>
      <c r="J133" s="239"/>
      <c r="K133" s="239"/>
      <c r="L133" s="244"/>
      <c r="M133" s="245"/>
      <c r="N133" s="246"/>
      <c r="O133" s="246"/>
      <c r="P133" s="246"/>
      <c r="Q133" s="246"/>
      <c r="R133" s="246"/>
      <c r="S133" s="246"/>
      <c r="T133" s="24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8" t="s">
        <v>302</v>
      </c>
      <c r="AU133" s="248" t="s">
        <v>133</v>
      </c>
      <c r="AV133" s="13" t="s">
        <v>79</v>
      </c>
      <c r="AW133" s="13" t="s">
        <v>31</v>
      </c>
      <c r="AX133" s="13" t="s">
        <v>69</v>
      </c>
      <c r="AY133" s="248" t="s">
        <v>121</v>
      </c>
    </row>
    <row r="134" s="13" customFormat="1">
      <c r="A134" s="13"/>
      <c r="B134" s="238"/>
      <c r="C134" s="239"/>
      <c r="D134" s="227" t="s">
        <v>302</v>
      </c>
      <c r="E134" s="240" t="s">
        <v>19</v>
      </c>
      <c r="F134" s="241" t="s">
        <v>1056</v>
      </c>
      <c r="G134" s="239"/>
      <c r="H134" s="242">
        <v>2400</v>
      </c>
      <c r="I134" s="243"/>
      <c r="J134" s="239"/>
      <c r="K134" s="239"/>
      <c r="L134" s="244"/>
      <c r="M134" s="245"/>
      <c r="N134" s="246"/>
      <c r="O134" s="246"/>
      <c r="P134" s="246"/>
      <c r="Q134" s="246"/>
      <c r="R134" s="246"/>
      <c r="S134" s="246"/>
      <c r="T134" s="24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8" t="s">
        <v>302</v>
      </c>
      <c r="AU134" s="248" t="s">
        <v>133</v>
      </c>
      <c r="AV134" s="13" t="s">
        <v>79</v>
      </c>
      <c r="AW134" s="13" t="s">
        <v>31</v>
      </c>
      <c r="AX134" s="13" t="s">
        <v>69</v>
      </c>
      <c r="AY134" s="248" t="s">
        <v>121</v>
      </c>
    </row>
    <row r="135" s="14" customFormat="1">
      <c r="A135" s="14"/>
      <c r="B135" s="249"/>
      <c r="C135" s="250"/>
      <c r="D135" s="227" t="s">
        <v>302</v>
      </c>
      <c r="E135" s="251" t="s">
        <v>19</v>
      </c>
      <c r="F135" s="252" t="s">
        <v>335</v>
      </c>
      <c r="G135" s="250"/>
      <c r="H135" s="253">
        <v>4800</v>
      </c>
      <c r="I135" s="254"/>
      <c r="J135" s="250"/>
      <c r="K135" s="250"/>
      <c r="L135" s="255"/>
      <c r="M135" s="256"/>
      <c r="N135" s="257"/>
      <c r="O135" s="257"/>
      <c r="P135" s="257"/>
      <c r="Q135" s="257"/>
      <c r="R135" s="257"/>
      <c r="S135" s="257"/>
      <c r="T135" s="258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9" t="s">
        <v>302</v>
      </c>
      <c r="AU135" s="259" t="s">
        <v>133</v>
      </c>
      <c r="AV135" s="14" t="s">
        <v>140</v>
      </c>
      <c r="AW135" s="14" t="s">
        <v>31</v>
      </c>
      <c r="AX135" s="14" t="s">
        <v>77</v>
      </c>
      <c r="AY135" s="259" t="s">
        <v>121</v>
      </c>
    </row>
    <row r="136" s="2" customFormat="1" ht="16.30189" customHeight="1">
      <c r="A136" s="38"/>
      <c r="B136" s="39"/>
      <c r="C136" s="204" t="s">
        <v>336</v>
      </c>
      <c r="D136" s="204" t="s">
        <v>124</v>
      </c>
      <c r="E136" s="205" t="s">
        <v>337</v>
      </c>
      <c r="F136" s="206" t="s">
        <v>338</v>
      </c>
      <c r="G136" s="207" t="s">
        <v>127</v>
      </c>
      <c r="H136" s="208">
        <v>130</v>
      </c>
      <c r="I136" s="209"/>
      <c r="J136" s="210">
        <f>ROUND(I136*H136,2)</f>
        <v>0</v>
      </c>
      <c r="K136" s="206" t="s">
        <v>19</v>
      </c>
      <c r="L136" s="44"/>
      <c r="M136" s="211" t="s">
        <v>19</v>
      </c>
      <c r="N136" s="212" t="s">
        <v>40</v>
      </c>
      <c r="O136" s="84"/>
      <c r="P136" s="213">
        <f>O136*H136</f>
        <v>0</v>
      </c>
      <c r="Q136" s="213">
        <v>0</v>
      </c>
      <c r="R136" s="213">
        <f>Q136*H136</f>
        <v>0</v>
      </c>
      <c r="S136" s="213">
        <v>0</v>
      </c>
      <c r="T136" s="214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15" t="s">
        <v>128</v>
      </c>
      <c r="AT136" s="215" t="s">
        <v>124</v>
      </c>
      <c r="AU136" s="215" t="s">
        <v>133</v>
      </c>
      <c r="AY136" s="17" t="s">
        <v>121</v>
      </c>
      <c r="BE136" s="216">
        <f>IF(N136="základní",J136,0)</f>
        <v>0</v>
      </c>
      <c r="BF136" s="216">
        <f>IF(N136="snížená",J136,0)</f>
        <v>0</v>
      </c>
      <c r="BG136" s="216">
        <f>IF(N136="zákl. přenesená",J136,0)</f>
        <v>0</v>
      </c>
      <c r="BH136" s="216">
        <f>IF(N136="sníž. přenesená",J136,0)</f>
        <v>0</v>
      </c>
      <c r="BI136" s="216">
        <f>IF(N136="nulová",J136,0)</f>
        <v>0</v>
      </c>
      <c r="BJ136" s="17" t="s">
        <v>77</v>
      </c>
      <c r="BK136" s="216">
        <f>ROUND(I136*H136,2)</f>
        <v>0</v>
      </c>
      <c r="BL136" s="17" t="s">
        <v>128</v>
      </c>
      <c r="BM136" s="215" t="s">
        <v>1057</v>
      </c>
    </row>
    <row r="137" s="2" customFormat="1" ht="16.30189" customHeight="1">
      <c r="A137" s="38"/>
      <c r="B137" s="39"/>
      <c r="C137" s="217" t="s">
        <v>340</v>
      </c>
      <c r="D137" s="217" t="s">
        <v>134</v>
      </c>
      <c r="E137" s="218" t="s">
        <v>341</v>
      </c>
      <c r="F137" s="219" t="s">
        <v>342</v>
      </c>
      <c r="G137" s="220" t="s">
        <v>127</v>
      </c>
      <c r="H137" s="221">
        <v>65</v>
      </c>
      <c r="I137" s="222"/>
      <c r="J137" s="223">
        <f>ROUND(I137*H137,2)</f>
        <v>0</v>
      </c>
      <c r="K137" s="219" t="s">
        <v>19</v>
      </c>
      <c r="L137" s="224"/>
      <c r="M137" s="225" t="s">
        <v>19</v>
      </c>
      <c r="N137" s="226" t="s">
        <v>40</v>
      </c>
      <c r="O137" s="84"/>
      <c r="P137" s="213">
        <f>O137*H137</f>
        <v>0</v>
      </c>
      <c r="Q137" s="213">
        <v>1.0000000000000001E-05</v>
      </c>
      <c r="R137" s="213">
        <f>Q137*H137</f>
        <v>0.00065000000000000008</v>
      </c>
      <c r="S137" s="213">
        <v>0</v>
      </c>
      <c r="T137" s="214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15" t="s">
        <v>138</v>
      </c>
      <c r="AT137" s="215" t="s">
        <v>134</v>
      </c>
      <c r="AU137" s="215" t="s">
        <v>133</v>
      </c>
      <c r="AY137" s="17" t="s">
        <v>121</v>
      </c>
      <c r="BE137" s="216">
        <f>IF(N137="základní",J137,0)</f>
        <v>0</v>
      </c>
      <c r="BF137" s="216">
        <f>IF(N137="snížená",J137,0)</f>
        <v>0</v>
      </c>
      <c r="BG137" s="216">
        <f>IF(N137="zákl. přenesená",J137,0)</f>
        <v>0</v>
      </c>
      <c r="BH137" s="216">
        <f>IF(N137="sníž. přenesená",J137,0)</f>
        <v>0</v>
      </c>
      <c r="BI137" s="216">
        <f>IF(N137="nulová",J137,0)</f>
        <v>0</v>
      </c>
      <c r="BJ137" s="17" t="s">
        <v>77</v>
      </c>
      <c r="BK137" s="216">
        <f>ROUND(I137*H137,2)</f>
        <v>0</v>
      </c>
      <c r="BL137" s="17" t="s">
        <v>128</v>
      </c>
      <c r="BM137" s="215" t="s">
        <v>1058</v>
      </c>
    </row>
    <row r="138" s="2" customFormat="1" ht="21.0566" customHeight="1">
      <c r="A138" s="38"/>
      <c r="B138" s="39"/>
      <c r="C138" s="217" t="s">
        <v>344</v>
      </c>
      <c r="D138" s="217" t="s">
        <v>134</v>
      </c>
      <c r="E138" s="218" t="s">
        <v>345</v>
      </c>
      <c r="F138" s="219" t="s">
        <v>346</v>
      </c>
      <c r="G138" s="220" t="s">
        <v>127</v>
      </c>
      <c r="H138" s="221">
        <v>187</v>
      </c>
      <c r="I138" s="222"/>
      <c r="J138" s="223">
        <f>ROUND(I138*H138,2)</f>
        <v>0</v>
      </c>
      <c r="K138" s="219" t="s">
        <v>19</v>
      </c>
      <c r="L138" s="224"/>
      <c r="M138" s="225" t="s">
        <v>19</v>
      </c>
      <c r="N138" s="226" t="s">
        <v>40</v>
      </c>
      <c r="O138" s="84"/>
      <c r="P138" s="213">
        <f>O138*H138</f>
        <v>0</v>
      </c>
      <c r="Q138" s="213">
        <v>0.00010000000000000001</v>
      </c>
      <c r="R138" s="213">
        <f>Q138*H138</f>
        <v>0.018700000000000001</v>
      </c>
      <c r="S138" s="213">
        <v>0</v>
      </c>
      <c r="T138" s="214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15" t="s">
        <v>138</v>
      </c>
      <c r="AT138" s="215" t="s">
        <v>134</v>
      </c>
      <c r="AU138" s="215" t="s">
        <v>133</v>
      </c>
      <c r="AY138" s="17" t="s">
        <v>121</v>
      </c>
      <c r="BE138" s="216">
        <f>IF(N138="základní",J138,0)</f>
        <v>0</v>
      </c>
      <c r="BF138" s="216">
        <f>IF(N138="snížená",J138,0)</f>
        <v>0</v>
      </c>
      <c r="BG138" s="216">
        <f>IF(N138="zákl. přenesená",J138,0)</f>
        <v>0</v>
      </c>
      <c r="BH138" s="216">
        <f>IF(N138="sníž. přenesená",J138,0)</f>
        <v>0</v>
      </c>
      <c r="BI138" s="216">
        <f>IF(N138="nulová",J138,0)</f>
        <v>0</v>
      </c>
      <c r="BJ138" s="17" t="s">
        <v>77</v>
      </c>
      <c r="BK138" s="216">
        <f>ROUND(I138*H138,2)</f>
        <v>0</v>
      </c>
      <c r="BL138" s="17" t="s">
        <v>128</v>
      </c>
      <c r="BM138" s="215" t="s">
        <v>1059</v>
      </c>
    </row>
    <row r="139" s="2" customFormat="1" ht="16.30189" customHeight="1">
      <c r="A139" s="38"/>
      <c r="B139" s="39"/>
      <c r="C139" s="204" t="s">
        <v>348</v>
      </c>
      <c r="D139" s="204" t="s">
        <v>124</v>
      </c>
      <c r="E139" s="205" t="s">
        <v>349</v>
      </c>
      <c r="F139" s="206" t="s">
        <v>350</v>
      </c>
      <c r="G139" s="207" t="s">
        <v>127</v>
      </c>
      <c r="H139" s="208">
        <v>9</v>
      </c>
      <c r="I139" s="209"/>
      <c r="J139" s="210">
        <f>ROUND(I139*H139,2)</f>
        <v>0</v>
      </c>
      <c r="K139" s="206" t="s">
        <v>19</v>
      </c>
      <c r="L139" s="44"/>
      <c r="M139" s="211" t="s">
        <v>19</v>
      </c>
      <c r="N139" s="212" t="s">
        <v>40</v>
      </c>
      <c r="O139" s="84"/>
      <c r="P139" s="213">
        <f>O139*H139</f>
        <v>0</v>
      </c>
      <c r="Q139" s="213">
        <v>0</v>
      </c>
      <c r="R139" s="213">
        <f>Q139*H139</f>
        <v>0</v>
      </c>
      <c r="S139" s="213">
        <v>0</v>
      </c>
      <c r="T139" s="214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15" t="s">
        <v>128</v>
      </c>
      <c r="AT139" s="215" t="s">
        <v>124</v>
      </c>
      <c r="AU139" s="215" t="s">
        <v>133</v>
      </c>
      <c r="AY139" s="17" t="s">
        <v>121</v>
      </c>
      <c r="BE139" s="216">
        <f>IF(N139="základní",J139,0)</f>
        <v>0</v>
      </c>
      <c r="BF139" s="216">
        <f>IF(N139="snížená",J139,0)</f>
        <v>0</v>
      </c>
      <c r="BG139" s="216">
        <f>IF(N139="zákl. přenesená",J139,0)</f>
        <v>0</v>
      </c>
      <c r="BH139" s="216">
        <f>IF(N139="sníž. přenesená",J139,0)</f>
        <v>0</v>
      </c>
      <c r="BI139" s="216">
        <f>IF(N139="nulová",J139,0)</f>
        <v>0</v>
      </c>
      <c r="BJ139" s="17" t="s">
        <v>77</v>
      </c>
      <c r="BK139" s="216">
        <f>ROUND(I139*H139,2)</f>
        <v>0</v>
      </c>
      <c r="BL139" s="17" t="s">
        <v>128</v>
      </c>
      <c r="BM139" s="215" t="s">
        <v>1060</v>
      </c>
    </row>
    <row r="140" s="2" customFormat="1" ht="16.30189" customHeight="1">
      <c r="A140" s="38"/>
      <c r="B140" s="39"/>
      <c r="C140" s="217" t="s">
        <v>352</v>
      </c>
      <c r="D140" s="217" t="s">
        <v>134</v>
      </c>
      <c r="E140" s="218" t="s">
        <v>353</v>
      </c>
      <c r="F140" s="219" t="s">
        <v>354</v>
      </c>
      <c r="G140" s="220" t="s">
        <v>127</v>
      </c>
      <c r="H140" s="221">
        <v>6</v>
      </c>
      <c r="I140" s="222"/>
      <c r="J140" s="223">
        <f>ROUND(I140*H140,2)</f>
        <v>0</v>
      </c>
      <c r="K140" s="219" t="s">
        <v>19</v>
      </c>
      <c r="L140" s="224"/>
      <c r="M140" s="225" t="s">
        <v>19</v>
      </c>
      <c r="N140" s="226" t="s">
        <v>40</v>
      </c>
      <c r="O140" s="84"/>
      <c r="P140" s="213">
        <f>O140*H140</f>
        <v>0</v>
      </c>
      <c r="Q140" s="213">
        <v>0</v>
      </c>
      <c r="R140" s="213">
        <f>Q140*H140</f>
        <v>0</v>
      </c>
      <c r="S140" s="213">
        <v>0</v>
      </c>
      <c r="T140" s="214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15" t="s">
        <v>138</v>
      </c>
      <c r="AT140" s="215" t="s">
        <v>134</v>
      </c>
      <c r="AU140" s="215" t="s">
        <v>133</v>
      </c>
      <c r="AY140" s="17" t="s">
        <v>121</v>
      </c>
      <c r="BE140" s="216">
        <f>IF(N140="základní",J140,0)</f>
        <v>0</v>
      </c>
      <c r="BF140" s="216">
        <f>IF(N140="snížená",J140,0)</f>
        <v>0</v>
      </c>
      <c r="BG140" s="216">
        <f>IF(N140="zákl. přenesená",J140,0)</f>
        <v>0</v>
      </c>
      <c r="BH140" s="216">
        <f>IF(N140="sníž. přenesená",J140,0)</f>
        <v>0</v>
      </c>
      <c r="BI140" s="216">
        <f>IF(N140="nulová",J140,0)</f>
        <v>0</v>
      </c>
      <c r="BJ140" s="17" t="s">
        <v>77</v>
      </c>
      <c r="BK140" s="216">
        <f>ROUND(I140*H140,2)</f>
        <v>0</v>
      </c>
      <c r="BL140" s="17" t="s">
        <v>128</v>
      </c>
      <c r="BM140" s="215" t="s">
        <v>1061</v>
      </c>
    </row>
    <row r="141" s="2" customFormat="1">
      <c r="A141" s="38"/>
      <c r="B141" s="39"/>
      <c r="C141" s="40"/>
      <c r="D141" s="227" t="s">
        <v>185</v>
      </c>
      <c r="E141" s="40"/>
      <c r="F141" s="228" t="s">
        <v>356</v>
      </c>
      <c r="G141" s="40"/>
      <c r="H141" s="40"/>
      <c r="I141" s="229"/>
      <c r="J141" s="40"/>
      <c r="K141" s="40"/>
      <c r="L141" s="44"/>
      <c r="M141" s="230"/>
      <c r="N141" s="231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185</v>
      </c>
      <c r="AU141" s="17" t="s">
        <v>133</v>
      </c>
    </row>
    <row r="142" s="2" customFormat="1" ht="16.30189" customHeight="1">
      <c r="A142" s="38"/>
      <c r="B142" s="39"/>
      <c r="C142" s="217" t="s">
        <v>357</v>
      </c>
      <c r="D142" s="217" t="s">
        <v>134</v>
      </c>
      <c r="E142" s="218" t="s">
        <v>358</v>
      </c>
      <c r="F142" s="219" t="s">
        <v>359</v>
      </c>
      <c r="G142" s="220" t="s">
        <v>127</v>
      </c>
      <c r="H142" s="221">
        <v>3</v>
      </c>
      <c r="I142" s="222"/>
      <c r="J142" s="223">
        <f>ROUND(I142*H142,2)</f>
        <v>0</v>
      </c>
      <c r="K142" s="219" t="s">
        <v>19</v>
      </c>
      <c r="L142" s="224"/>
      <c r="M142" s="225" t="s">
        <v>19</v>
      </c>
      <c r="N142" s="226" t="s">
        <v>40</v>
      </c>
      <c r="O142" s="84"/>
      <c r="P142" s="213">
        <f>O142*H142</f>
        <v>0</v>
      </c>
      <c r="Q142" s="213">
        <v>0</v>
      </c>
      <c r="R142" s="213">
        <f>Q142*H142</f>
        <v>0</v>
      </c>
      <c r="S142" s="213">
        <v>0</v>
      </c>
      <c r="T142" s="214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15" t="s">
        <v>138</v>
      </c>
      <c r="AT142" s="215" t="s">
        <v>134</v>
      </c>
      <c r="AU142" s="215" t="s">
        <v>133</v>
      </c>
      <c r="AY142" s="17" t="s">
        <v>121</v>
      </c>
      <c r="BE142" s="216">
        <f>IF(N142="základní",J142,0)</f>
        <v>0</v>
      </c>
      <c r="BF142" s="216">
        <f>IF(N142="snížená",J142,0)</f>
        <v>0</v>
      </c>
      <c r="BG142" s="216">
        <f>IF(N142="zákl. přenesená",J142,0)</f>
        <v>0</v>
      </c>
      <c r="BH142" s="216">
        <f>IF(N142="sníž. přenesená",J142,0)</f>
        <v>0</v>
      </c>
      <c r="BI142" s="216">
        <f>IF(N142="nulová",J142,0)</f>
        <v>0</v>
      </c>
      <c r="BJ142" s="17" t="s">
        <v>77</v>
      </c>
      <c r="BK142" s="216">
        <f>ROUND(I142*H142,2)</f>
        <v>0</v>
      </c>
      <c r="BL142" s="17" t="s">
        <v>128</v>
      </c>
      <c r="BM142" s="215" t="s">
        <v>1062</v>
      </c>
    </row>
    <row r="143" s="2" customFormat="1">
      <c r="A143" s="38"/>
      <c r="B143" s="39"/>
      <c r="C143" s="40"/>
      <c r="D143" s="227" t="s">
        <v>185</v>
      </c>
      <c r="E143" s="40"/>
      <c r="F143" s="228" t="s">
        <v>361</v>
      </c>
      <c r="G143" s="40"/>
      <c r="H143" s="40"/>
      <c r="I143" s="229"/>
      <c r="J143" s="40"/>
      <c r="K143" s="40"/>
      <c r="L143" s="44"/>
      <c r="M143" s="230"/>
      <c r="N143" s="231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185</v>
      </c>
      <c r="AU143" s="17" t="s">
        <v>133</v>
      </c>
    </row>
    <row r="144" s="2" customFormat="1" ht="21.0566" customHeight="1">
      <c r="A144" s="38"/>
      <c r="B144" s="39"/>
      <c r="C144" s="204" t="s">
        <v>362</v>
      </c>
      <c r="D144" s="204" t="s">
        <v>124</v>
      </c>
      <c r="E144" s="205" t="s">
        <v>363</v>
      </c>
      <c r="F144" s="206" t="s">
        <v>364</v>
      </c>
      <c r="G144" s="207" t="s">
        <v>179</v>
      </c>
      <c r="H144" s="208">
        <v>100</v>
      </c>
      <c r="I144" s="209"/>
      <c r="J144" s="210">
        <f>ROUND(I144*H144,2)</f>
        <v>0</v>
      </c>
      <c r="K144" s="206" t="s">
        <v>19</v>
      </c>
      <c r="L144" s="44"/>
      <c r="M144" s="211" t="s">
        <v>19</v>
      </c>
      <c r="N144" s="212" t="s">
        <v>40</v>
      </c>
      <c r="O144" s="84"/>
      <c r="P144" s="213">
        <f>O144*H144</f>
        <v>0</v>
      </c>
      <c r="Q144" s="213">
        <v>0</v>
      </c>
      <c r="R144" s="213">
        <f>Q144*H144</f>
        <v>0</v>
      </c>
      <c r="S144" s="213">
        <v>0</v>
      </c>
      <c r="T144" s="214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15" t="s">
        <v>128</v>
      </c>
      <c r="AT144" s="215" t="s">
        <v>124</v>
      </c>
      <c r="AU144" s="215" t="s">
        <v>133</v>
      </c>
      <c r="AY144" s="17" t="s">
        <v>121</v>
      </c>
      <c r="BE144" s="216">
        <f>IF(N144="základní",J144,0)</f>
        <v>0</v>
      </c>
      <c r="BF144" s="216">
        <f>IF(N144="snížená",J144,0)</f>
        <v>0</v>
      </c>
      <c r="BG144" s="216">
        <f>IF(N144="zákl. přenesená",J144,0)</f>
        <v>0</v>
      </c>
      <c r="BH144" s="216">
        <f>IF(N144="sníž. přenesená",J144,0)</f>
        <v>0</v>
      </c>
      <c r="BI144" s="216">
        <f>IF(N144="nulová",J144,0)</f>
        <v>0</v>
      </c>
      <c r="BJ144" s="17" t="s">
        <v>77</v>
      </c>
      <c r="BK144" s="216">
        <f>ROUND(I144*H144,2)</f>
        <v>0</v>
      </c>
      <c r="BL144" s="17" t="s">
        <v>128</v>
      </c>
      <c r="BM144" s="215" t="s">
        <v>1063</v>
      </c>
    </row>
    <row r="145" s="2" customFormat="1" ht="16.30189" customHeight="1">
      <c r="A145" s="38"/>
      <c r="B145" s="39"/>
      <c r="C145" s="217" t="s">
        <v>366</v>
      </c>
      <c r="D145" s="217" t="s">
        <v>134</v>
      </c>
      <c r="E145" s="218" t="s">
        <v>367</v>
      </c>
      <c r="F145" s="219" t="s">
        <v>368</v>
      </c>
      <c r="G145" s="220" t="s">
        <v>179</v>
      </c>
      <c r="H145" s="221">
        <v>100</v>
      </c>
      <c r="I145" s="222"/>
      <c r="J145" s="223">
        <f>ROUND(I145*H145,2)</f>
        <v>0</v>
      </c>
      <c r="K145" s="219" t="s">
        <v>19</v>
      </c>
      <c r="L145" s="224"/>
      <c r="M145" s="225" t="s">
        <v>19</v>
      </c>
      <c r="N145" s="226" t="s">
        <v>40</v>
      </c>
      <c r="O145" s="84"/>
      <c r="P145" s="213">
        <f>O145*H145</f>
        <v>0</v>
      </c>
      <c r="Q145" s="213">
        <v>0.0035000000000000001</v>
      </c>
      <c r="R145" s="213">
        <f>Q145*H145</f>
        <v>0.35000000000000003</v>
      </c>
      <c r="S145" s="213">
        <v>0</v>
      </c>
      <c r="T145" s="214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15" t="s">
        <v>138</v>
      </c>
      <c r="AT145" s="215" t="s">
        <v>134</v>
      </c>
      <c r="AU145" s="215" t="s">
        <v>133</v>
      </c>
      <c r="AY145" s="17" t="s">
        <v>121</v>
      </c>
      <c r="BE145" s="216">
        <f>IF(N145="základní",J145,0)</f>
        <v>0</v>
      </c>
      <c r="BF145" s="216">
        <f>IF(N145="snížená",J145,0)</f>
        <v>0</v>
      </c>
      <c r="BG145" s="216">
        <f>IF(N145="zákl. přenesená",J145,0)</f>
        <v>0</v>
      </c>
      <c r="BH145" s="216">
        <f>IF(N145="sníž. přenesená",J145,0)</f>
        <v>0</v>
      </c>
      <c r="BI145" s="216">
        <f>IF(N145="nulová",J145,0)</f>
        <v>0</v>
      </c>
      <c r="BJ145" s="17" t="s">
        <v>77</v>
      </c>
      <c r="BK145" s="216">
        <f>ROUND(I145*H145,2)</f>
        <v>0</v>
      </c>
      <c r="BL145" s="17" t="s">
        <v>128</v>
      </c>
      <c r="BM145" s="215" t="s">
        <v>1064</v>
      </c>
    </row>
    <row r="146" s="2" customFormat="1" ht="16.30189" customHeight="1">
      <c r="A146" s="38"/>
      <c r="B146" s="39"/>
      <c r="C146" s="217" t="s">
        <v>138</v>
      </c>
      <c r="D146" s="217" t="s">
        <v>134</v>
      </c>
      <c r="E146" s="218" t="s">
        <v>370</v>
      </c>
      <c r="F146" s="219" t="s">
        <v>371</v>
      </c>
      <c r="G146" s="220" t="s">
        <v>127</v>
      </c>
      <c r="H146" s="221">
        <v>150</v>
      </c>
      <c r="I146" s="222"/>
      <c r="J146" s="223">
        <f>ROUND(I146*H146,2)</f>
        <v>0</v>
      </c>
      <c r="K146" s="219" t="s">
        <v>19</v>
      </c>
      <c r="L146" s="224"/>
      <c r="M146" s="225" t="s">
        <v>19</v>
      </c>
      <c r="N146" s="226" t="s">
        <v>40</v>
      </c>
      <c r="O146" s="84"/>
      <c r="P146" s="213">
        <f>O146*H146</f>
        <v>0</v>
      </c>
      <c r="Q146" s="213">
        <v>4.0000000000000003E-05</v>
      </c>
      <c r="R146" s="213">
        <f>Q146*H146</f>
        <v>0.0060000000000000001</v>
      </c>
      <c r="S146" s="213">
        <v>0</v>
      </c>
      <c r="T146" s="214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15" t="s">
        <v>138</v>
      </c>
      <c r="AT146" s="215" t="s">
        <v>134</v>
      </c>
      <c r="AU146" s="215" t="s">
        <v>133</v>
      </c>
      <c r="AY146" s="17" t="s">
        <v>121</v>
      </c>
      <c r="BE146" s="216">
        <f>IF(N146="základní",J146,0)</f>
        <v>0</v>
      </c>
      <c r="BF146" s="216">
        <f>IF(N146="snížená",J146,0)</f>
        <v>0</v>
      </c>
      <c r="BG146" s="216">
        <f>IF(N146="zákl. přenesená",J146,0)</f>
        <v>0</v>
      </c>
      <c r="BH146" s="216">
        <f>IF(N146="sníž. přenesená",J146,0)</f>
        <v>0</v>
      </c>
      <c r="BI146" s="216">
        <f>IF(N146="nulová",J146,0)</f>
        <v>0</v>
      </c>
      <c r="BJ146" s="17" t="s">
        <v>77</v>
      </c>
      <c r="BK146" s="216">
        <f>ROUND(I146*H146,2)</f>
        <v>0</v>
      </c>
      <c r="BL146" s="17" t="s">
        <v>128</v>
      </c>
      <c r="BM146" s="215" t="s">
        <v>1065</v>
      </c>
    </row>
    <row r="147" s="2" customFormat="1" ht="16.30189" customHeight="1">
      <c r="A147" s="38"/>
      <c r="B147" s="39"/>
      <c r="C147" s="217" t="s">
        <v>373</v>
      </c>
      <c r="D147" s="217" t="s">
        <v>134</v>
      </c>
      <c r="E147" s="218" t="s">
        <v>374</v>
      </c>
      <c r="F147" s="219" t="s">
        <v>375</v>
      </c>
      <c r="G147" s="220" t="s">
        <v>127</v>
      </c>
      <c r="H147" s="221">
        <v>100</v>
      </c>
      <c r="I147" s="222"/>
      <c r="J147" s="223">
        <f>ROUND(I147*H147,2)</f>
        <v>0</v>
      </c>
      <c r="K147" s="219" t="s">
        <v>19</v>
      </c>
      <c r="L147" s="224"/>
      <c r="M147" s="225" t="s">
        <v>19</v>
      </c>
      <c r="N147" s="226" t="s">
        <v>40</v>
      </c>
      <c r="O147" s="84"/>
      <c r="P147" s="213">
        <f>O147*H147</f>
        <v>0</v>
      </c>
      <c r="Q147" s="213">
        <v>0.00036999999999999999</v>
      </c>
      <c r="R147" s="213">
        <f>Q147*H147</f>
        <v>0.036999999999999998</v>
      </c>
      <c r="S147" s="213">
        <v>0</v>
      </c>
      <c r="T147" s="214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15" t="s">
        <v>138</v>
      </c>
      <c r="AT147" s="215" t="s">
        <v>134</v>
      </c>
      <c r="AU147" s="215" t="s">
        <v>133</v>
      </c>
      <c r="AY147" s="17" t="s">
        <v>121</v>
      </c>
      <c r="BE147" s="216">
        <f>IF(N147="základní",J147,0)</f>
        <v>0</v>
      </c>
      <c r="BF147" s="216">
        <f>IF(N147="snížená",J147,0)</f>
        <v>0</v>
      </c>
      <c r="BG147" s="216">
        <f>IF(N147="zákl. přenesená",J147,0)</f>
        <v>0</v>
      </c>
      <c r="BH147" s="216">
        <f>IF(N147="sníž. přenesená",J147,0)</f>
        <v>0</v>
      </c>
      <c r="BI147" s="216">
        <f>IF(N147="nulová",J147,0)</f>
        <v>0</v>
      </c>
      <c r="BJ147" s="17" t="s">
        <v>77</v>
      </c>
      <c r="BK147" s="216">
        <f>ROUND(I147*H147,2)</f>
        <v>0</v>
      </c>
      <c r="BL147" s="17" t="s">
        <v>128</v>
      </c>
      <c r="BM147" s="215" t="s">
        <v>1066</v>
      </c>
    </row>
    <row r="148" s="2" customFormat="1" ht="16.30189" customHeight="1">
      <c r="A148" s="38"/>
      <c r="B148" s="39"/>
      <c r="C148" s="217" t="s">
        <v>377</v>
      </c>
      <c r="D148" s="217" t="s">
        <v>134</v>
      </c>
      <c r="E148" s="218" t="s">
        <v>378</v>
      </c>
      <c r="F148" s="219" t="s">
        <v>379</v>
      </c>
      <c r="G148" s="220" t="s">
        <v>127</v>
      </c>
      <c r="H148" s="221">
        <v>2</v>
      </c>
      <c r="I148" s="222"/>
      <c r="J148" s="223">
        <f>ROUND(I148*H148,2)</f>
        <v>0</v>
      </c>
      <c r="K148" s="219" t="s">
        <v>19</v>
      </c>
      <c r="L148" s="224"/>
      <c r="M148" s="225" t="s">
        <v>19</v>
      </c>
      <c r="N148" s="226" t="s">
        <v>40</v>
      </c>
      <c r="O148" s="84"/>
      <c r="P148" s="213">
        <f>O148*H148</f>
        <v>0</v>
      </c>
      <c r="Q148" s="213">
        <v>0.00092000000000000003</v>
      </c>
      <c r="R148" s="213">
        <f>Q148*H148</f>
        <v>0.0018400000000000001</v>
      </c>
      <c r="S148" s="213">
        <v>0</v>
      </c>
      <c r="T148" s="214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15" t="s">
        <v>138</v>
      </c>
      <c r="AT148" s="215" t="s">
        <v>134</v>
      </c>
      <c r="AU148" s="215" t="s">
        <v>133</v>
      </c>
      <c r="AY148" s="17" t="s">
        <v>121</v>
      </c>
      <c r="BE148" s="216">
        <f>IF(N148="základní",J148,0)</f>
        <v>0</v>
      </c>
      <c r="BF148" s="216">
        <f>IF(N148="snížená",J148,0)</f>
        <v>0</v>
      </c>
      <c r="BG148" s="216">
        <f>IF(N148="zákl. přenesená",J148,0)</f>
        <v>0</v>
      </c>
      <c r="BH148" s="216">
        <f>IF(N148="sníž. přenesená",J148,0)</f>
        <v>0</v>
      </c>
      <c r="BI148" s="216">
        <f>IF(N148="nulová",J148,0)</f>
        <v>0</v>
      </c>
      <c r="BJ148" s="17" t="s">
        <v>77</v>
      </c>
      <c r="BK148" s="216">
        <f>ROUND(I148*H148,2)</f>
        <v>0</v>
      </c>
      <c r="BL148" s="17" t="s">
        <v>128</v>
      </c>
      <c r="BM148" s="215" t="s">
        <v>1067</v>
      </c>
    </row>
    <row r="149" s="2" customFormat="1" ht="16.30189" customHeight="1">
      <c r="A149" s="38"/>
      <c r="B149" s="39"/>
      <c r="C149" s="217" t="s">
        <v>381</v>
      </c>
      <c r="D149" s="217" t="s">
        <v>134</v>
      </c>
      <c r="E149" s="218" t="s">
        <v>382</v>
      </c>
      <c r="F149" s="219" t="s">
        <v>383</v>
      </c>
      <c r="G149" s="220" t="s">
        <v>127</v>
      </c>
      <c r="H149" s="221">
        <v>2</v>
      </c>
      <c r="I149" s="222"/>
      <c r="J149" s="223">
        <f>ROUND(I149*H149,2)</f>
        <v>0</v>
      </c>
      <c r="K149" s="219" t="s">
        <v>19</v>
      </c>
      <c r="L149" s="224"/>
      <c r="M149" s="225" t="s">
        <v>19</v>
      </c>
      <c r="N149" s="226" t="s">
        <v>40</v>
      </c>
      <c r="O149" s="84"/>
      <c r="P149" s="213">
        <f>O149*H149</f>
        <v>0</v>
      </c>
      <c r="Q149" s="213">
        <v>0.00062</v>
      </c>
      <c r="R149" s="213">
        <f>Q149*H149</f>
        <v>0.00124</v>
      </c>
      <c r="S149" s="213">
        <v>0</v>
      </c>
      <c r="T149" s="214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15" t="s">
        <v>138</v>
      </c>
      <c r="AT149" s="215" t="s">
        <v>134</v>
      </c>
      <c r="AU149" s="215" t="s">
        <v>133</v>
      </c>
      <c r="AY149" s="17" t="s">
        <v>121</v>
      </c>
      <c r="BE149" s="216">
        <f>IF(N149="základní",J149,0)</f>
        <v>0</v>
      </c>
      <c r="BF149" s="216">
        <f>IF(N149="snížená",J149,0)</f>
        <v>0</v>
      </c>
      <c r="BG149" s="216">
        <f>IF(N149="zákl. přenesená",J149,0)</f>
        <v>0</v>
      </c>
      <c r="BH149" s="216">
        <f>IF(N149="sníž. přenesená",J149,0)</f>
        <v>0</v>
      </c>
      <c r="BI149" s="216">
        <f>IF(N149="nulová",J149,0)</f>
        <v>0</v>
      </c>
      <c r="BJ149" s="17" t="s">
        <v>77</v>
      </c>
      <c r="BK149" s="216">
        <f>ROUND(I149*H149,2)</f>
        <v>0</v>
      </c>
      <c r="BL149" s="17" t="s">
        <v>128</v>
      </c>
      <c r="BM149" s="215" t="s">
        <v>1068</v>
      </c>
    </row>
    <row r="150" s="2" customFormat="1" ht="16.30189" customHeight="1">
      <c r="A150" s="38"/>
      <c r="B150" s="39"/>
      <c r="C150" s="217" t="s">
        <v>385</v>
      </c>
      <c r="D150" s="217" t="s">
        <v>134</v>
      </c>
      <c r="E150" s="218" t="s">
        <v>386</v>
      </c>
      <c r="F150" s="219" t="s">
        <v>387</v>
      </c>
      <c r="G150" s="220" t="s">
        <v>127</v>
      </c>
      <c r="H150" s="221">
        <v>100</v>
      </c>
      <c r="I150" s="222"/>
      <c r="J150" s="223">
        <f>ROUND(I150*H150,2)</f>
        <v>0</v>
      </c>
      <c r="K150" s="219" t="s">
        <v>19</v>
      </c>
      <c r="L150" s="224"/>
      <c r="M150" s="225" t="s">
        <v>19</v>
      </c>
      <c r="N150" s="226" t="s">
        <v>40</v>
      </c>
      <c r="O150" s="84"/>
      <c r="P150" s="213">
        <f>O150*H150</f>
        <v>0</v>
      </c>
      <c r="Q150" s="213">
        <v>0.00012999999999999999</v>
      </c>
      <c r="R150" s="213">
        <f>Q150*H150</f>
        <v>0.012999999999999999</v>
      </c>
      <c r="S150" s="213">
        <v>0</v>
      </c>
      <c r="T150" s="214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15" t="s">
        <v>138</v>
      </c>
      <c r="AT150" s="215" t="s">
        <v>134</v>
      </c>
      <c r="AU150" s="215" t="s">
        <v>133</v>
      </c>
      <c r="AY150" s="17" t="s">
        <v>121</v>
      </c>
      <c r="BE150" s="216">
        <f>IF(N150="základní",J150,0)</f>
        <v>0</v>
      </c>
      <c r="BF150" s="216">
        <f>IF(N150="snížená",J150,0)</f>
        <v>0</v>
      </c>
      <c r="BG150" s="216">
        <f>IF(N150="zákl. přenesená",J150,0)</f>
        <v>0</v>
      </c>
      <c r="BH150" s="216">
        <f>IF(N150="sníž. přenesená",J150,0)</f>
        <v>0</v>
      </c>
      <c r="BI150" s="216">
        <f>IF(N150="nulová",J150,0)</f>
        <v>0</v>
      </c>
      <c r="BJ150" s="17" t="s">
        <v>77</v>
      </c>
      <c r="BK150" s="216">
        <f>ROUND(I150*H150,2)</f>
        <v>0</v>
      </c>
      <c r="BL150" s="17" t="s">
        <v>128</v>
      </c>
      <c r="BM150" s="215" t="s">
        <v>1069</v>
      </c>
    </row>
    <row r="151" s="2" customFormat="1" ht="16.30189" customHeight="1">
      <c r="A151" s="38"/>
      <c r="B151" s="39"/>
      <c r="C151" s="204" t="s">
        <v>389</v>
      </c>
      <c r="D151" s="204" t="s">
        <v>124</v>
      </c>
      <c r="E151" s="205" t="s">
        <v>390</v>
      </c>
      <c r="F151" s="206" t="s">
        <v>391</v>
      </c>
      <c r="G151" s="207" t="s">
        <v>179</v>
      </c>
      <c r="H151" s="208">
        <v>100</v>
      </c>
      <c r="I151" s="209"/>
      <c r="J151" s="210">
        <f>ROUND(I151*H151,2)</f>
        <v>0</v>
      </c>
      <c r="K151" s="206" t="s">
        <v>19</v>
      </c>
      <c r="L151" s="44"/>
      <c r="M151" s="211" t="s">
        <v>19</v>
      </c>
      <c r="N151" s="212" t="s">
        <v>40</v>
      </c>
      <c r="O151" s="84"/>
      <c r="P151" s="213">
        <f>O151*H151</f>
        <v>0</v>
      </c>
      <c r="Q151" s="213">
        <v>0</v>
      </c>
      <c r="R151" s="213">
        <f>Q151*H151</f>
        <v>0</v>
      </c>
      <c r="S151" s="213">
        <v>0</v>
      </c>
      <c r="T151" s="214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15" t="s">
        <v>128</v>
      </c>
      <c r="AT151" s="215" t="s">
        <v>124</v>
      </c>
      <c r="AU151" s="215" t="s">
        <v>133</v>
      </c>
      <c r="AY151" s="17" t="s">
        <v>121</v>
      </c>
      <c r="BE151" s="216">
        <f>IF(N151="základní",J151,0)</f>
        <v>0</v>
      </c>
      <c r="BF151" s="216">
        <f>IF(N151="snížená",J151,0)</f>
        <v>0</v>
      </c>
      <c r="BG151" s="216">
        <f>IF(N151="zákl. přenesená",J151,0)</f>
        <v>0</v>
      </c>
      <c r="BH151" s="216">
        <f>IF(N151="sníž. přenesená",J151,0)</f>
        <v>0</v>
      </c>
      <c r="BI151" s="216">
        <f>IF(N151="nulová",J151,0)</f>
        <v>0</v>
      </c>
      <c r="BJ151" s="17" t="s">
        <v>77</v>
      </c>
      <c r="BK151" s="216">
        <f>ROUND(I151*H151,2)</f>
        <v>0</v>
      </c>
      <c r="BL151" s="17" t="s">
        <v>128</v>
      </c>
      <c r="BM151" s="215" t="s">
        <v>1070</v>
      </c>
    </row>
    <row r="152" s="2" customFormat="1" ht="16.30189" customHeight="1">
      <c r="A152" s="38"/>
      <c r="B152" s="39"/>
      <c r="C152" s="217" t="s">
        <v>393</v>
      </c>
      <c r="D152" s="217" t="s">
        <v>134</v>
      </c>
      <c r="E152" s="218" t="s">
        <v>394</v>
      </c>
      <c r="F152" s="219" t="s">
        <v>395</v>
      </c>
      <c r="G152" s="220" t="s">
        <v>179</v>
      </c>
      <c r="H152" s="221">
        <v>100</v>
      </c>
      <c r="I152" s="222"/>
      <c r="J152" s="223">
        <f>ROUND(I152*H152,2)</f>
        <v>0</v>
      </c>
      <c r="K152" s="219" t="s">
        <v>19</v>
      </c>
      <c r="L152" s="224"/>
      <c r="M152" s="225" t="s">
        <v>19</v>
      </c>
      <c r="N152" s="226" t="s">
        <v>40</v>
      </c>
      <c r="O152" s="84"/>
      <c r="P152" s="213">
        <f>O152*H152</f>
        <v>0</v>
      </c>
      <c r="Q152" s="213">
        <v>0.00064999999999999997</v>
      </c>
      <c r="R152" s="213">
        <f>Q152*H152</f>
        <v>0.065000000000000002</v>
      </c>
      <c r="S152" s="213">
        <v>0</v>
      </c>
      <c r="T152" s="214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15" t="s">
        <v>138</v>
      </c>
      <c r="AT152" s="215" t="s">
        <v>134</v>
      </c>
      <c r="AU152" s="215" t="s">
        <v>133</v>
      </c>
      <c r="AY152" s="17" t="s">
        <v>121</v>
      </c>
      <c r="BE152" s="216">
        <f>IF(N152="základní",J152,0)</f>
        <v>0</v>
      </c>
      <c r="BF152" s="216">
        <f>IF(N152="snížená",J152,0)</f>
        <v>0</v>
      </c>
      <c r="BG152" s="216">
        <f>IF(N152="zákl. přenesená",J152,0)</f>
        <v>0</v>
      </c>
      <c r="BH152" s="216">
        <f>IF(N152="sníž. přenesená",J152,0)</f>
        <v>0</v>
      </c>
      <c r="BI152" s="216">
        <f>IF(N152="nulová",J152,0)</f>
        <v>0</v>
      </c>
      <c r="BJ152" s="17" t="s">
        <v>77</v>
      </c>
      <c r="BK152" s="216">
        <f>ROUND(I152*H152,2)</f>
        <v>0</v>
      </c>
      <c r="BL152" s="17" t="s">
        <v>128</v>
      </c>
      <c r="BM152" s="215" t="s">
        <v>1071</v>
      </c>
    </row>
    <row r="153" s="2" customFormat="1" ht="23.4566" customHeight="1">
      <c r="A153" s="38"/>
      <c r="B153" s="39"/>
      <c r="C153" s="204" t="s">
        <v>397</v>
      </c>
      <c r="D153" s="204" t="s">
        <v>124</v>
      </c>
      <c r="E153" s="205" t="s">
        <v>398</v>
      </c>
      <c r="F153" s="206" t="s">
        <v>399</v>
      </c>
      <c r="G153" s="207" t="s">
        <v>127</v>
      </c>
      <c r="H153" s="208">
        <v>4</v>
      </c>
      <c r="I153" s="209"/>
      <c r="J153" s="210">
        <f>ROUND(I153*H153,2)</f>
        <v>0</v>
      </c>
      <c r="K153" s="206" t="s">
        <v>19</v>
      </c>
      <c r="L153" s="44"/>
      <c r="M153" s="211" t="s">
        <v>19</v>
      </c>
      <c r="N153" s="212" t="s">
        <v>40</v>
      </c>
      <c r="O153" s="84"/>
      <c r="P153" s="213">
        <f>O153*H153</f>
        <v>0</v>
      </c>
      <c r="Q153" s="213">
        <v>0.00097799999999999992</v>
      </c>
      <c r="R153" s="213">
        <f>Q153*H153</f>
        <v>0.0039119999999999997</v>
      </c>
      <c r="S153" s="213">
        <v>0</v>
      </c>
      <c r="T153" s="214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15" t="s">
        <v>128</v>
      </c>
      <c r="AT153" s="215" t="s">
        <v>124</v>
      </c>
      <c r="AU153" s="215" t="s">
        <v>133</v>
      </c>
      <c r="AY153" s="17" t="s">
        <v>121</v>
      </c>
      <c r="BE153" s="216">
        <f>IF(N153="základní",J153,0)</f>
        <v>0</v>
      </c>
      <c r="BF153" s="216">
        <f>IF(N153="snížená",J153,0)</f>
        <v>0</v>
      </c>
      <c r="BG153" s="216">
        <f>IF(N153="zákl. přenesená",J153,0)</f>
        <v>0</v>
      </c>
      <c r="BH153" s="216">
        <f>IF(N153="sníž. přenesená",J153,0)</f>
        <v>0</v>
      </c>
      <c r="BI153" s="216">
        <f>IF(N153="nulová",J153,0)</f>
        <v>0</v>
      </c>
      <c r="BJ153" s="17" t="s">
        <v>77</v>
      </c>
      <c r="BK153" s="216">
        <f>ROUND(I153*H153,2)</f>
        <v>0</v>
      </c>
      <c r="BL153" s="17" t="s">
        <v>128</v>
      </c>
      <c r="BM153" s="215" t="s">
        <v>1072</v>
      </c>
    </row>
    <row r="154" s="2" customFormat="1" ht="23.4566" customHeight="1">
      <c r="A154" s="38"/>
      <c r="B154" s="39"/>
      <c r="C154" s="204" t="s">
        <v>401</v>
      </c>
      <c r="D154" s="204" t="s">
        <v>124</v>
      </c>
      <c r="E154" s="205" t="s">
        <v>312</v>
      </c>
      <c r="F154" s="206" t="s">
        <v>313</v>
      </c>
      <c r="G154" s="207" t="s">
        <v>314</v>
      </c>
      <c r="H154" s="208">
        <v>0.52500000000000002</v>
      </c>
      <c r="I154" s="209"/>
      <c r="J154" s="210">
        <f>ROUND(I154*H154,2)</f>
        <v>0</v>
      </c>
      <c r="K154" s="206" t="s">
        <v>19</v>
      </c>
      <c r="L154" s="44"/>
      <c r="M154" s="211" t="s">
        <v>19</v>
      </c>
      <c r="N154" s="212" t="s">
        <v>40</v>
      </c>
      <c r="O154" s="84"/>
      <c r="P154" s="213">
        <f>O154*H154</f>
        <v>0</v>
      </c>
      <c r="Q154" s="213">
        <v>0</v>
      </c>
      <c r="R154" s="213">
        <f>Q154*H154</f>
        <v>0</v>
      </c>
      <c r="S154" s="213">
        <v>0</v>
      </c>
      <c r="T154" s="214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15" t="s">
        <v>128</v>
      </c>
      <c r="AT154" s="215" t="s">
        <v>124</v>
      </c>
      <c r="AU154" s="215" t="s">
        <v>133</v>
      </c>
      <c r="AY154" s="17" t="s">
        <v>121</v>
      </c>
      <c r="BE154" s="216">
        <f>IF(N154="základní",J154,0)</f>
        <v>0</v>
      </c>
      <c r="BF154" s="216">
        <f>IF(N154="snížená",J154,0)</f>
        <v>0</v>
      </c>
      <c r="BG154" s="216">
        <f>IF(N154="zákl. přenesená",J154,0)</f>
        <v>0</v>
      </c>
      <c r="BH154" s="216">
        <f>IF(N154="sníž. přenesená",J154,0)</f>
        <v>0</v>
      </c>
      <c r="BI154" s="216">
        <f>IF(N154="nulová",J154,0)</f>
        <v>0</v>
      </c>
      <c r="BJ154" s="17" t="s">
        <v>77</v>
      </c>
      <c r="BK154" s="216">
        <f>ROUND(I154*H154,2)</f>
        <v>0</v>
      </c>
      <c r="BL154" s="17" t="s">
        <v>128</v>
      </c>
      <c r="BM154" s="215" t="s">
        <v>1073</v>
      </c>
    </row>
    <row r="155" s="12" customFormat="1" ht="20.88" customHeight="1">
      <c r="A155" s="12"/>
      <c r="B155" s="188"/>
      <c r="C155" s="189"/>
      <c r="D155" s="190" t="s">
        <v>68</v>
      </c>
      <c r="E155" s="202" t="s">
        <v>403</v>
      </c>
      <c r="F155" s="202" t="s">
        <v>404</v>
      </c>
      <c r="G155" s="189"/>
      <c r="H155" s="189"/>
      <c r="I155" s="192"/>
      <c r="J155" s="203">
        <f>BK155</f>
        <v>0</v>
      </c>
      <c r="K155" s="189"/>
      <c r="L155" s="194"/>
      <c r="M155" s="195"/>
      <c r="N155" s="196"/>
      <c r="O155" s="196"/>
      <c r="P155" s="197">
        <f>P156</f>
        <v>0</v>
      </c>
      <c r="Q155" s="196"/>
      <c r="R155" s="197">
        <f>R156</f>
        <v>1.5297499999999999</v>
      </c>
      <c r="S155" s="196"/>
      <c r="T155" s="198">
        <f>T156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199" t="s">
        <v>79</v>
      </c>
      <c r="AT155" s="200" t="s">
        <v>68</v>
      </c>
      <c r="AU155" s="200" t="s">
        <v>79</v>
      </c>
      <c r="AY155" s="199" t="s">
        <v>121</v>
      </c>
      <c r="BK155" s="201">
        <f>BK156</f>
        <v>0</v>
      </c>
    </row>
    <row r="156" s="2" customFormat="1" ht="42.79245" customHeight="1">
      <c r="A156" s="38"/>
      <c r="B156" s="39"/>
      <c r="C156" s="204" t="s">
        <v>405</v>
      </c>
      <c r="D156" s="204" t="s">
        <v>124</v>
      </c>
      <c r="E156" s="205" t="s">
        <v>406</v>
      </c>
      <c r="F156" s="206" t="s">
        <v>407</v>
      </c>
      <c r="G156" s="207" t="s">
        <v>408</v>
      </c>
      <c r="H156" s="208">
        <v>25</v>
      </c>
      <c r="I156" s="209"/>
      <c r="J156" s="210">
        <f>ROUND(I156*H156,2)</f>
        <v>0</v>
      </c>
      <c r="K156" s="206" t="s">
        <v>19</v>
      </c>
      <c r="L156" s="44"/>
      <c r="M156" s="211" t="s">
        <v>19</v>
      </c>
      <c r="N156" s="212" t="s">
        <v>40</v>
      </c>
      <c r="O156" s="84"/>
      <c r="P156" s="213">
        <f>O156*H156</f>
        <v>0</v>
      </c>
      <c r="Q156" s="213">
        <v>0.061190000000000001</v>
      </c>
      <c r="R156" s="213">
        <f>Q156*H156</f>
        <v>1.5297499999999999</v>
      </c>
      <c r="S156" s="213">
        <v>0</v>
      </c>
      <c r="T156" s="214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15" t="s">
        <v>128</v>
      </c>
      <c r="AT156" s="215" t="s">
        <v>124</v>
      </c>
      <c r="AU156" s="215" t="s">
        <v>133</v>
      </c>
      <c r="AY156" s="17" t="s">
        <v>121</v>
      </c>
      <c r="BE156" s="216">
        <f>IF(N156="základní",J156,0)</f>
        <v>0</v>
      </c>
      <c r="BF156" s="216">
        <f>IF(N156="snížená",J156,0)</f>
        <v>0</v>
      </c>
      <c r="BG156" s="216">
        <f>IF(N156="zákl. přenesená",J156,0)</f>
        <v>0</v>
      </c>
      <c r="BH156" s="216">
        <f>IF(N156="sníž. přenesená",J156,0)</f>
        <v>0</v>
      </c>
      <c r="BI156" s="216">
        <f>IF(N156="nulová",J156,0)</f>
        <v>0</v>
      </c>
      <c r="BJ156" s="17" t="s">
        <v>77</v>
      </c>
      <c r="BK156" s="216">
        <f>ROUND(I156*H156,2)</f>
        <v>0</v>
      </c>
      <c r="BL156" s="17" t="s">
        <v>128</v>
      </c>
      <c r="BM156" s="215" t="s">
        <v>1074</v>
      </c>
    </row>
    <row r="157" s="12" customFormat="1" ht="20.88" customHeight="1">
      <c r="A157" s="12"/>
      <c r="B157" s="188"/>
      <c r="C157" s="189"/>
      <c r="D157" s="190" t="s">
        <v>68</v>
      </c>
      <c r="E157" s="202" t="s">
        <v>410</v>
      </c>
      <c r="F157" s="202" t="s">
        <v>411</v>
      </c>
      <c r="G157" s="189"/>
      <c r="H157" s="189"/>
      <c r="I157" s="192"/>
      <c r="J157" s="203">
        <f>BK157</f>
        <v>0</v>
      </c>
      <c r="K157" s="189"/>
      <c r="L157" s="194"/>
      <c r="M157" s="195"/>
      <c r="N157" s="196"/>
      <c r="O157" s="196"/>
      <c r="P157" s="197">
        <f>SUM(P158:P159)</f>
        <v>0</v>
      </c>
      <c r="Q157" s="196"/>
      <c r="R157" s="197">
        <f>SUM(R158:R159)</f>
        <v>0.0012999999999999999</v>
      </c>
      <c r="S157" s="196"/>
      <c r="T157" s="198">
        <f>SUM(T158:T159)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199" t="s">
        <v>79</v>
      </c>
      <c r="AT157" s="200" t="s">
        <v>68</v>
      </c>
      <c r="AU157" s="200" t="s">
        <v>79</v>
      </c>
      <c r="AY157" s="199" t="s">
        <v>121</v>
      </c>
      <c r="BK157" s="201">
        <f>SUM(BK158:BK159)</f>
        <v>0</v>
      </c>
    </row>
    <row r="158" s="2" customFormat="1" ht="23.4566" customHeight="1">
      <c r="A158" s="38"/>
      <c r="B158" s="39"/>
      <c r="C158" s="204" t="s">
        <v>412</v>
      </c>
      <c r="D158" s="204" t="s">
        <v>124</v>
      </c>
      <c r="E158" s="205" t="s">
        <v>413</v>
      </c>
      <c r="F158" s="206" t="s">
        <v>414</v>
      </c>
      <c r="G158" s="207" t="s">
        <v>127</v>
      </c>
      <c r="H158" s="208">
        <v>1</v>
      </c>
      <c r="I158" s="209"/>
      <c r="J158" s="210">
        <f>ROUND(I158*H158,2)</f>
        <v>0</v>
      </c>
      <c r="K158" s="206" t="s">
        <v>19</v>
      </c>
      <c r="L158" s="44"/>
      <c r="M158" s="211" t="s">
        <v>19</v>
      </c>
      <c r="N158" s="212" t="s">
        <v>40</v>
      </c>
      <c r="O158" s="84"/>
      <c r="P158" s="213">
        <f>O158*H158</f>
        <v>0</v>
      </c>
      <c r="Q158" s="213">
        <v>0</v>
      </c>
      <c r="R158" s="213">
        <f>Q158*H158</f>
        <v>0</v>
      </c>
      <c r="S158" s="213">
        <v>0</v>
      </c>
      <c r="T158" s="214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15" t="s">
        <v>128</v>
      </c>
      <c r="AT158" s="215" t="s">
        <v>124</v>
      </c>
      <c r="AU158" s="215" t="s">
        <v>133</v>
      </c>
      <c r="AY158" s="17" t="s">
        <v>121</v>
      </c>
      <c r="BE158" s="216">
        <f>IF(N158="základní",J158,0)</f>
        <v>0</v>
      </c>
      <c r="BF158" s="216">
        <f>IF(N158="snížená",J158,0)</f>
        <v>0</v>
      </c>
      <c r="BG158" s="216">
        <f>IF(N158="zákl. přenesená",J158,0)</f>
        <v>0</v>
      </c>
      <c r="BH158" s="216">
        <f>IF(N158="sníž. přenesená",J158,0)</f>
        <v>0</v>
      </c>
      <c r="BI158" s="216">
        <f>IF(N158="nulová",J158,0)</f>
        <v>0</v>
      </c>
      <c r="BJ158" s="17" t="s">
        <v>77</v>
      </c>
      <c r="BK158" s="216">
        <f>ROUND(I158*H158,2)</f>
        <v>0</v>
      </c>
      <c r="BL158" s="17" t="s">
        <v>128</v>
      </c>
      <c r="BM158" s="215" t="s">
        <v>1075</v>
      </c>
    </row>
    <row r="159" s="2" customFormat="1" ht="16.30189" customHeight="1">
      <c r="A159" s="38"/>
      <c r="B159" s="39"/>
      <c r="C159" s="217" t="s">
        <v>416</v>
      </c>
      <c r="D159" s="217" t="s">
        <v>134</v>
      </c>
      <c r="E159" s="218" t="s">
        <v>417</v>
      </c>
      <c r="F159" s="219" t="s">
        <v>418</v>
      </c>
      <c r="G159" s="220" t="s">
        <v>127</v>
      </c>
      <c r="H159" s="221">
        <v>1</v>
      </c>
      <c r="I159" s="222"/>
      <c r="J159" s="223">
        <f>ROUND(I159*H159,2)</f>
        <v>0</v>
      </c>
      <c r="K159" s="219" t="s">
        <v>19</v>
      </c>
      <c r="L159" s="224"/>
      <c r="M159" s="225" t="s">
        <v>19</v>
      </c>
      <c r="N159" s="226" t="s">
        <v>40</v>
      </c>
      <c r="O159" s="84"/>
      <c r="P159" s="213">
        <f>O159*H159</f>
        <v>0</v>
      </c>
      <c r="Q159" s="213">
        <v>0.0012999999999999999</v>
      </c>
      <c r="R159" s="213">
        <f>Q159*H159</f>
        <v>0.0012999999999999999</v>
      </c>
      <c r="S159" s="213">
        <v>0</v>
      </c>
      <c r="T159" s="214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15" t="s">
        <v>138</v>
      </c>
      <c r="AT159" s="215" t="s">
        <v>134</v>
      </c>
      <c r="AU159" s="215" t="s">
        <v>133</v>
      </c>
      <c r="AY159" s="17" t="s">
        <v>121</v>
      </c>
      <c r="BE159" s="216">
        <f>IF(N159="základní",J159,0)</f>
        <v>0</v>
      </c>
      <c r="BF159" s="216">
        <f>IF(N159="snížená",J159,0)</f>
        <v>0</v>
      </c>
      <c r="BG159" s="216">
        <f>IF(N159="zákl. přenesená",J159,0)</f>
        <v>0</v>
      </c>
      <c r="BH159" s="216">
        <f>IF(N159="sníž. přenesená",J159,0)</f>
        <v>0</v>
      </c>
      <c r="BI159" s="216">
        <f>IF(N159="nulová",J159,0)</f>
        <v>0</v>
      </c>
      <c r="BJ159" s="17" t="s">
        <v>77</v>
      </c>
      <c r="BK159" s="216">
        <f>ROUND(I159*H159,2)</f>
        <v>0</v>
      </c>
      <c r="BL159" s="17" t="s">
        <v>128</v>
      </c>
      <c r="BM159" s="215" t="s">
        <v>1076</v>
      </c>
    </row>
    <row r="160" s="12" customFormat="1" ht="20.88" customHeight="1">
      <c r="A160" s="12"/>
      <c r="B160" s="188"/>
      <c r="C160" s="189"/>
      <c r="D160" s="190" t="s">
        <v>68</v>
      </c>
      <c r="E160" s="202" t="s">
        <v>420</v>
      </c>
      <c r="F160" s="202" t="s">
        <v>421</v>
      </c>
      <c r="G160" s="189"/>
      <c r="H160" s="189"/>
      <c r="I160" s="192"/>
      <c r="J160" s="203">
        <f>BK160</f>
        <v>0</v>
      </c>
      <c r="K160" s="189"/>
      <c r="L160" s="194"/>
      <c r="M160" s="195"/>
      <c r="N160" s="196"/>
      <c r="O160" s="196"/>
      <c r="P160" s="197">
        <f>SUM(P161:P164)</f>
        <v>0</v>
      </c>
      <c r="Q160" s="196"/>
      <c r="R160" s="197">
        <f>SUM(R161:R164)</f>
        <v>0.01525</v>
      </c>
      <c r="S160" s="196"/>
      <c r="T160" s="198">
        <f>SUM(T161:T164)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199" t="s">
        <v>79</v>
      </c>
      <c r="AT160" s="200" t="s">
        <v>68</v>
      </c>
      <c r="AU160" s="200" t="s">
        <v>79</v>
      </c>
      <c r="AY160" s="199" t="s">
        <v>121</v>
      </c>
      <c r="BK160" s="201">
        <f>SUM(BK161:BK164)</f>
        <v>0</v>
      </c>
    </row>
    <row r="161" s="2" customFormat="1" ht="16.30189" customHeight="1">
      <c r="A161" s="38"/>
      <c r="B161" s="39"/>
      <c r="C161" s="204" t="s">
        <v>422</v>
      </c>
      <c r="D161" s="204" t="s">
        <v>124</v>
      </c>
      <c r="E161" s="205" t="s">
        <v>423</v>
      </c>
      <c r="F161" s="206" t="s">
        <v>424</v>
      </c>
      <c r="G161" s="207" t="s">
        <v>408</v>
      </c>
      <c r="H161" s="208">
        <v>25</v>
      </c>
      <c r="I161" s="209"/>
      <c r="J161" s="210">
        <f>ROUND(I161*H161,2)</f>
        <v>0</v>
      </c>
      <c r="K161" s="206" t="s">
        <v>19</v>
      </c>
      <c r="L161" s="44"/>
      <c r="M161" s="211" t="s">
        <v>19</v>
      </c>
      <c r="N161" s="212" t="s">
        <v>40</v>
      </c>
      <c r="O161" s="84"/>
      <c r="P161" s="213">
        <f>O161*H161</f>
        <v>0</v>
      </c>
      <c r="Q161" s="213">
        <v>0</v>
      </c>
      <c r="R161" s="213">
        <f>Q161*H161</f>
        <v>0</v>
      </c>
      <c r="S161" s="213">
        <v>0</v>
      </c>
      <c r="T161" s="214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15" t="s">
        <v>128</v>
      </c>
      <c r="AT161" s="215" t="s">
        <v>124</v>
      </c>
      <c r="AU161" s="215" t="s">
        <v>133</v>
      </c>
      <c r="AY161" s="17" t="s">
        <v>121</v>
      </c>
      <c r="BE161" s="216">
        <f>IF(N161="základní",J161,0)</f>
        <v>0</v>
      </c>
      <c r="BF161" s="216">
        <f>IF(N161="snížená",J161,0)</f>
        <v>0</v>
      </c>
      <c r="BG161" s="216">
        <f>IF(N161="zákl. přenesená",J161,0)</f>
        <v>0</v>
      </c>
      <c r="BH161" s="216">
        <f>IF(N161="sníž. přenesená",J161,0)</f>
        <v>0</v>
      </c>
      <c r="BI161" s="216">
        <f>IF(N161="nulová",J161,0)</f>
        <v>0</v>
      </c>
      <c r="BJ161" s="17" t="s">
        <v>77</v>
      </c>
      <c r="BK161" s="216">
        <f>ROUND(I161*H161,2)</f>
        <v>0</v>
      </c>
      <c r="BL161" s="17" t="s">
        <v>128</v>
      </c>
      <c r="BM161" s="215" t="s">
        <v>1077</v>
      </c>
    </row>
    <row r="162" s="2" customFormat="1" ht="16.30189" customHeight="1">
      <c r="A162" s="38"/>
      <c r="B162" s="39"/>
      <c r="C162" s="204" t="s">
        <v>426</v>
      </c>
      <c r="D162" s="204" t="s">
        <v>124</v>
      </c>
      <c r="E162" s="205" t="s">
        <v>427</v>
      </c>
      <c r="F162" s="206" t="s">
        <v>428</v>
      </c>
      <c r="G162" s="207" t="s">
        <v>408</v>
      </c>
      <c r="H162" s="208">
        <v>25</v>
      </c>
      <c r="I162" s="209"/>
      <c r="J162" s="210">
        <f>ROUND(I162*H162,2)</f>
        <v>0</v>
      </c>
      <c r="K162" s="206" t="s">
        <v>19</v>
      </c>
      <c r="L162" s="44"/>
      <c r="M162" s="211" t="s">
        <v>19</v>
      </c>
      <c r="N162" s="212" t="s">
        <v>40</v>
      </c>
      <c r="O162" s="84"/>
      <c r="P162" s="213">
        <f>O162*H162</f>
        <v>0</v>
      </c>
      <c r="Q162" s="213">
        <v>0</v>
      </c>
      <c r="R162" s="213">
        <f>Q162*H162</f>
        <v>0</v>
      </c>
      <c r="S162" s="213">
        <v>0</v>
      </c>
      <c r="T162" s="214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15" t="s">
        <v>128</v>
      </c>
      <c r="AT162" s="215" t="s">
        <v>124</v>
      </c>
      <c r="AU162" s="215" t="s">
        <v>133</v>
      </c>
      <c r="AY162" s="17" t="s">
        <v>121</v>
      </c>
      <c r="BE162" s="216">
        <f>IF(N162="základní",J162,0)</f>
        <v>0</v>
      </c>
      <c r="BF162" s="216">
        <f>IF(N162="snížená",J162,0)</f>
        <v>0</v>
      </c>
      <c r="BG162" s="216">
        <f>IF(N162="zákl. přenesená",J162,0)</f>
        <v>0</v>
      </c>
      <c r="BH162" s="216">
        <f>IF(N162="sníž. přenesená",J162,0)</f>
        <v>0</v>
      </c>
      <c r="BI162" s="216">
        <f>IF(N162="nulová",J162,0)</f>
        <v>0</v>
      </c>
      <c r="BJ162" s="17" t="s">
        <v>77</v>
      </c>
      <c r="BK162" s="216">
        <f>ROUND(I162*H162,2)</f>
        <v>0</v>
      </c>
      <c r="BL162" s="17" t="s">
        <v>128</v>
      </c>
      <c r="BM162" s="215" t="s">
        <v>1078</v>
      </c>
    </row>
    <row r="163" s="2" customFormat="1" ht="23.4566" customHeight="1">
      <c r="A163" s="38"/>
      <c r="B163" s="39"/>
      <c r="C163" s="204" t="s">
        <v>430</v>
      </c>
      <c r="D163" s="204" t="s">
        <v>124</v>
      </c>
      <c r="E163" s="205" t="s">
        <v>431</v>
      </c>
      <c r="F163" s="206" t="s">
        <v>432</v>
      </c>
      <c r="G163" s="207" t="s">
        <v>408</v>
      </c>
      <c r="H163" s="208">
        <v>25</v>
      </c>
      <c r="I163" s="209"/>
      <c r="J163" s="210">
        <f>ROUND(I163*H163,2)</f>
        <v>0</v>
      </c>
      <c r="K163" s="206" t="s">
        <v>19</v>
      </c>
      <c r="L163" s="44"/>
      <c r="M163" s="211" t="s">
        <v>19</v>
      </c>
      <c r="N163" s="212" t="s">
        <v>40</v>
      </c>
      <c r="O163" s="84"/>
      <c r="P163" s="213">
        <f>O163*H163</f>
        <v>0</v>
      </c>
      <c r="Q163" s="213">
        <v>0.00020000000000000001</v>
      </c>
      <c r="R163" s="213">
        <f>Q163*H163</f>
        <v>0.0050000000000000001</v>
      </c>
      <c r="S163" s="213">
        <v>0</v>
      </c>
      <c r="T163" s="214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15" t="s">
        <v>128</v>
      </c>
      <c r="AT163" s="215" t="s">
        <v>124</v>
      </c>
      <c r="AU163" s="215" t="s">
        <v>133</v>
      </c>
      <c r="AY163" s="17" t="s">
        <v>121</v>
      </c>
      <c r="BE163" s="216">
        <f>IF(N163="základní",J163,0)</f>
        <v>0</v>
      </c>
      <c r="BF163" s="216">
        <f>IF(N163="snížená",J163,0)</f>
        <v>0</v>
      </c>
      <c r="BG163" s="216">
        <f>IF(N163="zákl. přenesená",J163,0)</f>
        <v>0</v>
      </c>
      <c r="BH163" s="216">
        <f>IF(N163="sníž. přenesená",J163,0)</f>
        <v>0</v>
      </c>
      <c r="BI163" s="216">
        <f>IF(N163="nulová",J163,0)</f>
        <v>0</v>
      </c>
      <c r="BJ163" s="17" t="s">
        <v>77</v>
      </c>
      <c r="BK163" s="216">
        <f>ROUND(I163*H163,2)</f>
        <v>0</v>
      </c>
      <c r="BL163" s="17" t="s">
        <v>128</v>
      </c>
      <c r="BM163" s="215" t="s">
        <v>1079</v>
      </c>
    </row>
    <row r="164" s="2" customFormat="1" ht="23.4566" customHeight="1">
      <c r="A164" s="38"/>
      <c r="B164" s="39"/>
      <c r="C164" s="204" t="s">
        <v>434</v>
      </c>
      <c r="D164" s="204" t="s">
        <v>124</v>
      </c>
      <c r="E164" s="205" t="s">
        <v>435</v>
      </c>
      <c r="F164" s="206" t="s">
        <v>436</v>
      </c>
      <c r="G164" s="207" t="s">
        <v>408</v>
      </c>
      <c r="H164" s="208">
        <v>25</v>
      </c>
      <c r="I164" s="209"/>
      <c r="J164" s="210">
        <f>ROUND(I164*H164,2)</f>
        <v>0</v>
      </c>
      <c r="K164" s="206" t="s">
        <v>19</v>
      </c>
      <c r="L164" s="44"/>
      <c r="M164" s="211" t="s">
        <v>19</v>
      </c>
      <c r="N164" s="212" t="s">
        <v>40</v>
      </c>
      <c r="O164" s="84"/>
      <c r="P164" s="213">
        <f>O164*H164</f>
        <v>0</v>
      </c>
      <c r="Q164" s="213">
        <v>0.00040999999999999999</v>
      </c>
      <c r="R164" s="213">
        <f>Q164*H164</f>
        <v>0.01025</v>
      </c>
      <c r="S164" s="213">
        <v>0</v>
      </c>
      <c r="T164" s="214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15" t="s">
        <v>128</v>
      </c>
      <c r="AT164" s="215" t="s">
        <v>124</v>
      </c>
      <c r="AU164" s="215" t="s">
        <v>133</v>
      </c>
      <c r="AY164" s="17" t="s">
        <v>121</v>
      </c>
      <c r="BE164" s="216">
        <f>IF(N164="základní",J164,0)</f>
        <v>0</v>
      </c>
      <c r="BF164" s="216">
        <f>IF(N164="snížená",J164,0)</f>
        <v>0</v>
      </c>
      <c r="BG164" s="216">
        <f>IF(N164="zákl. přenesená",J164,0)</f>
        <v>0</v>
      </c>
      <c r="BH164" s="216">
        <f>IF(N164="sníž. přenesená",J164,0)</f>
        <v>0</v>
      </c>
      <c r="BI164" s="216">
        <f>IF(N164="nulová",J164,0)</f>
        <v>0</v>
      </c>
      <c r="BJ164" s="17" t="s">
        <v>77</v>
      </c>
      <c r="BK164" s="216">
        <f>ROUND(I164*H164,2)</f>
        <v>0</v>
      </c>
      <c r="BL164" s="17" t="s">
        <v>128</v>
      </c>
      <c r="BM164" s="215" t="s">
        <v>1080</v>
      </c>
    </row>
    <row r="165" s="12" customFormat="1" ht="20.88" customHeight="1">
      <c r="A165" s="12"/>
      <c r="B165" s="188"/>
      <c r="C165" s="189"/>
      <c r="D165" s="190" t="s">
        <v>68</v>
      </c>
      <c r="E165" s="202" t="s">
        <v>438</v>
      </c>
      <c r="F165" s="202" t="s">
        <v>439</v>
      </c>
      <c r="G165" s="189"/>
      <c r="H165" s="189"/>
      <c r="I165" s="192"/>
      <c r="J165" s="203">
        <f>BK165</f>
        <v>0</v>
      </c>
      <c r="K165" s="189"/>
      <c r="L165" s="194"/>
      <c r="M165" s="195"/>
      <c r="N165" s="196"/>
      <c r="O165" s="196"/>
      <c r="P165" s="197">
        <f>P166</f>
        <v>0</v>
      </c>
      <c r="Q165" s="196"/>
      <c r="R165" s="197">
        <f>R166</f>
        <v>0.0064999999999999997</v>
      </c>
      <c r="S165" s="196"/>
      <c r="T165" s="198">
        <f>T166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199" t="s">
        <v>79</v>
      </c>
      <c r="AT165" s="200" t="s">
        <v>68</v>
      </c>
      <c r="AU165" s="200" t="s">
        <v>79</v>
      </c>
      <c r="AY165" s="199" t="s">
        <v>121</v>
      </c>
      <c r="BK165" s="201">
        <f>BK166</f>
        <v>0</v>
      </c>
    </row>
    <row r="166" s="2" customFormat="1" ht="23.4566" customHeight="1">
      <c r="A166" s="38"/>
      <c r="B166" s="39"/>
      <c r="C166" s="204" t="s">
        <v>440</v>
      </c>
      <c r="D166" s="204" t="s">
        <v>124</v>
      </c>
      <c r="E166" s="205" t="s">
        <v>441</v>
      </c>
      <c r="F166" s="206" t="s">
        <v>442</v>
      </c>
      <c r="G166" s="207" t="s">
        <v>408</v>
      </c>
      <c r="H166" s="208">
        <v>25</v>
      </c>
      <c r="I166" s="209"/>
      <c r="J166" s="210">
        <f>ROUND(I166*H166,2)</f>
        <v>0</v>
      </c>
      <c r="K166" s="206" t="s">
        <v>19</v>
      </c>
      <c r="L166" s="44"/>
      <c r="M166" s="211" t="s">
        <v>19</v>
      </c>
      <c r="N166" s="212" t="s">
        <v>40</v>
      </c>
      <c r="O166" s="84"/>
      <c r="P166" s="213">
        <f>O166*H166</f>
        <v>0</v>
      </c>
      <c r="Q166" s="213">
        <v>0.00025999999999999998</v>
      </c>
      <c r="R166" s="213">
        <f>Q166*H166</f>
        <v>0.0064999999999999997</v>
      </c>
      <c r="S166" s="213">
        <v>0</v>
      </c>
      <c r="T166" s="214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15" t="s">
        <v>128</v>
      </c>
      <c r="AT166" s="215" t="s">
        <v>124</v>
      </c>
      <c r="AU166" s="215" t="s">
        <v>133</v>
      </c>
      <c r="AY166" s="17" t="s">
        <v>121</v>
      </c>
      <c r="BE166" s="216">
        <f>IF(N166="základní",J166,0)</f>
        <v>0</v>
      </c>
      <c r="BF166" s="216">
        <f>IF(N166="snížená",J166,0)</f>
        <v>0</v>
      </c>
      <c r="BG166" s="216">
        <f>IF(N166="zákl. přenesená",J166,0)</f>
        <v>0</v>
      </c>
      <c r="BH166" s="216">
        <f>IF(N166="sníž. přenesená",J166,0)</f>
        <v>0</v>
      </c>
      <c r="BI166" s="216">
        <f>IF(N166="nulová",J166,0)</f>
        <v>0</v>
      </c>
      <c r="BJ166" s="17" t="s">
        <v>77</v>
      </c>
      <c r="BK166" s="216">
        <f>ROUND(I166*H166,2)</f>
        <v>0</v>
      </c>
      <c r="BL166" s="17" t="s">
        <v>128</v>
      </c>
      <c r="BM166" s="215" t="s">
        <v>1081</v>
      </c>
    </row>
    <row r="167" s="12" customFormat="1" ht="22.8" customHeight="1">
      <c r="A167" s="12"/>
      <c r="B167" s="188"/>
      <c r="C167" s="189"/>
      <c r="D167" s="190" t="s">
        <v>68</v>
      </c>
      <c r="E167" s="202" t="s">
        <v>444</v>
      </c>
      <c r="F167" s="202" t="s">
        <v>445</v>
      </c>
      <c r="G167" s="189"/>
      <c r="H167" s="189"/>
      <c r="I167" s="192"/>
      <c r="J167" s="203">
        <f>BK167</f>
        <v>0</v>
      </c>
      <c r="K167" s="189"/>
      <c r="L167" s="194"/>
      <c r="M167" s="195"/>
      <c r="N167" s="196"/>
      <c r="O167" s="196"/>
      <c r="P167" s="197">
        <f>SUM(P168:P226)</f>
        <v>0</v>
      </c>
      <c r="Q167" s="196"/>
      <c r="R167" s="197">
        <f>SUM(R168:R226)</f>
        <v>0.90790399999999993</v>
      </c>
      <c r="S167" s="196"/>
      <c r="T167" s="198">
        <f>SUM(T168:T226)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199" t="s">
        <v>79</v>
      </c>
      <c r="AT167" s="200" t="s">
        <v>68</v>
      </c>
      <c r="AU167" s="200" t="s">
        <v>77</v>
      </c>
      <c r="AY167" s="199" t="s">
        <v>121</v>
      </c>
      <c r="BK167" s="201">
        <f>SUM(BK168:BK226)</f>
        <v>0</v>
      </c>
    </row>
    <row r="168" s="2" customFormat="1" ht="31.92453" customHeight="1">
      <c r="A168" s="38"/>
      <c r="B168" s="39"/>
      <c r="C168" s="204" t="s">
        <v>446</v>
      </c>
      <c r="D168" s="204" t="s">
        <v>124</v>
      </c>
      <c r="E168" s="205" t="s">
        <v>447</v>
      </c>
      <c r="F168" s="206" t="s">
        <v>448</v>
      </c>
      <c r="G168" s="207" t="s">
        <v>127</v>
      </c>
      <c r="H168" s="208">
        <v>4</v>
      </c>
      <c r="I168" s="209"/>
      <c r="J168" s="210">
        <f>ROUND(I168*H168,2)</f>
        <v>0</v>
      </c>
      <c r="K168" s="206" t="s">
        <v>19</v>
      </c>
      <c r="L168" s="44"/>
      <c r="M168" s="211" t="s">
        <v>19</v>
      </c>
      <c r="N168" s="212" t="s">
        <v>40</v>
      </c>
      <c r="O168" s="84"/>
      <c r="P168" s="213">
        <f>O168*H168</f>
        <v>0</v>
      </c>
      <c r="Q168" s="213">
        <v>0</v>
      </c>
      <c r="R168" s="213">
        <f>Q168*H168</f>
        <v>0</v>
      </c>
      <c r="S168" s="213">
        <v>0</v>
      </c>
      <c r="T168" s="214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15" t="s">
        <v>128</v>
      </c>
      <c r="AT168" s="215" t="s">
        <v>124</v>
      </c>
      <c r="AU168" s="215" t="s">
        <v>79</v>
      </c>
      <c r="AY168" s="17" t="s">
        <v>121</v>
      </c>
      <c r="BE168" s="216">
        <f>IF(N168="základní",J168,0)</f>
        <v>0</v>
      </c>
      <c r="BF168" s="216">
        <f>IF(N168="snížená",J168,0)</f>
        <v>0</v>
      </c>
      <c r="BG168" s="216">
        <f>IF(N168="zákl. přenesená",J168,0)</f>
        <v>0</v>
      </c>
      <c r="BH168" s="216">
        <f>IF(N168="sníž. přenesená",J168,0)</f>
        <v>0</v>
      </c>
      <c r="BI168" s="216">
        <f>IF(N168="nulová",J168,0)</f>
        <v>0</v>
      </c>
      <c r="BJ168" s="17" t="s">
        <v>77</v>
      </c>
      <c r="BK168" s="216">
        <f>ROUND(I168*H168,2)</f>
        <v>0</v>
      </c>
      <c r="BL168" s="17" t="s">
        <v>128</v>
      </c>
      <c r="BM168" s="215" t="s">
        <v>1082</v>
      </c>
    </row>
    <row r="169" s="2" customFormat="1" ht="16.30189" customHeight="1">
      <c r="A169" s="38"/>
      <c r="B169" s="39"/>
      <c r="C169" s="217" t="s">
        <v>450</v>
      </c>
      <c r="D169" s="217" t="s">
        <v>134</v>
      </c>
      <c r="E169" s="218" t="s">
        <v>451</v>
      </c>
      <c r="F169" s="219" t="s">
        <v>452</v>
      </c>
      <c r="G169" s="220" t="s">
        <v>127</v>
      </c>
      <c r="H169" s="221">
        <v>4</v>
      </c>
      <c r="I169" s="222"/>
      <c r="J169" s="223">
        <f>ROUND(I169*H169,2)</f>
        <v>0</v>
      </c>
      <c r="K169" s="219" t="s">
        <v>19</v>
      </c>
      <c r="L169" s="224"/>
      <c r="M169" s="225" t="s">
        <v>19</v>
      </c>
      <c r="N169" s="226" t="s">
        <v>40</v>
      </c>
      <c r="O169" s="84"/>
      <c r="P169" s="213">
        <f>O169*H169</f>
        <v>0</v>
      </c>
      <c r="Q169" s="213">
        <v>0</v>
      </c>
      <c r="R169" s="213">
        <f>Q169*H169</f>
        <v>0</v>
      </c>
      <c r="S169" s="213">
        <v>0</v>
      </c>
      <c r="T169" s="214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15" t="s">
        <v>138</v>
      </c>
      <c r="AT169" s="215" t="s">
        <v>134</v>
      </c>
      <c r="AU169" s="215" t="s">
        <v>79</v>
      </c>
      <c r="AY169" s="17" t="s">
        <v>121</v>
      </c>
      <c r="BE169" s="216">
        <f>IF(N169="základní",J169,0)</f>
        <v>0</v>
      </c>
      <c r="BF169" s="216">
        <f>IF(N169="snížená",J169,0)</f>
        <v>0</v>
      </c>
      <c r="BG169" s="216">
        <f>IF(N169="zákl. přenesená",J169,0)</f>
        <v>0</v>
      </c>
      <c r="BH169" s="216">
        <f>IF(N169="sníž. přenesená",J169,0)</f>
        <v>0</v>
      </c>
      <c r="BI169" s="216">
        <f>IF(N169="nulová",J169,0)</f>
        <v>0</v>
      </c>
      <c r="BJ169" s="17" t="s">
        <v>77</v>
      </c>
      <c r="BK169" s="216">
        <f>ROUND(I169*H169,2)</f>
        <v>0</v>
      </c>
      <c r="BL169" s="17" t="s">
        <v>128</v>
      </c>
      <c r="BM169" s="215" t="s">
        <v>1083</v>
      </c>
    </row>
    <row r="170" s="2" customFormat="1" ht="23.4566" customHeight="1">
      <c r="A170" s="38"/>
      <c r="B170" s="39"/>
      <c r="C170" s="204" t="s">
        <v>454</v>
      </c>
      <c r="D170" s="204" t="s">
        <v>124</v>
      </c>
      <c r="E170" s="205" t="s">
        <v>455</v>
      </c>
      <c r="F170" s="206" t="s">
        <v>456</v>
      </c>
      <c r="G170" s="207" t="s">
        <v>179</v>
      </c>
      <c r="H170" s="208">
        <v>360</v>
      </c>
      <c r="I170" s="209"/>
      <c r="J170" s="210">
        <f>ROUND(I170*H170,2)</f>
        <v>0</v>
      </c>
      <c r="K170" s="206" t="s">
        <v>19</v>
      </c>
      <c r="L170" s="44"/>
      <c r="M170" s="211" t="s">
        <v>19</v>
      </c>
      <c r="N170" s="212" t="s">
        <v>40</v>
      </c>
      <c r="O170" s="84"/>
      <c r="P170" s="213">
        <f>O170*H170</f>
        <v>0</v>
      </c>
      <c r="Q170" s="213">
        <v>0</v>
      </c>
      <c r="R170" s="213">
        <f>Q170*H170</f>
        <v>0</v>
      </c>
      <c r="S170" s="213">
        <v>0</v>
      </c>
      <c r="T170" s="214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15" t="s">
        <v>128</v>
      </c>
      <c r="AT170" s="215" t="s">
        <v>124</v>
      </c>
      <c r="AU170" s="215" t="s">
        <v>79</v>
      </c>
      <c r="AY170" s="17" t="s">
        <v>121</v>
      </c>
      <c r="BE170" s="216">
        <f>IF(N170="základní",J170,0)</f>
        <v>0</v>
      </c>
      <c r="BF170" s="216">
        <f>IF(N170="snížená",J170,0)</f>
        <v>0</v>
      </c>
      <c r="BG170" s="216">
        <f>IF(N170="zákl. přenesená",J170,0)</f>
        <v>0</v>
      </c>
      <c r="BH170" s="216">
        <f>IF(N170="sníž. přenesená",J170,0)</f>
        <v>0</v>
      </c>
      <c r="BI170" s="216">
        <f>IF(N170="nulová",J170,0)</f>
        <v>0</v>
      </c>
      <c r="BJ170" s="17" t="s">
        <v>77</v>
      </c>
      <c r="BK170" s="216">
        <f>ROUND(I170*H170,2)</f>
        <v>0</v>
      </c>
      <c r="BL170" s="17" t="s">
        <v>128</v>
      </c>
      <c r="BM170" s="215" t="s">
        <v>1084</v>
      </c>
    </row>
    <row r="171" s="2" customFormat="1" ht="16.30189" customHeight="1">
      <c r="A171" s="38"/>
      <c r="B171" s="39"/>
      <c r="C171" s="217" t="s">
        <v>458</v>
      </c>
      <c r="D171" s="217" t="s">
        <v>134</v>
      </c>
      <c r="E171" s="218" t="s">
        <v>459</v>
      </c>
      <c r="F171" s="219" t="s">
        <v>460</v>
      </c>
      <c r="G171" s="220" t="s">
        <v>179</v>
      </c>
      <c r="H171" s="221">
        <v>414</v>
      </c>
      <c r="I171" s="222"/>
      <c r="J171" s="223">
        <f>ROUND(I171*H171,2)</f>
        <v>0</v>
      </c>
      <c r="K171" s="219" t="s">
        <v>19</v>
      </c>
      <c r="L171" s="224"/>
      <c r="M171" s="225" t="s">
        <v>19</v>
      </c>
      <c r="N171" s="226" t="s">
        <v>40</v>
      </c>
      <c r="O171" s="84"/>
      <c r="P171" s="213">
        <f>O171*H171</f>
        <v>0</v>
      </c>
      <c r="Q171" s="213">
        <v>0.00017000000000000001</v>
      </c>
      <c r="R171" s="213">
        <f>Q171*H171</f>
        <v>0.070379999999999998</v>
      </c>
      <c r="S171" s="213">
        <v>0</v>
      </c>
      <c r="T171" s="214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15" t="s">
        <v>138</v>
      </c>
      <c r="AT171" s="215" t="s">
        <v>134</v>
      </c>
      <c r="AU171" s="215" t="s">
        <v>79</v>
      </c>
      <c r="AY171" s="17" t="s">
        <v>121</v>
      </c>
      <c r="BE171" s="216">
        <f>IF(N171="základní",J171,0)</f>
        <v>0</v>
      </c>
      <c r="BF171" s="216">
        <f>IF(N171="snížená",J171,0)</f>
        <v>0</v>
      </c>
      <c r="BG171" s="216">
        <f>IF(N171="zákl. přenesená",J171,0)</f>
        <v>0</v>
      </c>
      <c r="BH171" s="216">
        <f>IF(N171="sníž. přenesená",J171,0)</f>
        <v>0</v>
      </c>
      <c r="BI171" s="216">
        <f>IF(N171="nulová",J171,0)</f>
        <v>0</v>
      </c>
      <c r="BJ171" s="17" t="s">
        <v>77</v>
      </c>
      <c r="BK171" s="216">
        <f>ROUND(I171*H171,2)</f>
        <v>0</v>
      </c>
      <c r="BL171" s="17" t="s">
        <v>128</v>
      </c>
      <c r="BM171" s="215" t="s">
        <v>1085</v>
      </c>
    </row>
    <row r="172" s="2" customFormat="1">
      <c r="A172" s="38"/>
      <c r="B172" s="39"/>
      <c r="C172" s="40"/>
      <c r="D172" s="227" t="s">
        <v>185</v>
      </c>
      <c r="E172" s="40"/>
      <c r="F172" s="228" t="s">
        <v>462</v>
      </c>
      <c r="G172" s="40"/>
      <c r="H172" s="40"/>
      <c r="I172" s="229"/>
      <c r="J172" s="40"/>
      <c r="K172" s="40"/>
      <c r="L172" s="44"/>
      <c r="M172" s="230"/>
      <c r="N172" s="231"/>
      <c r="O172" s="84"/>
      <c r="P172" s="84"/>
      <c r="Q172" s="84"/>
      <c r="R172" s="84"/>
      <c r="S172" s="84"/>
      <c r="T172" s="85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185</v>
      </c>
      <c r="AU172" s="17" t="s">
        <v>79</v>
      </c>
    </row>
    <row r="173" s="13" customFormat="1">
      <c r="A173" s="13"/>
      <c r="B173" s="238"/>
      <c r="C173" s="239"/>
      <c r="D173" s="227" t="s">
        <v>302</v>
      </c>
      <c r="E173" s="240" t="s">
        <v>19</v>
      </c>
      <c r="F173" s="241" t="s">
        <v>463</v>
      </c>
      <c r="G173" s="239"/>
      <c r="H173" s="242">
        <v>414</v>
      </c>
      <c r="I173" s="243"/>
      <c r="J173" s="239"/>
      <c r="K173" s="239"/>
      <c r="L173" s="244"/>
      <c r="M173" s="245"/>
      <c r="N173" s="246"/>
      <c r="O173" s="246"/>
      <c r="P173" s="246"/>
      <c r="Q173" s="246"/>
      <c r="R173" s="246"/>
      <c r="S173" s="246"/>
      <c r="T173" s="24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8" t="s">
        <v>302</v>
      </c>
      <c r="AU173" s="248" t="s">
        <v>79</v>
      </c>
      <c r="AV173" s="13" t="s">
        <v>79</v>
      </c>
      <c r="AW173" s="13" t="s">
        <v>31</v>
      </c>
      <c r="AX173" s="13" t="s">
        <v>77</v>
      </c>
      <c r="AY173" s="248" t="s">
        <v>121</v>
      </c>
    </row>
    <row r="174" s="2" customFormat="1" ht="23.4566" customHeight="1">
      <c r="A174" s="38"/>
      <c r="B174" s="39"/>
      <c r="C174" s="204" t="s">
        <v>464</v>
      </c>
      <c r="D174" s="204" t="s">
        <v>124</v>
      </c>
      <c r="E174" s="205" t="s">
        <v>465</v>
      </c>
      <c r="F174" s="206" t="s">
        <v>466</v>
      </c>
      <c r="G174" s="207" t="s">
        <v>179</v>
      </c>
      <c r="H174" s="208">
        <v>75</v>
      </c>
      <c r="I174" s="209"/>
      <c r="J174" s="210">
        <f>ROUND(I174*H174,2)</f>
        <v>0</v>
      </c>
      <c r="K174" s="206" t="s">
        <v>19</v>
      </c>
      <c r="L174" s="44"/>
      <c r="M174" s="211" t="s">
        <v>19</v>
      </c>
      <c r="N174" s="212" t="s">
        <v>40</v>
      </c>
      <c r="O174" s="84"/>
      <c r="P174" s="213">
        <f>O174*H174</f>
        <v>0</v>
      </c>
      <c r="Q174" s="213">
        <v>0</v>
      </c>
      <c r="R174" s="213">
        <f>Q174*H174</f>
        <v>0</v>
      </c>
      <c r="S174" s="213">
        <v>0</v>
      </c>
      <c r="T174" s="214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15" t="s">
        <v>128</v>
      </c>
      <c r="AT174" s="215" t="s">
        <v>124</v>
      </c>
      <c r="AU174" s="215" t="s">
        <v>79</v>
      </c>
      <c r="AY174" s="17" t="s">
        <v>121</v>
      </c>
      <c r="BE174" s="216">
        <f>IF(N174="základní",J174,0)</f>
        <v>0</v>
      </c>
      <c r="BF174" s="216">
        <f>IF(N174="snížená",J174,0)</f>
        <v>0</v>
      </c>
      <c r="BG174" s="216">
        <f>IF(N174="zákl. přenesená",J174,0)</f>
        <v>0</v>
      </c>
      <c r="BH174" s="216">
        <f>IF(N174="sníž. přenesená",J174,0)</f>
        <v>0</v>
      </c>
      <c r="BI174" s="216">
        <f>IF(N174="nulová",J174,0)</f>
        <v>0</v>
      </c>
      <c r="BJ174" s="17" t="s">
        <v>77</v>
      </c>
      <c r="BK174" s="216">
        <f>ROUND(I174*H174,2)</f>
        <v>0</v>
      </c>
      <c r="BL174" s="17" t="s">
        <v>128</v>
      </c>
      <c r="BM174" s="215" t="s">
        <v>1086</v>
      </c>
    </row>
    <row r="175" s="2" customFormat="1" ht="16.30189" customHeight="1">
      <c r="A175" s="38"/>
      <c r="B175" s="39"/>
      <c r="C175" s="217" t="s">
        <v>468</v>
      </c>
      <c r="D175" s="217" t="s">
        <v>134</v>
      </c>
      <c r="E175" s="218" t="s">
        <v>469</v>
      </c>
      <c r="F175" s="219" t="s">
        <v>470</v>
      </c>
      <c r="G175" s="220" t="s">
        <v>179</v>
      </c>
      <c r="H175" s="221">
        <v>86.25</v>
      </c>
      <c r="I175" s="222"/>
      <c r="J175" s="223">
        <f>ROUND(I175*H175,2)</f>
        <v>0</v>
      </c>
      <c r="K175" s="219" t="s">
        <v>19</v>
      </c>
      <c r="L175" s="224"/>
      <c r="M175" s="225" t="s">
        <v>19</v>
      </c>
      <c r="N175" s="226" t="s">
        <v>40</v>
      </c>
      <c r="O175" s="84"/>
      <c r="P175" s="213">
        <f>O175*H175</f>
        <v>0</v>
      </c>
      <c r="Q175" s="213">
        <v>0.00034000000000000002</v>
      </c>
      <c r="R175" s="213">
        <f>Q175*H175</f>
        <v>0.029325000000000004</v>
      </c>
      <c r="S175" s="213">
        <v>0</v>
      </c>
      <c r="T175" s="214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15" t="s">
        <v>138</v>
      </c>
      <c r="AT175" s="215" t="s">
        <v>134</v>
      </c>
      <c r="AU175" s="215" t="s">
        <v>79</v>
      </c>
      <c r="AY175" s="17" t="s">
        <v>121</v>
      </c>
      <c r="BE175" s="216">
        <f>IF(N175="základní",J175,0)</f>
        <v>0</v>
      </c>
      <c r="BF175" s="216">
        <f>IF(N175="snížená",J175,0)</f>
        <v>0</v>
      </c>
      <c r="BG175" s="216">
        <f>IF(N175="zákl. přenesená",J175,0)</f>
        <v>0</v>
      </c>
      <c r="BH175" s="216">
        <f>IF(N175="sníž. přenesená",J175,0)</f>
        <v>0</v>
      </c>
      <c r="BI175" s="216">
        <f>IF(N175="nulová",J175,0)</f>
        <v>0</v>
      </c>
      <c r="BJ175" s="17" t="s">
        <v>77</v>
      </c>
      <c r="BK175" s="216">
        <f>ROUND(I175*H175,2)</f>
        <v>0</v>
      </c>
      <c r="BL175" s="17" t="s">
        <v>128</v>
      </c>
      <c r="BM175" s="215" t="s">
        <v>1087</v>
      </c>
    </row>
    <row r="176" s="2" customFormat="1">
      <c r="A176" s="38"/>
      <c r="B176" s="39"/>
      <c r="C176" s="40"/>
      <c r="D176" s="227" t="s">
        <v>185</v>
      </c>
      <c r="E176" s="40"/>
      <c r="F176" s="228" t="s">
        <v>472</v>
      </c>
      <c r="G176" s="40"/>
      <c r="H176" s="40"/>
      <c r="I176" s="229"/>
      <c r="J176" s="40"/>
      <c r="K176" s="40"/>
      <c r="L176" s="44"/>
      <c r="M176" s="230"/>
      <c r="N176" s="231"/>
      <c r="O176" s="84"/>
      <c r="P176" s="84"/>
      <c r="Q176" s="84"/>
      <c r="R176" s="84"/>
      <c r="S176" s="84"/>
      <c r="T176" s="85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185</v>
      </c>
      <c r="AU176" s="17" t="s">
        <v>79</v>
      </c>
    </row>
    <row r="177" s="13" customFormat="1">
      <c r="A177" s="13"/>
      <c r="B177" s="238"/>
      <c r="C177" s="239"/>
      <c r="D177" s="227" t="s">
        <v>302</v>
      </c>
      <c r="E177" s="240" t="s">
        <v>19</v>
      </c>
      <c r="F177" s="241" t="s">
        <v>473</v>
      </c>
      <c r="G177" s="239"/>
      <c r="H177" s="242">
        <v>86.25</v>
      </c>
      <c r="I177" s="243"/>
      <c r="J177" s="239"/>
      <c r="K177" s="239"/>
      <c r="L177" s="244"/>
      <c r="M177" s="245"/>
      <c r="N177" s="246"/>
      <c r="O177" s="246"/>
      <c r="P177" s="246"/>
      <c r="Q177" s="246"/>
      <c r="R177" s="246"/>
      <c r="S177" s="246"/>
      <c r="T177" s="24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8" t="s">
        <v>302</v>
      </c>
      <c r="AU177" s="248" t="s">
        <v>79</v>
      </c>
      <c r="AV177" s="13" t="s">
        <v>79</v>
      </c>
      <c r="AW177" s="13" t="s">
        <v>31</v>
      </c>
      <c r="AX177" s="13" t="s">
        <v>77</v>
      </c>
      <c r="AY177" s="248" t="s">
        <v>121</v>
      </c>
    </row>
    <row r="178" s="2" customFormat="1" ht="23.4566" customHeight="1">
      <c r="A178" s="38"/>
      <c r="B178" s="39"/>
      <c r="C178" s="204" t="s">
        <v>474</v>
      </c>
      <c r="D178" s="204" t="s">
        <v>124</v>
      </c>
      <c r="E178" s="205" t="s">
        <v>475</v>
      </c>
      <c r="F178" s="206" t="s">
        <v>476</v>
      </c>
      <c r="G178" s="207" t="s">
        <v>179</v>
      </c>
      <c r="H178" s="208">
        <v>18</v>
      </c>
      <c r="I178" s="209"/>
      <c r="J178" s="210">
        <f>ROUND(I178*H178,2)</f>
        <v>0</v>
      </c>
      <c r="K178" s="206" t="s">
        <v>19</v>
      </c>
      <c r="L178" s="44"/>
      <c r="M178" s="211" t="s">
        <v>19</v>
      </c>
      <c r="N178" s="212" t="s">
        <v>40</v>
      </c>
      <c r="O178" s="84"/>
      <c r="P178" s="213">
        <f>O178*H178</f>
        <v>0</v>
      </c>
      <c r="Q178" s="213">
        <v>0</v>
      </c>
      <c r="R178" s="213">
        <f>Q178*H178</f>
        <v>0</v>
      </c>
      <c r="S178" s="213">
        <v>0</v>
      </c>
      <c r="T178" s="214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15" t="s">
        <v>128</v>
      </c>
      <c r="AT178" s="215" t="s">
        <v>124</v>
      </c>
      <c r="AU178" s="215" t="s">
        <v>79</v>
      </c>
      <c r="AY178" s="17" t="s">
        <v>121</v>
      </c>
      <c r="BE178" s="216">
        <f>IF(N178="základní",J178,0)</f>
        <v>0</v>
      </c>
      <c r="BF178" s="216">
        <f>IF(N178="snížená",J178,0)</f>
        <v>0</v>
      </c>
      <c r="BG178" s="216">
        <f>IF(N178="zákl. přenesená",J178,0)</f>
        <v>0</v>
      </c>
      <c r="BH178" s="216">
        <f>IF(N178="sníž. přenesená",J178,0)</f>
        <v>0</v>
      </c>
      <c r="BI178" s="216">
        <f>IF(N178="nulová",J178,0)</f>
        <v>0</v>
      </c>
      <c r="BJ178" s="17" t="s">
        <v>77</v>
      </c>
      <c r="BK178" s="216">
        <f>ROUND(I178*H178,2)</f>
        <v>0</v>
      </c>
      <c r="BL178" s="17" t="s">
        <v>128</v>
      </c>
      <c r="BM178" s="215" t="s">
        <v>1088</v>
      </c>
    </row>
    <row r="179" s="2" customFormat="1" ht="16.30189" customHeight="1">
      <c r="A179" s="38"/>
      <c r="B179" s="39"/>
      <c r="C179" s="217" t="s">
        <v>478</v>
      </c>
      <c r="D179" s="217" t="s">
        <v>134</v>
      </c>
      <c r="E179" s="218" t="s">
        <v>479</v>
      </c>
      <c r="F179" s="219" t="s">
        <v>480</v>
      </c>
      <c r="G179" s="220" t="s">
        <v>179</v>
      </c>
      <c r="H179" s="221">
        <v>20.699999999999999</v>
      </c>
      <c r="I179" s="222"/>
      <c r="J179" s="223">
        <f>ROUND(I179*H179,2)</f>
        <v>0</v>
      </c>
      <c r="K179" s="219" t="s">
        <v>19</v>
      </c>
      <c r="L179" s="224"/>
      <c r="M179" s="225" t="s">
        <v>19</v>
      </c>
      <c r="N179" s="226" t="s">
        <v>40</v>
      </c>
      <c r="O179" s="84"/>
      <c r="P179" s="213">
        <f>O179*H179</f>
        <v>0</v>
      </c>
      <c r="Q179" s="213">
        <v>0.00017000000000000001</v>
      </c>
      <c r="R179" s="213">
        <f>Q179*H179</f>
        <v>0.003519</v>
      </c>
      <c r="S179" s="213">
        <v>0</v>
      </c>
      <c r="T179" s="214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15" t="s">
        <v>138</v>
      </c>
      <c r="AT179" s="215" t="s">
        <v>134</v>
      </c>
      <c r="AU179" s="215" t="s">
        <v>79</v>
      </c>
      <c r="AY179" s="17" t="s">
        <v>121</v>
      </c>
      <c r="BE179" s="216">
        <f>IF(N179="základní",J179,0)</f>
        <v>0</v>
      </c>
      <c r="BF179" s="216">
        <f>IF(N179="snížená",J179,0)</f>
        <v>0</v>
      </c>
      <c r="BG179" s="216">
        <f>IF(N179="zákl. přenesená",J179,0)</f>
        <v>0</v>
      </c>
      <c r="BH179" s="216">
        <f>IF(N179="sníž. přenesená",J179,0)</f>
        <v>0</v>
      </c>
      <c r="BI179" s="216">
        <f>IF(N179="nulová",J179,0)</f>
        <v>0</v>
      </c>
      <c r="BJ179" s="17" t="s">
        <v>77</v>
      </c>
      <c r="BK179" s="216">
        <f>ROUND(I179*H179,2)</f>
        <v>0</v>
      </c>
      <c r="BL179" s="17" t="s">
        <v>128</v>
      </c>
      <c r="BM179" s="215" t="s">
        <v>1089</v>
      </c>
    </row>
    <row r="180" s="2" customFormat="1">
      <c r="A180" s="38"/>
      <c r="B180" s="39"/>
      <c r="C180" s="40"/>
      <c r="D180" s="227" t="s">
        <v>185</v>
      </c>
      <c r="E180" s="40"/>
      <c r="F180" s="228" t="s">
        <v>482</v>
      </c>
      <c r="G180" s="40"/>
      <c r="H180" s="40"/>
      <c r="I180" s="229"/>
      <c r="J180" s="40"/>
      <c r="K180" s="40"/>
      <c r="L180" s="44"/>
      <c r="M180" s="230"/>
      <c r="N180" s="231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185</v>
      </c>
      <c r="AU180" s="17" t="s">
        <v>79</v>
      </c>
    </row>
    <row r="181" s="13" customFormat="1">
      <c r="A181" s="13"/>
      <c r="B181" s="238"/>
      <c r="C181" s="239"/>
      <c r="D181" s="227" t="s">
        <v>302</v>
      </c>
      <c r="E181" s="240" t="s">
        <v>19</v>
      </c>
      <c r="F181" s="241" t="s">
        <v>502</v>
      </c>
      <c r="G181" s="239"/>
      <c r="H181" s="242">
        <v>20.699999999999999</v>
      </c>
      <c r="I181" s="243"/>
      <c r="J181" s="239"/>
      <c r="K181" s="239"/>
      <c r="L181" s="244"/>
      <c r="M181" s="245"/>
      <c r="N181" s="246"/>
      <c r="O181" s="246"/>
      <c r="P181" s="246"/>
      <c r="Q181" s="246"/>
      <c r="R181" s="246"/>
      <c r="S181" s="246"/>
      <c r="T181" s="24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8" t="s">
        <v>302</v>
      </c>
      <c r="AU181" s="248" t="s">
        <v>79</v>
      </c>
      <c r="AV181" s="13" t="s">
        <v>79</v>
      </c>
      <c r="AW181" s="13" t="s">
        <v>31</v>
      </c>
      <c r="AX181" s="13" t="s">
        <v>77</v>
      </c>
      <c r="AY181" s="248" t="s">
        <v>121</v>
      </c>
    </row>
    <row r="182" s="2" customFormat="1" ht="23.4566" customHeight="1">
      <c r="A182" s="38"/>
      <c r="B182" s="39"/>
      <c r="C182" s="204" t="s">
        <v>484</v>
      </c>
      <c r="D182" s="204" t="s">
        <v>124</v>
      </c>
      <c r="E182" s="205" t="s">
        <v>485</v>
      </c>
      <c r="F182" s="206" t="s">
        <v>486</v>
      </c>
      <c r="G182" s="207" t="s">
        <v>179</v>
      </c>
      <c r="H182" s="208">
        <v>120</v>
      </c>
      <c r="I182" s="209"/>
      <c r="J182" s="210">
        <f>ROUND(I182*H182,2)</f>
        <v>0</v>
      </c>
      <c r="K182" s="206" t="s">
        <v>19</v>
      </c>
      <c r="L182" s="44"/>
      <c r="M182" s="211" t="s">
        <v>19</v>
      </c>
      <c r="N182" s="212" t="s">
        <v>40</v>
      </c>
      <c r="O182" s="84"/>
      <c r="P182" s="213">
        <f>O182*H182</f>
        <v>0</v>
      </c>
      <c r="Q182" s="213">
        <v>0</v>
      </c>
      <c r="R182" s="213">
        <f>Q182*H182</f>
        <v>0</v>
      </c>
      <c r="S182" s="213">
        <v>0</v>
      </c>
      <c r="T182" s="214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15" t="s">
        <v>128</v>
      </c>
      <c r="AT182" s="215" t="s">
        <v>124</v>
      </c>
      <c r="AU182" s="215" t="s">
        <v>79</v>
      </c>
      <c r="AY182" s="17" t="s">
        <v>121</v>
      </c>
      <c r="BE182" s="216">
        <f>IF(N182="základní",J182,0)</f>
        <v>0</v>
      </c>
      <c r="BF182" s="216">
        <f>IF(N182="snížená",J182,0)</f>
        <v>0</v>
      </c>
      <c r="BG182" s="216">
        <f>IF(N182="zákl. přenesená",J182,0)</f>
        <v>0</v>
      </c>
      <c r="BH182" s="216">
        <f>IF(N182="sníž. přenesená",J182,0)</f>
        <v>0</v>
      </c>
      <c r="BI182" s="216">
        <f>IF(N182="nulová",J182,0)</f>
        <v>0</v>
      </c>
      <c r="BJ182" s="17" t="s">
        <v>77</v>
      </c>
      <c r="BK182" s="216">
        <f>ROUND(I182*H182,2)</f>
        <v>0</v>
      </c>
      <c r="BL182" s="17" t="s">
        <v>128</v>
      </c>
      <c r="BM182" s="215" t="s">
        <v>1090</v>
      </c>
    </row>
    <row r="183" s="2" customFormat="1" ht="23.4566" customHeight="1">
      <c r="A183" s="38"/>
      <c r="B183" s="39"/>
      <c r="C183" s="217" t="s">
        <v>488</v>
      </c>
      <c r="D183" s="217" t="s">
        <v>134</v>
      </c>
      <c r="E183" s="218" t="s">
        <v>489</v>
      </c>
      <c r="F183" s="219" t="s">
        <v>490</v>
      </c>
      <c r="G183" s="220" t="s">
        <v>179</v>
      </c>
      <c r="H183" s="221">
        <v>120</v>
      </c>
      <c r="I183" s="222"/>
      <c r="J183" s="223">
        <f>ROUND(I183*H183,2)</f>
        <v>0</v>
      </c>
      <c r="K183" s="219" t="s">
        <v>19</v>
      </c>
      <c r="L183" s="224"/>
      <c r="M183" s="225" t="s">
        <v>19</v>
      </c>
      <c r="N183" s="226" t="s">
        <v>40</v>
      </c>
      <c r="O183" s="84"/>
      <c r="P183" s="213">
        <f>O183*H183</f>
        <v>0</v>
      </c>
      <c r="Q183" s="213">
        <v>0.0060699999999999999</v>
      </c>
      <c r="R183" s="213">
        <f>Q183*H183</f>
        <v>0.72839999999999994</v>
      </c>
      <c r="S183" s="213">
        <v>0</v>
      </c>
      <c r="T183" s="214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15" t="s">
        <v>138</v>
      </c>
      <c r="AT183" s="215" t="s">
        <v>134</v>
      </c>
      <c r="AU183" s="215" t="s">
        <v>79</v>
      </c>
      <c r="AY183" s="17" t="s">
        <v>121</v>
      </c>
      <c r="BE183" s="216">
        <f>IF(N183="základní",J183,0)</f>
        <v>0</v>
      </c>
      <c r="BF183" s="216">
        <f>IF(N183="snížená",J183,0)</f>
        <v>0</v>
      </c>
      <c r="BG183" s="216">
        <f>IF(N183="zákl. přenesená",J183,0)</f>
        <v>0</v>
      </c>
      <c r="BH183" s="216">
        <f>IF(N183="sníž. přenesená",J183,0)</f>
        <v>0</v>
      </c>
      <c r="BI183" s="216">
        <f>IF(N183="nulová",J183,0)</f>
        <v>0</v>
      </c>
      <c r="BJ183" s="17" t="s">
        <v>77</v>
      </c>
      <c r="BK183" s="216">
        <f>ROUND(I183*H183,2)</f>
        <v>0</v>
      </c>
      <c r="BL183" s="17" t="s">
        <v>128</v>
      </c>
      <c r="BM183" s="215" t="s">
        <v>1091</v>
      </c>
    </row>
    <row r="184" s="2" customFormat="1">
      <c r="A184" s="38"/>
      <c r="B184" s="39"/>
      <c r="C184" s="40"/>
      <c r="D184" s="227" t="s">
        <v>185</v>
      </c>
      <c r="E184" s="40"/>
      <c r="F184" s="228" t="s">
        <v>492</v>
      </c>
      <c r="G184" s="40"/>
      <c r="H184" s="40"/>
      <c r="I184" s="229"/>
      <c r="J184" s="40"/>
      <c r="K184" s="40"/>
      <c r="L184" s="44"/>
      <c r="M184" s="230"/>
      <c r="N184" s="231"/>
      <c r="O184" s="84"/>
      <c r="P184" s="84"/>
      <c r="Q184" s="84"/>
      <c r="R184" s="84"/>
      <c r="S184" s="84"/>
      <c r="T184" s="85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185</v>
      </c>
      <c r="AU184" s="17" t="s">
        <v>79</v>
      </c>
    </row>
    <row r="185" s="2" customFormat="1" ht="23.4566" customHeight="1">
      <c r="A185" s="38"/>
      <c r="B185" s="39"/>
      <c r="C185" s="204" t="s">
        <v>493</v>
      </c>
      <c r="D185" s="204" t="s">
        <v>124</v>
      </c>
      <c r="E185" s="205" t="s">
        <v>494</v>
      </c>
      <c r="F185" s="206" t="s">
        <v>495</v>
      </c>
      <c r="G185" s="207" t="s">
        <v>179</v>
      </c>
      <c r="H185" s="208">
        <v>18</v>
      </c>
      <c r="I185" s="209"/>
      <c r="J185" s="210">
        <f>ROUND(I185*H185,2)</f>
        <v>0</v>
      </c>
      <c r="K185" s="206" t="s">
        <v>19</v>
      </c>
      <c r="L185" s="44"/>
      <c r="M185" s="211" t="s">
        <v>19</v>
      </c>
      <c r="N185" s="212" t="s">
        <v>40</v>
      </c>
      <c r="O185" s="84"/>
      <c r="P185" s="213">
        <f>O185*H185</f>
        <v>0</v>
      </c>
      <c r="Q185" s="213">
        <v>0</v>
      </c>
      <c r="R185" s="213">
        <f>Q185*H185</f>
        <v>0</v>
      </c>
      <c r="S185" s="213">
        <v>0</v>
      </c>
      <c r="T185" s="214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15" t="s">
        <v>128</v>
      </c>
      <c r="AT185" s="215" t="s">
        <v>124</v>
      </c>
      <c r="AU185" s="215" t="s">
        <v>79</v>
      </c>
      <c r="AY185" s="17" t="s">
        <v>121</v>
      </c>
      <c r="BE185" s="216">
        <f>IF(N185="základní",J185,0)</f>
        <v>0</v>
      </c>
      <c r="BF185" s="216">
        <f>IF(N185="snížená",J185,0)</f>
        <v>0</v>
      </c>
      <c r="BG185" s="216">
        <f>IF(N185="zákl. přenesená",J185,0)</f>
        <v>0</v>
      </c>
      <c r="BH185" s="216">
        <f>IF(N185="sníž. přenesená",J185,0)</f>
        <v>0</v>
      </c>
      <c r="BI185" s="216">
        <f>IF(N185="nulová",J185,0)</f>
        <v>0</v>
      </c>
      <c r="BJ185" s="17" t="s">
        <v>77</v>
      </c>
      <c r="BK185" s="216">
        <f>ROUND(I185*H185,2)</f>
        <v>0</v>
      </c>
      <c r="BL185" s="17" t="s">
        <v>128</v>
      </c>
      <c r="BM185" s="215" t="s">
        <v>1092</v>
      </c>
    </row>
    <row r="186" s="2" customFormat="1" ht="16.30189" customHeight="1">
      <c r="A186" s="38"/>
      <c r="B186" s="39"/>
      <c r="C186" s="217" t="s">
        <v>497</v>
      </c>
      <c r="D186" s="217" t="s">
        <v>134</v>
      </c>
      <c r="E186" s="218" t="s">
        <v>498</v>
      </c>
      <c r="F186" s="219" t="s">
        <v>499</v>
      </c>
      <c r="G186" s="220" t="s">
        <v>179</v>
      </c>
      <c r="H186" s="221">
        <v>20.699999999999999</v>
      </c>
      <c r="I186" s="222"/>
      <c r="J186" s="223">
        <f>ROUND(I186*H186,2)</f>
        <v>0</v>
      </c>
      <c r="K186" s="219" t="s">
        <v>19</v>
      </c>
      <c r="L186" s="224"/>
      <c r="M186" s="225" t="s">
        <v>19</v>
      </c>
      <c r="N186" s="226" t="s">
        <v>40</v>
      </c>
      <c r="O186" s="84"/>
      <c r="P186" s="213">
        <f>O186*H186</f>
        <v>0</v>
      </c>
      <c r="Q186" s="213">
        <v>0.0011000000000000001</v>
      </c>
      <c r="R186" s="213">
        <f>Q186*H186</f>
        <v>0.022770000000000002</v>
      </c>
      <c r="S186" s="213">
        <v>0</v>
      </c>
      <c r="T186" s="214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15" t="s">
        <v>138</v>
      </c>
      <c r="AT186" s="215" t="s">
        <v>134</v>
      </c>
      <c r="AU186" s="215" t="s">
        <v>79</v>
      </c>
      <c r="AY186" s="17" t="s">
        <v>121</v>
      </c>
      <c r="BE186" s="216">
        <f>IF(N186="základní",J186,0)</f>
        <v>0</v>
      </c>
      <c r="BF186" s="216">
        <f>IF(N186="snížená",J186,0)</f>
        <v>0</v>
      </c>
      <c r="BG186" s="216">
        <f>IF(N186="zákl. přenesená",J186,0)</f>
        <v>0</v>
      </c>
      <c r="BH186" s="216">
        <f>IF(N186="sníž. přenesená",J186,0)</f>
        <v>0</v>
      </c>
      <c r="BI186" s="216">
        <f>IF(N186="nulová",J186,0)</f>
        <v>0</v>
      </c>
      <c r="BJ186" s="17" t="s">
        <v>77</v>
      </c>
      <c r="BK186" s="216">
        <f>ROUND(I186*H186,2)</f>
        <v>0</v>
      </c>
      <c r="BL186" s="17" t="s">
        <v>128</v>
      </c>
      <c r="BM186" s="215" t="s">
        <v>1093</v>
      </c>
    </row>
    <row r="187" s="2" customFormat="1">
      <c r="A187" s="38"/>
      <c r="B187" s="39"/>
      <c r="C187" s="40"/>
      <c r="D187" s="227" t="s">
        <v>185</v>
      </c>
      <c r="E187" s="40"/>
      <c r="F187" s="228" t="s">
        <v>501</v>
      </c>
      <c r="G187" s="40"/>
      <c r="H187" s="40"/>
      <c r="I187" s="229"/>
      <c r="J187" s="40"/>
      <c r="K187" s="40"/>
      <c r="L187" s="44"/>
      <c r="M187" s="230"/>
      <c r="N187" s="231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185</v>
      </c>
      <c r="AU187" s="17" t="s">
        <v>79</v>
      </c>
    </row>
    <row r="188" s="13" customFormat="1">
      <c r="A188" s="13"/>
      <c r="B188" s="238"/>
      <c r="C188" s="239"/>
      <c r="D188" s="227" t="s">
        <v>302</v>
      </c>
      <c r="E188" s="240" t="s">
        <v>19</v>
      </c>
      <c r="F188" s="241" t="s">
        <v>502</v>
      </c>
      <c r="G188" s="239"/>
      <c r="H188" s="242">
        <v>20.699999999999999</v>
      </c>
      <c r="I188" s="243"/>
      <c r="J188" s="239"/>
      <c r="K188" s="239"/>
      <c r="L188" s="244"/>
      <c r="M188" s="245"/>
      <c r="N188" s="246"/>
      <c r="O188" s="246"/>
      <c r="P188" s="246"/>
      <c r="Q188" s="246"/>
      <c r="R188" s="246"/>
      <c r="S188" s="246"/>
      <c r="T188" s="24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8" t="s">
        <v>302</v>
      </c>
      <c r="AU188" s="248" t="s">
        <v>79</v>
      </c>
      <c r="AV188" s="13" t="s">
        <v>79</v>
      </c>
      <c r="AW188" s="13" t="s">
        <v>31</v>
      </c>
      <c r="AX188" s="13" t="s">
        <v>77</v>
      </c>
      <c r="AY188" s="248" t="s">
        <v>121</v>
      </c>
    </row>
    <row r="189" s="2" customFormat="1" ht="21.0566" customHeight="1">
      <c r="A189" s="38"/>
      <c r="B189" s="39"/>
      <c r="C189" s="204" t="s">
        <v>503</v>
      </c>
      <c r="D189" s="204" t="s">
        <v>124</v>
      </c>
      <c r="E189" s="205" t="s">
        <v>504</v>
      </c>
      <c r="F189" s="206" t="s">
        <v>505</v>
      </c>
      <c r="G189" s="207" t="s">
        <v>127</v>
      </c>
      <c r="H189" s="208">
        <v>30</v>
      </c>
      <c r="I189" s="209"/>
      <c r="J189" s="210">
        <f>ROUND(I189*H189,2)</f>
        <v>0</v>
      </c>
      <c r="K189" s="206" t="s">
        <v>19</v>
      </c>
      <c r="L189" s="44"/>
      <c r="M189" s="211" t="s">
        <v>19</v>
      </c>
      <c r="N189" s="212" t="s">
        <v>40</v>
      </c>
      <c r="O189" s="84"/>
      <c r="P189" s="213">
        <f>O189*H189</f>
        <v>0</v>
      </c>
      <c r="Q189" s="213">
        <v>0</v>
      </c>
      <c r="R189" s="213">
        <f>Q189*H189</f>
        <v>0</v>
      </c>
      <c r="S189" s="213">
        <v>0</v>
      </c>
      <c r="T189" s="214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15" t="s">
        <v>128</v>
      </c>
      <c r="AT189" s="215" t="s">
        <v>124</v>
      </c>
      <c r="AU189" s="215" t="s">
        <v>79</v>
      </c>
      <c r="AY189" s="17" t="s">
        <v>121</v>
      </c>
      <c r="BE189" s="216">
        <f>IF(N189="základní",J189,0)</f>
        <v>0</v>
      </c>
      <c r="BF189" s="216">
        <f>IF(N189="snížená",J189,0)</f>
        <v>0</v>
      </c>
      <c r="BG189" s="216">
        <f>IF(N189="zákl. přenesená",J189,0)</f>
        <v>0</v>
      </c>
      <c r="BH189" s="216">
        <f>IF(N189="sníž. přenesená",J189,0)</f>
        <v>0</v>
      </c>
      <c r="BI189" s="216">
        <f>IF(N189="nulová",J189,0)</f>
        <v>0</v>
      </c>
      <c r="BJ189" s="17" t="s">
        <v>77</v>
      </c>
      <c r="BK189" s="216">
        <f>ROUND(I189*H189,2)</f>
        <v>0</v>
      </c>
      <c r="BL189" s="17" t="s">
        <v>128</v>
      </c>
      <c r="BM189" s="215" t="s">
        <v>1094</v>
      </c>
    </row>
    <row r="190" s="2" customFormat="1" ht="21.0566" customHeight="1">
      <c r="A190" s="38"/>
      <c r="B190" s="39"/>
      <c r="C190" s="204" t="s">
        <v>507</v>
      </c>
      <c r="D190" s="204" t="s">
        <v>124</v>
      </c>
      <c r="E190" s="205" t="s">
        <v>508</v>
      </c>
      <c r="F190" s="206" t="s">
        <v>509</v>
      </c>
      <c r="G190" s="207" t="s">
        <v>127</v>
      </c>
      <c r="H190" s="208">
        <v>30</v>
      </c>
      <c r="I190" s="209"/>
      <c r="J190" s="210">
        <f>ROUND(I190*H190,2)</f>
        <v>0</v>
      </c>
      <c r="K190" s="206" t="s">
        <v>19</v>
      </c>
      <c r="L190" s="44"/>
      <c r="M190" s="211" t="s">
        <v>19</v>
      </c>
      <c r="N190" s="212" t="s">
        <v>40</v>
      </c>
      <c r="O190" s="84"/>
      <c r="P190" s="213">
        <f>O190*H190</f>
        <v>0</v>
      </c>
      <c r="Q190" s="213">
        <v>0</v>
      </c>
      <c r="R190" s="213">
        <f>Q190*H190</f>
        <v>0</v>
      </c>
      <c r="S190" s="213">
        <v>0</v>
      </c>
      <c r="T190" s="214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15" t="s">
        <v>128</v>
      </c>
      <c r="AT190" s="215" t="s">
        <v>124</v>
      </c>
      <c r="AU190" s="215" t="s">
        <v>79</v>
      </c>
      <c r="AY190" s="17" t="s">
        <v>121</v>
      </c>
      <c r="BE190" s="216">
        <f>IF(N190="základní",J190,0)</f>
        <v>0</v>
      </c>
      <c r="BF190" s="216">
        <f>IF(N190="snížená",J190,0)</f>
        <v>0</v>
      </c>
      <c r="BG190" s="216">
        <f>IF(N190="zákl. přenesená",J190,0)</f>
        <v>0</v>
      </c>
      <c r="BH190" s="216">
        <f>IF(N190="sníž. přenesená",J190,0)</f>
        <v>0</v>
      </c>
      <c r="BI190" s="216">
        <f>IF(N190="nulová",J190,0)</f>
        <v>0</v>
      </c>
      <c r="BJ190" s="17" t="s">
        <v>77</v>
      </c>
      <c r="BK190" s="216">
        <f>ROUND(I190*H190,2)</f>
        <v>0</v>
      </c>
      <c r="BL190" s="17" t="s">
        <v>128</v>
      </c>
      <c r="BM190" s="215" t="s">
        <v>1095</v>
      </c>
    </row>
    <row r="191" s="2" customFormat="1" ht="21.0566" customHeight="1">
      <c r="A191" s="38"/>
      <c r="B191" s="39"/>
      <c r="C191" s="204" t="s">
        <v>511</v>
      </c>
      <c r="D191" s="204" t="s">
        <v>124</v>
      </c>
      <c r="E191" s="205" t="s">
        <v>512</v>
      </c>
      <c r="F191" s="206" t="s">
        <v>513</v>
      </c>
      <c r="G191" s="207" t="s">
        <v>127</v>
      </c>
      <c r="H191" s="208">
        <v>8</v>
      </c>
      <c r="I191" s="209"/>
      <c r="J191" s="210">
        <f>ROUND(I191*H191,2)</f>
        <v>0</v>
      </c>
      <c r="K191" s="206" t="s">
        <v>19</v>
      </c>
      <c r="L191" s="44"/>
      <c r="M191" s="211" t="s">
        <v>19</v>
      </c>
      <c r="N191" s="212" t="s">
        <v>40</v>
      </c>
      <c r="O191" s="84"/>
      <c r="P191" s="213">
        <f>O191*H191</f>
        <v>0</v>
      </c>
      <c r="Q191" s="213">
        <v>0</v>
      </c>
      <c r="R191" s="213">
        <f>Q191*H191</f>
        <v>0</v>
      </c>
      <c r="S191" s="213">
        <v>0</v>
      </c>
      <c r="T191" s="214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15" t="s">
        <v>128</v>
      </c>
      <c r="AT191" s="215" t="s">
        <v>124</v>
      </c>
      <c r="AU191" s="215" t="s">
        <v>79</v>
      </c>
      <c r="AY191" s="17" t="s">
        <v>121</v>
      </c>
      <c r="BE191" s="216">
        <f>IF(N191="základní",J191,0)</f>
        <v>0</v>
      </c>
      <c r="BF191" s="216">
        <f>IF(N191="snížená",J191,0)</f>
        <v>0</v>
      </c>
      <c r="BG191" s="216">
        <f>IF(N191="zákl. přenesená",J191,0)</f>
        <v>0</v>
      </c>
      <c r="BH191" s="216">
        <f>IF(N191="sníž. přenesená",J191,0)</f>
        <v>0</v>
      </c>
      <c r="BI191" s="216">
        <f>IF(N191="nulová",J191,0)</f>
        <v>0</v>
      </c>
      <c r="BJ191" s="17" t="s">
        <v>77</v>
      </c>
      <c r="BK191" s="216">
        <f>ROUND(I191*H191,2)</f>
        <v>0</v>
      </c>
      <c r="BL191" s="17" t="s">
        <v>128</v>
      </c>
      <c r="BM191" s="215" t="s">
        <v>1096</v>
      </c>
    </row>
    <row r="192" s="2" customFormat="1" ht="21.0566" customHeight="1">
      <c r="A192" s="38"/>
      <c r="B192" s="39"/>
      <c r="C192" s="204" t="s">
        <v>515</v>
      </c>
      <c r="D192" s="204" t="s">
        <v>124</v>
      </c>
      <c r="E192" s="205" t="s">
        <v>516</v>
      </c>
      <c r="F192" s="206" t="s">
        <v>517</v>
      </c>
      <c r="G192" s="207" t="s">
        <v>127</v>
      </c>
      <c r="H192" s="208">
        <v>10</v>
      </c>
      <c r="I192" s="209"/>
      <c r="J192" s="210">
        <f>ROUND(I192*H192,2)</f>
        <v>0</v>
      </c>
      <c r="K192" s="206" t="s">
        <v>19</v>
      </c>
      <c r="L192" s="44"/>
      <c r="M192" s="211" t="s">
        <v>19</v>
      </c>
      <c r="N192" s="212" t="s">
        <v>40</v>
      </c>
      <c r="O192" s="84"/>
      <c r="P192" s="213">
        <f>O192*H192</f>
        <v>0</v>
      </c>
      <c r="Q192" s="213">
        <v>0</v>
      </c>
      <c r="R192" s="213">
        <f>Q192*H192</f>
        <v>0</v>
      </c>
      <c r="S192" s="213">
        <v>0</v>
      </c>
      <c r="T192" s="214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15" t="s">
        <v>128</v>
      </c>
      <c r="AT192" s="215" t="s">
        <v>124</v>
      </c>
      <c r="AU192" s="215" t="s">
        <v>79</v>
      </c>
      <c r="AY192" s="17" t="s">
        <v>121</v>
      </c>
      <c r="BE192" s="216">
        <f>IF(N192="základní",J192,0)</f>
        <v>0</v>
      </c>
      <c r="BF192" s="216">
        <f>IF(N192="snížená",J192,0)</f>
        <v>0</v>
      </c>
      <c r="BG192" s="216">
        <f>IF(N192="zákl. přenesená",J192,0)</f>
        <v>0</v>
      </c>
      <c r="BH192" s="216">
        <f>IF(N192="sníž. přenesená",J192,0)</f>
        <v>0</v>
      </c>
      <c r="BI192" s="216">
        <f>IF(N192="nulová",J192,0)</f>
        <v>0</v>
      </c>
      <c r="BJ192" s="17" t="s">
        <v>77</v>
      </c>
      <c r="BK192" s="216">
        <f>ROUND(I192*H192,2)</f>
        <v>0</v>
      </c>
      <c r="BL192" s="17" t="s">
        <v>128</v>
      </c>
      <c r="BM192" s="215" t="s">
        <v>1097</v>
      </c>
    </row>
    <row r="193" s="2" customFormat="1" ht="21.0566" customHeight="1">
      <c r="A193" s="38"/>
      <c r="B193" s="39"/>
      <c r="C193" s="204" t="s">
        <v>519</v>
      </c>
      <c r="D193" s="204" t="s">
        <v>124</v>
      </c>
      <c r="E193" s="205" t="s">
        <v>520</v>
      </c>
      <c r="F193" s="206" t="s">
        <v>521</v>
      </c>
      <c r="G193" s="207" t="s">
        <v>127</v>
      </c>
      <c r="H193" s="208">
        <v>1</v>
      </c>
      <c r="I193" s="209"/>
      <c r="J193" s="210">
        <f>ROUND(I193*H193,2)</f>
        <v>0</v>
      </c>
      <c r="K193" s="206" t="s">
        <v>19</v>
      </c>
      <c r="L193" s="44"/>
      <c r="M193" s="211" t="s">
        <v>19</v>
      </c>
      <c r="N193" s="212" t="s">
        <v>40</v>
      </c>
      <c r="O193" s="84"/>
      <c r="P193" s="213">
        <f>O193*H193</f>
        <v>0</v>
      </c>
      <c r="Q193" s="213">
        <v>0</v>
      </c>
      <c r="R193" s="213">
        <f>Q193*H193</f>
        <v>0</v>
      </c>
      <c r="S193" s="213">
        <v>0</v>
      </c>
      <c r="T193" s="214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15" t="s">
        <v>128</v>
      </c>
      <c r="AT193" s="215" t="s">
        <v>124</v>
      </c>
      <c r="AU193" s="215" t="s">
        <v>79</v>
      </c>
      <c r="AY193" s="17" t="s">
        <v>121</v>
      </c>
      <c r="BE193" s="216">
        <f>IF(N193="základní",J193,0)</f>
        <v>0</v>
      </c>
      <c r="BF193" s="216">
        <f>IF(N193="snížená",J193,0)</f>
        <v>0</v>
      </c>
      <c r="BG193" s="216">
        <f>IF(N193="zákl. přenesená",J193,0)</f>
        <v>0</v>
      </c>
      <c r="BH193" s="216">
        <f>IF(N193="sníž. přenesená",J193,0)</f>
        <v>0</v>
      </c>
      <c r="BI193" s="216">
        <f>IF(N193="nulová",J193,0)</f>
        <v>0</v>
      </c>
      <c r="BJ193" s="17" t="s">
        <v>77</v>
      </c>
      <c r="BK193" s="216">
        <f>ROUND(I193*H193,2)</f>
        <v>0</v>
      </c>
      <c r="BL193" s="17" t="s">
        <v>128</v>
      </c>
      <c r="BM193" s="215" t="s">
        <v>1098</v>
      </c>
    </row>
    <row r="194" s="2" customFormat="1" ht="16.30189" customHeight="1">
      <c r="A194" s="38"/>
      <c r="B194" s="39"/>
      <c r="C194" s="217" t="s">
        <v>523</v>
      </c>
      <c r="D194" s="217" t="s">
        <v>134</v>
      </c>
      <c r="E194" s="218" t="s">
        <v>524</v>
      </c>
      <c r="F194" s="219" t="s">
        <v>525</v>
      </c>
      <c r="G194" s="220" t="s">
        <v>127</v>
      </c>
      <c r="H194" s="221">
        <v>1</v>
      </c>
      <c r="I194" s="222"/>
      <c r="J194" s="223">
        <f>ROUND(I194*H194,2)</f>
        <v>0</v>
      </c>
      <c r="K194" s="219" t="s">
        <v>19</v>
      </c>
      <c r="L194" s="224"/>
      <c r="M194" s="225" t="s">
        <v>19</v>
      </c>
      <c r="N194" s="226" t="s">
        <v>40</v>
      </c>
      <c r="O194" s="84"/>
      <c r="P194" s="213">
        <f>O194*H194</f>
        <v>0</v>
      </c>
      <c r="Q194" s="213">
        <v>0</v>
      </c>
      <c r="R194" s="213">
        <f>Q194*H194</f>
        <v>0</v>
      </c>
      <c r="S194" s="213">
        <v>0</v>
      </c>
      <c r="T194" s="214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15" t="s">
        <v>138</v>
      </c>
      <c r="AT194" s="215" t="s">
        <v>134</v>
      </c>
      <c r="AU194" s="215" t="s">
        <v>79</v>
      </c>
      <c r="AY194" s="17" t="s">
        <v>121</v>
      </c>
      <c r="BE194" s="216">
        <f>IF(N194="základní",J194,0)</f>
        <v>0</v>
      </c>
      <c r="BF194" s="216">
        <f>IF(N194="snížená",J194,0)</f>
        <v>0</v>
      </c>
      <c r="BG194" s="216">
        <f>IF(N194="zákl. přenesená",J194,0)</f>
        <v>0</v>
      </c>
      <c r="BH194" s="216">
        <f>IF(N194="sníž. přenesená",J194,0)</f>
        <v>0</v>
      </c>
      <c r="BI194" s="216">
        <f>IF(N194="nulová",J194,0)</f>
        <v>0</v>
      </c>
      <c r="BJ194" s="17" t="s">
        <v>77</v>
      </c>
      <c r="BK194" s="216">
        <f>ROUND(I194*H194,2)</f>
        <v>0</v>
      </c>
      <c r="BL194" s="17" t="s">
        <v>128</v>
      </c>
      <c r="BM194" s="215" t="s">
        <v>1099</v>
      </c>
    </row>
    <row r="195" s="2" customFormat="1">
      <c r="A195" s="38"/>
      <c r="B195" s="39"/>
      <c r="C195" s="40"/>
      <c r="D195" s="227" t="s">
        <v>185</v>
      </c>
      <c r="E195" s="40"/>
      <c r="F195" s="228" t="s">
        <v>1100</v>
      </c>
      <c r="G195" s="40"/>
      <c r="H195" s="40"/>
      <c r="I195" s="229"/>
      <c r="J195" s="40"/>
      <c r="K195" s="40"/>
      <c r="L195" s="44"/>
      <c r="M195" s="230"/>
      <c r="N195" s="231"/>
      <c r="O195" s="84"/>
      <c r="P195" s="84"/>
      <c r="Q195" s="84"/>
      <c r="R195" s="84"/>
      <c r="S195" s="84"/>
      <c r="T195" s="85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185</v>
      </c>
      <c r="AU195" s="17" t="s">
        <v>79</v>
      </c>
    </row>
    <row r="196" s="2" customFormat="1" ht="21.0566" customHeight="1">
      <c r="A196" s="38"/>
      <c r="B196" s="39"/>
      <c r="C196" s="204" t="s">
        <v>528</v>
      </c>
      <c r="D196" s="204" t="s">
        <v>124</v>
      </c>
      <c r="E196" s="205" t="s">
        <v>529</v>
      </c>
      <c r="F196" s="206" t="s">
        <v>530</v>
      </c>
      <c r="G196" s="207" t="s">
        <v>127</v>
      </c>
      <c r="H196" s="208">
        <v>1</v>
      </c>
      <c r="I196" s="209"/>
      <c r="J196" s="210">
        <f>ROUND(I196*H196,2)</f>
        <v>0</v>
      </c>
      <c r="K196" s="206" t="s">
        <v>19</v>
      </c>
      <c r="L196" s="44"/>
      <c r="M196" s="211" t="s">
        <v>19</v>
      </c>
      <c r="N196" s="212" t="s">
        <v>40</v>
      </c>
      <c r="O196" s="84"/>
      <c r="P196" s="213">
        <f>O196*H196</f>
        <v>0</v>
      </c>
      <c r="Q196" s="213">
        <v>0</v>
      </c>
      <c r="R196" s="213">
        <f>Q196*H196</f>
        <v>0</v>
      </c>
      <c r="S196" s="213">
        <v>0</v>
      </c>
      <c r="T196" s="214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15" t="s">
        <v>128</v>
      </c>
      <c r="AT196" s="215" t="s">
        <v>124</v>
      </c>
      <c r="AU196" s="215" t="s">
        <v>79</v>
      </c>
      <c r="AY196" s="17" t="s">
        <v>121</v>
      </c>
      <c r="BE196" s="216">
        <f>IF(N196="základní",J196,0)</f>
        <v>0</v>
      </c>
      <c r="BF196" s="216">
        <f>IF(N196="snížená",J196,0)</f>
        <v>0</v>
      </c>
      <c r="BG196" s="216">
        <f>IF(N196="zákl. přenesená",J196,0)</f>
        <v>0</v>
      </c>
      <c r="BH196" s="216">
        <f>IF(N196="sníž. přenesená",J196,0)</f>
        <v>0</v>
      </c>
      <c r="BI196" s="216">
        <f>IF(N196="nulová",J196,0)</f>
        <v>0</v>
      </c>
      <c r="BJ196" s="17" t="s">
        <v>77</v>
      </c>
      <c r="BK196" s="216">
        <f>ROUND(I196*H196,2)</f>
        <v>0</v>
      </c>
      <c r="BL196" s="17" t="s">
        <v>128</v>
      </c>
      <c r="BM196" s="215" t="s">
        <v>1101</v>
      </c>
    </row>
    <row r="197" s="2" customFormat="1" ht="16.30189" customHeight="1">
      <c r="A197" s="38"/>
      <c r="B197" s="39"/>
      <c r="C197" s="217" t="s">
        <v>532</v>
      </c>
      <c r="D197" s="217" t="s">
        <v>134</v>
      </c>
      <c r="E197" s="218" t="s">
        <v>533</v>
      </c>
      <c r="F197" s="219" t="s">
        <v>534</v>
      </c>
      <c r="G197" s="220" t="s">
        <v>127</v>
      </c>
      <c r="H197" s="221">
        <v>1</v>
      </c>
      <c r="I197" s="222"/>
      <c r="J197" s="223">
        <f>ROUND(I197*H197,2)</f>
        <v>0</v>
      </c>
      <c r="K197" s="219" t="s">
        <v>19</v>
      </c>
      <c r="L197" s="224"/>
      <c r="M197" s="225" t="s">
        <v>19</v>
      </c>
      <c r="N197" s="226" t="s">
        <v>40</v>
      </c>
      <c r="O197" s="84"/>
      <c r="P197" s="213">
        <f>O197*H197</f>
        <v>0</v>
      </c>
      <c r="Q197" s="213">
        <v>0.00010000000000000001</v>
      </c>
      <c r="R197" s="213">
        <f>Q197*H197</f>
        <v>0.00010000000000000001</v>
      </c>
      <c r="S197" s="213">
        <v>0</v>
      </c>
      <c r="T197" s="214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15" t="s">
        <v>138</v>
      </c>
      <c r="AT197" s="215" t="s">
        <v>134</v>
      </c>
      <c r="AU197" s="215" t="s">
        <v>79</v>
      </c>
      <c r="AY197" s="17" t="s">
        <v>121</v>
      </c>
      <c r="BE197" s="216">
        <f>IF(N197="základní",J197,0)</f>
        <v>0</v>
      </c>
      <c r="BF197" s="216">
        <f>IF(N197="snížená",J197,0)</f>
        <v>0</v>
      </c>
      <c r="BG197" s="216">
        <f>IF(N197="zákl. přenesená",J197,0)</f>
        <v>0</v>
      </c>
      <c r="BH197" s="216">
        <f>IF(N197="sníž. přenesená",J197,0)</f>
        <v>0</v>
      </c>
      <c r="BI197" s="216">
        <f>IF(N197="nulová",J197,0)</f>
        <v>0</v>
      </c>
      <c r="BJ197" s="17" t="s">
        <v>77</v>
      </c>
      <c r="BK197" s="216">
        <f>ROUND(I197*H197,2)</f>
        <v>0</v>
      </c>
      <c r="BL197" s="17" t="s">
        <v>128</v>
      </c>
      <c r="BM197" s="215" t="s">
        <v>1102</v>
      </c>
    </row>
    <row r="198" s="2" customFormat="1" ht="23.4566" customHeight="1">
      <c r="A198" s="38"/>
      <c r="B198" s="39"/>
      <c r="C198" s="204" t="s">
        <v>536</v>
      </c>
      <c r="D198" s="204" t="s">
        <v>124</v>
      </c>
      <c r="E198" s="205" t="s">
        <v>177</v>
      </c>
      <c r="F198" s="206" t="s">
        <v>178</v>
      </c>
      <c r="G198" s="207" t="s">
        <v>179</v>
      </c>
      <c r="H198" s="208">
        <v>300</v>
      </c>
      <c r="I198" s="209"/>
      <c r="J198" s="210">
        <f>ROUND(I198*H198,2)</f>
        <v>0</v>
      </c>
      <c r="K198" s="206" t="s">
        <v>19</v>
      </c>
      <c r="L198" s="44"/>
      <c r="M198" s="211" t="s">
        <v>19</v>
      </c>
      <c r="N198" s="212" t="s">
        <v>40</v>
      </c>
      <c r="O198" s="84"/>
      <c r="P198" s="213">
        <f>O198*H198</f>
        <v>0</v>
      </c>
      <c r="Q198" s="213">
        <v>0</v>
      </c>
      <c r="R198" s="213">
        <f>Q198*H198</f>
        <v>0</v>
      </c>
      <c r="S198" s="213">
        <v>0</v>
      </c>
      <c r="T198" s="214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15" t="s">
        <v>128</v>
      </c>
      <c r="AT198" s="215" t="s">
        <v>124</v>
      </c>
      <c r="AU198" s="215" t="s">
        <v>79</v>
      </c>
      <c r="AY198" s="17" t="s">
        <v>121</v>
      </c>
      <c r="BE198" s="216">
        <f>IF(N198="základní",J198,0)</f>
        <v>0</v>
      </c>
      <c r="BF198" s="216">
        <f>IF(N198="snížená",J198,0)</f>
        <v>0</v>
      </c>
      <c r="BG198" s="216">
        <f>IF(N198="zákl. přenesená",J198,0)</f>
        <v>0</v>
      </c>
      <c r="BH198" s="216">
        <f>IF(N198="sníž. přenesená",J198,0)</f>
        <v>0</v>
      </c>
      <c r="BI198" s="216">
        <f>IF(N198="nulová",J198,0)</f>
        <v>0</v>
      </c>
      <c r="BJ198" s="17" t="s">
        <v>77</v>
      </c>
      <c r="BK198" s="216">
        <f>ROUND(I198*H198,2)</f>
        <v>0</v>
      </c>
      <c r="BL198" s="17" t="s">
        <v>128</v>
      </c>
      <c r="BM198" s="215" t="s">
        <v>1103</v>
      </c>
    </row>
    <row r="199" s="2" customFormat="1" ht="16.30189" customHeight="1">
      <c r="A199" s="38"/>
      <c r="B199" s="39"/>
      <c r="C199" s="217" t="s">
        <v>538</v>
      </c>
      <c r="D199" s="217" t="s">
        <v>134</v>
      </c>
      <c r="E199" s="218" t="s">
        <v>539</v>
      </c>
      <c r="F199" s="219" t="s">
        <v>540</v>
      </c>
      <c r="G199" s="220" t="s">
        <v>179</v>
      </c>
      <c r="H199" s="221">
        <v>315</v>
      </c>
      <c r="I199" s="222"/>
      <c r="J199" s="223">
        <f>ROUND(I199*H199,2)</f>
        <v>0</v>
      </c>
      <c r="K199" s="219" t="s">
        <v>19</v>
      </c>
      <c r="L199" s="224"/>
      <c r="M199" s="225" t="s">
        <v>19</v>
      </c>
      <c r="N199" s="226" t="s">
        <v>40</v>
      </c>
      <c r="O199" s="84"/>
      <c r="P199" s="213">
        <f>O199*H199</f>
        <v>0</v>
      </c>
      <c r="Q199" s="213">
        <v>0.00010000000000000001</v>
      </c>
      <c r="R199" s="213">
        <f>Q199*H199</f>
        <v>0.0315</v>
      </c>
      <c r="S199" s="213">
        <v>0</v>
      </c>
      <c r="T199" s="214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15" t="s">
        <v>138</v>
      </c>
      <c r="AT199" s="215" t="s">
        <v>134</v>
      </c>
      <c r="AU199" s="215" t="s">
        <v>79</v>
      </c>
      <c r="AY199" s="17" t="s">
        <v>121</v>
      </c>
      <c r="BE199" s="216">
        <f>IF(N199="základní",J199,0)</f>
        <v>0</v>
      </c>
      <c r="BF199" s="216">
        <f>IF(N199="snížená",J199,0)</f>
        <v>0</v>
      </c>
      <c r="BG199" s="216">
        <f>IF(N199="zákl. přenesená",J199,0)</f>
        <v>0</v>
      </c>
      <c r="BH199" s="216">
        <f>IF(N199="sníž. přenesená",J199,0)</f>
        <v>0</v>
      </c>
      <c r="BI199" s="216">
        <f>IF(N199="nulová",J199,0)</f>
        <v>0</v>
      </c>
      <c r="BJ199" s="17" t="s">
        <v>77</v>
      </c>
      <c r="BK199" s="216">
        <f>ROUND(I199*H199,2)</f>
        <v>0</v>
      </c>
      <c r="BL199" s="17" t="s">
        <v>128</v>
      </c>
      <c r="BM199" s="215" t="s">
        <v>1104</v>
      </c>
    </row>
    <row r="200" s="13" customFormat="1">
      <c r="A200" s="13"/>
      <c r="B200" s="238"/>
      <c r="C200" s="239"/>
      <c r="D200" s="227" t="s">
        <v>302</v>
      </c>
      <c r="E200" s="240" t="s">
        <v>19</v>
      </c>
      <c r="F200" s="241" t="s">
        <v>542</v>
      </c>
      <c r="G200" s="239"/>
      <c r="H200" s="242">
        <v>315</v>
      </c>
      <c r="I200" s="243"/>
      <c r="J200" s="239"/>
      <c r="K200" s="239"/>
      <c r="L200" s="244"/>
      <c r="M200" s="245"/>
      <c r="N200" s="246"/>
      <c r="O200" s="246"/>
      <c r="P200" s="246"/>
      <c r="Q200" s="246"/>
      <c r="R200" s="246"/>
      <c r="S200" s="246"/>
      <c r="T200" s="24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8" t="s">
        <v>302</v>
      </c>
      <c r="AU200" s="248" t="s">
        <v>79</v>
      </c>
      <c r="AV200" s="13" t="s">
        <v>79</v>
      </c>
      <c r="AW200" s="13" t="s">
        <v>31</v>
      </c>
      <c r="AX200" s="13" t="s">
        <v>77</v>
      </c>
      <c r="AY200" s="248" t="s">
        <v>121</v>
      </c>
    </row>
    <row r="201" s="2" customFormat="1" ht="21.0566" customHeight="1">
      <c r="A201" s="38"/>
      <c r="B201" s="39"/>
      <c r="C201" s="204" t="s">
        <v>543</v>
      </c>
      <c r="D201" s="204" t="s">
        <v>124</v>
      </c>
      <c r="E201" s="205" t="s">
        <v>544</v>
      </c>
      <c r="F201" s="206" t="s">
        <v>545</v>
      </c>
      <c r="G201" s="207" t="s">
        <v>179</v>
      </c>
      <c r="H201" s="208">
        <v>12</v>
      </c>
      <c r="I201" s="209"/>
      <c r="J201" s="210">
        <f>ROUND(I201*H201,2)</f>
        <v>0</v>
      </c>
      <c r="K201" s="206" t="s">
        <v>19</v>
      </c>
      <c r="L201" s="44"/>
      <c r="M201" s="211" t="s">
        <v>19</v>
      </c>
      <c r="N201" s="212" t="s">
        <v>40</v>
      </c>
      <c r="O201" s="84"/>
      <c r="P201" s="213">
        <f>O201*H201</f>
        <v>0</v>
      </c>
      <c r="Q201" s="213">
        <v>0</v>
      </c>
      <c r="R201" s="213">
        <f>Q201*H201</f>
        <v>0</v>
      </c>
      <c r="S201" s="213">
        <v>0</v>
      </c>
      <c r="T201" s="214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15" t="s">
        <v>128</v>
      </c>
      <c r="AT201" s="215" t="s">
        <v>124</v>
      </c>
      <c r="AU201" s="215" t="s">
        <v>79</v>
      </c>
      <c r="AY201" s="17" t="s">
        <v>121</v>
      </c>
      <c r="BE201" s="216">
        <f>IF(N201="základní",J201,0)</f>
        <v>0</v>
      </c>
      <c r="BF201" s="216">
        <f>IF(N201="snížená",J201,0)</f>
        <v>0</v>
      </c>
      <c r="BG201" s="216">
        <f>IF(N201="zákl. přenesená",J201,0)</f>
        <v>0</v>
      </c>
      <c r="BH201" s="216">
        <f>IF(N201="sníž. přenesená",J201,0)</f>
        <v>0</v>
      </c>
      <c r="BI201" s="216">
        <f>IF(N201="nulová",J201,0)</f>
        <v>0</v>
      </c>
      <c r="BJ201" s="17" t="s">
        <v>77</v>
      </c>
      <c r="BK201" s="216">
        <f>ROUND(I201*H201,2)</f>
        <v>0</v>
      </c>
      <c r="BL201" s="17" t="s">
        <v>128</v>
      </c>
      <c r="BM201" s="215" t="s">
        <v>1105</v>
      </c>
    </row>
    <row r="202" s="2" customFormat="1" ht="16.30189" customHeight="1">
      <c r="A202" s="38"/>
      <c r="B202" s="39"/>
      <c r="C202" s="217" t="s">
        <v>547</v>
      </c>
      <c r="D202" s="217" t="s">
        <v>134</v>
      </c>
      <c r="E202" s="218" t="s">
        <v>548</v>
      </c>
      <c r="F202" s="219" t="s">
        <v>549</v>
      </c>
      <c r="G202" s="220" t="s">
        <v>179</v>
      </c>
      <c r="H202" s="221">
        <v>12</v>
      </c>
      <c r="I202" s="222"/>
      <c r="J202" s="223">
        <f>ROUND(I202*H202,2)</f>
        <v>0</v>
      </c>
      <c r="K202" s="219" t="s">
        <v>19</v>
      </c>
      <c r="L202" s="224"/>
      <c r="M202" s="225" t="s">
        <v>19</v>
      </c>
      <c r="N202" s="226" t="s">
        <v>40</v>
      </c>
      <c r="O202" s="84"/>
      <c r="P202" s="213">
        <f>O202*H202</f>
        <v>0</v>
      </c>
      <c r="Q202" s="213">
        <v>0</v>
      </c>
      <c r="R202" s="213">
        <f>Q202*H202</f>
        <v>0</v>
      </c>
      <c r="S202" s="213">
        <v>0</v>
      </c>
      <c r="T202" s="214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15" t="s">
        <v>138</v>
      </c>
      <c r="AT202" s="215" t="s">
        <v>134</v>
      </c>
      <c r="AU202" s="215" t="s">
        <v>79</v>
      </c>
      <c r="AY202" s="17" t="s">
        <v>121</v>
      </c>
      <c r="BE202" s="216">
        <f>IF(N202="základní",J202,0)</f>
        <v>0</v>
      </c>
      <c r="BF202" s="216">
        <f>IF(N202="snížená",J202,0)</f>
        <v>0</v>
      </c>
      <c r="BG202" s="216">
        <f>IF(N202="zákl. přenesená",J202,0)</f>
        <v>0</v>
      </c>
      <c r="BH202" s="216">
        <f>IF(N202="sníž. přenesená",J202,0)</f>
        <v>0</v>
      </c>
      <c r="BI202" s="216">
        <f>IF(N202="nulová",J202,0)</f>
        <v>0</v>
      </c>
      <c r="BJ202" s="17" t="s">
        <v>77</v>
      </c>
      <c r="BK202" s="216">
        <f>ROUND(I202*H202,2)</f>
        <v>0</v>
      </c>
      <c r="BL202" s="17" t="s">
        <v>128</v>
      </c>
      <c r="BM202" s="215" t="s">
        <v>1106</v>
      </c>
    </row>
    <row r="203" s="2" customFormat="1">
      <c r="A203" s="38"/>
      <c r="B203" s="39"/>
      <c r="C203" s="40"/>
      <c r="D203" s="227" t="s">
        <v>185</v>
      </c>
      <c r="E203" s="40"/>
      <c r="F203" s="228" t="s">
        <v>551</v>
      </c>
      <c r="G203" s="40"/>
      <c r="H203" s="40"/>
      <c r="I203" s="229"/>
      <c r="J203" s="40"/>
      <c r="K203" s="40"/>
      <c r="L203" s="44"/>
      <c r="M203" s="230"/>
      <c r="N203" s="231"/>
      <c r="O203" s="84"/>
      <c r="P203" s="84"/>
      <c r="Q203" s="84"/>
      <c r="R203" s="84"/>
      <c r="S203" s="84"/>
      <c r="T203" s="85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185</v>
      </c>
      <c r="AU203" s="17" t="s">
        <v>79</v>
      </c>
    </row>
    <row r="204" s="2" customFormat="1" ht="16.30189" customHeight="1">
      <c r="A204" s="38"/>
      <c r="B204" s="39"/>
      <c r="C204" s="217" t="s">
        <v>552</v>
      </c>
      <c r="D204" s="217" t="s">
        <v>134</v>
      </c>
      <c r="E204" s="218" t="s">
        <v>553</v>
      </c>
      <c r="F204" s="219" t="s">
        <v>554</v>
      </c>
      <c r="G204" s="220" t="s">
        <v>127</v>
      </c>
      <c r="H204" s="221">
        <v>12</v>
      </c>
      <c r="I204" s="222"/>
      <c r="J204" s="223">
        <f>ROUND(I204*H204,2)</f>
        <v>0</v>
      </c>
      <c r="K204" s="219" t="s">
        <v>19</v>
      </c>
      <c r="L204" s="224"/>
      <c r="M204" s="225" t="s">
        <v>19</v>
      </c>
      <c r="N204" s="226" t="s">
        <v>40</v>
      </c>
      <c r="O204" s="84"/>
      <c r="P204" s="213">
        <f>O204*H204</f>
        <v>0</v>
      </c>
      <c r="Q204" s="213">
        <v>0</v>
      </c>
      <c r="R204" s="213">
        <f>Q204*H204</f>
        <v>0</v>
      </c>
      <c r="S204" s="213">
        <v>0</v>
      </c>
      <c r="T204" s="214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15" t="s">
        <v>138</v>
      </c>
      <c r="AT204" s="215" t="s">
        <v>134</v>
      </c>
      <c r="AU204" s="215" t="s">
        <v>79</v>
      </c>
      <c r="AY204" s="17" t="s">
        <v>121</v>
      </c>
      <c r="BE204" s="216">
        <f>IF(N204="základní",J204,0)</f>
        <v>0</v>
      </c>
      <c r="BF204" s="216">
        <f>IF(N204="snížená",J204,0)</f>
        <v>0</v>
      </c>
      <c r="BG204" s="216">
        <f>IF(N204="zákl. přenesená",J204,0)</f>
        <v>0</v>
      </c>
      <c r="BH204" s="216">
        <f>IF(N204="sníž. přenesená",J204,0)</f>
        <v>0</v>
      </c>
      <c r="BI204" s="216">
        <f>IF(N204="nulová",J204,0)</f>
        <v>0</v>
      </c>
      <c r="BJ204" s="17" t="s">
        <v>77</v>
      </c>
      <c r="BK204" s="216">
        <f>ROUND(I204*H204,2)</f>
        <v>0</v>
      </c>
      <c r="BL204" s="17" t="s">
        <v>128</v>
      </c>
      <c r="BM204" s="215" t="s">
        <v>1107</v>
      </c>
    </row>
    <row r="205" s="2" customFormat="1">
      <c r="A205" s="38"/>
      <c r="B205" s="39"/>
      <c r="C205" s="40"/>
      <c r="D205" s="227" t="s">
        <v>185</v>
      </c>
      <c r="E205" s="40"/>
      <c r="F205" s="228" t="s">
        <v>556</v>
      </c>
      <c r="G205" s="40"/>
      <c r="H205" s="40"/>
      <c r="I205" s="229"/>
      <c r="J205" s="40"/>
      <c r="K205" s="40"/>
      <c r="L205" s="44"/>
      <c r="M205" s="230"/>
      <c r="N205" s="231"/>
      <c r="O205" s="84"/>
      <c r="P205" s="84"/>
      <c r="Q205" s="84"/>
      <c r="R205" s="84"/>
      <c r="S205" s="84"/>
      <c r="T205" s="85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185</v>
      </c>
      <c r="AU205" s="17" t="s">
        <v>79</v>
      </c>
    </row>
    <row r="206" s="2" customFormat="1" ht="16.30189" customHeight="1">
      <c r="A206" s="38"/>
      <c r="B206" s="39"/>
      <c r="C206" s="217" t="s">
        <v>557</v>
      </c>
      <c r="D206" s="217" t="s">
        <v>134</v>
      </c>
      <c r="E206" s="218" t="s">
        <v>558</v>
      </c>
      <c r="F206" s="219" t="s">
        <v>559</v>
      </c>
      <c r="G206" s="220" t="s">
        <v>127</v>
      </c>
      <c r="H206" s="221">
        <v>12</v>
      </c>
      <c r="I206" s="222"/>
      <c r="J206" s="223">
        <f>ROUND(I206*H206,2)</f>
        <v>0</v>
      </c>
      <c r="K206" s="219" t="s">
        <v>19</v>
      </c>
      <c r="L206" s="224"/>
      <c r="M206" s="225" t="s">
        <v>19</v>
      </c>
      <c r="N206" s="226" t="s">
        <v>40</v>
      </c>
      <c r="O206" s="84"/>
      <c r="P206" s="213">
        <f>O206*H206</f>
        <v>0</v>
      </c>
      <c r="Q206" s="213">
        <v>0</v>
      </c>
      <c r="R206" s="213">
        <f>Q206*H206</f>
        <v>0</v>
      </c>
      <c r="S206" s="213">
        <v>0</v>
      </c>
      <c r="T206" s="214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15" t="s">
        <v>138</v>
      </c>
      <c r="AT206" s="215" t="s">
        <v>134</v>
      </c>
      <c r="AU206" s="215" t="s">
        <v>79</v>
      </c>
      <c r="AY206" s="17" t="s">
        <v>121</v>
      </c>
      <c r="BE206" s="216">
        <f>IF(N206="základní",J206,0)</f>
        <v>0</v>
      </c>
      <c r="BF206" s="216">
        <f>IF(N206="snížená",J206,0)</f>
        <v>0</v>
      </c>
      <c r="BG206" s="216">
        <f>IF(N206="zákl. přenesená",J206,0)</f>
        <v>0</v>
      </c>
      <c r="BH206" s="216">
        <f>IF(N206="sníž. přenesená",J206,0)</f>
        <v>0</v>
      </c>
      <c r="BI206" s="216">
        <f>IF(N206="nulová",J206,0)</f>
        <v>0</v>
      </c>
      <c r="BJ206" s="17" t="s">
        <v>77</v>
      </c>
      <c r="BK206" s="216">
        <f>ROUND(I206*H206,2)</f>
        <v>0</v>
      </c>
      <c r="BL206" s="17" t="s">
        <v>128</v>
      </c>
      <c r="BM206" s="215" t="s">
        <v>1108</v>
      </c>
    </row>
    <row r="207" s="2" customFormat="1">
      <c r="A207" s="38"/>
      <c r="B207" s="39"/>
      <c r="C207" s="40"/>
      <c r="D207" s="227" t="s">
        <v>185</v>
      </c>
      <c r="E207" s="40"/>
      <c r="F207" s="228" t="s">
        <v>561</v>
      </c>
      <c r="G207" s="40"/>
      <c r="H207" s="40"/>
      <c r="I207" s="229"/>
      <c r="J207" s="40"/>
      <c r="K207" s="40"/>
      <c r="L207" s="44"/>
      <c r="M207" s="230"/>
      <c r="N207" s="231"/>
      <c r="O207" s="84"/>
      <c r="P207" s="84"/>
      <c r="Q207" s="84"/>
      <c r="R207" s="84"/>
      <c r="S207" s="84"/>
      <c r="T207" s="85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185</v>
      </c>
      <c r="AU207" s="17" t="s">
        <v>79</v>
      </c>
    </row>
    <row r="208" s="2" customFormat="1" ht="16.30189" customHeight="1">
      <c r="A208" s="38"/>
      <c r="B208" s="39"/>
      <c r="C208" s="217" t="s">
        <v>562</v>
      </c>
      <c r="D208" s="217" t="s">
        <v>134</v>
      </c>
      <c r="E208" s="218" t="s">
        <v>386</v>
      </c>
      <c r="F208" s="219" t="s">
        <v>387</v>
      </c>
      <c r="G208" s="220" t="s">
        <v>127</v>
      </c>
      <c r="H208" s="221">
        <v>12</v>
      </c>
      <c r="I208" s="222"/>
      <c r="J208" s="223">
        <f>ROUND(I208*H208,2)</f>
        <v>0</v>
      </c>
      <c r="K208" s="219" t="s">
        <v>19</v>
      </c>
      <c r="L208" s="224"/>
      <c r="M208" s="225" t="s">
        <v>19</v>
      </c>
      <c r="N208" s="226" t="s">
        <v>40</v>
      </c>
      <c r="O208" s="84"/>
      <c r="P208" s="213">
        <f>O208*H208</f>
        <v>0</v>
      </c>
      <c r="Q208" s="213">
        <v>0.00012999999999999999</v>
      </c>
      <c r="R208" s="213">
        <f>Q208*H208</f>
        <v>0.0015599999999999998</v>
      </c>
      <c r="S208" s="213">
        <v>0</v>
      </c>
      <c r="T208" s="214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15" t="s">
        <v>138</v>
      </c>
      <c r="AT208" s="215" t="s">
        <v>134</v>
      </c>
      <c r="AU208" s="215" t="s">
        <v>79</v>
      </c>
      <c r="AY208" s="17" t="s">
        <v>121</v>
      </c>
      <c r="BE208" s="216">
        <f>IF(N208="základní",J208,0)</f>
        <v>0</v>
      </c>
      <c r="BF208" s="216">
        <f>IF(N208="snížená",J208,0)</f>
        <v>0</v>
      </c>
      <c r="BG208" s="216">
        <f>IF(N208="zákl. přenesená",J208,0)</f>
        <v>0</v>
      </c>
      <c r="BH208" s="216">
        <f>IF(N208="sníž. přenesená",J208,0)</f>
        <v>0</v>
      </c>
      <c r="BI208" s="216">
        <f>IF(N208="nulová",J208,0)</f>
        <v>0</v>
      </c>
      <c r="BJ208" s="17" t="s">
        <v>77</v>
      </c>
      <c r="BK208" s="216">
        <f>ROUND(I208*H208,2)</f>
        <v>0</v>
      </c>
      <c r="BL208" s="17" t="s">
        <v>128</v>
      </c>
      <c r="BM208" s="215" t="s">
        <v>1109</v>
      </c>
    </row>
    <row r="209" s="2" customFormat="1" ht="23.4566" customHeight="1">
      <c r="A209" s="38"/>
      <c r="B209" s="39"/>
      <c r="C209" s="204" t="s">
        <v>564</v>
      </c>
      <c r="D209" s="204" t="s">
        <v>124</v>
      </c>
      <c r="E209" s="205" t="s">
        <v>565</v>
      </c>
      <c r="F209" s="206" t="s">
        <v>566</v>
      </c>
      <c r="G209" s="207" t="s">
        <v>567</v>
      </c>
      <c r="H209" s="208">
        <v>250</v>
      </c>
      <c r="I209" s="209"/>
      <c r="J209" s="210">
        <f>ROUND(I209*H209,2)</f>
        <v>0</v>
      </c>
      <c r="K209" s="206" t="s">
        <v>19</v>
      </c>
      <c r="L209" s="44"/>
      <c r="M209" s="211" t="s">
        <v>19</v>
      </c>
      <c r="N209" s="212" t="s">
        <v>40</v>
      </c>
      <c r="O209" s="84"/>
      <c r="P209" s="213">
        <f>O209*H209</f>
        <v>0</v>
      </c>
      <c r="Q209" s="213">
        <v>0</v>
      </c>
      <c r="R209" s="213">
        <f>Q209*H209</f>
        <v>0</v>
      </c>
      <c r="S209" s="213">
        <v>0</v>
      </c>
      <c r="T209" s="214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15" t="s">
        <v>128</v>
      </c>
      <c r="AT209" s="215" t="s">
        <v>124</v>
      </c>
      <c r="AU209" s="215" t="s">
        <v>79</v>
      </c>
      <c r="AY209" s="17" t="s">
        <v>121</v>
      </c>
      <c r="BE209" s="216">
        <f>IF(N209="základní",J209,0)</f>
        <v>0</v>
      </c>
      <c r="BF209" s="216">
        <f>IF(N209="snížená",J209,0)</f>
        <v>0</v>
      </c>
      <c r="BG209" s="216">
        <f>IF(N209="zákl. přenesená",J209,0)</f>
        <v>0</v>
      </c>
      <c r="BH209" s="216">
        <f>IF(N209="sníž. přenesená",J209,0)</f>
        <v>0</v>
      </c>
      <c r="BI209" s="216">
        <f>IF(N209="nulová",J209,0)</f>
        <v>0</v>
      </c>
      <c r="BJ209" s="17" t="s">
        <v>77</v>
      </c>
      <c r="BK209" s="216">
        <f>ROUND(I209*H209,2)</f>
        <v>0</v>
      </c>
      <c r="BL209" s="17" t="s">
        <v>128</v>
      </c>
      <c r="BM209" s="215" t="s">
        <v>1110</v>
      </c>
    </row>
    <row r="210" s="2" customFormat="1" ht="16.30189" customHeight="1">
      <c r="A210" s="38"/>
      <c r="B210" s="39"/>
      <c r="C210" s="217" t="s">
        <v>569</v>
      </c>
      <c r="D210" s="217" t="s">
        <v>134</v>
      </c>
      <c r="E210" s="218" t="s">
        <v>570</v>
      </c>
      <c r="F210" s="219" t="s">
        <v>571</v>
      </c>
      <c r="G210" s="220" t="s">
        <v>127</v>
      </c>
      <c r="H210" s="221">
        <v>1</v>
      </c>
      <c r="I210" s="222"/>
      <c r="J210" s="223">
        <f>ROUND(I210*H210,2)</f>
        <v>0</v>
      </c>
      <c r="K210" s="219" t="s">
        <v>19</v>
      </c>
      <c r="L210" s="224"/>
      <c r="M210" s="225" t="s">
        <v>19</v>
      </c>
      <c r="N210" s="226" t="s">
        <v>40</v>
      </c>
      <c r="O210" s="84"/>
      <c r="P210" s="213">
        <f>O210*H210</f>
        <v>0</v>
      </c>
      <c r="Q210" s="213">
        <v>0</v>
      </c>
      <c r="R210" s="213">
        <f>Q210*H210</f>
        <v>0</v>
      </c>
      <c r="S210" s="213">
        <v>0</v>
      </c>
      <c r="T210" s="214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15" t="s">
        <v>138</v>
      </c>
      <c r="AT210" s="215" t="s">
        <v>134</v>
      </c>
      <c r="AU210" s="215" t="s">
        <v>79</v>
      </c>
      <c r="AY210" s="17" t="s">
        <v>121</v>
      </c>
      <c r="BE210" s="216">
        <f>IF(N210="základní",J210,0)</f>
        <v>0</v>
      </c>
      <c r="BF210" s="216">
        <f>IF(N210="snížená",J210,0)</f>
        <v>0</v>
      </c>
      <c r="BG210" s="216">
        <f>IF(N210="zákl. přenesená",J210,0)</f>
        <v>0</v>
      </c>
      <c r="BH210" s="216">
        <f>IF(N210="sníž. přenesená",J210,0)</f>
        <v>0</v>
      </c>
      <c r="BI210" s="216">
        <f>IF(N210="nulová",J210,0)</f>
        <v>0</v>
      </c>
      <c r="BJ210" s="17" t="s">
        <v>77</v>
      </c>
      <c r="BK210" s="216">
        <f>ROUND(I210*H210,2)</f>
        <v>0</v>
      </c>
      <c r="BL210" s="17" t="s">
        <v>128</v>
      </c>
      <c r="BM210" s="215" t="s">
        <v>1111</v>
      </c>
    </row>
    <row r="211" s="2" customFormat="1" ht="16.30189" customHeight="1">
      <c r="A211" s="38"/>
      <c r="B211" s="39"/>
      <c r="C211" s="217" t="s">
        <v>573</v>
      </c>
      <c r="D211" s="217" t="s">
        <v>134</v>
      </c>
      <c r="E211" s="218" t="s">
        <v>574</v>
      </c>
      <c r="F211" s="219" t="s">
        <v>575</v>
      </c>
      <c r="G211" s="220" t="s">
        <v>309</v>
      </c>
      <c r="H211" s="221">
        <v>1</v>
      </c>
      <c r="I211" s="222"/>
      <c r="J211" s="223">
        <f>ROUND(I211*H211,2)</f>
        <v>0</v>
      </c>
      <c r="K211" s="219" t="s">
        <v>19</v>
      </c>
      <c r="L211" s="224"/>
      <c r="M211" s="225" t="s">
        <v>19</v>
      </c>
      <c r="N211" s="226" t="s">
        <v>40</v>
      </c>
      <c r="O211" s="84"/>
      <c r="P211" s="213">
        <f>O211*H211</f>
        <v>0</v>
      </c>
      <c r="Q211" s="213">
        <v>0</v>
      </c>
      <c r="R211" s="213">
        <f>Q211*H211</f>
        <v>0</v>
      </c>
      <c r="S211" s="213">
        <v>0</v>
      </c>
      <c r="T211" s="214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15" t="s">
        <v>138</v>
      </c>
      <c r="AT211" s="215" t="s">
        <v>134</v>
      </c>
      <c r="AU211" s="215" t="s">
        <v>79</v>
      </c>
      <c r="AY211" s="17" t="s">
        <v>121</v>
      </c>
      <c r="BE211" s="216">
        <f>IF(N211="základní",J211,0)</f>
        <v>0</v>
      </c>
      <c r="BF211" s="216">
        <f>IF(N211="snížená",J211,0)</f>
        <v>0</v>
      </c>
      <c r="BG211" s="216">
        <f>IF(N211="zákl. přenesená",J211,0)</f>
        <v>0</v>
      </c>
      <c r="BH211" s="216">
        <f>IF(N211="sníž. přenesená",J211,0)</f>
        <v>0</v>
      </c>
      <c r="BI211" s="216">
        <f>IF(N211="nulová",J211,0)</f>
        <v>0</v>
      </c>
      <c r="BJ211" s="17" t="s">
        <v>77</v>
      </c>
      <c r="BK211" s="216">
        <f>ROUND(I211*H211,2)</f>
        <v>0</v>
      </c>
      <c r="BL211" s="17" t="s">
        <v>128</v>
      </c>
      <c r="BM211" s="215" t="s">
        <v>1112</v>
      </c>
    </row>
    <row r="212" s="2" customFormat="1" ht="16.30189" customHeight="1">
      <c r="A212" s="38"/>
      <c r="B212" s="39"/>
      <c r="C212" s="204" t="s">
        <v>577</v>
      </c>
      <c r="D212" s="204" t="s">
        <v>124</v>
      </c>
      <c r="E212" s="205" t="s">
        <v>578</v>
      </c>
      <c r="F212" s="206" t="s">
        <v>579</v>
      </c>
      <c r="G212" s="207" t="s">
        <v>127</v>
      </c>
      <c r="H212" s="208">
        <v>1</v>
      </c>
      <c r="I212" s="209"/>
      <c r="J212" s="210">
        <f>ROUND(I212*H212,2)</f>
        <v>0</v>
      </c>
      <c r="K212" s="206" t="s">
        <v>19</v>
      </c>
      <c r="L212" s="44"/>
      <c r="M212" s="211" t="s">
        <v>19</v>
      </c>
      <c r="N212" s="212" t="s">
        <v>40</v>
      </c>
      <c r="O212" s="84"/>
      <c r="P212" s="213">
        <f>O212*H212</f>
        <v>0</v>
      </c>
      <c r="Q212" s="213">
        <v>0</v>
      </c>
      <c r="R212" s="213">
        <f>Q212*H212</f>
        <v>0</v>
      </c>
      <c r="S212" s="213">
        <v>0</v>
      </c>
      <c r="T212" s="214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15" t="s">
        <v>128</v>
      </c>
      <c r="AT212" s="215" t="s">
        <v>124</v>
      </c>
      <c r="AU212" s="215" t="s">
        <v>79</v>
      </c>
      <c r="AY212" s="17" t="s">
        <v>121</v>
      </c>
      <c r="BE212" s="216">
        <f>IF(N212="základní",J212,0)</f>
        <v>0</v>
      </c>
      <c r="BF212" s="216">
        <f>IF(N212="snížená",J212,0)</f>
        <v>0</v>
      </c>
      <c r="BG212" s="216">
        <f>IF(N212="zákl. přenesená",J212,0)</f>
        <v>0</v>
      </c>
      <c r="BH212" s="216">
        <f>IF(N212="sníž. přenesená",J212,0)</f>
        <v>0</v>
      </c>
      <c r="BI212" s="216">
        <f>IF(N212="nulová",J212,0)</f>
        <v>0</v>
      </c>
      <c r="BJ212" s="17" t="s">
        <v>77</v>
      </c>
      <c r="BK212" s="216">
        <f>ROUND(I212*H212,2)</f>
        <v>0</v>
      </c>
      <c r="BL212" s="17" t="s">
        <v>128</v>
      </c>
      <c r="BM212" s="215" t="s">
        <v>1113</v>
      </c>
    </row>
    <row r="213" s="2" customFormat="1" ht="16.30189" customHeight="1">
      <c r="A213" s="38"/>
      <c r="B213" s="39"/>
      <c r="C213" s="217" t="s">
        <v>581</v>
      </c>
      <c r="D213" s="217" t="s">
        <v>134</v>
      </c>
      <c r="E213" s="218" t="s">
        <v>582</v>
      </c>
      <c r="F213" s="219" t="s">
        <v>583</v>
      </c>
      <c r="G213" s="220" t="s">
        <v>127</v>
      </c>
      <c r="H213" s="221">
        <v>1</v>
      </c>
      <c r="I213" s="222"/>
      <c r="J213" s="223">
        <f>ROUND(I213*H213,2)</f>
        <v>0</v>
      </c>
      <c r="K213" s="219" t="s">
        <v>19</v>
      </c>
      <c r="L213" s="224"/>
      <c r="M213" s="225" t="s">
        <v>19</v>
      </c>
      <c r="N213" s="226" t="s">
        <v>40</v>
      </c>
      <c r="O213" s="84"/>
      <c r="P213" s="213">
        <f>O213*H213</f>
        <v>0</v>
      </c>
      <c r="Q213" s="213">
        <v>0.013599999999999999</v>
      </c>
      <c r="R213" s="213">
        <f>Q213*H213</f>
        <v>0.013599999999999999</v>
      </c>
      <c r="S213" s="213">
        <v>0</v>
      </c>
      <c r="T213" s="214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15" t="s">
        <v>138</v>
      </c>
      <c r="AT213" s="215" t="s">
        <v>134</v>
      </c>
      <c r="AU213" s="215" t="s">
        <v>79</v>
      </c>
      <c r="AY213" s="17" t="s">
        <v>121</v>
      </c>
      <c r="BE213" s="216">
        <f>IF(N213="základní",J213,0)</f>
        <v>0</v>
      </c>
      <c r="BF213" s="216">
        <f>IF(N213="snížená",J213,0)</f>
        <v>0</v>
      </c>
      <c r="BG213" s="216">
        <f>IF(N213="zákl. přenesená",J213,0)</f>
        <v>0</v>
      </c>
      <c r="BH213" s="216">
        <f>IF(N213="sníž. přenesená",J213,0)</f>
        <v>0</v>
      </c>
      <c r="BI213" s="216">
        <f>IF(N213="nulová",J213,0)</f>
        <v>0</v>
      </c>
      <c r="BJ213" s="17" t="s">
        <v>77</v>
      </c>
      <c r="BK213" s="216">
        <f>ROUND(I213*H213,2)</f>
        <v>0</v>
      </c>
      <c r="BL213" s="17" t="s">
        <v>128</v>
      </c>
      <c r="BM213" s="215" t="s">
        <v>1114</v>
      </c>
    </row>
    <row r="214" s="2" customFormat="1" ht="16.30189" customHeight="1">
      <c r="A214" s="38"/>
      <c r="B214" s="39"/>
      <c r="C214" s="204" t="s">
        <v>585</v>
      </c>
      <c r="D214" s="204" t="s">
        <v>124</v>
      </c>
      <c r="E214" s="205" t="s">
        <v>586</v>
      </c>
      <c r="F214" s="206" t="s">
        <v>587</v>
      </c>
      <c r="G214" s="207" t="s">
        <v>127</v>
      </c>
      <c r="H214" s="208">
        <v>1</v>
      </c>
      <c r="I214" s="209"/>
      <c r="J214" s="210">
        <f>ROUND(I214*H214,2)</f>
        <v>0</v>
      </c>
      <c r="K214" s="206" t="s">
        <v>19</v>
      </c>
      <c r="L214" s="44"/>
      <c r="M214" s="211" t="s">
        <v>19</v>
      </c>
      <c r="N214" s="212" t="s">
        <v>40</v>
      </c>
      <c r="O214" s="84"/>
      <c r="P214" s="213">
        <f>O214*H214</f>
        <v>0</v>
      </c>
      <c r="Q214" s="213">
        <v>0</v>
      </c>
      <c r="R214" s="213">
        <f>Q214*H214</f>
        <v>0</v>
      </c>
      <c r="S214" s="213">
        <v>0</v>
      </c>
      <c r="T214" s="214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15" t="s">
        <v>128</v>
      </c>
      <c r="AT214" s="215" t="s">
        <v>124</v>
      </c>
      <c r="AU214" s="215" t="s">
        <v>79</v>
      </c>
      <c r="AY214" s="17" t="s">
        <v>121</v>
      </c>
      <c r="BE214" s="216">
        <f>IF(N214="základní",J214,0)</f>
        <v>0</v>
      </c>
      <c r="BF214" s="216">
        <f>IF(N214="snížená",J214,0)</f>
        <v>0</v>
      </c>
      <c r="BG214" s="216">
        <f>IF(N214="zákl. přenesená",J214,0)</f>
        <v>0</v>
      </c>
      <c r="BH214" s="216">
        <f>IF(N214="sníž. přenesená",J214,0)</f>
        <v>0</v>
      </c>
      <c r="BI214" s="216">
        <f>IF(N214="nulová",J214,0)</f>
        <v>0</v>
      </c>
      <c r="BJ214" s="17" t="s">
        <v>77</v>
      </c>
      <c r="BK214" s="216">
        <f>ROUND(I214*H214,2)</f>
        <v>0</v>
      </c>
      <c r="BL214" s="17" t="s">
        <v>128</v>
      </c>
      <c r="BM214" s="215" t="s">
        <v>1115</v>
      </c>
    </row>
    <row r="215" s="2" customFormat="1" ht="16.30189" customHeight="1">
      <c r="A215" s="38"/>
      <c r="B215" s="39"/>
      <c r="C215" s="217" t="s">
        <v>589</v>
      </c>
      <c r="D215" s="217" t="s">
        <v>134</v>
      </c>
      <c r="E215" s="218" t="s">
        <v>590</v>
      </c>
      <c r="F215" s="219" t="s">
        <v>591</v>
      </c>
      <c r="G215" s="220" t="s">
        <v>127</v>
      </c>
      <c r="H215" s="221">
        <v>1</v>
      </c>
      <c r="I215" s="222"/>
      <c r="J215" s="223">
        <f>ROUND(I215*H215,2)</f>
        <v>0</v>
      </c>
      <c r="K215" s="219" t="s">
        <v>19</v>
      </c>
      <c r="L215" s="224"/>
      <c r="M215" s="225" t="s">
        <v>19</v>
      </c>
      <c r="N215" s="226" t="s">
        <v>40</v>
      </c>
      <c r="O215" s="84"/>
      <c r="P215" s="213">
        <f>O215*H215</f>
        <v>0</v>
      </c>
      <c r="Q215" s="213">
        <v>0.0025500000000000002</v>
      </c>
      <c r="R215" s="213">
        <f>Q215*H215</f>
        <v>0.0025500000000000002</v>
      </c>
      <c r="S215" s="213">
        <v>0</v>
      </c>
      <c r="T215" s="214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15" t="s">
        <v>138</v>
      </c>
      <c r="AT215" s="215" t="s">
        <v>134</v>
      </c>
      <c r="AU215" s="215" t="s">
        <v>79</v>
      </c>
      <c r="AY215" s="17" t="s">
        <v>121</v>
      </c>
      <c r="BE215" s="216">
        <f>IF(N215="základní",J215,0)</f>
        <v>0</v>
      </c>
      <c r="BF215" s="216">
        <f>IF(N215="snížená",J215,0)</f>
        <v>0</v>
      </c>
      <c r="BG215" s="216">
        <f>IF(N215="zákl. přenesená",J215,0)</f>
        <v>0</v>
      </c>
      <c r="BH215" s="216">
        <f>IF(N215="sníž. přenesená",J215,0)</f>
        <v>0</v>
      </c>
      <c r="BI215" s="216">
        <f>IF(N215="nulová",J215,0)</f>
        <v>0</v>
      </c>
      <c r="BJ215" s="17" t="s">
        <v>77</v>
      </c>
      <c r="BK215" s="216">
        <f>ROUND(I215*H215,2)</f>
        <v>0</v>
      </c>
      <c r="BL215" s="17" t="s">
        <v>128</v>
      </c>
      <c r="BM215" s="215" t="s">
        <v>1116</v>
      </c>
    </row>
    <row r="216" s="2" customFormat="1" ht="16.30189" customHeight="1">
      <c r="A216" s="38"/>
      <c r="B216" s="39"/>
      <c r="C216" s="204" t="s">
        <v>593</v>
      </c>
      <c r="D216" s="204" t="s">
        <v>124</v>
      </c>
      <c r="E216" s="205" t="s">
        <v>594</v>
      </c>
      <c r="F216" s="206" t="s">
        <v>595</v>
      </c>
      <c r="G216" s="207" t="s">
        <v>127</v>
      </c>
      <c r="H216" s="208">
        <v>1</v>
      </c>
      <c r="I216" s="209"/>
      <c r="J216" s="210">
        <f>ROUND(I216*H216,2)</f>
        <v>0</v>
      </c>
      <c r="K216" s="206" t="s">
        <v>19</v>
      </c>
      <c r="L216" s="44"/>
      <c r="M216" s="211" t="s">
        <v>19</v>
      </c>
      <c r="N216" s="212" t="s">
        <v>40</v>
      </c>
      <c r="O216" s="84"/>
      <c r="P216" s="213">
        <f>O216*H216</f>
        <v>0</v>
      </c>
      <c r="Q216" s="213">
        <v>0</v>
      </c>
      <c r="R216" s="213">
        <f>Q216*H216</f>
        <v>0</v>
      </c>
      <c r="S216" s="213">
        <v>0</v>
      </c>
      <c r="T216" s="214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15" t="s">
        <v>128</v>
      </c>
      <c r="AT216" s="215" t="s">
        <v>124</v>
      </c>
      <c r="AU216" s="215" t="s">
        <v>79</v>
      </c>
      <c r="AY216" s="17" t="s">
        <v>121</v>
      </c>
      <c r="BE216" s="216">
        <f>IF(N216="základní",J216,0)</f>
        <v>0</v>
      </c>
      <c r="BF216" s="216">
        <f>IF(N216="snížená",J216,0)</f>
        <v>0</v>
      </c>
      <c r="BG216" s="216">
        <f>IF(N216="zákl. přenesená",J216,0)</f>
        <v>0</v>
      </c>
      <c r="BH216" s="216">
        <f>IF(N216="sníž. přenesená",J216,0)</f>
        <v>0</v>
      </c>
      <c r="BI216" s="216">
        <f>IF(N216="nulová",J216,0)</f>
        <v>0</v>
      </c>
      <c r="BJ216" s="17" t="s">
        <v>77</v>
      </c>
      <c r="BK216" s="216">
        <f>ROUND(I216*H216,2)</f>
        <v>0</v>
      </c>
      <c r="BL216" s="17" t="s">
        <v>128</v>
      </c>
      <c r="BM216" s="215" t="s">
        <v>1117</v>
      </c>
    </row>
    <row r="217" s="2" customFormat="1" ht="16.30189" customHeight="1">
      <c r="A217" s="38"/>
      <c r="B217" s="39"/>
      <c r="C217" s="217" t="s">
        <v>597</v>
      </c>
      <c r="D217" s="217" t="s">
        <v>134</v>
      </c>
      <c r="E217" s="218" t="s">
        <v>598</v>
      </c>
      <c r="F217" s="219" t="s">
        <v>599</v>
      </c>
      <c r="G217" s="220" t="s">
        <v>127</v>
      </c>
      <c r="H217" s="221">
        <v>1</v>
      </c>
      <c r="I217" s="222"/>
      <c r="J217" s="223">
        <f>ROUND(I217*H217,2)</f>
        <v>0</v>
      </c>
      <c r="K217" s="219" t="s">
        <v>19</v>
      </c>
      <c r="L217" s="224"/>
      <c r="M217" s="225" t="s">
        <v>19</v>
      </c>
      <c r="N217" s="226" t="s">
        <v>40</v>
      </c>
      <c r="O217" s="84"/>
      <c r="P217" s="213">
        <f>O217*H217</f>
        <v>0</v>
      </c>
      <c r="Q217" s="213">
        <v>0.002</v>
      </c>
      <c r="R217" s="213">
        <f>Q217*H217</f>
        <v>0.002</v>
      </c>
      <c r="S217" s="213">
        <v>0</v>
      </c>
      <c r="T217" s="214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15" t="s">
        <v>138</v>
      </c>
      <c r="AT217" s="215" t="s">
        <v>134</v>
      </c>
      <c r="AU217" s="215" t="s">
        <v>79</v>
      </c>
      <c r="AY217" s="17" t="s">
        <v>121</v>
      </c>
      <c r="BE217" s="216">
        <f>IF(N217="základní",J217,0)</f>
        <v>0</v>
      </c>
      <c r="BF217" s="216">
        <f>IF(N217="snížená",J217,0)</f>
        <v>0</v>
      </c>
      <c r="BG217" s="216">
        <f>IF(N217="zákl. přenesená",J217,0)</f>
        <v>0</v>
      </c>
      <c r="BH217" s="216">
        <f>IF(N217="sníž. přenesená",J217,0)</f>
        <v>0</v>
      </c>
      <c r="BI217" s="216">
        <f>IF(N217="nulová",J217,0)</f>
        <v>0</v>
      </c>
      <c r="BJ217" s="17" t="s">
        <v>77</v>
      </c>
      <c r="BK217" s="216">
        <f>ROUND(I217*H217,2)</f>
        <v>0</v>
      </c>
      <c r="BL217" s="17" t="s">
        <v>128</v>
      </c>
      <c r="BM217" s="215" t="s">
        <v>1118</v>
      </c>
    </row>
    <row r="218" s="2" customFormat="1" ht="16.30189" customHeight="1">
      <c r="A218" s="38"/>
      <c r="B218" s="39"/>
      <c r="C218" s="204" t="s">
        <v>601</v>
      </c>
      <c r="D218" s="204" t="s">
        <v>124</v>
      </c>
      <c r="E218" s="205" t="s">
        <v>602</v>
      </c>
      <c r="F218" s="206" t="s">
        <v>603</v>
      </c>
      <c r="G218" s="207" t="s">
        <v>127</v>
      </c>
      <c r="H218" s="208">
        <v>1</v>
      </c>
      <c r="I218" s="209"/>
      <c r="J218" s="210">
        <f>ROUND(I218*H218,2)</f>
        <v>0</v>
      </c>
      <c r="K218" s="206" t="s">
        <v>19</v>
      </c>
      <c r="L218" s="44"/>
      <c r="M218" s="211" t="s">
        <v>19</v>
      </c>
      <c r="N218" s="212" t="s">
        <v>40</v>
      </c>
      <c r="O218" s="84"/>
      <c r="P218" s="213">
        <f>O218*H218</f>
        <v>0</v>
      </c>
      <c r="Q218" s="213">
        <v>0</v>
      </c>
      <c r="R218" s="213">
        <f>Q218*H218</f>
        <v>0</v>
      </c>
      <c r="S218" s="213">
        <v>0</v>
      </c>
      <c r="T218" s="214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15" t="s">
        <v>128</v>
      </c>
      <c r="AT218" s="215" t="s">
        <v>124</v>
      </c>
      <c r="AU218" s="215" t="s">
        <v>79</v>
      </c>
      <c r="AY218" s="17" t="s">
        <v>121</v>
      </c>
      <c r="BE218" s="216">
        <f>IF(N218="základní",J218,0)</f>
        <v>0</v>
      </c>
      <c r="BF218" s="216">
        <f>IF(N218="snížená",J218,0)</f>
        <v>0</v>
      </c>
      <c r="BG218" s="216">
        <f>IF(N218="zákl. přenesená",J218,0)</f>
        <v>0</v>
      </c>
      <c r="BH218" s="216">
        <f>IF(N218="sníž. přenesená",J218,0)</f>
        <v>0</v>
      </c>
      <c r="BI218" s="216">
        <f>IF(N218="nulová",J218,0)</f>
        <v>0</v>
      </c>
      <c r="BJ218" s="17" t="s">
        <v>77</v>
      </c>
      <c r="BK218" s="216">
        <f>ROUND(I218*H218,2)</f>
        <v>0</v>
      </c>
      <c r="BL218" s="17" t="s">
        <v>128</v>
      </c>
      <c r="BM218" s="215" t="s">
        <v>1119</v>
      </c>
    </row>
    <row r="219" s="2" customFormat="1" ht="16.30189" customHeight="1">
      <c r="A219" s="38"/>
      <c r="B219" s="39"/>
      <c r="C219" s="217" t="s">
        <v>605</v>
      </c>
      <c r="D219" s="217" t="s">
        <v>134</v>
      </c>
      <c r="E219" s="218" t="s">
        <v>606</v>
      </c>
      <c r="F219" s="219" t="s">
        <v>607</v>
      </c>
      <c r="G219" s="220" t="s">
        <v>127</v>
      </c>
      <c r="H219" s="221">
        <v>1</v>
      </c>
      <c r="I219" s="222"/>
      <c r="J219" s="223">
        <f>ROUND(I219*H219,2)</f>
        <v>0</v>
      </c>
      <c r="K219" s="219" t="s">
        <v>19</v>
      </c>
      <c r="L219" s="224"/>
      <c r="M219" s="225" t="s">
        <v>19</v>
      </c>
      <c r="N219" s="226" t="s">
        <v>40</v>
      </c>
      <c r="O219" s="84"/>
      <c r="P219" s="213">
        <f>O219*H219</f>
        <v>0</v>
      </c>
      <c r="Q219" s="213">
        <v>0.002</v>
      </c>
      <c r="R219" s="213">
        <f>Q219*H219</f>
        <v>0.002</v>
      </c>
      <c r="S219" s="213">
        <v>0</v>
      </c>
      <c r="T219" s="214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15" t="s">
        <v>138</v>
      </c>
      <c r="AT219" s="215" t="s">
        <v>134</v>
      </c>
      <c r="AU219" s="215" t="s">
        <v>79</v>
      </c>
      <c r="AY219" s="17" t="s">
        <v>121</v>
      </c>
      <c r="BE219" s="216">
        <f>IF(N219="základní",J219,0)</f>
        <v>0</v>
      </c>
      <c r="BF219" s="216">
        <f>IF(N219="snížená",J219,0)</f>
        <v>0</v>
      </c>
      <c r="BG219" s="216">
        <f>IF(N219="zákl. přenesená",J219,0)</f>
        <v>0</v>
      </c>
      <c r="BH219" s="216">
        <f>IF(N219="sníž. přenesená",J219,0)</f>
        <v>0</v>
      </c>
      <c r="BI219" s="216">
        <f>IF(N219="nulová",J219,0)</f>
        <v>0</v>
      </c>
      <c r="BJ219" s="17" t="s">
        <v>77</v>
      </c>
      <c r="BK219" s="216">
        <f>ROUND(I219*H219,2)</f>
        <v>0</v>
      </c>
      <c r="BL219" s="17" t="s">
        <v>128</v>
      </c>
      <c r="BM219" s="215" t="s">
        <v>1120</v>
      </c>
    </row>
    <row r="220" s="2" customFormat="1" ht="21.0566" customHeight="1">
      <c r="A220" s="38"/>
      <c r="B220" s="39"/>
      <c r="C220" s="204" t="s">
        <v>609</v>
      </c>
      <c r="D220" s="204" t="s">
        <v>124</v>
      </c>
      <c r="E220" s="205" t="s">
        <v>610</v>
      </c>
      <c r="F220" s="206" t="s">
        <v>611</v>
      </c>
      <c r="G220" s="207" t="s">
        <v>127</v>
      </c>
      <c r="H220" s="208">
        <v>1</v>
      </c>
      <c r="I220" s="209"/>
      <c r="J220" s="210">
        <f>ROUND(I220*H220,2)</f>
        <v>0</v>
      </c>
      <c r="K220" s="206" t="s">
        <v>19</v>
      </c>
      <c r="L220" s="44"/>
      <c r="M220" s="211" t="s">
        <v>19</v>
      </c>
      <c r="N220" s="212" t="s">
        <v>40</v>
      </c>
      <c r="O220" s="84"/>
      <c r="P220" s="213">
        <f>O220*H220</f>
        <v>0</v>
      </c>
      <c r="Q220" s="213">
        <v>0</v>
      </c>
      <c r="R220" s="213">
        <f>Q220*H220</f>
        <v>0</v>
      </c>
      <c r="S220" s="213">
        <v>0</v>
      </c>
      <c r="T220" s="214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15" t="s">
        <v>128</v>
      </c>
      <c r="AT220" s="215" t="s">
        <v>124</v>
      </c>
      <c r="AU220" s="215" t="s">
        <v>79</v>
      </c>
      <c r="AY220" s="17" t="s">
        <v>121</v>
      </c>
      <c r="BE220" s="216">
        <f>IF(N220="základní",J220,0)</f>
        <v>0</v>
      </c>
      <c r="BF220" s="216">
        <f>IF(N220="snížená",J220,0)</f>
        <v>0</v>
      </c>
      <c r="BG220" s="216">
        <f>IF(N220="zákl. přenesená",J220,0)</f>
        <v>0</v>
      </c>
      <c r="BH220" s="216">
        <f>IF(N220="sníž. přenesená",J220,0)</f>
        <v>0</v>
      </c>
      <c r="BI220" s="216">
        <f>IF(N220="nulová",J220,0)</f>
        <v>0</v>
      </c>
      <c r="BJ220" s="17" t="s">
        <v>77</v>
      </c>
      <c r="BK220" s="216">
        <f>ROUND(I220*H220,2)</f>
        <v>0</v>
      </c>
      <c r="BL220" s="17" t="s">
        <v>128</v>
      </c>
      <c r="BM220" s="215" t="s">
        <v>1121</v>
      </c>
    </row>
    <row r="221" s="2" customFormat="1" ht="16.30189" customHeight="1">
      <c r="A221" s="38"/>
      <c r="B221" s="39"/>
      <c r="C221" s="217" t="s">
        <v>613</v>
      </c>
      <c r="D221" s="217" t="s">
        <v>134</v>
      </c>
      <c r="E221" s="218" t="s">
        <v>614</v>
      </c>
      <c r="F221" s="219" t="s">
        <v>615</v>
      </c>
      <c r="G221" s="220" t="s">
        <v>127</v>
      </c>
      <c r="H221" s="221">
        <v>1</v>
      </c>
      <c r="I221" s="222"/>
      <c r="J221" s="223">
        <f>ROUND(I221*H221,2)</f>
        <v>0</v>
      </c>
      <c r="K221" s="219" t="s">
        <v>19</v>
      </c>
      <c r="L221" s="224"/>
      <c r="M221" s="225" t="s">
        <v>19</v>
      </c>
      <c r="N221" s="226" t="s">
        <v>40</v>
      </c>
      <c r="O221" s="84"/>
      <c r="P221" s="213">
        <f>O221*H221</f>
        <v>0</v>
      </c>
      <c r="Q221" s="213">
        <v>0.00010000000000000001</v>
      </c>
      <c r="R221" s="213">
        <f>Q221*H221</f>
        <v>0.00010000000000000001</v>
      </c>
      <c r="S221" s="213">
        <v>0</v>
      </c>
      <c r="T221" s="214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15" t="s">
        <v>138</v>
      </c>
      <c r="AT221" s="215" t="s">
        <v>134</v>
      </c>
      <c r="AU221" s="215" t="s">
        <v>79</v>
      </c>
      <c r="AY221" s="17" t="s">
        <v>121</v>
      </c>
      <c r="BE221" s="216">
        <f>IF(N221="základní",J221,0)</f>
        <v>0</v>
      </c>
      <c r="BF221" s="216">
        <f>IF(N221="snížená",J221,0)</f>
        <v>0</v>
      </c>
      <c r="BG221" s="216">
        <f>IF(N221="zákl. přenesená",J221,0)</f>
        <v>0</v>
      </c>
      <c r="BH221" s="216">
        <f>IF(N221="sníž. přenesená",J221,0)</f>
        <v>0</v>
      </c>
      <c r="BI221" s="216">
        <f>IF(N221="nulová",J221,0)</f>
        <v>0</v>
      </c>
      <c r="BJ221" s="17" t="s">
        <v>77</v>
      </c>
      <c r="BK221" s="216">
        <f>ROUND(I221*H221,2)</f>
        <v>0</v>
      </c>
      <c r="BL221" s="17" t="s">
        <v>128</v>
      </c>
      <c r="BM221" s="215" t="s">
        <v>1122</v>
      </c>
    </row>
    <row r="222" s="2" customFormat="1" ht="16.30189" customHeight="1">
      <c r="A222" s="38"/>
      <c r="B222" s="39"/>
      <c r="C222" s="204" t="s">
        <v>617</v>
      </c>
      <c r="D222" s="204" t="s">
        <v>124</v>
      </c>
      <c r="E222" s="205" t="s">
        <v>618</v>
      </c>
      <c r="F222" s="206" t="s">
        <v>619</v>
      </c>
      <c r="G222" s="207" t="s">
        <v>127</v>
      </c>
      <c r="H222" s="208">
        <v>1</v>
      </c>
      <c r="I222" s="209"/>
      <c r="J222" s="210">
        <f>ROUND(I222*H222,2)</f>
        <v>0</v>
      </c>
      <c r="K222" s="206" t="s">
        <v>19</v>
      </c>
      <c r="L222" s="44"/>
      <c r="M222" s="211" t="s">
        <v>19</v>
      </c>
      <c r="N222" s="212" t="s">
        <v>40</v>
      </c>
      <c r="O222" s="84"/>
      <c r="P222" s="213">
        <f>O222*H222</f>
        <v>0</v>
      </c>
      <c r="Q222" s="213">
        <v>0</v>
      </c>
      <c r="R222" s="213">
        <f>Q222*H222</f>
        <v>0</v>
      </c>
      <c r="S222" s="213">
        <v>0</v>
      </c>
      <c r="T222" s="214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15" t="s">
        <v>128</v>
      </c>
      <c r="AT222" s="215" t="s">
        <v>124</v>
      </c>
      <c r="AU222" s="215" t="s">
        <v>79</v>
      </c>
      <c r="AY222" s="17" t="s">
        <v>121</v>
      </c>
      <c r="BE222" s="216">
        <f>IF(N222="základní",J222,0)</f>
        <v>0</v>
      </c>
      <c r="BF222" s="216">
        <f>IF(N222="snížená",J222,0)</f>
        <v>0</v>
      </c>
      <c r="BG222" s="216">
        <f>IF(N222="zákl. přenesená",J222,0)</f>
        <v>0</v>
      </c>
      <c r="BH222" s="216">
        <f>IF(N222="sníž. přenesená",J222,0)</f>
        <v>0</v>
      </c>
      <c r="BI222" s="216">
        <f>IF(N222="nulová",J222,0)</f>
        <v>0</v>
      </c>
      <c r="BJ222" s="17" t="s">
        <v>77</v>
      </c>
      <c r="BK222" s="216">
        <f>ROUND(I222*H222,2)</f>
        <v>0</v>
      </c>
      <c r="BL222" s="17" t="s">
        <v>128</v>
      </c>
      <c r="BM222" s="215" t="s">
        <v>1123</v>
      </c>
    </row>
    <row r="223" s="2" customFormat="1" ht="16.30189" customHeight="1">
      <c r="A223" s="38"/>
      <c r="B223" s="39"/>
      <c r="C223" s="217" t="s">
        <v>621</v>
      </c>
      <c r="D223" s="217" t="s">
        <v>134</v>
      </c>
      <c r="E223" s="218" t="s">
        <v>622</v>
      </c>
      <c r="F223" s="219" t="s">
        <v>623</v>
      </c>
      <c r="G223" s="220" t="s">
        <v>127</v>
      </c>
      <c r="H223" s="221">
        <v>1</v>
      </c>
      <c r="I223" s="222"/>
      <c r="J223" s="223">
        <f>ROUND(I223*H223,2)</f>
        <v>0</v>
      </c>
      <c r="K223" s="219" t="s">
        <v>19</v>
      </c>
      <c r="L223" s="224"/>
      <c r="M223" s="225" t="s">
        <v>19</v>
      </c>
      <c r="N223" s="226" t="s">
        <v>40</v>
      </c>
      <c r="O223" s="84"/>
      <c r="P223" s="213">
        <f>O223*H223</f>
        <v>0</v>
      </c>
      <c r="Q223" s="213">
        <v>0.00010000000000000001</v>
      </c>
      <c r="R223" s="213">
        <f>Q223*H223</f>
        <v>0.00010000000000000001</v>
      </c>
      <c r="S223" s="213">
        <v>0</v>
      </c>
      <c r="T223" s="214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15" t="s">
        <v>138</v>
      </c>
      <c r="AT223" s="215" t="s">
        <v>134</v>
      </c>
      <c r="AU223" s="215" t="s">
        <v>79</v>
      </c>
      <c r="AY223" s="17" t="s">
        <v>121</v>
      </c>
      <c r="BE223" s="216">
        <f>IF(N223="základní",J223,0)</f>
        <v>0</v>
      </c>
      <c r="BF223" s="216">
        <f>IF(N223="snížená",J223,0)</f>
        <v>0</v>
      </c>
      <c r="BG223" s="216">
        <f>IF(N223="zákl. přenesená",J223,0)</f>
        <v>0</v>
      </c>
      <c r="BH223" s="216">
        <f>IF(N223="sníž. přenesená",J223,0)</f>
        <v>0</v>
      </c>
      <c r="BI223" s="216">
        <f>IF(N223="nulová",J223,0)</f>
        <v>0</v>
      </c>
      <c r="BJ223" s="17" t="s">
        <v>77</v>
      </c>
      <c r="BK223" s="216">
        <f>ROUND(I223*H223,2)</f>
        <v>0</v>
      </c>
      <c r="BL223" s="17" t="s">
        <v>128</v>
      </c>
      <c r="BM223" s="215" t="s">
        <v>1124</v>
      </c>
    </row>
    <row r="224" s="2" customFormat="1" ht="16.30189" customHeight="1">
      <c r="A224" s="38"/>
      <c r="B224" s="39"/>
      <c r="C224" s="204" t="s">
        <v>625</v>
      </c>
      <c r="D224" s="204" t="s">
        <v>124</v>
      </c>
      <c r="E224" s="205" t="s">
        <v>626</v>
      </c>
      <c r="F224" s="206" t="s">
        <v>627</v>
      </c>
      <c r="G224" s="207" t="s">
        <v>127</v>
      </c>
      <c r="H224" s="208">
        <v>1</v>
      </c>
      <c r="I224" s="209"/>
      <c r="J224" s="210">
        <f>ROUND(I224*H224,2)</f>
        <v>0</v>
      </c>
      <c r="K224" s="206" t="s">
        <v>19</v>
      </c>
      <c r="L224" s="44"/>
      <c r="M224" s="211" t="s">
        <v>19</v>
      </c>
      <c r="N224" s="212" t="s">
        <v>40</v>
      </c>
      <c r="O224" s="84"/>
      <c r="P224" s="213">
        <f>O224*H224</f>
        <v>0</v>
      </c>
      <c r="Q224" s="213">
        <v>0</v>
      </c>
      <c r="R224" s="213">
        <f>Q224*H224</f>
        <v>0</v>
      </c>
      <c r="S224" s="213">
        <v>0</v>
      </c>
      <c r="T224" s="214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15" t="s">
        <v>128</v>
      </c>
      <c r="AT224" s="215" t="s">
        <v>124</v>
      </c>
      <c r="AU224" s="215" t="s">
        <v>79</v>
      </c>
      <c r="AY224" s="17" t="s">
        <v>121</v>
      </c>
      <c r="BE224" s="216">
        <f>IF(N224="základní",J224,0)</f>
        <v>0</v>
      </c>
      <c r="BF224" s="216">
        <f>IF(N224="snížená",J224,0)</f>
        <v>0</v>
      </c>
      <c r="BG224" s="216">
        <f>IF(N224="zákl. přenesená",J224,0)</f>
        <v>0</v>
      </c>
      <c r="BH224" s="216">
        <f>IF(N224="sníž. přenesená",J224,0)</f>
        <v>0</v>
      </c>
      <c r="BI224" s="216">
        <f>IF(N224="nulová",J224,0)</f>
        <v>0</v>
      </c>
      <c r="BJ224" s="17" t="s">
        <v>77</v>
      </c>
      <c r="BK224" s="216">
        <f>ROUND(I224*H224,2)</f>
        <v>0</v>
      </c>
      <c r="BL224" s="17" t="s">
        <v>128</v>
      </c>
      <c r="BM224" s="215" t="s">
        <v>1125</v>
      </c>
    </row>
    <row r="225" s="2" customFormat="1" ht="16.30189" customHeight="1">
      <c r="A225" s="38"/>
      <c r="B225" s="39"/>
      <c r="C225" s="204" t="s">
        <v>629</v>
      </c>
      <c r="D225" s="204" t="s">
        <v>124</v>
      </c>
      <c r="E225" s="205" t="s">
        <v>630</v>
      </c>
      <c r="F225" s="206" t="s">
        <v>631</v>
      </c>
      <c r="G225" s="207" t="s">
        <v>127</v>
      </c>
      <c r="H225" s="208">
        <v>5</v>
      </c>
      <c r="I225" s="209"/>
      <c r="J225" s="210">
        <f>ROUND(I225*H225,2)</f>
        <v>0</v>
      </c>
      <c r="K225" s="206" t="s">
        <v>19</v>
      </c>
      <c r="L225" s="44"/>
      <c r="M225" s="211" t="s">
        <v>19</v>
      </c>
      <c r="N225" s="212" t="s">
        <v>40</v>
      </c>
      <c r="O225" s="84"/>
      <c r="P225" s="213">
        <f>O225*H225</f>
        <v>0</v>
      </c>
      <c r="Q225" s="213">
        <v>0</v>
      </c>
      <c r="R225" s="213">
        <f>Q225*H225</f>
        <v>0</v>
      </c>
      <c r="S225" s="213">
        <v>0</v>
      </c>
      <c r="T225" s="214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15" t="s">
        <v>128</v>
      </c>
      <c r="AT225" s="215" t="s">
        <v>124</v>
      </c>
      <c r="AU225" s="215" t="s">
        <v>79</v>
      </c>
      <c r="AY225" s="17" t="s">
        <v>121</v>
      </c>
      <c r="BE225" s="216">
        <f>IF(N225="základní",J225,0)</f>
        <v>0</v>
      </c>
      <c r="BF225" s="216">
        <f>IF(N225="snížená",J225,0)</f>
        <v>0</v>
      </c>
      <c r="BG225" s="216">
        <f>IF(N225="zákl. přenesená",J225,0)</f>
        <v>0</v>
      </c>
      <c r="BH225" s="216">
        <f>IF(N225="sníž. přenesená",J225,0)</f>
        <v>0</v>
      </c>
      <c r="BI225" s="216">
        <f>IF(N225="nulová",J225,0)</f>
        <v>0</v>
      </c>
      <c r="BJ225" s="17" t="s">
        <v>77</v>
      </c>
      <c r="BK225" s="216">
        <f>ROUND(I225*H225,2)</f>
        <v>0</v>
      </c>
      <c r="BL225" s="17" t="s">
        <v>128</v>
      </c>
      <c r="BM225" s="215" t="s">
        <v>1126</v>
      </c>
    </row>
    <row r="226" s="2" customFormat="1" ht="23.4566" customHeight="1">
      <c r="A226" s="38"/>
      <c r="B226" s="39"/>
      <c r="C226" s="204" t="s">
        <v>633</v>
      </c>
      <c r="D226" s="204" t="s">
        <v>124</v>
      </c>
      <c r="E226" s="205" t="s">
        <v>312</v>
      </c>
      <c r="F226" s="206" t="s">
        <v>313</v>
      </c>
      <c r="G226" s="207" t="s">
        <v>314</v>
      </c>
      <c r="H226" s="208">
        <v>0.90800000000000003</v>
      </c>
      <c r="I226" s="209"/>
      <c r="J226" s="210">
        <f>ROUND(I226*H226,2)</f>
        <v>0</v>
      </c>
      <c r="K226" s="206" t="s">
        <v>19</v>
      </c>
      <c r="L226" s="44"/>
      <c r="M226" s="211" t="s">
        <v>19</v>
      </c>
      <c r="N226" s="212" t="s">
        <v>40</v>
      </c>
      <c r="O226" s="84"/>
      <c r="P226" s="213">
        <f>O226*H226</f>
        <v>0</v>
      </c>
      <c r="Q226" s="213">
        <v>0</v>
      </c>
      <c r="R226" s="213">
        <f>Q226*H226</f>
        <v>0</v>
      </c>
      <c r="S226" s="213">
        <v>0</v>
      </c>
      <c r="T226" s="214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15" t="s">
        <v>140</v>
      </c>
      <c r="AT226" s="215" t="s">
        <v>124</v>
      </c>
      <c r="AU226" s="215" t="s">
        <v>79</v>
      </c>
      <c r="AY226" s="17" t="s">
        <v>121</v>
      </c>
      <c r="BE226" s="216">
        <f>IF(N226="základní",J226,0)</f>
        <v>0</v>
      </c>
      <c r="BF226" s="216">
        <f>IF(N226="snížená",J226,0)</f>
        <v>0</v>
      </c>
      <c r="BG226" s="216">
        <f>IF(N226="zákl. přenesená",J226,0)</f>
        <v>0</v>
      </c>
      <c r="BH226" s="216">
        <f>IF(N226="sníž. přenesená",J226,0)</f>
        <v>0</v>
      </c>
      <c r="BI226" s="216">
        <f>IF(N226="nulová",J226,0)</f>
        <v>0</v>
      </c>
      <c r="BJ226" s="17" t="s">
        <v>77</v>
      </c>
      <c r="BK226" s="216">
        <f>ROUND(I226*H226,2)</f>
        <v>0</v>
      </c>
      <c r="BL226" s="17" t="s">
        <v>140</v>
      </c>
      <c r="BM226" s="215" t="s">
        <v>1127</v>
      </c>
    </row>
    <row r="227" s="12" customFormat="1" ht="22.8" customHeight="1">
      <c r="A227" s="12"/>
      <c r="B227" s="188"/>
      <c r="C227" s="189"/>
      <c r="D227" s="190" t="s">
        <v>68</v>
      </c>
      <c r="E227" s="202" t="s">
        <v>635</v>
      </c>
      <c r="F227" s="202" t="s">
        <v>636</v>
      </c>
      <c r="G227" s="189"/>
      <c r="H227" s="189"/>
      <c r="I227" s="192"/>
      <c r="J227" s="203">
        <f>BK227</f>
        <v>0</v>
      </c>
      <c r="K227" s="189"/>
      <c r="L227" s="194"/>
      <c r="M227" s="195"/>
      <c r="N227" s="196"/>
      <c r="O227" s="196"/>
      <c r="P227" s="197">
        <f>SUM(P228:P242)</f>
        <v>0</v>
      </c>
      <c r="Q227" s="196"/>
      <c r="R227" s="197">
        <f>SUM(R228:R242)</f>
        <v>0.19108500000000001</v>
      </c>
      <c r="S227" s="196"/>
      <c r="T227" s="198">
        <f>SUM(T228:T242)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199" t="s">
        <v>140</v>
      </c>
      <c r="AT227" s="200" t="s">
        <v>68</v>
      </c>
      <c r="AU227" s="200" t="s">
        <v>77</v>
      </c>
      <c r="AY227" s="199" t="s">
        <v>121</v>
      </c>
      <c r="BK227" s="201">
        <f>SUM(BK228:BK242)</f>
        <v>0</v>
      </c>
    </row>
    <row r="228" s="2" customFormat="1" ht="23.4566" customHeight="1">
      <c r="A228" s="38"/>
      <c r="B228" s="39"/>
      <c r="C228" s="204" t="s">
        <v>637</v>
      </c>
      <c r="D228" s="204" t="s">
        <v>124</v>
      </c>
      <c r="E228" s="205" t="s">
        <v>638</v>
      </c>
      <c r="F228" s="206" t="s">
        <v>639</v>
      </c>
      <c r="G228" s="207" t="s">
        <v>179</v>
      </c>
      <c r="H228" s="208">
        <v>750</v>
      </c>
      <c r="I228" s="209"/>
      <c r="J228" s="210">
        <f>ROUND(I228*H228,2)</f>
        <v>0</v>
      </c>
      <c r="K228" s="206" t="s">
        <v>19</v>
      </c>
      <c r="L228" s="44"/>
      <c r="M228" s="211" t="s">
        <v>19</v>
      </c>
      <c r="N228" s="212" t="s">
        <v>40</v>
      </c>
      <c r="O228" s="84"/>
      <c r="P228" s="213">
        <f>O228*H228</f>
        <v>0</v>
      </c>
      <c r="Q228" s="213">
        <v>0</v>
      </c>
      <c r="R228" s="213">
        <f>Q228*H228</f>
        <v>0</v>
      </c>
      <c r="S228" s="213">
        <v>0</v>
      </c>
      <c r="T228" s="214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15" t="s">
        <v>128</v>
      </c>
      <c r="AT228" s="215" t="s">
        <v>124</v>
      </c>
      <c r="AU228" s="215" t="s">
        <v>79</v>
      </c>
      <c r="AY228" s="17" t="s">
        <v>121</v>
      </c>
      <c r="BE228" s="216">
        <f>IF(N228="základní",J228,0)</f>
        <v>0</v>
      </c>
      <c r="BF228" s="216">
        <f>IF(N228="snížená",J228,0)</f>
        <v>0</v>
      </c>
      <c r="BG228" s="216">
        <f>IF(N228="zákl. přenesená",J228,0)</f>
        <v>0</v>
      </c>
      <c r="BH228" s="216">
        <f>IF(N228="sníž. přenesená",J228,0)</f>
        <v>0</v>
      </c>
      <c r="BI228" s="216">
        <f>IF(N228="nulová",J228,0)</f>
        <v>0</v>
      </c>
      <c r="BJ228" s="17" t="s">
        <v>77</v>
      </c>
      <c r="BK228" s="216">
        <f>ROUND(I228*H228,2)</f>
        <v>0</v>
      </c>
      <c r="BL228" s="17" t="s">
        <v>128</v>
      </c>
      <c r="BM228" s="215" t="s">
        <v>1128</v>
      </c>
    </row>
    <row r="229" s="2" customFormat="1" ht="16.30189" customHeight="1">
      <c r="A229" s="38"/>
      <c r="B229" s="39"/>
      <c r="C229" s="217" t="s">
        <v>641</v>
      </c>
      <c r="D229" s="217" t="s">
        <v>134</v>
      </c>
      <c r="E229" s="218" t="s">
        <v>642</v>
      </c>
      <c r="F229" s="219" t="s">
        <v>643</v>
      </c>
      <c r="G229" s="220" t="s">
        <v>179</v>
      </c>
      <c r="H229" s="221">
        <v>750</v>
      </c>
      <c r="I229" s="222"/>
      <c r="J229" s="223">
        <f>ROUND(I229*H229,2)</f>
        <v>0</v>
      </c>
      <c r="K229" s="219" t="s">
        <v>19</v>
      </c>
      <c r="L229" s="224"/>
      <c r="M229" s="225" t="s">
        <v>19</v>
      </c>
      <c r="N229" s="226" t="s">
        <v>40</v>
      </c>
      <c r="O229" s="84"/>
      <c r="P229" s="213">
        <f>O229*H229</f>
        <v>0</v>
      </c>
      <c r="Q229" s="213">
        <v>0</v>
      </c>
      <c r="R229" s="213">
        <f>Q229*H229</f>
        <v>0</v>
      </c>
      <c r="S229" s="213">
        <v>0</v>
      </c>
      <c r="T229" s="214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15" t="s">
        <v>138</v>
      </c>
      <c r="AT229" s="215" t="s">
        <v>134</v>
      </c>
      <c r="AU229" s="215" t="s">
        <v>79</v>
      </c>
      <c r="AY229" s="17" t="s">
        <v>121</v>
      </c>
      <c r="BE229" s="216">
        <f>IF(N229="základní",J229,0)</f>
        <v>0</v>
      </c>
      <c r="BF229" s="216">
        <f>IF(N229="snížená",J229,0)</f>
        <v>0</v>
      </c>
      <c r="BG229" s="216">
        <f>IF(N229="zákl. přenesená",J229,0)</f>
        <v>0</v>
      </c>
      <c r="BH229" s="216">
        <f>IF(N229="sníž. přenesená",J229,0)</f>
        <v>0</v>
      </c>
      <c r="BI229" s="216">
        <f>IF(N229="nulová",J229,0)</f>
        <v>0</v>
      </c>
      <c r="BJ229" s="17" t="s">
        <v>77</v>
      </c>
      <c r="BK229" s="216">
        <f>ROUND(I229*H229,2)</f>
        <v>0</v>
      </c>
      <c r="BL229" s="17" t="s">
        <v>128</v>
      </c>
      <c r="BM229" s="215" t="s">
        <v>1129</v>
      </c>
    </row>
    <row r="230" s="2" customFormat="1" ht="23.4566" customHeight="1">
      <c r="A230" s="38"/>
      <c r="B230" s="39"/>
      <c r="C230" s="204" t="s">
        <v>645</v>
      </c>
      <c r="D230" s="204" t="s">
        <v>124</v>
      </c>
      <c r="E230" s="205" t="s">
        <v>646</v>
      </c>
      <c r="F230" s="206" t="s">
        <v>647</v>
      </c>
      <c r="G230" s="207" t="s">
        <v>179</v>
      </c>
      <c r="H230" s="208">
        <v>750</v>
      </c>
      <c r="I230" s="209"/>
      <c r="J230" s="210">
        <f>ROUND(I230*H230,2)</f>
        <v>0</v>
      </c>
      <c r="K230" s="206" t="s">
        <v>19</v>
      </c>
      <c r="L230" s="44"/>
      <c r="M230" s="211" t="s">
        <v>19</v>
      </c>
      <c r="N230" s="212" t="s">
        <v>40</v>
      </c>
      <c r="O230" s="84"/>
      <c r="P230" s="213">
        <f>O230*H230</f>
        <v>0</v>
      </c>
      <c r="Q230" s="213">
        <v>0</v>
      </c>
      <c r="R230" s="213">
        <f>Q230*H230</f>
        <v>0</v>
      </c>
      <c r="S230" s="213">
        <v>0</v>
      </c>
      <c r="T230" s="214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15" t="s">
        <v>128</v>
      </c>
      <c r="AT230" s="215" t="s">
        <v>124</v>
      </c>
      <c r="AU230" s="215" t="s">
        <v>79</v>
      </c>
      <c r="AY230" s="17" t="s">
        <v>121</v>
      </c>
      <c r="BE230" s="216">
        <f>IF(N230="základní",J230,0)</f>
        <v>0</v>
      </c>
      <c r="BF230" s="216">
        <f>IF(N230="snížená",J230,0)</f>
        <v>0</v>
      </c>
      <c r="BG230" s="216">
        <f>IF(N230="zákl. přenesená",J230,0)</f>
        <v>0</v>
      </c>
      <c r="BH230" s="216">
        <f>IF(N230="sníž. přenesená",J230,0)</f>
        <v>0</v>
      </c>
      <c r="BI230" s="216">
        <f>IF(N230="nulová",J230,0)</f>
        <v>0</v>
      </c>
      <c r="BJ230" s="17" t="s">
        <v>77</v>
      </c>
      <c r="BK230" s="216">
        <f>ROUND(I230*H230,2)</f>
        <v>0</v>
      </c>
      <c r="BL230" s="17" t="s">
        <v>128</v>
      </c>
      <c r="BM230" s="215" t="s">
        <v>1130</v>
      </c>
    </row>
    <row r="231" s="2" customFormat="1" ht="16.30189" customHeight="1">
      <c r="A231" s="38"/>
      <c r="B231" s="39"/>
      <c r="C231" s="217" t="s">
        <v>649</v>
      </c>
      <c r="D231" s="217" t="s">
        <v>134</v>
      </c>
      <c r="E231" s="218" t="s">
        <v>459</v>
      </c>
      <c r="F231" s="219" t="s">
        <v>460</v>
      </c>
      <c r="G231" s="220" t="s">
        <v>179</v>
      </c>
      <c r="H231" s="221">
        <v>862.5</v>
      </c>
      <c r="I231" s="222"/>
      <c r="J231" s="223">
        <f>ROUND(I231*H231,2)</f>
        <v>0</v>
      </c>
      <c r="K231" s="219" t="s">
        <v>19</v>
      </c>
      <c r="L231" s="224"/>
      <c r="M231" s="225" t="s">
        <v>19</v>
      </c>
      <c r="N231" s="226" t="s">
        <v>40</v>
      </c>
      <c r="O231" s="84"/>
      <c r="P231" s="213">
        <f>O231*H231</f>
        <v>0</v>
      </c>
      <c r="Q231" s="213">
        <v>0.00017000000000000001</v>
      </c>
      <c r="R231" s="213">
        <f>Q231*H231</f>
        <v>0.14662500000000001</v>
      </c>
      <c r="S231" s="213">
        <v>0</v>
      </c>
      <c r="T231" s="214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15" t="s">
        <v>138</v>
      </c>
      <c r="AT231" s="215" t="s">
        <v>134</v>
      </c>
      <c r="AU231" s="215" t="s">
        <v>79</v>
      </c>
      <c r="AY231" s="17" t="s">
        <v>121</v>
      </c>
      <c r="BE231" s="216">
        <f>IF(N231="základní",J231,0)</f>
        <v>0</v>
      </c>
      <c r="BF231" s="216">
        <f>IF(N231="snížená",J231,0)</f>
        <v>0</v>
      </c>
      <c r="BG231" s="216">
        <f>IF(N231="zákl. přenesená",J231,0)</f>
        <v>0</v>
      </c>
      <c r="BH231" s="216">
        <f>IF(N231="sníž. přenesená",J231,0)</f>
        <v>0</v>
      </c>
      <c r="BI231" s="216">
        <f>IF(N231="nulová",J231,0)</f>
        <v>0</v>
      </c>
      <c r="BJ231" s="17" t="s">
        <v>77</v>
      </c>
      <c r="BK231" s="216">
        <f>ROUND(I231*H231,2)</f>
        <v>0</v>
      </c>
      <c r="BL231" s="17" t="s">
        <v>128</v>
      </c>
      <c r="BM231" s="215" t="s">
        <v>1131</v>
      </c>
    </row>
    <row r="232" s="2" customFormat="1">
      <c r="A232" s="38"/>
      <c r="B232" s="39"/>
      <c r="C232" s="40"/>
      <c r="D232" s="227" t="s">
        <v>185</v>
      </c>
      <c r="E232" s="40"/>
      <c r="F232" s="228" t="s">
        <v>462</v>
      </c>
      <c r="G232" s="40"/>
      <c r="H232" s="40"/>
      <c r="I232" s="229"/>
      <c r="J232" s="40"/>
      <c r="K232" s="40"/>
      <c r="L232" s="44"/>
      <c r="M232" s="230"/>
      <c r="N232" s="231"/>
      <c r="O232" s="84"/>
      <c r="P232" s="84"/>
      <c r="Q232" s="84"/>
      <c r="R232" s="84"/>
      <c r="S232" s="84"/>
      <c r="T232" s="85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185</v>
      </c>
      <c r="AU232" s="17" t="s">
        <v>79</v>
      </c>
    </row>
    <row r="233" s="13" customFormat="1">
      <c r="A233" s="13"/>
      <c r="B233" s="238"/>
      <c r="C233" s="239"/>
      <c r="D233" s="227" t="s">
        <v>302</v>
      </c>
      <c r="E233" s="240" t="s">
        <v>19</v>
      </c>
      <c r="F233" s="241" t="s">
        <v>651</v>
      </c>
      <c r="G233" s="239"/>
      <c r="H233" s="242">
        <v>862.5</v>
      </c>
      <c r="I233" s="243"/>
      <c r="J233" s="239"/>
      <c r="K233" s="239"/>
      <c r="L233" s="244"/>
      <c r="M233" s="245"/>
      <c r="N233" s="246"/>
      <c r="O233" s="246"/>
      <c r="P233" s="246"/>
      <c r="Q233" s="246"/>
      <c r="R233" s="246"/>
      <c r="S233" s="246"/>
      <c r="T233" s="24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8" t="s">
        <v>302</v>
      </c>
      <c r="AU233" s="248" t="s">
        <v>79</v>
      </c>
      <c r="AV233" s="13" t="s">
        <v>79</v>
      </c>
      <c r="AW233" s="13" t="s">
        <v>31</v>
      </c>
      <c r="AX233" s="13" t="s">
        <v>77</v>
      </c>
      <c r="AY233" s="248" t="s">
        <v>121</v>
      </c>
    </row>
    <row r="234" s="2" customFormat="1" ht="16.30189" customHeight="1">
      <c r="A234" s="38"/>
      <c r="B234" s="39"/>
      <c r="C234" s="204" t="s">
        <v>652</v>
      </c>
      <c r="D234" s="204" t="s">
        <v>124</v>
      </c>
      <c r="E234" s="205" t="s">
        <v>653</v>
      </c>
      <c r="F234" s="206" t="s">
        <v>654</v>
      </c>
      <c r="G234" s="207" t="s">
        <v>179</v>
      </c>
      <c r="H234" s="208">
        <v>126</v>
      </c>
      <c r="I234" s="209"/>
      <c r="J234" s="210">
        <f>ROUND(I234*H234,2)</f>
        <v>0</v>
      </c>
      <c r="K234" s="206" t="s">
        <v>19</v>
      </c>
      <c r="L234" s="44"/>
      <c r="M234" s="211" t="s">
        <v>19</v>
      </c>
      <c r="N234" s="212" t="s">
        <v>40</v>
      </c>
      <c r="O234" s="84"/>
      <c r="P234" s="213">
        <f>O234*H234</f>
        <v>0</v>
      </c>
      <c r="Q234" s="213">
        <v>0</v>
      </c>
      <c r="R234" s="213">
        <f>Q234*H234</f>
        <v>0</v>
      </c>
      <c r="S234" s="213">
        <v>0</v>
      </c>
      <c r="T234" s="214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15" t="s">
        <v>128</v>
      </c>
      <c r="AT234" s="215" t="s">
        <v>124</v>
      </c>
      <c r="AU234" s="215" t="s">
        <v>79</v>
      </c>
      <c r="AY234" s="17" t="s">
        <v>121</v>
      </c>
      <c r="BE234" s="216">
        <f>IF(N234="základní",J234,0)</f>
        <v>0</v>
      </c>
      <c r="BF234" s="216">
        <f>IF(N234="snížená",J234,0)</f>
        <v>0</v>
      </c>
      <c r="BG234" s="216">
        <f>IF(N234="zákl. přenesená",J234,0)</f>
        <v>0</v>
      </c>
      <c r="BH234" s="216">
        <f>IF(N234="sníž. přenesená",J234,0)</f>
        <v>0</v>
      </c>
      <c r="BI234" s="216">
        <f>IF(N234="nulová",J234,0)</f>
        <v>0</v>
      </c>
      <c r="BJ234" s="17" t="s">
        <v>77</v>
      </c>
      <c r="BK234" s="216">
        <f>ROUND(I234*H234,2)</f>
        <v>0</v>
      </c>
      <c r="BL234" s="17" t="s">
        <v>128</v>
      </c>
      <c r="BM234" s="215" t="s">
        <v>1132</v>
      </c>
    </row>
    <row r="235" s="13" customFormat="1">
      <c r="A235" s="13"/>
      <c r="B235" s="238"/>
      <c r="C235" s="239"/>
      <c r="D235" s="227" t="s">
        <v>302</v>
      </c>
      <c r="E235" s="240" t="s">
        <v>19</v>
      </c>
      <c r="F235" s="241" t="s">
        <v>656</v>
      </c>
      <c r="G235" s="239"/>
      <c r="H235" s="242">
        <v>126</v>
      </c>
      <c r="I235" s="243"/>
      <c r="J235" s="239"/>
      <c r="K235" s="239"/>
      <c r="L235" s="244"/>
      <c r="M235" s="245"/>
      <c r="N235" s="246"/>
      <c r="O235" s="246"/>
      <c r="P235" s="246"/>
      <c r="Q235" s="246"/>
      <c r="R235" s="246"/>
      <c r="S235" s="246"/>
      <c r="T235" s="247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8" t="s">
        <v>302</v>
      </c>
      <c r="AU235" s="248" t="s">
        <v>79</v>
      </c>
      <c r="AV235" s="13" t="s">
        <v>79</v>
      </c>
      <c r="AW235" s="13" t="s">
        <v>31</v>
      </c>
      <c r="AX235" s="13" t="s">
        <v>77</v>
      </c>
      <c r="AY235" s="248" t="s">
        <v>121</v>
      </c>
    </row>
    <row r="236" s="2" customFormat="1" ht="16.30189" customHeight="1">
      <c r="A236" s="38"/>
      <c r="B236" s="39"/>
      <c r="C236" s="217" t="s">
        <v>657</v>
      </c>
      <c r="D236" s="217" t="s">
        <v>134</v>
      </c>
      <c r="E236" s="218" t="s">
        <v>658</v>
      </c>
      <c r="F236" s="219" t="s">
        <v>659</v>
      </c>
      <c r="G236" s="220" t="s">
        <v>567</v>
      </c>
      <c r="H236" s="221">
        <v>18</v>
      </c>
      <c r="I236" s="222"/>
      <c r="J236" s="223">
        <f>ROUND(I236*H236,2)</f>
        <v>0</v>
      </c>
      <c r="K236" s="219" t="s">
        <v>19</v>
      </c>
      <c r="L236" s="224"/>
      <c r="M236" s="225" t="s">
        <v>19</v>
      </c>
      <c r="N236" s="226" t="s">
        <v>40</v>
      </c>
      <c r="O236" s="84"/>
      <c r="P236" s="213">
        <f>O236*H236</f>
        <v>0</v>
      </c>
      <c r="Q236" s="213">
        <v>0.001</v>
      </c>
      <c r="R236" s="213">
        <f>Q236*H236</f>
        <v>0.018000000000000002</v>
      </c>
      <c r="S236" s="213">
        <v>0</v>
      </c>
      <c r="T236" s="214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15" t="s">
        <v>138</v>
      </c>
      <c r="AT236" s="215" t="s">
        <v>134</v>
      </c>
      <c r="AU236" s="215" t="s">
        <v>79</v>
      </c>
      <c r="AY236" s="17" t="s">
        <v>121</v>
      </c>
      <c r="BE236" s="216">
        <f>IF(N236="základní",J236,0)</f>
        <v>0</v>
      </c>
      <c r="BF236" s="216">
        <f>IF(N236="snížená",J236,0)</f>
        <v>0</v>
      </c>
      <c r="BG236" s="216">
        <f>IF(N236="zákl. přenesená",J236,0)</f>
        <v>0</v>
      </c>
      <c r="BH236" s="216">
        <f>IF(N236="sníž. přenesená",J236,0)</f>
        <v>0</v>
      </c>
      <c r="BI236" s="216">
        <f>IF(N236="nulová",J236,0)</f>
        <v>0</v>
      </c>
      <c r="BJ236" s="17" t="s">
        <v>77</v>
      </c>
      <c r="BK236" s="216">
        <f>ROUND(I236*H236,2)</f>
        <v>0</v>
      </c>
      <c r="BL236" s="17" t="s">
        <v>128</v>
      </c>
      <c r="BM236" s="215" t="s">
        <v>1133</v>
      </c>
    </row>
    <row r="237" s="2" customFormat="1" ht="16.30189" customHeight="1">
      <c r="A237" s="38"/>
      <c r="B237" s="39"/>
      <c r="C237" s="217" t="s">
        <v>661</v>
      </c>
      <c r="D237" s="217" t="s">
        <v>134</v>
      </c>
      <c r="E237" s="218" t="s">
        <v>662</v>
      </c>
      <c r="F237" s="219" t="s">
        <v>663</v>
      </c>
      <c r="G237" s="220" t="s">
        <v>127</v>
      </c>
      <c r="H237" s="221">
        <v>126</v>
      </c>
      <c r="I237" s="222"/>
      <c r="J237" s="223">
        <f>ROUND(I237*H237,2)</f>
        <v>0</v>
      </c>
      <c r="K237" s="219" t="s">
        <v>19</v>
      </c>
      <c r="L237" s="224"/>
      <c r="M237" s="225" t="s">
        <v>19</v>
      </c>
      <c r="N237" s="226" t="s">
        <v>40</v>
      </c>
      <c r="O237" s="84"/>
      <c r="P237" s="213">
        <f>O237*H237</f>
        <v>0</v>
      </c>
      <c r="Q237" s="213">
        <v>0.00021000000000000001</v>
      </c>
      <c r="R237" s="213">
        <f>Q237*H237</f>
        <v>0.026460000000000001</v>
      </c>
      <c r="S237" s="213">
        <v>0</v>
      </c>
      <c r="T237" s="214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15" t="s">
        <v>138</v>
      </c>
      <c r="AT237" s="215" t="s">
        <v>134</v>
      </c>
      <c r="AU237" s="215" t="s">
        <v>79</v>
      </c>
      <c r="AY237" s="17" t="s">
        <v>121</v>
      </c>
      <c r="BE237" s="216">
        <f>IF(N237="základní",J237,0)</f>
        <v>0</v>
      </c>
      <c r="BF237" s="216">
        <f>IF(N237="snížená",J237,0)</f>
        <v>0</v>
      </c>
      <c r="BG237" s="216">
        <f>IF(N237="zákl. přenesená",J237,0)</f>
        <v>0</v>
      </c>
      <c r="BH237" s="216">
        <f>IF(N237="sníž. přenesená",J237,0)</f>
        <v>0</v>
      </c>
      <c r="BI237" s="216">
        <f>IF(N237="nulová",J237,0)</f>
        <v>0</v>
      </c>
      <c r="BJ237" s="17" t="s">
        <v>77</v>
      </c>
      <c r="BK237" s="216">
        <f>ROUND(I237*H237,2)</f>
        <v>0</v>
      </c>
      <c r="BL237" s="17" t="s">
        <v>128</v>
      </c>
      <c r="BM237" s="215" t="s">
        <v>1134</v>
      </c>
    </row>
    <row r="238" s="2" customFormat="1" ht="16.30189" customHeight="1">
      <c r="A238" s="38"/>
      <c r="B238" s="39"/>
      <c r="C238" s="204" t="s">
        <v>665</v>
      </c>
      <c r="D238" s="204" t="s">
        <v>124</v>
      </c>
      <c r="E238" s="205" t="s">
        <v>666</v>
      </c>
      <c r="F238" s="206" t="s">
        <v>667</v>
      </c>
      <c r="G238" s="207" t="s">
        <v>127</v>
      </c>
      <c r="H238" s="208">
        <v>100</v>
      </c>
      <c r="I238" s="209"/>
      <c r="J238" s="210">
        <f>ROUND(I238*H238,2)</f>
        <v>0</v>
      </c>
      <c r="K238" s="206" t="s">
        <v>19</v>
      </c>
      <c r="L238" s="44"/>
      <c r="M238" s="211" t="s">
        <v>19</v>
      </c>
      <c r="N238" s="212" t="s">
        <v>40</v>
      </c>
      <c r="O238" s="84"/>
      <c r="P238" s="213">
        <f>O238*H238</f>
        <v>0</v>
      </c>
      <c r="Q238" s="213">
        <v>0</v>
      </c>
      <c r="R238" s="213">
        <f>Q238*H238</f>
        <v>0</v>
      </c>
      <c r="S238" s="213">
        <v>0</v>
      </c>
      <c r="T238" s="214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15" t="s">
        <v>128</v>
      </c>
      <c r="AT238" s="215" t="s">
        <v>124</v>
      </c>
      <c r="AU238" s="215" t="s">
        <v>79</v>
      </c>
      <c r="AY238" s="17" t="s">
        <v>121</v>
      </c>
      <c r="BE238" s="216">
        <f>IF(N238="základní",J238,0)</f>
        <v>0</v>
      </c>
      <c r="BF238" s="216">
        <f>IF(N238="snížená",J238,0)</f>
        <v>0</v>
      </c>
      <c r="BG238" s="216">
        <f>IF(N238="zákl. přenesená",J238,0)</f>
        <v>0</v>
      </c>
      <c r="BH238" s="216">
        <f>IF(N238="sníž. přenesená",J238,0)</f>
        <v>0</v>
      </c>
      <c r="BI238" s="216">
        <f>IF(N238="nulová",J238,0)</f>
        <v>0</v>
      </c>
      <c r="BJ238" s="17" t="s">
        <v>77</v>
      </c>
      <c r="BK238" s="216">
        <f>ROUND(I238*H238,2)</f>
        <v>0</v>
      </c>
      <c r="BL238" s="17" t="s">
        <v>128</v>
      </c>
      <c r="BM238" s="215" t="s">
        <v>1135</v>
      </c>
    </row>
    <row r="239" s="2" customFormat="1" ht="16.30189" customHeight="1">
      <c r="A239" s="38"/>
      <c r="B239" s="39"/>
      <c r="C239" s="217" t="s">
        <v>669</v>
      </c>
      <c r="D239" s="217" t="s">
        <v>134</v>
      </c>
      <c r="E239" s="218" t="s">
        <v>670</v>
      </c>
      <c r="F239" s="219" t="s">
        <v>671</v>
      </c>
      <c r="G239" s="220" t="s">
        <v>127</v>
      </c>
      <c r="H239" s="221">
        <v>100</v>
      </c>
      <c r="I239" s="222"/>
      <c r="J239" s="223">
        <f>ROUND(I239*H239,2)</f>
        <v>0</v>
      </c>
      <c r="K239" s="219" t="s">
        <v>19</v>
      </c>
      <c r="L239" s="224"/>
      <c r="M239" s="225" t="s">
        <v>19</v>
      </c>
      <c r="N239" s="226" t="s">
        <v>40</v>
      </c>
      <c r="O239" s="84"/>
      <c r="P239" s="213">
        <f>O239*H239</f>
        <v>0</v>
      </c>
      <c r="Q239" s="213">
        <v>0</v>
      </c>
      <c r="R239" s="213">
        <f>Q239*H239</f>
        <v>0</v>
      </c>
      <c r="S239" s="213">
        <v>0</v>
      </c>
      <c r="T239" s="214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15" t="s">
        <v>138</v>
      </c>
      <c r="AT239" s="215" t="s">
        <v>134</v>
      </c>
      <c r="AU239" s="215" t="s">
        <v>79</v>
      </c>
      <c r="AY239" s="17" t="s">
        <v>121</v>
      </c>
      <c r="BE239" s="216">
        <f>IF(N239="základní",J239,0)</f>
        <v>0</v>
      </c>
      <c r="BF239" s="216">
        <f>IF(N239="snížená",J239,0)</f>
        <v>0</v>
      </c>
      <c r="BG239" s="216">
        <f>IF(N239="zákl. přenesená",J239,0)</f>
        <v>0</v>
      </c>
      <c r="BH239" s="216">
        <f>IF(N239="sníž. přenesená",J239,0)</f>
        <v>0</v>
      </c>
      <c r="BI239" s="216">
        <f>IF(N239="nulová",J239,0)</f>
        <v>0</v>
      </c>
      <c r="BJ239" s="17" t="s">
        <v>77</v>
      </c>
      <c r="BK239" s="216">
        <f>ROUND(I239*H239,2)</f>
        <v>0</v>
      </c>
      <c r="BL239" s="17" t="s">
        <v>128</v>
      </c>
      <c r="BM239" s="215" t="s">
        <v>1136</v>
      </c>
    </row>
    <row r="240" s="2" customFormat="1">
      <c r="A240" s="38"/>
      <c r="B240" s="39"/>
      <c r="C240" s="40"/>
      <c r="D240" s="227" t="s">
        <v>185</v>
      </c>
      <c r="E240" s="40"/>
      <c r="F240" s="228" t="s">
        <v>673</v>
      </c>
      <c r="G240" s="40"/>
      <c r="H240" s="40"/>
      <c r="I240" s="229"/>
      <c r="J240" s="40"/>
      <c r="K240" s="40"/>
      <c r="L240" s="44"/>
      <c r="M240" s="230"/>
      <c r="N240" s="231"/>
      <c r="O240" s="84"/>
      <c r="P240" s="84"/>
      <c r="Q240" s="84"/>
      <c r="R240" s="84"/>
      <c r="S240" s="84"/>
      <c r="T240" s="85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185</v>
      </c>
      <c r="AU240" s="17" t="s">
        <v>79</v>
      </c>
    </row>
    <row r="241" s="2" customFormat="1" ht="16.30189" customHeight="1">
      <c r="A241" s="38"/>
      <c r="B241" s="39"/>
      <c r="C241" s="204" t="s">
        <v>674</v>
      </c>
      <c r="D241" s="204" t="s">
        <v>124</v>
      </c>
      <c r="E241" s="205" t="s">
        <v>675</v>
      </c>
      <c r="F241" s="206" t="s">
        <v>676</v>
      </c>
      <c r="G241" s="207" t="s">
        <v>127</v>
      </c>
      <c r="H241" s="208">
        <v>35</v>
      </c>
      <c r="I241" s="209"/>
      <c r="J241" s="210">
        <f>ROUND(I241*H241,2)</f>
        <v>0</v>
      </c>
      <c r="K241" s="206" t="s">
        <v>19</v>
      </c>
      <c r="L241" s="44"/>
      <c r="M241" s="211" t="s">
        <v>19</v>
      </c>
      <c r="N241" s="212" t="s">
        <v>40</v>
      </c>
      <c r="O241" s="84"/>
      <c r="P241" s="213">
        <f>O241*H241</f>
        <v>0</v>
      </c>
      <c r="Q241" s="213">
        <v>0</v>
      </c>
      <c r="R241" s="213">
        <f>Q241*H241</f>
        <v>0</v>
      </c>
      <c r="S241" s="213">
        <v>0</v>
      </c>
      <c r="T241" s="214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15" t="s">
        <v>128</v>
      </c>
      <c r="AT241" s="215" t="s">
        <v>124</v>
      </c>
      <c r="AU241" s="215" t="s">
        <v>79</v>
      </c>
      <c r="AY241" s="17" t="s">
        <v>121</v>
      </c>
      <c r="BE241" s="216">
        <f>IF(N241="základní",J241,0)</f>
        <v>0</v>
      </c>
      <c r="BF241" s="216">
        <f>IF(N241="snížená",J241,0)</f>
        <v>0</v>
      </c>
      <c r="BG241" s="216">
        <f>IF(N241="zákl. přenesená",J241,0)</f>
        <v>0</v>
      </c>
      <c r="BH241" s="216">
        <f>IF(N241="sníž. přenesená",J241,0)</f>
        <v>0</v>
      </c>
      <c r="BI241" s="216">
        <f>IF(N241="nulová",J241,0)</f>
        <v>0</v>
      </c>
      <c r="BJ241" s="17" t="s">
        <v>77</v>
      </c>
      <c r="BK241" s="216">
        <f>ROUND(I241*H241,2)</f>
        <v>0</v>
      </c>
      <c r="BL241" s="17" t="s">
        <v>128</v>
      </c>
      <c r="BM241" s="215" t="s">
        <v>1137</v>
      </c>
    </row>
    <row r="242" s="2" customFormat="1" ht="23.4566" customHeight="1">
      <c r="A242" s="38"/>
      <c r="B242" s="39"/>
      <c r="C242" s="204" t="s">
        <v>678</v>
      </c>
      <c r="D242" s="204" t="s">
        <v>124</v>
      </c>
      <c r="E242" s="205" t="s">
        <v>312</v>
      </c>
      <c r="F242" s="206" t="s">
        <v>313</v>
      </c>
      <c r="G242" s="207" t="s">
        <v>314</v>
      </c>
      <c r="H242" s="208">
        <v>0.191</v>
      </c>
      <c r="I242" s="209"/>
      <c r="J242" s="210">
        <f>ROUND(I242*H242,2)</f>
        <v>0</v>
      </c>
      <c r="K242" s="206" t="s">
        <v>19</v>
      </c>
      <c r="L242" s="44"/>
      <c r="M242" s="211" t="s">
        <v>19</v>
      </c>
      <c r="N242" s="212" t="s">
        <v>40</v>
      </c>
      <c r="O242" s="84"/>
      <c r="P242" s="213">
        <f>O242*H242</f>
        <v>0</v>
      </c>
      <c r="Q242" s="213">
        <v>0</v>
      </c>
      <c r="R242" s="213">
        <f>Q242*H242</f>
        <v>0</v>
      </c>
      <c r="S242" s="213">
        <v>0</v>
      </c>
      <c r="T242" s="214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15" t="s">
        <v>128</v>
      </c>
      <c r="AT242" s="215" t="s">
        <v>124</v>
      </c>
      <c r="AU242" s="215" t="s">
        <v>79</v>
      </c>
      <c r="AY242" s="17" t="s">
        <v>121</v>
      </c>
      <c r="BE242" s="216">
        <f>IF(N242="základní",J242,0)</f>
        <v>0</v>
      </c>
      <c r="BF242" s="216">
        <f>IF(N242="snížená",J242,0)</f>
        <v>0</v>
      </c>
      <c r="BG242" s="216">
        <f>IF(N242="zákl. přenesená",J242,0)</f>
        <v>0</v>
      </c>
      <c r="BH242" s="216">
        <f>IF(N242="sníž. přenesená",J242,0)</f>
        <v>0</v>
      </c>
      <c r="BI242" s="216">
        <f>IF(N242="nulová",J242,0)</f>
        <v>0</v>
      </c>
      <c r="BJ242" s="17" t="s">
        <v>77</v>
      </c>
      <c r="BK242" s="216">
        <f>ROUND(I242*H242,2)</f>
        <v>0</v>
      </c>
      <c r="BL242" s="17" t="s">
        <v>128</v>
      </c>
      <c r="BM242" s="215" t="s">
        <v>1138</v>
      </c>
    </row>
    <row r="243" s="12" customFormat="1" ht="22.8" customHeight="1">
      <c r="A243" s="12"/>
      <c r="B243" s="188"/>
      <c r="C243" s="189"/>
      <c r="D243" s="190" t="s">
        <v>68</v>
      </c>
      <c r="E243" s="202" t="s">
        <v>680</v>
      </c>
      <c r="F243" s="202" t="s">
        <v>681</v>
      </c>
      <c r="G243" s="189"/>
      <c r="H243" s="189"/>
      <c r="I243" s="192"/>
      <c r="J243" s="203">
        <f>BK243</f>
        <v>0</v>
      </c>
      <c r="K243" s="189"/>
      <c r="L243" s="194"/>
      <c r="M243" s="195"/>
      <c r="N243" s="196"/>
      <c r="O243" s="196"/>
      <c r="P243" s="197">
        <f>SUM(P244:P261)</f>
        <v>0</v>
      </c>
      <c r="Q243" s="196"/>
      <c r="R243" s="197">
        <f>SUM(R244:R261)</f>
        <v>0.067074999999999996</v>
      </c>
      <c r="S243" s="196"/>
      <c r="T243" s="198">
        <f>SUM(T244:T261)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199" t="s">
        <v>79</v>
      </c>
      <c r="AT243" s="200" t="s">
        <v>68</v>
      </c>
      <c r="AU243" s="200" t="s">
        <v>77</v>
      </c>
      <c r="AY243" s="199" t="s">
        <v>121</v>
      </c>
      <c r="BK243" s="201">
        <f>SUM(BK244:BK261)</f>
        <v>0</v>
      </c>
    </row>
    <row r="244" s="2" customFormat="1" ht="23.4566" customHeight="1">
      <c r="A244" s="38"/>
      <c r="B244" s="39"/>
      <c r="C244" s="204" t="s">
        <v>682</v>
      </c>
      <c r="D244" s="204" t="s">
        <v>124</v>
      </c>
      <c r="E244" s="205" t="s">
        <v>683</v>
      </c>
      <c r="F244" s="206" t="s">
        <v>684</v>
      </c>
      <c r="G244" s="207" t="s">
        <v>179</v>
      </c>
      <c r="H244" s="208">
        <v>150</v>
      </c>
      <c r="I244" s="209"/>
      <c r="J244" s="210">
        <f>ROUND(I244*H244,2)</f>
        <v>0</v>
      </c>
      <c r="K244" s="206" t="s">
        <v>19</v>
      </c>
      <c r="L244" s="44"/>
      <c r="M244" s="211" t="s">
        <v>19</v>
      </c>
      <c r="N244" s="212" t="s">
        <v>40</v>
      </c>
      <c r="O244" s="84"/>
      <c r="P244" s="213">
        <f>O244*H244</f>
        <v>0</v>
      </c>
      <c r="Q244" s="213">
        <v>0</v>
      </c>
      <c r="R244" s="213">
        <f>Q244*H244</f>
        <v>0</v>
      </c>
      <c r="S244" s="213">
        <v>0</v>
      </c>
      <c r="T244" s="214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15" t="s">
        <v>128</v>
      </c>
      <c r="AT244" s="215" t="s">
        <v>124</v>
      </c>
      <c r="AU244" s="215" t="s">
        <v>79</v>
      </c>
      <c r="AY244" s="17" t="s">
        <v>121</v>
      </c>
      <c r="BE244" s="216">
        <f>IF(N244="základní",J244,0)</f>
        <v>0</v>
      </c>
      <c r="BF244" s="216">
        <f>IF(N244="snížená",J244,0)</f>
        <v>0</v>
      </c>
      <c r="BG244" s="216">
        <f>IF(N244="zákl. přenesená",J244,0)</f>
        <v>0</v>
      </c>
      <c r="BH244" s="216">
        <f>IF(N244="sníž. přenesená",J244,0)</f>
        <v>0</v>
      </c>
      <c r="BI244" s="216">
        <f>IF(N244="nulová",J244,0)</f>
        <v>0</v>
      </c>
      <c r="BJ244" s="17" t="s">
        <v>77</v>
      </c>
      <c r="BK244" s="216">
        <f>ROUND(I244*H244,2)</f>
        <v>0</v>
      </c>
      <c r="BL244" s="17" t="s">
        <v>128</v>
      </c>
      <c r="BM244" s="215" t="s">
        <v>1139</v>
      </c>
    </row>
    <row r="245" s="2" customFormat="1" ht="23.4566" customHeight="1">
      <c r="A245" s="38"/>
      <c r="B245" s="39"/>
      <c r="C245" s="217" t="s">
        <v>686</v>
      </c>
      <c r="D245" s="217" t="s">
        <v>134</v>
      </c>
      <c r="E245" s="218" t="s">
        <v>687</v>
      </c>
      <c r="F245" s="219" t="s">
        <v>688</v>
      </c>
      <c r="G245" s="220" t="s">
        <v>179</v>
      </c>
      <c r="H245" s="221">
        <v>150</v>
      </c>
      <c r="I245" s="222"/>
      <c r="J245" s="223">
        <f>ROUND(I245*H245,2)</f>
        <v>0</v>
      </c>
      <c r="K245" s="219" t="s">
        <v>19</v>
      </c>
      <c r="L245" s="224"/>
      <c r="M245" s="225" t="s">
        <v>19</v>
      </c>
      <c r="N245" s="226" t="s">
        <v>40</v>
      </c>
      <c r="O245" s="84"/>
      <c r="P245" s="213">
        <f>O245*H245</f>
        <v>0</v>
      </c>
      <c r="Q245" s="213">
        <v>0.00016000000000000001</v>
      </c>
      <c r="R245" s="213">
        <f>Q245*H245</f>
        <v>0.024</v>
      </c>
      <c r="S245" s="213">
        <v>0</v>
      </c>
      <c r="T245" s="214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15" t="s">
        <v>138</v>
      </c>
      <c r="AT245" s="215" t="s">
        <v>134</v>
      </c>
      <c r="AU245" s="215" t="s">
        <v>79</v>
      </c>
      <c r="AY245" s="17" t="s">
        <v>121</v>
      </c>
      <c r="BE245" s="216">
        <f>IF(N245="základní",J245,0)</f>
        <v>0</v>
      </c>
      <c r="BF245" s="216">
        <f>IF(N245="snížená",J245,0)</f>
        <v>0</v>
      </c>
      <c r="BG245" s="216">
        <f>IF(N245="zákl. přenesená",J245,0)</f>
        <v>0</v>
      </c>
      <c r="BH245" s="216">
        <f>IF(N245="sníž. přenesená",J245,0)</f>
        <v>0</v>
      </c>
      <c r="BI245" s="216">
        <f>IF(N245="nulová",J245,0)</f>
        <v>0</v>
      </c>
      <c r="BJ245" s="17" t="s">
        <v>77</v>
      </c>
      <c r="BK245" s="216">
        <f>ROUND(I245*H245,2)</f>
        <v>0</v>
      </c>
      <c r="BL245" s="17" t="s">
        <v>128</v>
      </c>
      <c r="BM245" s="215" t="s">
        <v>1140</v>
      </c>
    </row>
    <row r="246" s="2" customFormat="1">
      <c r="A246" s="38"/>
      <c r="B246" s="39"/>
      <c r="C246" s="40"/>
      <c r="D246" s="227" t="s">
        <v>185</v>
      </c>
      <c r="E246" s="40"/>
      <c r="F246" s="228" t="s">
        <v>690</v>
      </c>
      <c r="G246" s="40"/>
      <c r="H246" s="40"/>
      <c r="I246" s="229"/>
      <c r="J246" s="40"/>
      <c r="K246" s="40"/>
      <c r="L246" s="44"/>
      <c r="M246" s="230"/>
      <c r="N246" s="231"/>
      <c r="O246" s="84"/>
      <c r="P246" s="84"/>
      <c r="Q246" s="84"/>
      <c r="R246" s="84"/>
      <c r="S246" s="84"/>
      <c r="T246" s="85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185</v>
      </c>
      <c r="AU246" s="17" t="s">
        <v>79</v>
      </c>
    </row>
    <row r="247" s="2" customFormat="1" ht="16.30189" customHeight="1">
      <c r="A247" s="38"/>
      <c r="B247" s="39"/>
      <c r="C247" s="204" t="s">
        <v>691</v>
      </c>
      <c r="D247" s="204" t="s">
        <v>124</v>
      </c>
      <c r="E247" s="205" t="s">
        <v>692</v>
      </c>
      <c r="F247" s="206" t="s">
        <v>693</v>
      </c>
      <c r="G247" s="207" t="s">
        <v>127</v>
      </c>
      <c r="H247" s="208">
        <v>1</v>
      </c>
      <c r="I247" s="209"/>
      <c r="J247" s="210">
        <f>ROUND(I247*H247,2)</f>
        <v>0</v>
      </c>
      <c r="K247" s="206" t="s">
        <v>19</v>
      </c>
      <c r="L247" s="44"/>
      <c r="M247" s="211" t="s">
        <v>19</v>
      </c>
      <c r="N247" s="212" t="s">
        <v>40</v>
      </c>
      <c r="O247" s="84"/>
      <c r="P247" s="213">
        <f>O247*H247</f>
        <v>0</v>
      </c>
      <c r="Q247" s="213">
        <v>0</v>
      </c>
      <c r="R247" s="213">
        <f>Q247*H247</f>
        <v>0</v>
      </c>
      <c r="S247" s="213">
        <v>0</v>
      </c>
      <c r="T247" s="214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15" t="s">
        <v>128</v>
      </c>
      <c r="AT247" s="215" t="s">
        <v>124</v>
      </c>
      <c r="AU247" s="215" t="s">
        <v>79</v>
      </c>
      <c r="AY247" s="17" t="s">
        <v>121</v>
      </c>
      <c r="BE247" s="216">
        <f>IF(N247="základní",J247,0)</f>
        <v>0</v>
      </c>
      <c r="BF247" s="216">
        <f>IF(N247="snížená",J247,0)</f>
        <v>0</v>
      </c>
      <c r="BG247" s="216">
        <f>IF(N247="zákl. přenesená",J247,0)</f>
        <v>0</v>
      </c>
      <c r="BH247" s="216">
        <f>IF(N247="sníž. přenesená",J247,0)</f>
        <v>0</v>
      </c>
      <c r="BI247" s="216">
        <f>IF(N247="nulová",J247,0)</f>
        <v>0</v>
      </c>
      <c r="BJ247" s="17" t="s">
        <v>77</v>
      </c>
      <c r="BK247" s="216">
        <f>ROUND(I247*H247,2)</f>
        <v>0</v>
      </c>
      <c r="BL247" s="17" t="s">
        <v>128</v>
      </c>
      <c r="BM247" s="215" t="s">
        <v>1141</v>
      </c>
    </row>
    <row r="248" s="2" customFormat="1" ht="16.30189" customHeight="1">
      <c r="A248" s="38"/>
      <c r="B248" s="39"/>
      <c r="C248" s="217" t="s">
        <v>695</v>
      </c>
      <c r="D248" s="217" t="s">
        <v>134</v>
      </c>
      <c r="E248" s="218" t="s">
        <v>696</v>
      </c>
      <c r="F248" s="219" t="s">
        <v>697</v>
      </c>
      <c r="G248" s="220" t="s">
        <v>137</v>
      </c>
      <c r="H248" s="221">
        <v>1</v>
      </c>
      <c r="I248" s="222"/>
      <c r="J248" s="223">
        <f>ROUND(I248*H248,2)</f>
        <v>0</v>
      </c>
      <c r="K248" s="219" t="s">
        <v>19</v>
      </c>
      <c r="L248" s="224"/>
      <c r="M248" s="225" t="s">
        <v>19</v>
      </c>
      <c r="N248" s="226" t="s">
        <v>40</v>
      </c>
      <c r="O248" s="84"/>
      <c r="P248" s="213">
        <f>O248*H248</f>
        <v>0</v>
      </c>
      <c r="Q248" s="213">
        <v>0</v>
      </c>
      <c r="R248" s="213">
        <f>Q248*H248</f>
        <v>0</v>
      </c>
      <c r="S248" s="213">
        <v>0</v>
      </c>
      <c r="T248" s="214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15" t="s">
        <v>138</v>
      </c>
      <c r="AT248" s="215" t="s">
        <v>134</v>
      </c>
      <c r="AU248" s="215" t="s">
        <v>79</v>
      </c>
      <c r="AY248" s="17" t="s">
        <v>121</v>
      </c>
      <c r="BE248" s="216">
        <f>IF(N248="základní",J248,0)</f>
        <v>0</v>
      </c>
      <c r="BF248" s="216">
        <f>IF(N248="snížená",J248,0)</f>
        <v>0</v>
      </c>
      <c r="BG248" s="216">
        <f>IF(N248="zákl. přenesená",J248,0)</f>
        <v>0</v>
      </c>
      <c r="BH248" s="216">
        <f>IF(N248="sníž. přenesená",J248,0)</f>
        <v>0</v>
      </c>
      <c r="BI248" s="216">
        <f>IF(N248="nulová",J248,0)</f>
        <v>0</v>
      </c>
      <c r="BJ248" s="17" t="s">
        <v>77</v>
      </c>
      <c r="BK248" s="216">
        <f>ROUND(I248*H248,2)</f>
        <v>0</v>
      </c>
      <c r="BL248" s="17" t="s">
        <v>128</v>
      </c>
      <c r="BM248" s="215" t="s">
        <v>1142</v>
      </c>
    </row>
    <row r="249" s="2" customFormat="1">
      <c r="A249" s="38"/>
      <c r="B249" s="39"/>
      <c r="C249" s="40"/>
      <c r="D249" s="227" t="s">
        <v>185</v>
      </c>
      <c r="E249" s="40"/>
      <c r="F249" s="228" t="s">
        <v>984</v>
      </c>
      <c r="G249" s="40"/>
      <c r="H249" s="40"/>
      <c r="I249" s="229"/>
      <c r="J249" s="40"/>
      <c r="K249" s="40"/>
      <c r="L249" s="44"/>
      <c r="M249" s="230"/>
      <c r="N249" s="231"/>
      <c r="O249" s="84"/>
      <c r="P249" s="84"/>
      <c r="Q249" s="84"/>
      <c r="R249" s="84"/>
      <c r="S249" s="84"/>
      <c r="T249" s="85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185</v>
      </c>
      <c r="AU249" s="17" t="s">
        <v>79</v>
      </c>
    </row>
    <row r="250" s="2" customFormat="1" ht="16.30189" customHeight="1">
      <c r="A250" s="38"/>
      <c r="B250" s="39"/>
      <c r="C250" s="204" t="s">
        <v>700</v>
      </c>
      <c r="D250" s="204" t="s">
        <v>124</v>
      </c>
      <c r="E250" s="205" t="s">
        <v>701</v>
      </c>
      <c r="F250" s="206" t="s">
        <v>702</v>
      </c>
      <c r="G250" s="207" t="s">
        <v>127</v>
      </c>
      <c r="H250" s="208">
        <v>2</v>
      </c>
      <c r="I250" s="209"/>
      <c r="J250" s="210">
        <f>ROUND(I250*H250,2)</f>
        <v>0</v>
      </c>
      <c r="K250" s="206" t="s">
        <v>19</v>
      </c>
      <c r="L250" s="44"/>
      <c r="M250" s="211" t="s">
        <v>19</v>
      </c>
      <c r="N250" s="212" t="s">
        <v>40</v>
      </c>
      <c r="O250" s="84"/>
      <c r="P250" s="213">
        <f>O250*H250</f>
        <v>0</v>
      </c>
      <c r="Q250" s="213">
        <v>0</v>
      </c>
      <c r="R250" s="213">
        <f>Q250*H250</f>
        <v>0</v>
      </c>
      <c r="S250" s="213">
        <v>0</v>
      </c>
      <c r="T250" s="214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15" t="s">
        <v>128</v>
      </c>
      <c r="AT250" s="215" t="s">
        <v>124</v>
      </c>
      <c r="AU250" s="215" t="s">
        <v>79</v>
      </c>
      <c r="AY250" s="17" t="s">
        <v>121</v>
      </c>
      <c r="BE250" s="216">
        <f>IF(N250="základní",J250,0)</f>
        <v>0</v>
      </c>
      <c r="BF250" s="216">
        <f>IF(N250="snížená",J250,0)</f>
        <v>0</v>
      </c>
      <c r="BG250" s="216">
        <f>IF(N250="zákl. přenesená",J250,0)</f>
        <v>0</v>
      </c>
      <c r="BH250" s="216">
        <f>IF(N250="sníž. přenesená",J250,0)</f>
        <v>0</v>
      </c>
      <c r="BI250" s="216">
        <f>IF(N250="nulová",J250,0)</f>
        <v>0</v>
      </c>
      <c r="BJ250" s="17" t="s">
        <v>77</v>
      </c>
      <c r="BK250" s="216">
        <f>ROUND(I250*H250,2)</f>
        <v>0</v>
      </c>
      <c r="BL250" s="17" t="s">
        <v>128</v>
      </c>
      <c r="BM250" s="215" t="s">
        <v>1143</v>
      </c>
    </row>
    <row r="251" s="2" customFormat="1" ht="16.30189" customHeight="1">
      <c r="A251" s="38"/>
      <c r="B251" s="39"/>
      <c r="C251" s="217" t="s">
        <v>704</v>
      </c>
      <c r="D251" s="217" t="s">
        <v>134</v>
      </c>
      <c r="E251" s="218" t="s">
        <v>705</v>
      </c>
      <c r="F251" s="219" t="s">
        <v>706</v>
      </c>
      <c r="G251" s="220" t="s">
        <v>127</v>
      </c>
      <c r="H251" s="221">
        <v>2</v>
      </c>
      <c r="I251" s="222"/>
      <c r="J251" s="223">
        <f>ROUND(I251*H251,2)</f>
        <v>0</v>
      </c>
      <c r="K251" s="219" t="s">
        <v>19</v>
      </c>
      <c r="L251" s="224"/>
      <c r="M251" s="225" t="s">
        <v>19</v>
      </c>
      <c r="N251" s="226" t="s">
        <v>40</v>
      </c>
      <c r="O251" s="84"/>
      <c r="P251" s="213">
        <f>O251*H251</f>
        <v>0</v>
      </c>
      <c r="Q251" s="213">
        <v>0</v>
      </c>
      <c r="R251" s="213">
        <f>Q251*H251</f>
        <v>0</v>
      </c>
      <c r="S251" s="213">
        <v>0</v>
      </c>
      <c r="T251" s="214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15" t="s">
        <v>138</v>
      </c>
      <c r="AT251" s="215" t="s">
        <v>134</v>
      </c>
      <c r="AU251" s="215" t="s">
        <v>79</v>
      </c>
      <c r="AY251" s="17" t="s">
        <v>121</v>
      </c>
      <c r="BE251" s="216">
        <f>IF(N251="základní",J251,0)</f>
        <v>0</v>
      </c>
      <c r="BF251" s="216">
        <f>IF(N251="snížená",J251,0)</f>
        <v>0</v>
      </c>
      <c r="BG251" s="216">
        <f>IF(N251="zákl. přenesená",J251,0)</f>
        <v>0</v>
      </c>
      <c r="BH251" s="216">
        <f>IF(N251="sníž. přenesená",J251,0)</f>
        <v>0</v>
      </c>
      <c r="BI251" s="216">
        <f>IF(N251="nulová",J251,0)</f>
        <v>0</v>
      </c>
      <c r="BJ251" s="17" t="s">
        <v>77</v>
      </c>
      <c r="BK251" s="216">
        <f>ROUND(I251*H251,2)</f>
        <v>0</v>
      </c>
      <c r="BL251" s="17" t="s">
        <v>128</v>
      </c>
      <c r="BM251" s="215" t="s">
        <v>1144</v>
      </c>
    </row>
    <row r="252" s="2" customFormat="1" ht="21.0566" customHeight="1">
      <c r="A252" s="38"/>
      <c r="B252" s="39"/>
      <c r="C252" s="204" t="s">
        <v>708</v>
      </c>
      <c r="D252" s="204" t="s">
        <v>124</v>
      </c>
      <c r="E252" s="205" t="s">
        <v>709</v>
      </c>
      <c r="F252" s="206" t="s">
        <v>710</v>
      </c>
      <c r="G252" s="207" t="s">
        <v>127</v>
      </c>
      <c r="H252" s="208">
        <v>1</v>
      </c>
      <c r="I252" s="209"/>
      <c r="J252" s="210">
        <f>ROUND(I252*H252,2)</f>
        <v>0</v>
      </c>
      <c r="K252" s="206" t="s">
        <v>19</v>
      </c>
      <c r="L252" s="44"/>
      <c r="M252" s="211" t="s">
        <v>19</v>
      </c>
      <c r="N252" s="212" t="s">
        <v>40</v>
      </c>
      <c r="O252" s="84"/>
      <c r="P252" s="213">
        <f>O252*H252</f>
        <v>0</v>
      </c>
      <c r="Q252" s="213">
        <v>0</v>
      </c>
      <c r="R252" s="213">
        <f>Q252*H252</f>
        <v>0</v>
      </c>
      <c r="S252" s="213">
        <v>0</v>
      </c>
      <c r="T252" s="214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15" t="s">
        <v>128</v>
      </c>
      <c r="AT252" s="215" t="s">
        <v>124</v>
      </c>
      <c r="AU252" s="215" t="s">
        <v>79</v>
      </c>
      <c r="AY252" s="17" t="s">
        <v>121</v>
      </c>
      <c r="BE252" s="216">
        <f>IF(N252="základní",J252,0)</f>
        <v>0</v>
      </c>
      <c r="BF252" s="216">
        <f>IF(N252="snížená",J252,0)</f>
        <v>0</v>
      </c>
      <c r="BG252" s="216">
        <f>IF(N252="zákl. přenesená",J252,0)</f>
        <v>0</v>
      </c>
      <c r="BH252" s="216">
        <f>IF(N252="sníž. přenesená",J252,0)</f>
        <v>0</v>
      </c>
      <c r="BI252" s="216">
        <f>IF(N252="nulová",J252,0)</f>
        <v>0</v>
      </c>
      <c r="BJ252" s="17" t="s">
        <v>77</v>
      </c>
      <c r="BK252" s="216">
        <f>ROUND(I252*H252,2)</f>
        <v>0</v>
      </c>
      <c r="BL252" s="17" t="s">
        <v>128</v>
      </c>
      <c r="BM252" s="215" t="s">
        <v>1145</v>
      </c>
    </row>
    <row r="253" s="2" customFormat="1" ht="16.30189" customHeight="1">
      <c r="A253" s="38"/>
      <c r="B253" s="39"/>
      <c r="C253" s="217" t="s">
        <v>712</v>
      </c>
      <c r="D253" s="217" t="s">
        <v>134</v>
      </c>
      <c r="E253" s="218" t="s">
        <v>713</v>
      </c>
      <c r="F253" s="219" t="s">
        <v>714</v>
      </c>
      <c r="G253" s="220" t="s">
        <v>127</v>
      </c>
      <c r="H253" s="221">
        <v>1</v>
      </c>
      <c r="I253" s="222"/>
      <c r="J253" s="223">
        <f>ROUND(I253*H253,2)</f>
        <v>0</v>
      </c>
      <c r="K253" s="219" t="s">
        <v>19</v>
      </c>
      <c r="L253" s="224"/>
      <c r="M253" s="225" t="s">
        <v>19</v>
      </c>
      <c r="N253" s="226" t="s">
        <v>40</v>
      </c>
      <c r="O253" s="84"/>
      <c r="P253" s="213">
        <f>O253*H253</f>
        <v>0</v>
      </c>
      <c r="Q253" s="213">
        <v>0</v>
      </c>
      <c r="R253" s="213">
        <f>Q253*H253</f>
        <v>0</v>
      </c>
      <c r="S253" s="213">
        <v>0</v>
      </c>
      <c r="T253" s="214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15" t="s">
        <v>138</v>
      </c>
      <c r="AT253" s="215" t="s">
        <v>134</v>
      </c>
      <c r="AU253" s="215" t="s">
        <v>79</v>
      </c>
      <c r="AY253" s="17" t="s">
        <v>121</v>
      </c>
      <c r="BE253" s="216">
        <f>IF(N253="základní",J253,0)</f>
        <v>0</v>
      </c>
      <c r="BF253" s="216">
        <f>IF(N253="snížená",J253,0)</f>
        <v>0</v>
      </c>
      <c r="BG253" s="216">
        <f>IF(N253="zákl. přenesená",J253,0)</f>
        <v>0</v>
      </c>
      <c r="BH253" s="216">
        <f>IF(N253="sníž. přenesená",J253,0)</f>
        <v>0</v>
      </c>
      <c r="BI253" s="216">
        <f>IF(N253="nulová",J253,0)</f>
        <v>0</v>
      </c>
      <c r="BJ253" s="17" t="s">
        <v>77</v>
      </c>
      <c r="BK253" s="216">
        <f>ROUND(I253*H253,2)</f>
        <v>0</v>
      </c>
      <c r="BL253" s="17" t="s">
        <v>128</v>
      </c>
      <c r="BM253" s="215" t="s">
        <v>1146</v>
      </c>
    </row>
    <row r="254" s="2" customFormat="1" ht="16.30189" customHeight="1">
      <c r="A254" s="38"/>
      <c r="B254" s="39"/>
      <c r="C254" s="204" t="s">
        <v>716</v>
      </c>
      <c r="D254" s="204" t="s">
        <v>124</v>
      </c>
      <c r="E254" s="205" t="s">
        <v>717</v>
      </c>
      <c r="F254" s="206" t="s">
        <v>718</v>
      </c>
      <c r="G254" s="207" t="s">
        <v>179</v>
      </c>
      <c r="H254" s="208">
        <v>150</v>
      </c>
      <c r="I254" s="209"/>
      <c r="J254" s="210">
        <f>ROUND(I254*H254,2)</f>
        <v>0</v>
      </c>
      <c r="K254" s="206" t="s">
        <v>19</v>
      </c>
      <c r="L254" s="44"/>
      <c r="M254" s="211" t="s">
        <v>19</v>
      </c>
      <c r="N254" s="212" t="s">
        <v>40</v>
      </c>
      <c r="O254" s="84"/>
      <c r="P254" s="213">
        <f>O254*H254</f>
        <v>0</v>
      </c>
      <c r="Q254" s="213">
        <v>0</v>
      </c>
      <c r="R254" s="213">
        <f>Q254*H254</f>
        <v>0</v>
      </c>
      <c r="S254" s="213">
        <v>0</v>
      </c>
      <c r="T254" s="214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15" t="s">
        <v>128</v>
      </c>
      <c r="AT254" s="215" t="s">
        <v>124</v>
      </c>
      <c r="AU254" s="215" t="s">
        <v>79</v>
      </c>
      <c r="AY254" s="17" t="s">
        <v>121</v>
      </c>
      <c r="BE254" s="216">
        <f>IF(N254="základní",J254,0)</f>
        <v>0</v>
      </c>
      <c r="BF254" s="216">
        <f>IF(N254="snížená",J254,0)</f>
        <v>0</v>
      </c>
      <c r="BG254" s="216">
        <f>IF(N254="zákl. přenesená",J254,0)</f>
        <v>0</v>
      </c>
      <c r="BH254" s="216">
        <f>IF(N254="sníž. přenesená",J254,0)</f>
        <v>0</v>
      </c>
      <c r="BI254" s="216">
        <f>IF(N254="nulová",J254,0)</f>
        <v>0</v>
      </c>
      <c r="BJ254" s="17" t="s">
        <v>77</v>
      </c>
      <c r="BK254" s="216">
        <f>ROUND(I254*H254,2)</f>
        <v>0</v>
      </c>
      <c r="BL254" s="17" t="s">
        <v>128</v>
      </c>
      <c r="BM254" s="215" t="s">
        <v>1147</v>
      </c>
    </row>
    <row r="255" s="2" customFormat="1" ht="16.30189" customHeight="1">
      <c r="A255" s="38"/>
      <c r="B255" s="39"/>
      <c r="C255" s="217" t="s">
        <v>720</v>
      </c>
      <c r="D255" s="217" t="s">
        <v>134</v>
      </c>
      <c r="E255" s="218" t="s">
        <v>721</v>
      </c>
      <c r="F255" s="219" t="s">
        <v>722</v>
      </c>
      <c r="G255" s="220" t="s">
        <v>179</v>
      </c>
      <c r="H255" s="221">
        <v>157.5</v>
      </c>
      <c r="I255" s="222"/>
      <c r="J255" s="223">
        <f>ROUND(I255*H255,2)</f>
        <v>0</v>
      </c>
      <c r="K255" s="219" t="s">
        <v>19</v>
      </c>
      <c r="L255" s="224"/>
      <c r="M255" s="225" t="s">
        <v>19</v>
      </c>
      <c r="N255" s="226" t="s">
        <v>40</v>
      </c>
      <c r="O255" s="84"/>
      <c r="P255" s="213">
        <f>O255*H255</f>
        <v>0</v>
      </c>
      <c r="Q255" s="213">
        <v>0.00021000000000000001</v>
      </c>
      <c r="R255" s="213">
        <f>Q255*H255</f>
        <v>0.033075</v>
      </c>
      <c r="S255" s="213">
        <v>0</v>
      </c>
      <c r="T255" s="214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15" t="s">
        <v>138</v>
      </c>
      <c r="AT255" s="215" t="s">
        <v>134</v>
      </c>
      <c r="AU255" s="215" t="s">
        <v>79</v>
      </c>
      <c r="AY255" s="17" t="s">
        <v>121</v>
      </c>
      <c r="BE255" s="216">
        <f>IF(N255="základní",J255,0)</f>
        <v>0</v>
      </c>
      <c r="BF255" s="216">
        <f>IF(N255="snížená",J255,0)</f>
        <v>0</v>
      </c>
      <c r="BG255" s="216">
        <f>IF(N255="zákl. přenesená",J255,0)</f>
        <v>0</v>
      </c>
      <c r="BH255" s="216">
        <f>IF(N255="sníž. přenesená",J255,0)</f>
        <v>0</v>
      </c>
      <c r="BI255" s="216">
        <f>IF(N255="nulová",J255,0)</f>
        <v>0</v>
      </c>
      <c r="BJ255" s="17" t="s">
        <v>77</v>
      </c>
      <c r="BK255" s="216">
        <f>ROUND(I255*H255,2)</f>
        <v>0</v>
      </c>
      <c r="BL255" s="17" t="s">
        <v>128</v>
      </c>
      <c r="BM255" s="215" t="s">
        <v>1148</v>
      </c>
    </row>
    <row r="256" s="13" customFormat="1">
      <c r="A256" s="13"/>
      <c r="B256" s="238"/>
      <c r="C256" s="239"/>
      <c r="D256" s="227" t="s">
        <v>302</v>
      </c>
      <c r="E256" s="240" t="s">
        <v>19</v>
      </c>
      <c r="F256" s="241" t="s">
        <v>724</v>
      </c>
      <c r="G256" s="239"/>
      <c r="H256" s="242">
        <v>157.5</v>
      </c>
      <c r="I256" s="243"/>
      <c r="J256" s="239"/>
      <c r="K256" s="239"/>
      <c r="L256" s="244"/>
      <c r="M256" s="245"/>
      <c r="N256" s="246"/>
      <c r="O256" s="246"/>
      <c r="P256" s="246"/>
      <c r="Q256" s="246"/>
      <c r="R256" s="246"/>
      <c r="S256" s="246"/>
      <c r="T256" s="247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8" t="s">
        <v>302</v>
      </c>
      <c r="AU256" s="248" t="s">
        <v>79</v>
      </c>
      <c r="AV256" s="13" t="s">
        <v>79</v>
      </c>
      <c r="AW256" s="13" t="s">
        <v>31</v>
      </c>
      <c r="AX256" s="13" t="s">
        <v>77</v>
      </c>
      <c r="AY256" s="248" t="s">
        <v>121</v>
      </c>
    </row>
    <row r="257" s="2" customFormat="1" ht="16.30189" customHeight="1">
      <c r="A257" s="38"/>
      <c r="B257" s="39"/>
      <c r="C257" s="204" t="s">
        <v>725</v>
      </c>
      <c r="D257" s="204" t="s">
        <v>124</v>
      </c>
      <c r="E257" s="205" t="s">
        <v>726</v>
      </c>
      <c r="F257" s="206" t="s">
        <v>727</v>
      </c>
      <c r="G257" s="207" t="s">
        <v>127</v>
      </c>
      <c r="H257" s="208">
        <v>500</v>
      </c>
      <c r="I257" s="209"/>
      <c r="J257" s="210">
        <f>ROUND(I257*H257,2)</f>
        <v>0</v>
      </c>
      <c r="K257" s="206" t="s">
        <v>19</v>
      </c>
      <c r="L257" s="44"/>
      <c r="M257" s="211" t="s">
        <v>19</v>
      </c>
      <c r="N257" s="212" t="s">
        <v>40</v>
      </c>
      <c r="O257" s="84"/>
      <c r="P257" s="213">
        <f>O257*H257</f>
        <v>0</v>
      </c>
      <c r="Q257" s="213">
        <v>0</v>
      </c>
      <c r="R257" s="213">
        <f>Q257*H257</f>
        <v>0</v>
      </c>
      <c r="S257" s="213">
        <v>0</v>
      </c>
      <c r="T257" s="214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15" t="s">
        <v>128</v>
      </c>
      <c r="AT257" s="215" t="s">
        <v>124</v>
      </c>
      <c r="AU257" s="215" t="s">
        <v>79</v>
      </c>
      <c r="AY257" s="17" t="s">
        <v>121</v>
      </c>
      <c r="BE257" s="216">
        <f>IF(N257="základní",J257,0)</f>
        <v>0</v>
      </c>
      <c r="BF257" s="216">
        <f>IF(N257="snížená",J257,0)</f>
        <v>0</v>
      </c>
      <c r="BG257" s="216">
        <f>IF(N257="zákl. přenesená",J257,0)</f>
        <v>0</v>
      </c>
      <c r="BH257" s="216">
        <f>IF(N257="sníž. přenesená",J257,0)</f>
        <v>0</v>
      </c>
      <c r="BI257" s="216">
        <f>IF(N257="nulová",J257,0)</f>
        <v>0</v>
      </c>
      <c r="BJ257" s="17" t="s">
        <v>77</v>
      </c>
      <c r="BK257" s="216">
        <f>ROUND(I257*H257,2)</f>
        <v>0</v>
      </c>
      <c r="BL257" s="17" t="s">
        <v>128</v>
      </c>
      <c r="BM257" s="215" t="s">
        <v>1149</v>
      </c>
    </row>
    <row r="258" s="2" customFormat="1" ht="16.30189" customHeight="1">
      <c r="A258" s="38"/>
      <c r="B258" s="39"/>
      <c r="C258" s="217" t="s">
        <v>729</v>
      </c>
      <c r="D258" s="217" t="s">
        <v>134</v>
      </c>
      <c r="E258" s="218" t="s">
        <v>730</v>
      </c>
      <c r="F258" s="219" t="s">
        <v>731</v>
      </c>
      <c r="G258" s="220" t="s">
        <v>127</v>
      </c>
      <c r="H258" s="221">
        <v>500</v>
      </c>
      <c r="I258" s="222"/>
      <c r="J258" s="223">
        <f>ROUND(I258*H258,2)</f>
        <v>0</v>
      </c>
      <c r="K258" s="219" t="s">
        <v>19</v>
      </c>
      <c r="L258" s="224"/>
      <c r="M258" s="225" t="s">
        <v>19</v>
      </c>
      <c r="N258" s="226" t="s">
        <v>40</v>
      </c>
      <c r="O258" s="84"/>
      <c r="P258" s="213">
        <f>O258*H258</f>
        <v>0</v>
      </c>
      <c r="Q258" s="213">
        <v>1.0000000000000001E-05</v>
      </c>
      <c r="R258" s="213">
        <f>Q258*H258</f>
        <v>0.0050000000000000001</v>
      </c>
      <c r="S258" s="213">
        <v>0</v>
      </c>
      <c r="T258" s="214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15" t="s">
        <v>138</v>
      </c>
      <c r="AT258" s="215" t="s">
        <v>134</v>
      </c>
      <c r="AU258" s="215" t="s">
        <v>79</v>
      </c>
      <c r="AY258" s="17" t="s">
        <v>121</v>
      </c>
      <c r="BE258" s="216">
        <f>IF(N258="základní",J258,0)</f>
        <v>0</v>
      </c>
      <c r="BF258" s="216">
        <f>IF(N258="snížená",J258,0)</f>
        <v>0</v>
      </c>
      <c r="BG258" s="216">
        <f>IF(N258="zákl. přenesená",J258,0)</f>
        <v>0</v>
      </c>
      <c r="BH258" s="216">
        <f>IF(N258="sníž. přenesená",J258,0)</f>
        <v>0</v>
      </c>
      <c r="BI258" s="216">
        <f>IF(N258="nulová",J258,0)</f>
        <v>0</v>
      </c>
      <c r="BJ258" s="17" t="s">
        <v>77</v>
      </c>
      <c r="BK258" s="216">
        <f>ROUND(I258*H258,2)</f>
        <v>0</v>
      </c>
      <c r="BL258" s="17" t="s">
        <v>128</v>
      </c>
      <c r="BM258" s="215" t="s">
        <v>1150</v>
      </c>
    </row>
    <row r="259" s="2" customFormat="1" ht="23.4566" customHeight="1">
      <c r="A259" s="38"/>
      <c r="B259" s="39"/>
      <c r="C259" s="217" t="s">
        <v>733</v>
      </c>
      <c r="D259" s="217" t="s">
        <v>134</v>
      </c>
      <c r="E259" s="218" t="s">
        <v>734</v>
      </c>
      <c r="F259" s="219" t="s">
        <v>735</v>
      </c>
      <c r="G259" s="220" t="s">
        <v>736</v>
      </c>
      <c r="H259" s="221">
        <v>5</v>
      </c>
      <c r="I259" s="222"/>
      <c r="J259" s="223">
        <f>ROUND(I259*H259,2)</f>
        <v>0</v>
      </c>
      <c r="K259" s="219" t="s">
        <v>19</v>
      </c>
      <c r="L259" s="224"/>
      <c r="M259" s="225" t="s">
        <v>19</v>
      </c>
      <c r="N259" s="226" t="s">
        <v>40</v>
      </c>
      <c r="O259" s="84"/>
      <c r="P259" s="213">
        <f>O259*H259</f>
        <v>0</v>
      </c>
      <c r="Q259" s="213">
        <v>0.001</v>
      </c>
      <c r="R259" s="213">
        <f>Q259*H259</f>
        <v>0.0050000000000000001</v>
      </c>
      <c r="S259" s="213">
        <v>0</v>
      </c>
      <c r="T259" s="214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15" t="s">
        <v>138</v>
      </c>
      <c r="AT259" s="215" t="s">
        <v>134</v>
      </c>
      <c r="AU259" s="215" t="s">
        <v>79</v>
      </c>
      <c r="AY259" s="17" t="s">
        <v>121</v>
      </c>
      <c r="BE259" s="216">
        <f>IF(N259="základní",J259,0)</f>
        <v>0</v>
      </c>
      <c r="BF259" s="216">
        <f>IF(N259="snížená",J259,0)</f>
        <v>0</v>
      </c>
      <c r="BG259" s="216">
        <f>IF(N259="zákl. přenesená",J259,0)</f>
        <v>0</v>
      </c>
      <c r="BH259" s="216">
        <f>IF(N259="sníž. přenesená",J259,0)</f>
        <v>0</v>
      </c>
      <c r="BI259" s="216">
        <f>IF(N259="nulová",J259,0)</f>
        <v>0</v>
      </c>
      <c r="BJ259" s="17" t="s">
        <v>77</v>
      </c>
      <c r="BK259" s="216">
        <f>ROUND(I259*H259,2)</f>
        <v>0</v>
      </c>
      <c r="BL259" s="17" t="s">
        <v>128</v>
      </c>
      <c r="BM259" s="215" t="s">
        <v>1151</v>
      </c>
    </row>
    <row r="260" s="2" customFormat="1" ht="16.30189" customHeight="1">
      <c r="A260" s="38"/>
      <c r="B260" s="39"/>
      <c r="C260" s="204" t="s">
        <v>738</v>
      </c>
      <c r="D260" s="204" t="s">
        <v>124</v>
      </c>
      <c r="E260" s="205" t="s">
        <v>739</v>
      </c>
      <c r="F260" s="206" t="s">
        <v>740</v>
      </c>
      <c r="G260" s="207" t="s">
        <v>137</v>
      </c>
      <c r="H260" s="208">
        <v>1</v>
      </c>
      <c r="I260" s="209"/>
      <c r="J260" s="210">
        <f>ROUND(I260*H260,2)</f>
        <v>0</v>
      </c>
      <c r="K260" s="206" t="s">
        <v>19</v>
      </c>
      <c r="L260" s="44"/>
      <c r="M260" s="211" t="s">
        <v>19</v>
      </c>
      <c r="N260" s="212" t="s">
        <v>40</v>
      </c>
      <c r="O260" s="84"/>
      <c r="P260" s="213">
        <f>O260*H260</f>
        <v>0</v>
      </c>
      <c r="Q260" s="213">
        <v>0</v>
      </c>
      <c r="R260" s="213">
        <f>Q260*H260</f>
        <v>0</v>
      </c>
      <c r="S260" s="213">
        <v>0</v>
      </c>
      <c r="T260" s="214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15" t="s">
        <v>128</v>
      </c>
      <c r="AT260" s="215" t="s">
        <v>124</v>
      </c>
      <c r="AU260" s="215" t="s">
        <v>79</v>
      </c>
      <c r="AY260" s="17" t="s">
        <v>121</v>
      </c>
      <c r="BE260" s="216">
        <f>IF(N260="základní",J260,0)</f>
        <v>0</v>
      </c>
      <c r="BF260" s="216">
        <f>IF(N260="snížená",J260,0)</f>
        <v>0</v>
      </c>
      <c r="BG260" s="216">
        <f>IF(N260="zákl. přenesená",J260,0)</f>
        <v>0</v>
      </c>
      <c r="BH260" s="216">
        <f>IF(N260="sníž. přenesená",J260,0)</f>
        <v>0</v>
      </c>
      <c r="BI260" s="216">
        <f>IF(N260="nulová",J260,0)</f>
        <v>0</v>
      </c>
      <c r="BJ260" s="17" t="s">
        <v>77</v>
      </c>
      <c r="BK260" s="216">
        <f>ROUND(I260*H260,2)</f>
        <v>0</v>
      </c>
      <c r="BL260" s="17" t="s">
        <v>128</v>
      </c>
      <c r="BM260" s="215" t="s">
        <v>1152</v>
      </c>
    </row>
    <row r="261" s="2" customFormat="1" ht="16.30189" customHeight="1">
      <c r="A261" s="38"/>
      <c r="B261" s="39"/>
      <c r="C261" s="204" t="s">
        <v>742</v>
      </c>
      <c r="D261" s="204" t="s">
        <v>124</v>
      </c>
      <c r="E261" s="205" t="s">
        <v>743</v>
      </c>
      <c r="F261" s="206" t="s">
        <v>744</v>
      </c>
      <c r="G261" s="207" t="s">
        <v>137</v>
      </c>
      <c r="H261" s="208">
        <v>1</v>
      </c>
      <c r="I261" s="209"/>
      <c r="J261" s="210">
        <f>ROUND(I261*H261,2)</f>
        <v>0</v>
      </c>
      <c r="K261" s="206" t="s">
        <v>19</v>
      </c>
      <c r="L261" s="44"/>
      <c r="M261" s="211" t="s">
        <v>19</v>
      </c>
      <c r="N261" s="212" t="s">
        <v>40</v>
      </c>
      <c r="O261" s="84"/>
      <c r="P261" s="213">
        <f>O261*H261</f>
        <v>0</v>
      </c>
      <c r="Q261" s="213">
        <v>0</v>
      </c>
      <c r="R261" s="213">
        <f>Q261*H261</f>
        <v>0</v>
      </c>
      <c r="S261" s="213">
        <v>0</v>
      </c>
      <c r="T261" s="214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15" t="s">
        <v>128</v>
      </c>
      <c r="AT261" s="215" t="s">
        <v>124</v>
      </c>
      <c r="AU261" s="215" t="s">
        <v>79</v>
      </c>
      <c r="AY261" s="17" t="s">
        <v>121</v>
      </c>
      <c r="BE261" s="216">
        <f>IF(N261="základní",J261,0)</f>
        <v>0</v>
      </c>
      <c r="BF261" s="216">
        <f>IF(N261="snížená",J261,0)</f>
        <v>0</v>
      </c>
      <c r="BG261" s="216">
        <f>IF(N261="zákl. přenesená",J261,0)</f>
        <v>0</v>
      </c>
      <c r="BH261" s="216">
        <f>IF(N261="sníž. přenesená",J261,0)</f>
        <v>0</v>
      </c>
      <c r="BI261" s="216">
        <f>IF(N261="nulová",J261,0)</f>
        <v>0</v>
      </c>
      <c r="BJ261" s="17" t="s">
        <v>77</v>
      </c>
      <c r="BK261" s="216">
        <f>ROUND(I261*H261,2)</f>
        <v>0</v>
      </c>
      <c r="BL261" s="17" t="s">
        <v>128</v>
      </c>
      <c r="BM261" s="215" t="s">
        <v>1153</v>
      </c>
    </row>
    <row r="262" s="12" customFormat="1" ht="22.8" customHeight="1">
      <c r="A262" s="12"/>
      <c r="B262" s="188"/>
      <c r="C262" s="189"/>
      <c r="D262" s="190" t="s">
        <v>68</v>
      </c>
      <c r="E262" s="202" t="s">
        <v>746</v>
      </c>
      <c r="F262" s="202" t="s">
        <v>747</v>
      </c>
      <c r="G262" s="189"/>
      <c r="H262" s="189"/>
      <c r="I262" s="192"/>
      <c r="J262" s="203">
        <f>BK262</f>
        <v>0</v>
      </c>
      <c r="K262" s="189"/>
      <c r="L262" s="194"/>
      <c r="M262" s="195"/>
      <c r="N262" s="196"/>
      <c r="O262" s="196"/>
      <c r="P262" s="197">
        <f>SUM(P263:P269)</f>
        <v>0</v>
      </c>
      <c r="Q262" s="196"/>
      <c r="R262" s="197">
        <f>SUM(R263:R269)</f>
        <v>0</v>
      </c>
      <c r="S262" s="196"/>
      <c r="T262" s="198">
        <f>SUM(T263:T269)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199" t="s">
        <v>79</v>
      </c>
      <c r="AT262" s="200" t="s">
        <v>68</v>
      </c>
      <c r="AU262" s="200" t="s">
        <v>77</v>
      </c>
      <c r="AY262" s="199" t="s">
        <v>121</v>
      </c>
      <c r="BK262" s="201">
        <f>SUM(BK263:BK269)</f>
        <v>0</v>
      </c>
    </row>
    <row r="263" s="2" customFormat="1" ht="23.4566" customHeight="1">
      <c r="A263" s="38"/>
      <c r="B263" s="39"/>
      <c r="C263" s="204" t="s">
        <v>748</v>
      </c>
      <c r="D263" s="204" t="s">
        <v>124</v>
      </c>
      <c r="E263" s="205" t="s">
        <v>749</v>
      </c>
      <c r="F263" s="206" t="s">
        <v>750</v>
      </c>
      <c r="G263" s="207" t="s">
        <v>127</v>
      </c>
      <c r="H263" s="208">
        <v>1</v>
      </c>
      <c r="I263" s="209"/>
      <c r="J263" s="210">
        <f>ROUND(I263*H263,2)</f>
        <v>0</v>
      </c>
      <c r="K263" s="206" t="s">
        <v>19</v>
      </c>
      <c r="L263" s="44"/>
      <c r="M263" s="211" t="s">
        <v>19</v>
      </c>
      <c r="N263" s="212" t="s">
        <v>40</v>
      </c>
      <c r="O263" s="84"/>
      <c r="P263" s="213">
        <f>O263*H263</f>
        <v>0</v>
      </c>
      <c r="Q263" s="213">
        <v>0</v>
      </c>
      <c r="R263" s="213">
        <f>Q263*H263</f>
        <v>0</v>
      </c>
      <c r="S263" s="213">
        <v>0</v>
      </c>
      <c r="T263" s="214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15" t="s">
        <v>128</v>
      </c>
      <c r="AT263" s="215" t="s">
        <v>124</v>
      </c>
      <c r="AU263" s="215" t="s">
        <v>79</v>
      </c>
      <c r="AY263" s="17" t="s">
        <v>121</v>
      </c>
      <c r="BE263" s="216">
        <f>IF(N263="základní",J263,0)</f>
        <v>0</v>
      </c>
      <c r="BF263" s="216">
        <f>IF(N263="snížená",J263,0)</f>
        <v>0</v>
      </c>
      <c r="BG263" s="216">
        <f>IF(N263="zákl. přenesená",J263,0)</f>
        <v>0</v>
      </c>
      <c r="BH263" s="216">
        <f>IF(N263="sníž. přenesená",J263,0)</f>
        <v>0</v>
      </c>
      <c r="BI263" s="216">
        <f>IF(N263="nulová",J263,0)</f>
        <v>0</v>
      </c>
      <c r="BJ263" s="17" t="s">
        <v>77</v>
      </c>
      <c r="BK263" s="216">
        <f>ROUND(I263*H263,2)</f>
        <v>0</v>
      </c>
      <c r="BL263" s="17" t="s">
        <v>128</v>
      </c>
      <c r="BM263" s="215" t="s">
        <v>1154</v>
      </c>
    </row>
    <row r="264" s="2" customFormat="1" ht="16.30189" customHeight="1">
      <c r="A264" s="38"/>
      <c r="B264" s="39"/>
      <c r="C264" s="217" t="s">
        <v>752</v>
      </c>
      <c r="D264" s="217" t="s">
        <v>134</v>
      </c>
      <c r="E264" s="218" t="s">
        <v>753</v>
      </c>
      <c r="F264" s="219" t="s">
        <v>754</v>
      </c>
      <c r="G264" s="220" t="s">
        <v>137</v>
      </c>
      <c r="H264" s="221">
        <v>1</v>
      </c>
      <c r="I264" s="222"/>
      <c r="J264" s="223">
        <f>ROUND(I264*H264,2)</f>
        <v>0</v>
      </c>
      <c r="K264" s="219" t="s">
        <v>19</v>
      </c>
      <c r="L264" s="224"/>
      <c r="M264" s="225" t="s">
        <v>19</v>
      </c>
      <c r="N264" s="226" t="s">
        <v>40</v>
      </c>
      <c r="O264" s="84"/>
      <c r="P264" s="213">
        <f>O264*H264</f>
        <v>0</v>
      </c>
      <c r="Q264" s="213">
        <v>0</v>
      </c>
      <c r="R264" s="213">
        <f>Q264*H264</f>
        <v>0</v>
      </c>
      <c r="S264" s="213">
        <v>0</v>
      </c>
      <c r="T264" s="214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15" t="s">
        <v>138</v>
      </c>
      <c r="AT264" s="215" t="s">
        <v>134</v>
      </c>
      <c r="AU264" s="215" t="s">
        <v>79</v>
      </c>
      <c r="AY264" s="17" t="s">
        <v>121</v>
      </c>
      <c r="BE264" s="216">
        <f>IF(N264="základní",J264,0)</f>
        <v>0</v>
      </c>
      <c r="BF264" s="216">
        <f>IF(N264="snížená",J264,0)</f>
        <v>0</v>
      </c>
      <c r="BG264" s="216">
        <f>IF(N264="zákl. přenesená",J264,0)</f>
        <v>0</v>
      </c>
      <c r="BH264" s="216">
        <f>IF(N264="sníž. přenesená",J264,0)</f>
        <v>0</v>
      </c>
      <c r="BI264" s="216">
        <f>IF(N264="nulová",J264,0)</f>
        <v>0</v>
      </c>
      <c r="BJ264" s="17" t="s">
        <v>77</v>
      </c>
      <c r="BK264" s="216">
        <f>ROUND(I264*H264,2)</f>
        <v>0</v>
      </c>
      <c r="BL264" s="17" t="s">
        <v>128</v>
      </c>
      <c r="BM264" s="215" t="s">
        <v>1155</v>
      </c>
    </row>
    <row r="265" s="2" customFormat="1" ht="16.30189" customHeight="1">
      <c r="A265" s="38"/>
      <c r="B265" s="39"/>
      <c r="C265" s="204" t="s">
        <v>756</v>
      </c>
      <c r="D265" s="204" t="s">
        <v>124</v>
      </c>
      <c r="E265" s="205" t="s">
        <v>757</v>
      </c>
      <c r="F265" s="206" t="s">
        <v>758</v>
      </c>
      <c r="G265" s="207" t="s">
        <v>201</v>
      </c>
      <c r="H265" s="232"/>
      <c r="I265" s="209"/>
      <c r="J265" s="210">
        <f>ROUND(I265*H265,2)</f>
        <v>0</v>
      </c>
      <c r="K265" s="206" t="s">
        <v>19</v>
      </c>
      <c r="L265" s="44"/>
      <c r="M265" s="211" t="s">
        <v>19</v>
      </c>
      <c r="N265" s="212" t="s">
        <v>40</v>
      </c>
      <c r="O265" s="84"/>
      <c r="P265" s="213">
        <f>O265*H265</f>
        <v>0</v>
      </c>
      <c r="Q265" s="213">
        <v>0</v>
      </c>
      <c r="R265" s="213">
        <f>Q265*H265</f>
        <v>0</v>
      </c>
      <c r="S265" s="213">
        <v>0</v>
      </c>
      <c r="T265" s="214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15" t="s">
        <v>128</v>
      </c>
      <c r="AT265" s="215" t="s">
        <v>124</v>
      </c>
      <c r="AU265" s="215" t="s">
        <v>79</v>
      </c>
      <c r="AY265" s="17" t="s">
        <v>121</v>
      </c>
      <c r="BE265" s="216">
        <f>IF(N265="základní",J265,0)</f>
        <v>0</v>
      </c>
      <c r="BF265" s="216">
        <f>IF(N265="snížená",J265,0)</f>
        <v>0</v>
      </c>
      <c r="BG265" s="216">
        <f>IF(N265="zákl. přenesená",J265,0)</f>
        <v>0</v>
      </c>
      <c r="BH265" s="216">
        <f>IF(N265="sníž. přenesená",J265,0)</f>
        <v>0</v>
      </c>
      <c r="BI265" s="216">
        <f>IF(N265="nulová",J265,0)</f>
        <v>0</v>
      </c>
      <c r="BJ265" s="17" t="s">
        <v>77</v>
      </c>
      <c r="BK265" s="216">
        <f>ROUND(I265*H265,2)</f>
        <v>0</v>
      </c>
      <c r="BL265" s="17" t="s">
        <v>128</v>
      </c>
      <c r="BM265" s="215" t="s">
        <v>1156</v>
      </c>
    </row>
    <row r="266" s="2" customFormat="1" ht="23.4566" customHeight="1">
      <c r="A266" s="38"/>
      <c r="B266" s="39"/>
      <c r="C266" s="204" t="s">
        <v>760</v>
      </c>
      <c r="D266" s="204" t="s">
        <v>124</v>
      </c>
      <c r="E266" s="205" t="s">
        <v>765</v>
      </c>
      <c r="F266" s="206" t="s">
        <v>766</v>
      </c>
      <c r="G266" s="207" t="s">
        <v>137</v>
      </c>
      <c r="H266" s="208">
        <v>1</v>
      </c>
      <c r="I266" s="209"/>
      <c r="J266" s="210">
        <f>ROUND(I266*H266,2)</f>
        <v>0</v>
      </c>
      <c r="K266" s="206" t="s">
        <v>19</v>
      </c>
      <c r="L266" s="44"/>
      <c r="M266" s="211" t="s">
        <v>19</v>
      </c>
      <c r="N266" s="212" t="s">
        <v>40</v>
      </c>
      <c r="O266" s="84"/>
      <c r="P266" s="213">
        <f>O266*H266</f>
        <v>0</v>
      </c>
      <c r="Q266" s="213">
        <v>0</v>
      </c>
      <c r="R266" s="213">
        <f>Q266*H266</f>
        <v>0</v>
      </c>
      <c r="S266" s="213">
        <v>0</v>
      </c>
      <c r="T266" s="214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15" t="s">
        <v>128</v>
      </c>
      <c r="AT266" s="215" t="s">
        <v>124</v>
      </c>
      <c r="AU266" s="215" t="s">
        <v>79</v>
      </c>
      <c r="AY266" s="17" t="s">
        <v>121</v>
      </c>
      <c r="BE266" s="216">
        <f>IF(N266="základní",J266,0)</f>
        <v>0</v>
      </c>
      <c r="BF266" s="216">
        <f>IF(N266="snížená",J266,0)</f>
        <v>0</v>
      </c>
      <c r="BG266" s="216">
        <f>IF(N266="zákl. přenesená",J266,0)</f>
        <v>0</v>
      </c>
      <c r="BH266" s="216">
        <f>IF(N266="sníž. přenesená",J266,0)</f>
        <v>0</v>
      </c>
      <c r="BI266" s="216">
        <f>IF(N266="nulová",J266,0)</f>
        <v>0</v>
      </c>
      <c r="BJ266" s="17" t="s">
        <v>77</v>
      </c>
      <c r="BK266" s="216">
        <f>ROUND(I266*H266,2)</f>
        <v>0</v>
      </c>
      <c r="BL266" s="17" t="s">
        <v>128</v>
      </c>
      <c r="BM266" s="215" t="s">
        <v>1157</v>
      </c>
    </row>
    <row r="267" s="2" customFormat="1" ht="31.92453" customHeight="1">
      <c r="A267" s="38"/>
      <c r="B267" s="39"/>
      <c r="C267" s="204" t="s">
        <v>764</v>
      </c>
      <c r="D267" s="204" t="s">
        <v>124</v>
      </c>
      <c r="E267" s="205" t="s">
        <v>769</v>
      </c>
      <c r="F267" s="206" t="s">
        <v>770</v>
      </c>
      <c r="G267" s="207" t="s">
        <v>137</v>
      </c>
      <c r="H267" s="208">
        <v>1</v>
      </c>
      <c r="I267" s="209"/>
      <c r="J267" s="210">
        <f>ROUND(I267*H267,2)</f>
        <v>0</v>
      </c>
      <c r="K267" s="206" t="s">
        <v>19</v>
      </c>
      <c r="L267" s="44"/>
      <c r="M267" s="211" t="s">
        <v>19</v>
      </c>
      <c r="N267" s="212" t="s">
        <v>40</v>
      </c>
      <c r="O267" s="84"/>
      <c r="P267" s="213">
        <f>O267*H267</f>
        <v>0</v>
      </c>
      <c r="Q267" s="213">
        <v>0</v>
      </c>
      <c r="R267" s="213">
        <f>Q267*H267</f>
        <v>0</v>
      </c>
      <c r="S267" s="213">
        <v>0</v>
      </c>
      <c r="T267" s="214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15" t="s">
        <v>128</v>
      </c>
      <c r="AT267" s="215" t="s">
        <v>124</v>
      </c>
      <c r="AU267" s="215" t="s">
        <v>79</v>
      </c>
      <c r="AY267" s="17" t="s">
        <v>121</v>
      </c>
      <c r="BE267" s="216">
        <f>IF(N267="základní",J267,0)</f>
        <v>0</v>
      </c>
      <c r="BF267" s="216">
        <f>IF(N267="snížená",J267,0)</f>
        <v>0</v>
      </c>
      <c r="BG267" s="216">
        <f>IF(N267="zákl. přenesená",J267,0)</f>
        <v>0</v>
      </c>
      <c r="BH267" s="216">
        <f>IF(N267="sníž. přenesená",J267,0)</f>
        <v>0</v>
      </c>
      <c r="BI267" s="216">
        <f>IF(N267="nulová",J267,0)</f>
        <v>0</v>
      </c>
      <c r="BJ267" s="17" t="s">
        <v>77</v>
      </c>
      <c r="BK267" s="216">
        <f>ROUND(I267*H267,2)</f>
        <v>0</v>
      </c>
      <c r="BL267" s="17" t="s">
        <v>128</v>
      </c>
      <c r="BM267" s="215" t="s">
        <v>1158</v>
      </c>
    </row>
    <row r="268" s="2" customFormat="1" ht="16.30189" customHeight="1">
      <c r="A268" s="38"/>
      <c r="B268" s="39"/>
      <c r="C268" s="204" t="s">
        <v>768</v>
      </c>
      <c r="D268" s="204" t="s">
        <v>124</v>
      </c>
      <c r="E268" s="205" t="s">
        <v>761</v>
      </c>
      <c r="F268" s="206" t="s">
        <v>762</v>
      </c>
      <c r="G268" s="207" t="s">
        <v>137</v>
      </c>
      <c r="H268" s="208">
        <v>1</v>
      </c>
      <c r="I268" s="209"/>
      <c r="J268" s="210">
        <f>ROUND(I268*H268,2)</f>
        <v>0</v>
      </c>
      <c r="K268" s="206" t="s">
        <v>19</v>
      </c>
      <c r="L268" s="44"/>
      <c r="M268" s="211" t="s">
        <v>19</v>
      </c>
      <c r="N268" s="212" t="s">
        <v>40</v>
      </c>
      <c r="O268" s="84"/>
      <c r="P268" s="213">
        <f>O268*H268</f>
        <v>0</v>
      </c>
      <c r="Q268" s="213">
        <v>0</v>
      </c>
      <c r="R268" s="213">
        <f>Q268*H268</f>
        <v>0</v>
      </c>
      <c r="S268" s="213">
        <v>0</v>
      </c>
      <c r="T268" s="214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15" t="s">
        <v>128</v>
      </c>
      <c r="AT268" s="215" t="s">
        <v>124</v>
      </c>
      <c r="AU268" s="215" t="s">
        <v>79</v>
      </c>
      <c r="AY268" s="17" t="s">
        <v>121</v>
      </c>
      <c r="BE268" s="216">
        <f>IF(N268="základní",J268,0)</f>
        <v>0</v>
      </c>
      <c r="BF268" s="216">
        <f>IF(N268="snížená",J268,0)</f>
        <v>0</v>
      </c>
      <c r="BG268" s="216">
        <f>IF(N268="zákl. přenesená",J268,0)</f>
        <v>0</v>
      </c>
      <c r="BH268" s="216">
        <f>IF(N268="sníž. přenesená",J268,0)</f>
        <v>0</v>
      </c>
      <c r="BI268" s="216">
        <f>IF(N268="nulová",J268,0)</f>
        <v>0</v>
      </c>
      <c r="BJ268" s="17" t="s">
        <v>77</v>
      </c>
      <c r="BK268" s="216">
        <f>ROUND(I268*H268,2)</f>
        <v>0</v>
      </c>
      <c r="BL268" s="17" t="s">
        <v>128</v>
      </c>
      <c r="BM268" s="215" t="s">
        <v>1159</v>
      </c>
    </row>
    <row r="269" s="2" customFormat="1" ht="16.30189" customHeight="1">
      <c r="A269" s="38"/>
      <c r="B269" s="39"/>
      <c r="C269" s="204" t="s">
        <v>772</v>
      </c>
      <c r="D269" s="204" t="s">
        <v>124</v>
      </c>
      <c r="E269" s="205" t="s">
        <v>773</v>
      </c>
      <c r="F269" s="206" t="s">
        <v>774</v>
      </c>
      <c r="G269" s="207" t="s">
        <v>137</v>
      </c>
      <c r="H269" s="208">
        <v>1</v>
      </c>
      <c r="I269" s="209"/>
      <c r="J269" s="210">
        <f>ROUND(I269*H269,2)</f>
        <v>0</v>
      </c>
      <c r="K269" s="206" t="s">
        <v>19</v>
      </c>
      <c r="L269" s="44"/>
      <c r="M269" s="211" t="s">
        <v>19</v>
      </c>
      <c r="N269" s="212" t="s">
        <v>40</v>
      </c>
      <c r="O269" s="84"/>
      <c r="P269" s="213">
        <f>O269*H269</f>
        <v>0</v>
      </c>
      <c r="Q269" s="213">
        <v>0</v>
      </c>
      <c r="R269" s="213">
        <f>Q269*H269</f>
        <v>0</v>
      </c>
      <c r="S269" s="213">
        <v>0</v>
      </c>
      <c r="T269" s="214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15" t="s">
        <v>128</v>
      </c>
      <c r="AT269" s="215" t="s">
        <v>124</v>
      </c>
      <c r="AU269" s="215" t="s">
        <v>79</v>
      </c>
      <c r="AY269" s="17" t="s">
        <v>121</v>
      </c>
      <c r="BE269" s="216">
        <f>IF(N269="základní",J269,0)</f>
        <v>0</v>
      </c>
      <c r="BF269" s="216">
        <f>IF(N269="snížená",J269,0)</f>
        <v>0</v>
      </c>
      <c r="BG269" s="216">
        <f>IF(N269="zákl. přenesená",J269,0)</f>
        <v>0</v>
      </c>
      <c r="BH269" s="216">
        <f>IF(N269="sníž. přenesená",J269,0)</f>
        <v>0</v>
      </c>
      <c r="BI269" s="216">
        <f>IF(N269="nulová",J269,0)</f>
        <v>0</v>
      </c>
      <c r="BJ269" s="17" t="s">
        <v>77</v>
      </c>
      <c r="BK269" s="216">
        <f>ROUND(I269*H269,2)</f>
        <v>0</v>
      </c>
      <c r="BL269" s="17" t="s">
        <v>128</v>
      </c>
      <c r="BM269" s="215" t="s">
        <v>1160</v>
      </c>
    </row>
    <row r="270" s="12" customFormat="1" ht="22.8" customHeight="1">
      <c r="A270" s="12"/>
      <c r="B270" s="188"/>
      <c r="C270" s="189"/>
      <c r="D270" s="190" t="s">
        <v>68</v>
      </c>
      <c r="E270" s="202" t="s">
        <v>776</v>
      </c>
      <c r="F270" s="202" t="s">
        <v>777</v>
      </c>
      <c r="G270" s="189"/>
      <c r="H270" s="189"/>
      <c r="I270" s="192"/>
      <c r="J270" s="203">
        <f>BK270</f>
        <v>0</v>
      </c>
      <c r="K270" s="189"/>
      <c r="L270" s="194"/>
      <c r="M270" s="195"/>
      <c r="N270" s="196"/>
      <c r="O270" s="196"/>
      <c r="P270" s="197">
        <f>SUM(P271:P276)</f>
        <v>0</v>
      </c>
      <c r="Q270" s="196"/>
      <c r="R270" s="197">
        <f>SUM(R271:R276)</f>
        <v>0</v>
      </c>
      <c r="S270" s="196"/>
      <c r="T270" s="198">
        <f>SUM(T271:T276)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199" t="s">
        <v>79</v>
      </c>
      <c r="AT270" s="200" t="s">
        <v>68</v>
      </c>
      <c r="AU270" s="200" t="s">
        <v>77</v>
      </c>
      <c r="AY270" s="199" t="s">
        <v>121</v>
      </c>
      <c r="BK270" s="201">
        <f>SUM(BK271:BK276)</f>
        <v>0</v>
      </c>
    </row>
    <row r="271" s="2" customFormat="1" ht="23.4566" customHeight="1">
      <c r="A271" s="38"/>
      <c r="B271" s="39"/>
      <c r="C271" s="204" t="s">
        <v>778</v>
      </c>
      <c r="D271" s="204" t="s">
        <v>124</v>
      </c>
      <c r="E271" s="205" t="s">
        <v>779</v>
      </c>
      <c r="F271" s="206" t="s">
        <v>780</v>
      </c>
      <c r="G271" s="207" t="s">
        <v>127</v>
      </c>
      <c r="H271" s="208">
        <v>1</v>
      </c>
      <c r="I271" s="209"/>
      <c r="J271" s="210">
        <f>ROUND(I271*H271,2)</f>
        <v>0</v>
      </c>
      <c r="K271" s="206" t="s">
        <v>19</v>
      </c>
      <c r="L271" s="44"/>
      <c r="M271" s="211" t="s">
        <v>19</v>
      </c>
      <c r="N271" s="212" t="s">
        <v>40</v>
      </c>
      <c r="O271" s="84"/>
      <c r="P271" s="213">
        <f>O271*H271</f>
        <v>0</v>
      </c>
      <c r="Q271" s="213">
        <v>0</v>
      </c>
      <c r="R271" s="213">
        <f>Q271*H271</f>
        <v>0</v>
      </c>
      <c r="S271" s="213">
        <v>0</v>
      </c>
      <c r="T271" s="214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15" t="s">
        <v>128</v>
      </c>
      <c r="AT271" s="215" t="s">
        <v>124</v>
      </c>
      <c r="AU271" s="215" t="s">
        <v>79</v>
      </c>
      <c r="AY271" s="17" t="s">
        <v>121</v>
      </c>
      <c r="BE271" s="216">
        <f>IF(N271="základní",J271,0)</f>
        <v>0</v>
      </c>
      <c r="BF271" s="216">
        <f>IF(N271="snížená",J271,0)</f>
        <v>0</v>
      </c>
      <c r="BG271" s="216">
        <f>IF(N271="zákl. přenesená",J271,0)</f>
        <v>0</v>
      </c>
      <c r="BH271" s="216">
        <f>IF(N271="sníž. přenesená",J271,0)</f>
        <v>0</v>
      </c>
      <c r="BI271" s="216">
        <f>IF(N271="nulová",J271,0)</f>
        <v>0</v>
      </c>
      <c r="BJ271" s="17" t="s">
        <v>77</v>
      </c>
      <c r="BK271" s="216">
        <f>ROUND(I271*H271,2)</f>
        <v>0</v>
      </c>
      <c r="BL271" s="17" t="s">
        <v>128</v>
      </c>
      <c r="BM271" s="215" t="s">
        <v>1161</v>
      </c>
    </row>
    <row r="272" s="2" customFormat="1" ht="31.92453" customHeight="1">
      <c r="A272" s="38"/>
      <c r="B272" s="39"/>
      <c r="C272" s="204" t="s">
        <v>782</v>
      </c>
      <c r="D272" s="204" t="s">
        <v>124</v>
      </c>
      <c r="E272" s="205" t="s">
        <v>783</v>
      </c>
      <c r="F272" s="206" t="s">
        <v>784</v>
      </c>
      <c r="G272" s="207" t="s">
        <v>127</v>
      </c>
      <c r="H272" s="208">
        <v>8</v>
      </c>
      <c r="I272" s="209"/>
      <c r="J272" s="210">
        <f>ROUND(I272*H272,2)</f>
        <v>0</v>
      </c>
      <c r="K272" s="206" t="s">
        <v>19</v>
      </c>
      <c r="L272" s="44"/>
      <c r="M272" s="211" t="s">
        <v>19</v>
      </c>
      <c r="N272" s="212" t="s">
        <v>40</v>
      </c>
      <c r="O272" s="84"/>
      <c r="P272" s="213">
        <f>O272*H272</f>
        <v>0</v>
      </c>
      <c r="Q272" s="213">
        <v>0</v>
      </c>
      <c r="R272" s="213">
        <f>Q272*H272</f>
        <v>0</v>
      </c>
      <c r="S272" s="213">
        <v>0</v>
      </c>
      <c r="T272" s="214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15" t="s">
        <v>128</v>
      </c>
      <c r="AT272" s="215" t="s">
        <v>124</v>
      </c>
      <c r="AU272" s="215" t="s">
        <v>79</v>
      </c>
      <c r="AY272" s="17" t="s">
        <v>121</v>
      </c>
      <c r="BE272" s="216">
        <f>IF(N272="základní",J272,0)</f>
        <v>0</v>
      </c>
      <c r="BF272" s="216">
        <f>IF(N272="snížená",J272,0)</f>
        <v>0</v>
      </c>
      <c r="BG272" s="216">
        <f>IF(N272="zákl. přenesená",J272,0)</f>
        <v>0</v>
      </c>
      <c r="BH272" s="216">
        <f>IF(N272="sníž. přenesená",J272,0)</f>
        <v>0</v>
      </c>
      <c r="BI272" s="216">
        <f>IF(N272="nulová",J272,0)</f>
        <v>0</v>
      </c>
      <c r="BJ272" s="17" t="s">
        <v>77</v>
      </c>
      <c r="BK272" s="216">
        <f>ROUND(I272*H272,2)</f>
        <v>0</v>
      </c>
      <c r="BL272" s="17" t="s">
        <v>128</v>
      </c>
      <c r="BM272" s="215" t="s">
        <v>1162</v>
      </c>
    </row>
    <row r="273" s="2" customFormat="1" ht="21.0566" customHeight="1">
      <c r="A273" s="38"/>
      <c r="B273" s="39"/>
      <c r="C273" s="204" t="s">
        <v>786</v>
      </c>
      <c r="D273" s="204" t="s">
        <v>124</v>
      </c>
      <c r="E273" s="205" t="s">
        <v>787</v>
      </c>
      <c r="F273" s="206" t="s">
        <v>788</v>
      </c>
      <c r="G273" s="207" t="s">
        <v>127</v>
      </c>
      <c r="H273" s="208">
        <v>2</v>
      </c>
      <c r="I273" s="209"/>
      <c r="J273" s="210">
        <f>ROUND(I273*H273,2)</f>
        <v>0</v>
      </c>
      <c r="K273" s="206" t="s">
        <v>19</v>
      </c>
      <c r="L273" s="44"/>
      <c r="M273" s="211" t="s">
        <v>19</v>
      </c>
      <c r="N273" s="212" t="s">
        <v>40</v>
      </c>
      <c r="O273" s="84"/>
      <c r="P273" s="213">
        <f>O273*H273</f>
        <v>0</v>
      </c>
      <c r="Q273" s="213">
        <v>0</v>
      </c>
      <c r="R273" s="213">
        <f>Q273*H273</f>
        <v>0</v>
      </c>
      <c r="S273" s="213">
        <v>0</v>
      </c>
      <c r="T273" s="214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15" t="s">
        <v>128</v>
      </c>
      <c r="AT273" s="215" t="s">
        <v>124</v>
      </c>
      <c r="AU273" s="215" t="s">
        <v>79</v>
      </c>
      <c r="AY273" s="17" t="s">
        <v>121</v>
      </c>
      <c r="BE273" s="216">
        <f>IF(N273="základní",J273,0)</f>
        <v>0</v>
      </c>
      <c r="BF273" s="216">
        <f>IF(N273="snížená",J273,0)</f>
        <v>0</v>
      </c>
      <c r="BG273" s="216">
        <f>IF(N273="zákl. přenesená",J273,0)</f>
        <v>0</v>
      </c>
      <c r="BH273" s="216">
        <f>IF(N273="sníž. přenesená",J273,0)</f>
        <v>0</v>
      </c>
      <c r="BI273" s="216">
        <f>IF(N273="nulová",J273,0)</f>
        <v>0</v>
      </c>
      <c r="BJ273" s="17" t="s">
        <v>77</v>
      </c>
      <c r="BK273" s="216">
        <f>ROUND(I273*H273,2)</f>
        <v>0</v>
      </c>
      <c r="BL273" s="17" t="s">
        <v>128</v>
      </c>
      <c r="BM273" s="215" t="s">
        <v>1163</v>
      </c>
    </row>
    <row r="274" s="2" customFormat="1" ht="23.4566" customHeight="1">
      <c r="A274" s="38"/>
      <c r="B274" s="39"/>
      <c r="C274" s="204" t="s">
        <v>790</v>
      </c>
      <c r="D274" s="204" t="s">
        <v>124</v>
      </c>
      <c r="E274" s="205" t="s">
        <v>791</v>
      </c>
      <c r="F274" s="206" t="s">
        <v>792</v>
      </c>
      <c r="G274" s="207" t="s">
        <v>127</v>
      </c>
      <c r="H274" s="208">
        <v>1</v>
      </c>
      <c r="I274" s="209"/>
      <c r="J274" s="210">
        <f>ROUND(I274*H274,2)</f>
        <v>0</v>
      </c>
      <c r="K274" s="206" t="s">
        <v>19</v>
      </c>
      <c r="L274" s="44"/>
      <c r="M274" s="211" t="s">
        <v>19</v>
      </c>
      <c r="N274" s="212" t="s">
        <v>40</v>
      </c>
      <c r="O274" s="84"/>
      <c r="P274" s="213">
        <f>O274*H274</f>
        <v>0</v>
      </c>
      <c r="Q274" s="213">
        <v>0</v>
      </c>
      <c r="R274" s="213">
        <f>Q274*H274</f>
        <v>0</v>
      </c>
      <c r="S274" s="213">
        <v>0</v>
      </c>
      <c r="T274" s="214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15" t="s">
        <v>128</v>
      </c>
      <c r="AT274" s="215" t="s">
        <v>124</v>
      </c>
      <c r="AU274" s="215" t="s">
        <v>79</v>
      </c>
      <c r="AY274" s="17" t="s">
        <v>121</v>
      </c>
      <c r="BE274" s="216">
        <f>IF(N274="základní",J274,0)</f>
        <v>0</v>
      </c>
      <c r="BF274" s="216">
        <f>IF(N274="snížená",J274,0)</f>
        <v>0</v>
      </c>
      <c r="BG274" s="216">
        <f>IF(N274="zákl. přenesená",J274,0)</f>
        <v>0</v>
      </c>
      <c r="BH274" s="216">
        <f>IF(N274="sníž. přenesená",J274,0)</f>
        <v>0</v>
      </c>
      <c r="BI274" s="216">
        <f>IF(N274="nulová",J274,0)</f>
        <v>0</v>
      </c>
      <c r="BJ274" s="17" t="s">
        <v>77</v>
      </c>
      <c r="BK274" s="216">
        <f>ROUND(I274*H274,2)</f>
        <v>0</v>
      </c>
      <c r="BL274" s="17" t="s">
        <v>128</v>
      </c>
      <c r="BM274" s="215" t="s">
        <v>1164</v>
      </c>
    </row>
    <row r="275" s="2" customFormat="1" ht="16.30189" customHeight="1">
      <c r="A275" s="38"/>
      <c r="B275" s="39"/>
      <c r="C275" s="204" t="s">
        <v>794</v>
      </c>
      <c r="D275" s="204" t="s">
        <v>124</v>
      </c>
      <c r="E275" s="205" t="s">
        <v>795</v>
      </c>
      <c r="F275" s="206" t="s">
        <v>796</v>
      </c>
      <c r="G275" s="207" t="s">
        <v>797</v>
      </c>
      <c r="H275" s="208">
        <v>104.88</v>
      </c>
      <c r="I275" s="209"/>
      <c r="J275" s="210">
        <f>ROUND(I275*H275,2)</f>
        <v>0</v>
      </c>
      <c r="K275" s="206" t="s">
        <v>19</v>
      </c>
      <c r="L275" s="44"/>
      <c r="M275" s="211" t="s">
        <v>19</v>
      </c>
      <c r="N275" s="212" t="s">
        <v>40</v>
      </c>
      <c r="O275" s="84"/>
      <c r="P275" s="213">
        <f>O275*H275</f>
        <v>0</v>
      </c>
      <c r="Q275" s="213">
        <v>0</v>
      </c>
      <c r="R275" s="213">
        <f>Q275*H275</f>
        <v>0</v>
      </c>
      <c r="S275" s="213">
        <v>0</v>
      </c>
      <c r="T275" s="214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15" t="s">
        <v>128</v>
      </c>
      <c r="AT275" s="215" t="s">
        <v>124</v>
      </c>
      <c r="AU275" s="215" t="s">
        <v>79</v>
      </c>
      <c r="AY275" s="17" t="s">
        <v>121</v>
      </c>
      <c r="BE275" s="216">
        <f>IF(N275="základní",J275,0)</f>
        <v>0</v>
      </c>
      <c r="BF275" s="216">
        <f>IF(N275="snížená",J275,0)</f>
        <v>0</v>
      </c>
      <c r="BG275" s="216">
        <f>IF(N275="zákl. přenesená",J275,0)</f>
        <v>0</v>
      </c>
      <c r="BH275" s="216">
        <f>IF(N275="sníž. přenesená",J275,0)</f>
        <v>0</v>
      </c>
      <c r="BI275" s="216">
        <f>IF(N275="nulová",J275,0)</f>
        <v>0</v>
      </c>
      <c r="BJ275" s="17" t="s">
        <v>77</v>
      </c>
      <c r="BK275" s="216">
        <f>ROUND(I275*H275,2)</f>
        <v>0</v>
      </c>
      <c r="BL275" s="17" t="s">
        <v>128</v>
      </c>
      <c r="BM275" s="215" t="s">
        <v>1165</v>
      </c>
    </row>
    <row r="276" s="13" customFormat="1">
      <c r="A276" s="13"/>
      <c r="B276" s="238"/>
      <c r="C276" s="239"/>
      <c r="D276" s="227" t="s">
        <v>302</v>
      </c>
      <c r="E276" s="240" t="s">
        <v>19</v>
      </c>
      <c r="F276" s="241" t="s">
        <v>1166</v>
      </c>
      <c r="G276" s="239"/>
      <c r="H276" s="242">
        <v>104.88</v>
      </c>
      <c r="I276" s="243"/>
      <c r="J276" s="239"/>
      <c r="K276" s="239"/>
      <c r="L276" s="244"/>
      <c r="M276" s="245"/>
      <c r="N276" s="246"/>
      <c r="O276" s="246"/>
      <c r="P276" s="246"/>
      <c r="Q276" s="246"/>
      <c r="R276" s="246"/>
      <c r="S276" s="246"/>
      <c r="T276" s="247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8" t="s">
        <v>302</v>
      </c>
      <c r="AU276" s="248" t="s">
        <v>79</v>
      </c>
      <c r="AV276" s="13" t="s">
        <v>79</v>
      </c>
      <c r="AW276" s="13" t="s">
        <v>31</v>
      </c>
      <c r="AX276" s="13" t="s">
        <v>77</v>
      </c>
      <c r="AY276" s="248" t="s">
        <v>121</v>
      </c>
    </row>
    <row r="277" s="12" customFormat="1" ht="25.92" customHeight="1">
      <c r="A277" s="12"/>
      <c r="B277" s="188"/>
      <c r="C277" s="189"/>
      <c r="D277" s="190" t="s">
        <v>68</v>
      </c>
      <c r="E277" s="191" t="s">
        <v>203</v>
      </c>
      <c r="F277" s="191" t="s">
        <v>204</v>
      </c>
      <c r="G277" s="189"/>
      <c r="H277" s="189"/>
      <c r="I277" s="192"/>
      <c r="J277" s="193">
        <f>BK277</f>
        <v>0</v>
      </c>
      <c r="K277" s="189"/>
      <c r="L277" s="194"/>
      <c r="M277" s="195"/>
      <c r="N277" s="196"/>
      <c r="O277" s="196"/>
      <c r="P277" s="197">
        <f>P278+P283+P288+P294+P298</f>
        <v>0</v>
      </c>
      <c r="Q277" s="196"/>
      <c r="R277" s="197">
        <f>R278+R283+R288+R294+R298</f>
        <v>0</v>
      </c>
      <c r="S277" s="196"/>
      <c r="T277" s="198">
        <f>T278+T283+T288+T294+T298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199" t="s">
        <v>144</v>
      </c>
      <c r="AT277" s="200" t="s">
        <v>68</v>
      </c>
      <c r="AU277" s="200" t="s">
        <v>69</v>
      </c>
      <c r="AY277" s="199" t="s">
        <v>121</v>
      </c>
      <c r="BK277" s="201">
        <f>BK278+BK283+BK288+BK294+BK298</f>
        <v>0</v>
      </c>
    </row>
    <row r="278" s="12" customFormat="1" ht="22.8" customHeight="1">
      <c r="A278" s="12"/>
      <c r="B278" s="188"/>
      <c r="C278" s="189"/>
      <c r="D278" s="190" t="s">
        <v>68</v>
      </c>
      <c r="E278" s="202" t="s">
        <v>205</v>
      </c>
      <c r="F278" s="202" t="s">
        <v>206</v>
      </c>
      <c r="G278" s="189"/>
      <c r="H278" s="189"/>
      <c r="I278" s="192"/>
      <c r="J278" s="203">
        <f>BK278</f>
        <v>0</v>
      </c>
      <c r="K278" s="189"/>
      <c r="L278" s="194"/>
      <c r="M278" s="195"/>
      <c r="N278" s="196"/>
      <c r="O278" s="196"/>
      <c r="P278" s="197">
        <f>SUM(P279:P282)</f>
        <v>0</v>
      </c>
      <c r="Q278" s="196"/>
      <c r="R278" s="197">
        <f>SUM(R279:R282)</f>
        <v>0</v>
      </c>
      <c r="S278" s="196"/>
      <c r="T278" s="198">
        <f>SUM(T279:T282)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199" t="s">
        <v>144</v>
      </c>
      <c r="AT278" s="200" t="s">
        <v>68</v>
      </c>
      <c r="AU278" s="200" t="s">
        <v>77</v>
      </c>
      <c r="AY278" s="199" t="s">
        <v>121</v>
      </c>
      <c r="BK278" s="201">
        <f>SUM(BK279:BK282)</f>
        <v>0</v>
      </c>
    </row>
    <row r="279" s="2" customFormat="1" ht="16.30189" customHeight="1">
      <c r="A279" s="38"/>
      <c r="B279" s="39"/>
      <c r="C279" s="204" t="s">
        <v>800</v>
      </c>
      <c r="D279" s="204" t="s">
        <v>124</v>
      </c>
      <c r="E279" s="205" t="s">
        <v>801</v>
      </c>
      <c r="F279" s="206" t="s">
        <v>802</v>
      </c>
      <c r="G279" s="207" t="s">
        <v>217</v>
      </c>
      <c r="H279" s="208">
        <v>60</v>
      </c>
      <c r="I279" s="209"/>
      <c r="J279" s="210">
        <f>ROUND(I279*H279,2)</f>
        <v>0</v>
      </c>
      <c r="K279" s="206" t="s">
        <v>19</v>
      </c>
      <c r="L279" s="44"/>
      <c r="M279" s="211" t="s">
        <v>19</v>
      </c>
      <c r="N279" s="212" t="s">
        <v>40</v>
      </c>
      <c r="O279" s="84"/>
      <c r="P279" s="213">
        <f>O279*H279</f>
        <v>0</v>
      </c>
      <c r="Q279" s="213">
        <v>0</v>
      </c>
      <c r="R279" s="213">
        <f>Q279*H279</f>
        <v>0</v>
      </c>
      <c r="S279" s="213">
        <v>0</v>
      </c>
      <c r="T279" s="214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15" t="s">
        <v>210</v>
      </c>
      <c r="AT279" s="215" t="s">
        <v>124</v>
      </c>
      <c r="AU279" s="215" t="s">
        <v>79</v>
      </c>
      <c r="AY279" s="17" t="s">
        <v>121</v>
      </c>
      <c r="BE279" s="216">
        <f>IF(N279="základní",J279,0)</f>
        <v>0</v>
      </c>
      <c r="BF279" s="216">
        <f>IF(N279="snížená",J279,0)</f>
        <v>0</v>
      </c>
      <c r="BG279" s="216">
        <f>IF(N279="zákl. přenesená",J279,0)</f>
        <v>0</v>
      </c>
      <c r="BH279" s="216">
        <f>IF(N279="sníž. přenesená",J279,0)</f>
        <v>0</v>
      </c>
      <c r="BI279" s="216">
        <f>IF(N279="nulová",J279,0)</f>
        <v>0</v>
      </c>
      <c r="BJ279" s="17" t="s">
        <v>77</v>
      </c>
      <c r="BK279" s="216">
        <f>ROUND(I279*H279,2)</f>
        <v>0</v>
      </c>
      <c r="BL279" s="17" t="s">
        <v>210</v>
      </c>
      <c r="BM279" s="215" t="s">
        <v>1167</v>
      </c>
    </row>
    <row r="280" s="2" customFormat="1">
      <c r="A280" s="38"/>
      <c r="B280" s="39"/>
      <c r="C280" s="40"/>
      <c r="D280" s="227" t="s">
        <v>185</v>
      </c>
      <c r="E280" s="40"/>
      <c r="F280" s="228" t="s">
        <v>804</v>
      </c>
      <c r="G280" s="40"/>
      <c r="H280" s="40"/>
      <c r="I280" s="229"/>
      <c r="J280" s="40"/>
      <c r="K280" s="40"/>
      <c r="L280" s="44"/>
      <c r="M280" s="230"/>
      <c r="N280" s="231"/>
      <c r="O280" s="84"/>
      <c r="P280" s="84"/>
      <c r="Q280" s="84"/>
      <c r="R280" s="84"/>
      <c r="S280" s="84"/>
      <c r="T280" s="85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185</v>
      </c>
      <c r="AU280" s="17" t="s">
        <v>79</v>
      </c>
    </row>
    <row r="281" s="2" customFormat="1" ht="23.4566" customHeight="1">
      <c r="A281" s="38"/>
      <c r="B281" s="39"/>
      <c r="C281" s="204" t="s">
        <v>805</v>
      </c>
      <c r="D281" s="204" t="s">
        <v>124</v>
      </c>
      <c r="E281" s="205" t="s">
        <v>806</v>
      </c>
      <c r="F281" s="206" t="s">
        <v>807</v>
      </c>
      <c r="G281" s="207" t="s">
        <v>217</v>
      </c>
      <c r="H281" s="208">
        <v>133</v>
      </c>
      <c r="I281" s="209"/>
      <c r="J281" s="210">
        <f>ROUND(I281*H281,2)</f>
        <v>0</v>
      </c>
      <c r="K281" s="206" t="s">
        <v>19</v>
      </c>
      <c r="L281" s="44"/>
      <c r="M281" s="211" t="s">
        <v>19</v>
      </c>
      <c r="N281" s="212" t="s">
        <v>40</v>
      </c>
      <c r="O281" s="84"/>
      <c r="P281" s="213">
        <f>O281*H281</f>
        <v>0</v>
      </c>
      <c r="Q281" s="213">
        <v>0</v>
      </c>
      <c r="R281" s="213">
        <f>Q281*H281</f>
        <v>0</v>
      </c>
      <c r="S281" s="213">
        <v>0</v>
      </c>
      <c r="T281" s="214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15" t="s">
        <v>210</v>
      </c>
      <c r="AT281" s="215" t="s">
        <v>124</v>
      </c>
      <c r="AU281" s="215" t="s">
        <v>79</v>
      </c>
      <c r="AY281" s="17" t="s">
        <v>121</v>
      </c>
      <c r="BE281" s="216">
        <f>IF(N281="základní",J281,0)</f>
        <v>0</v>
      </c>
      <c r="BF281" s="216">
        <f>IF(N281="snížená",J281,0)</f>
        <v>0</v>
      </c>
      <c r="BG281" s="216">
        <f>IF(N281="zákl. přenesená",J281,0)</f>
        <v>0</v>
      </c>
      <c r="BH281" s="216">
        <f>IF(N281="sníž. přenesená",J281,0)</f>
        <v>0</v>
      </c>
      <c r="BI281" s="216">
        <f>IF(N281="nulová",J281,0)</f>
        <v>0</v>
      </c>
      <c r="BJ281" s="17" t="s">
        <v>77</v>
      </c>
      <c r="BK281" s="216">
        <f>ROUND(I281*H281,2)</f>
        <v>0</v>
      </c>
      <c r="BL281" s="17" t="s">
        <v>210</v>
      </c>
      <c r="BM281" s="215" t="s">
        <v>1168</v>
      </c>
    </row>
    <row r="282" s="2" customFormat="1">
      <c r="A282" s="38"/>
      <c r="B282" s="39"/>
      <c r="C282" s="40"/>
      <c r="D282" s="227" t="s">
        <v>185</v>
      </c>
      <c r="E282" s="40"/>
      <c r="F282" s="228" t="s">
        <v>809</v>
      </c>
      <c r="G282" s="40"/>
      <c r="H282" s="40"/>
      <c r="I282" s="229"/>
      <c r="J282" s="40"/>
      <c r="K282" s="40"/>
      <c r="L282" s="44"/>
      <c r="M282" s="230"/>
      <c r="N282" s="231"/>
      <c r="O282" s="84"/>
      <c r="P282" s="84"/>
      <c r="Q282" s="84"/>
      <c r="R282" s="84"/>
      <c r="S282" s="84"/>
      <c r="T282" s="85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7" t="s">
        <v>185</v>
      </c>
      <c r="AU282" s="17" t="s">
        <v>79</v>
      </c>
    </row>
    <row r="283" s="12" customFormat="1" ht="22.8" customHeight="1">
      <c r="A283" s="12"/>
      <c r="B283" s="188"/>
      <c r="C283" s="189"/>
      <c r="D283" s="190" t="s">
        <v>68</v>
      </c>
      <c r="E283" s="202" t="s">
        <v>810</v>
      </c>
      <c r="F283" s="202" t="s">
        <v>811</v>
      </c>
      <c r="G283" s="189"/>
      <c r="H283" s="189"/>
      <c r="I283" s="192"/>
      <c r="J283" s="203">
        <f>BK283</f>
        <v>0</v>
      </c>
      <c r="K283" s="189"/>
      <c r="L283" s="194"/>
      <c r="M283" s="195"/>
      <c r="N283" s="196"/>
      <c r="O283" s="196"/>
      <c r="P283" s="197">
        <f>SUM(P284:P287)</f>
        <v>0</v>
      </c>
      <c r="Q283" s="196"/>
      <c r="R283" s="197">
        <f>SUM(R284:R287)</f>
        <v>0</v>
      </c>
      <c r="S283" s="196"/>
      <c r="T283" s="198">
        <f>SUM(T284:T287)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199" t="s">
        <v>144</v>
      </c>
      <c r="AT283" s="200" t="s">
        <v>68</v>
      </c>
      <c r="AU283" s="200" t="s">
        <v>77</v>
      </c>
      <c r="AY283" s="199" t="s">
        <v>121</v>
      </c>
      <c r="BK283" s="201">
        <f>SUM(BK284:BK287)</f>
        <v>0</v>
      </c>
    </row>
    <row r="284" s="2" customFormat="1" ht="16.30189" customHeight="1">
      <c r="A284" s="38"/>
      <c r="B284" s="39"/>
      <c r="C284" s="204" t="s">
        <v>812</v>
      </c>
      <c r="D284" s="204" t="s">
        <v>124</v>
      </c>
      <c r="E284" s="205" t="s">
        <v>813</v>
      </c>
      <c r="F284" s="206" t="s">
        <v>814</v>
      </c>
      <c r="G284" s="207" t="s">
        <v>815</v>
      </c>
      <c r="H284" s="208">
        <v>2</v>
      </c>
      <c r="I284" s="209"/>
      <c r="J284" s="210">
        <f>ROUND(I284*H284,2)</f>
        <v>0</v>
      </c>
      <c r="K284" s="206" t="s">
        <v>19</v>
      </c>
      <c r="L284" s="44"/>
      <c r="M284" s="211" t="s">
        <v>19</v>
      </c>
      <c r="N284" s="212" t="s">
        <v>40</v>
      </c>
      <c r="O284" s="84"/>
      <c r="P284" s="213">
        <f>O284*H284</f>
        <v>0</v>
      </c>
      <c r="Q284" s="213">
        <v>0</v>
      </c>
      <c r="R284" s="213">
        <f>Q284*H284</f>
        <v>0</v>
      </c>
      <c r="S284" s="213">
        <v>0</v>
      </c>
      <c r="T284" s="214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15" t="s">
        <v>210</v>
      </c>
      <c r="AT284" s="215" t="s">
        <v>124</v>
      </c>
      <c r="AU284" s="215" t="s">
        <v>79</v>
      </c>
      <c r="AY284" s="17" t="s">
        <v>121</v>
      </c>
      <c r="BE284" s="216">
        <f>IF(N284="základní",J284,0)</f>
        <v>0</v>
      </c>
      <c r="BF284" s="216">
        <f>IF(N284="snížená",J284,0)</f>
        <v>0</v>
      </c>
      <c r="BG284" s="216">
        <f>IF(N284="zákl. přenesená",J284,0)</f>
        <v>0</v>
      </c>
      <c r="BH284" s="216">
        <f>IF(N284="sníž. přenesená",J284,0)</f>
        <v>0</v>
      </c>
      <c r="BI284" s="216">
        <f>IF(N284="nulová",J284,0)</f>
        <v>0</v>
      </c>
      <c r="BJ284" s="17" t="s">
        <v>77</v>
      </c>
      <c r="BK284" s="216">
        <f>ROUND(I284*H284,2)</f>
        <v>0</v>
      </c>
      <c r="BL284" s="17" t="s">
        <v>210</v>
      </c>
      <c r="BM284" s="215" t="s">
        <v>1169</v>
      </c>
    </row>
    <row r="285" s="2" customFormat="1" ht="16.30189" customHeight="1">
      <c r="A285" s="38"/>
      <c r="B285" s="39"/>
      <c r="C285" s="204" t="s">
        <v>817</v>
      </c>
      <c r="D285" s="204" t="s">
        <v>124</v>
      </c>
      <c r="E285" s="205" t="s">
        <v>818</v>
      </c>
      <c r="F285" s="206" t="s">
        <v>819</v>
      </c>
      <c r="G285" s="207" t="s">
        <v>408</v>
      </c>
      <c r="H285" s="208">
        <v>100</v>
      </c>
      <c r="I285" s="209"/>
      <c r="J285" s="210">
        <f>ROUND(I285*H285,2)</f>
        <v>0</v>
      </c>
      <c r="K285" s="206" t="s">
        <v>19</v>
      </c>
      <c r="L285" s="44"/>
      <c r="M285" s="211" t="s">
        <v>19</v>
      </c>
      <c r="N285" s="212" t="s">
        <v>40</v>
      </c>
      <c r="O285" s="84"/>
      <c r="P285" s="213">
        <f>O285*H285</f>
        <v>0</v>
      </c>
      <c r="Q285" s="213">
        <v>0</v>
      </c>
      <c r="R285" s="213">
        <f>Q285*H285</f>
        <v>0</v>
      </c>
      <c r="S285" s="213">
        <v>0</v>
      </c>
      <c r="T285" s="214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15" t="s">
        <v>210</v>
      </c>
      <c r="AT285" s="215" t="s">
        <v>124</v>
      </c>
      <c r="AU285" s="215" t="s">
        <v>79</v>
      </c>
      <c r="AY285" s="17" t="s">
        <v>121</v>
      </c>
      <c r="BE285" s="216">
        <f>IF(N285="základní",J285,0)</f>
        <v>0</v>
      </c>
      <c r="BF285" s="216">
        <f>IF(N285="snížená",J285,0)</f>
        <v>0</v>
      </c>
      <c r="BG285" s="216">
        <f>IF(N285="zákl. přenesená",J285,0)</f>
        <v>0</v>
      </c>
      <c r="BH285" s="216">
        <f>IF(N285="sníž. přenesená",J285,0)</f>
        <v>0</v>
      </c>
      <c r="BI285" s="216">
        <f>IF(N285="nulová",J285,0)</f>
        <v>0</v>
      </c>
      <c r="BJ285" s="17" t="s">
        <v>77</v>
      </c>
      <c r="BK285" s="216">
        <f>ROUND(I285*H285,2)</f>
        <v>0</v>
      </c>
      <c r="BL285" s="17" t="s">
        <v>210</v>
      </c>
      <c r="BM285" s="215" t="s">
        <v>1170</v>
      </c>
    </row>
    <row r="286" s="2" customFormat="1" ht="16.30189" customHeight="1">
      <c r="A286" s="38"/>
      <c r="B286" s="39"/>
      <c r="C286" s="204" t="s">
        <v>821</v>
      </c>
      <c r="D286" s="204" t="s">
        <v>124</v>
      </c>
      <c r="E286" s="205" t="s">
        <v>822</v>
      </c>
      <c r="F286" s="206" t="s">
        <v>823</v>
      </c>
      <c r="G286" s="207" t="s">
        <v>179</v>
      </c>
      <c r="H286" s="208">
        <v>150</v>
      </c>
      <c r="I286" s="209"/>
      <c r="J286" s="210">
        <f>ROUND(I286*H286,2)</f>
        <v>0</v>
      </c>
      <c r="K286" s="206" t="s">
        <v>19</v>
      </c>
      <c r="L286" s="44"/>
      <c r="M286" s="211" t="s">
        <v>19</v>
      </c>
      <c r="N286" s="212" t="s">
        <v>40</v>
      </c>
      <c r="O286" s="84"/>
      <c r="P286" s="213">
        <f>O286*H286</f>
        <v>0</v>
      </c>
      <c r="Q286" s="213">
        <v>0</v>
      </c>
      <c r="R286" s="213">
        <f>Q286*H286</f>
        <v>0</v>
      </c>
      <c r="S286" s="213">
        <v>0</v>
      </c>
      <c r="T286" s="214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15" t="s">
        <v>210</v>
      </c>
      <c r="AT286" s="215" t="s">
        <v>124</v>
      </c>
      <c r="AU286" s="215" t="s">
        <v>79</v>
      </c>
      <c r="AY286" s="17" t="s">
        <v>121</v>
      </c>
      <c r="BE286" s="216">
        <f>IF(N286="základní",J286,0)</f>
        <v>0</v>
      </c>
      <c r="BF286" s="216">
        <f>IF(N286="snížená",J286,0)</f>
        <v>0</v>
      </c>
      <c r="BG286" s="216">
        <f>IF(N286="zákl. přenesená",J286,0)</f>
        <v>0</v>
      </c>
      <c r="BH286" s="216">
        <f>IF(N286="sníž. přenesená",J286,0)</f>
        <v>0</v>
      </c>
      <c r="BI286" s="216">
        <f>IF(N286="nulová",J286,0)</f>
        <v>0</v>
      </c>
      <c r="BJ286" s="17" t="s">
        <v>77</v>
      </c>
      <c r="BK286" s="216">
        <f>ROUND(I286*H286,2)</f>
        <v>0</v>
      </c>
      <c r="BL286" s="17" t="s">
        <v>210</v>
      </c>
      <c r="BM286" s="215" t="s">
        <v>1171</v>
      </c>
    </row>
    <row r="287" s="2" customFormat="1" ht="16.30189" customHeight="1">
      <c r="A287" s="38"/>
      <c r="B287" s="39"/>
      <c r="C287" s="204" t="s">
        <v>825</v>
      </c>
      <c r="D287" s="204" t="s">
        <v>124</v>
      </c>
      <c r="E287" s="205" t="s">
        <v>826</v>
      </c>
      <c r="F287" s="206" t="s">
        <v>827</v>
      </c>
      <c r="G287" s="207" t="s">
        <v>815</v>
      </c>
      <c r="H287" s="208">
        <v>2</v>
      </c>
      <c r="I287" s="209"/>
      <c r="J287" s="210">
        <f>ROUND(I287*H287,2)</f>
        <v>0</v>
      </c>
      <c r="K287" s="206" t="s">
        <v>19</v>
      </c>
      <c r="L287" s="44"/>
      <c r="M287" s="211" t="s">
        <v>19</v>
      </c>
      <c r="N287" s="212" t="s">
        <v>40</v>
      </c>
      <c r="O287" s="84"/>
      <c r="P287" s="213">
        <f>O287*H287</f>
        <v>0</v>
      </c>
      <c r="Q287" s="213">
        <v>0</v>
      </c>
      <c r="R287" s="213">
        <f>Q287*H287</f>
        <v>0</v>
      </c>
      <c r="S287" s="213">
        <v>0</v>
      </c>
      <c r="T287" s="214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15" t="s">
        <v>210</v>
      </c>
      <c r="AT287" s="215" t="s">
        <v>124</v>
      </c>
      <c r="AU287" s="215" t="s">
        <v>79</v>
      </c>
      <c r="AY287" s="17" t="s">
        <v>121</v>
      </c>
      <c r="BE287" s="216">
        <f>IF(N287="základní",J287,0)</f>
        <v>0</v>
      </c>
      <c r="BF287" s="216">
        <f>IF(N287="snížená",J287,0)</f>
        <v>0</v>
      </c>
      <c r="BG287" s="216">
        <f>IF(N287="zákl. přenesená",J287,0)</f>
        <v>0</v>
      </c>
      <c r="BH287" s="216">
        <f>IF(N287="sníž. přenesená",J287,0)</f>
        <v>0</v>
      </c>
      <c r="BI287" s="216">
        <f>IF(N287="nulová",J287,0)</f>
        <v>0</v>
      </c>
      <c r="BJ287" s="17" t="s">
        <v>77</v>
      </c>
      <c r="BK287" s="216">
        <f>ROUND(I287*H287,2)</f>
        <v>0</v>
      </c>
      <c r="BL287" s="17" t="s">
        <v>210</v>
      </c>
      <c r="BM287" s="215" t="s">
        <v>1172</v>
      </c>
    </row>
    <row r="288" s="12" customFormat="1" ht="22.8" customHeight="1">
      <c r="A288" s="12"/>
      <c r="B288" s="188"/>
      <c r="C288" s="189"/>
      <c r="D288" s="190" t="s">
        <v>68</v>
      </c>
      <c r="E288" s="202" t="s">
        <v>212</v>
      </c>
      <c r="F288" s="202" t="s">
        <v>213</v>
      </c>
      <c r="G288" s="189"/>
      <c r="H288" s="189"/>
      <c r="I288" s="192"/>
      <c r="J288" s="203">
        <f>BK288</f>
        <v>0</v>
      </c>
      <c r="K288" s="189"/>
      <c r="L288" s="194"/>
      <c r="M288" s="195"/>
      <c r="N288" s="196"/>
      <c r="O288" s="196"/>
      <c r="P288" s="197">
        <f>SUM(P289:P293)</f>
        <v>0</v>
      </c>
      <c r="Q288" s="196"/>
      <c r="R288" s="197">
        <f>SUM(R289:R293)</f>
        <v>0</v>
      </c>
      <c r="S288" s="196"/>
      <c r="T288" s="198">
        <f>SUM(T289:T293)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199" t="s">
        <v>144</v>
      </c>
      <c r="AT288" s="200" t="s">
        <v>68</v>
      </c>
      <c r="AU288" s="200" t="s">
        <v>77</v>
      </c>
      <c r="AY288" s="199" t="s">
        <v>121</v>
      </c>
      <c r="BK288" s="201">
        <f>SUM(BK289:BK293)</f>
        <v>0</v>
      </c>
    </row>
    <row r="289" s="2" customFormat="1" ht="16.30189" customHeight="1">
      <c r="A289" s="38"/>
      <c r="B289" s="39"/>
      <c r="C289" s="204" t="s">
        <v>829</v>
      </c>
      <c r="D289" s="204" t="s">
        <v>124</v>
      </c>
      <c r="E289" s="205" t="s">
        <v>215</v>
      </c>
      <c r="F289" s="206" t="s">
        <v>216</v>
      </c>
      <c r="G289" s="207" t="s">
        <v>217</v>
      </c>
      <c r="H289" s="208">
        <v>50</v>
      </c>
      <c r="I289" s="209"/>
      <c r="J289" s="210">
        <f>ROUND(I289*H289,2)</f>
        <v>0</v>
      </c>
      <c r="K289" s="206" t="s">
        <v>19</v>
      </c>
      <c r="L289" s="44"/>
      <c r="M289" s="211" t="s">
        <v>19</v>
      </c>
      <c r="N289" s="212" t="s">
        <v>40</v>
      </c>
      <c r="O289" s="84"/>
      <c r="P289" s="213">
        <f>O289*H289</f>
        <v>0</v>
      </c>
      <c r="Q289" s="213">
        <v>0</v>
      </c>
      <c r="R289" s="213">
        <f>Q289*H289</f>
        <v>0</v>
      </c>
      <c r="S289" s="213">
        <v>0</v>
      </c>
      <c r="T289" s="214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15" t="s">
        <v>210</v>
      </c>
      <c r="AT289" s="215" t="s">
        <v>124</v>
      </c>
      <c r="AU289" s="215" t="s">
        <v>79</v>
      </c>
      <c r="AY289" s="17" t="s">
        <v>121</v>
      </c>
      <c r="BE289" s="216">
        <f>IF(N289="základní",J289,0)</f>
        <v>0</v>
      </c>
      <c r="BF289" s="216">
        <f>IF(N289="snížená",J289,0)</f>
        <v>0</v>
      </c>
      <c r="BG289" s="216">
        <f>IF(N289="zákl. přenesená",J289,0)</f>
        <v>0</v>
      </c>
      <c r="BH289" s="216">
        <f>IF(N289="sníž. přenesená",J289,0)</f>
        <v>0</v>
      </c>
      <c r="BI289" s="216">
        <f>IF(N289="nulová",J289,0)</f>
        <v>0</v>
      </c>
      <c r="BJ289" s="17" t="s">
        <v>77</v>
      </c>
      <c r="BK289" s="216">
        <f>ROUND(I289*H289,2)</f>
        <v>0</v>
      </c>
      <c r="BL289" s="17" t="s">
        <v>210</v>
      </c>
      <c r="BM289" s="215" t="s">
        <v>1173</v>
      </c>
    </row>
    <row r="290" s="2" customFormat="1" ht="16.30189" customHeight="1">
      <c r="A290" s="38"/>
      <c r="B290" s="39"/>
      <c r="C290" s="204" t="s">
        <v>831</v>
      </c>
      <c r="D290" s="204" t="s">
        <v>124</v>
      </c>
      <c r="E290" s="205" t="s">
        <v>219</v>
      </c>
      <c r="F290" s="206" t="s">
        <v>220</v>
      </c>
      <c r="G290" s="207" t="s">
        <v>217</v>
      </c>
      <c r="H290" s="208">
        <v>120</v>
      </c>
      <c r="I290" s="209"/>
      <c r="J290" s="210">
        <f>ROUND(I290*H290,2)</f>
        <v>0</v>
      </c>
      <c r="K290" s="206" t="s">
        <v>19</v>
      </c>
      <c r="L290" s="44"/>
      <c r="M290" s="211" t="s">
        <v>19</v>
      </c>
      <c r="N290" s="212" t="s">
        <v>40</v>
      </c>
      <c r="O290" s="84"/>
      <c r="P290" s="213">
        <f>O290*H290</f>
        <v>0</v>
      </c>
      <c r="Q290" s="213">
        <v>0</v>
      </c>
      <c r="R290" s="213">
        <f>Q290*H290</f>
        <v>0</v>
      </c>
      <c r="S290" s="213">
        <v>0</v>
      </c>
      <c r="T290" s="214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15" t="s">
        <v>210</v>
      </c>
      <c r="AT290" s="215" t="s">
        <v>124</v>
      </c>
      <c r="AU290" s="215" t="s">
        <v>79</v>
      </c>
      <c r="AY290" s="17" t="s">
        <v>121</v>
      </c>
      <c r="BE290" s="216">
        <f>IF(N290="základní",J290,0)</f>
        <v>0</v>
      </c>
      <c r="BF290" s="216">
        <f>IF(N290="snížená",J290,0)</f>
        <v>0</v>
      </c>
      <c r="BG290" s="216">
        <f>IF(N290="zákl. přenesená",J290,0)</f>
        <v>0</v>
      </c>
      <c r="BH290" s="216">
        <f>IF(N290="sníž. přenesená",J290,0)</f>
        <v>0</v>
      </c>
      <c r="BI290" s="216">
        <f>IF(N290="nulová",J290,0)</f>
        <v>0</v>
      </c>
      <c r="BJ290" s="17" t="s">
        <v>77</v>
      </c>
      <c r="BK290" s="216">
        <f>ROUND(I290*H290,2)</f>
        <v>0</v>
      </c>
      <c r="BL290" s="17" t="s">
        <v>210</v>
      </c>
      <c r="BM290" s="215" t="s">
        <v>1174</v>
      </c>
    </row>
    <row r="291" s="2" customFormat="1">
      <c r="A291" s="38"/>
      <c r="B291" s="39"/>
      <c r="C291" s="40"/>
      <c r="D291" s="227" t="s">
        <v>185</v>
      </c>
      <c r="E291" s="40"/>
      <c r="F291" s="228" t="s">
        <v>1175</v>
      </c>
      <c r="G291" s="40"/>
      <c r="H291" s="40"/>
      <c r="I291" s="229"/>
      <c r="J291" s="40"/>
      <c r="K291" s="40"/>
      <c r="L291" s="44"/>
      <c r="M291" s="230"/>
      <c r="N291" s="231"/>
      <c r="O291" s="84"/>
      <c r="P291" s="84"/>
      <c r="Q291" s="84"/>
      <c r="R291" s="84"/>
      <c r="S291" s="84"/>
      <c r="T291" s="85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T291" s="17" t="s">
        <v>185</v>
      </c>
      <c r="AU291" s="17" t="s">
        <v>79</v>
      </c>
    </row>
    <row r="292" s="2" customFormat="1" ht="16.30189" customHeight="1">
      <c r="A292" s="38"/>
      <c r="B292" s="39"/>
      <c r="C292" s="204" t="s">
        <v>834</v>
      </c>
      <c r="D292" s="204" t="s">
        <v>124</v>
      </c>
      <c r="E292" s="205" t="s">
        <v>224</v>
      </c>
      <c r="F292" s="206" t="s">
        <v>225</v>
      </c>
      <c r="G292" s="207" t="s">
        <v>217</v>
      </c>
      <c r="H292" s="208">
        <v>220</v>
      </c>
      <c r="I292" s="209"/>
      <c r="J292" s="210">
        <f>ROUND(I292*H292,2)</f>
        <v>0</v>
      </c>
      <c r="K292" s="206" t="s">
        <v>19</v>
      </c>
      <c r="L292" s="44"/>
      <c r="M292" s="211" t="s">
        <v>19</v>
      </c>
      <c r="N292" s="212" t="s">
        <v>40</v>
      </c>
      <c r="O292" s="84"/>
      <c r="P292" s="213">
        <f>O292*H292</f>
        <v>0</v>
      </c>
      <c r="Q292" s="213">
        <v>0</v>
      </c>
      <c r="R292" s="213">
        <f>Q292*H292</f>
        <v>0</v>
      </c>
      <c r="S292" s="213">
        <v>0</v>
      </c>
      <c r="T292" s="214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15" t="s">
        <v>210</v>
      </c>
      <c r="AT292" s="215" t="s">
        <v>124</v>
      </c>
      <c r="AU292" s="215" t="s">
        <v>79</v>
      </c>
      <c r="AY292" s="17" t="s">
        <v>121</v>
      </c>
      <c r="BE292" s="216">
        <f>IF(N292="základní",J292,0)</f>
        <v>0</v>
      </c>
      <c r="BF292" s="216">
        <f>IF(N292="snížená",J292,0)</f>
        <v>0</v>
      </c>
      <c r="BG292" s="216">
        <f>IF(N292="zákl. přenesená",J292,0)</f>
        <v>0</v>
      </c>
      <c r="BH292" s="216">
        <f>IF(N292="sníž. přenesená",J292,0)</f>
        <v>0</v>
      </c>
      <c r="BI292" s="216">
        <f>IF(N292="nulová",J292,0)</f>
        <v>0</v>
      </c>
      <c r="BJ292" s="17" t="s">
        <v>77</v>
      </c>
      <c r="BK292" s="216">
        <f>ROUND(I292*H292,2)</f>
        <v>0</v>
      </c>
      <c r="BL292" s="17" t="s">
        <v>210</v>
      </c>
      <c r="BM292" s="215" t="s">
        <v>1176</v>
      </c>
    </row>
    <row r="293" s="2" customFormat="1">
      <c r="A293" s="38"/>
      <c r="B293" s="39"/>
      <c r="C293" s="40"/>
      <c r="D293" s="227" t="s">
        <v>185</v>
      </c>
      <c r="E293" s="40"/>
      <c r="F293" s="228" t="s">
        <v>227</v>
      </c>
      <c r="G293" s="40"/>
      <c r="H293" s="40"/>
      <c r="I293" s="229"/>
      <c r="J293" s="40"/>
      <c r="K293" s="40"/>
      <c r="L293" s="44"/>
      <c r="M293" s="230"/>
      <c r="N293" s="231"/>
      <c r="O293" s="84"/>
      <c r="P293" s="84"/>
      <c r="Q293" s="84"/>
      <c r="R293" s="84"/>
      <c r="S293" s="84"/>
      <c r="T293" s="85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T293" s="17" t="s">
        <v>185</v>
      </c>
      <c r="AU293" s="17" t="s">
        <v>79</v>
      </c>
    </row>
    <row r="294" s="12" customFormat="1" ht="22.8" customHeight="1">
      <c r="A294" s="12"/>
      <c r="B294" s="188"/>
      <c r="C294" s="189"/>
      <c r="D294" s="190" t="s">
        <v>68</v>
      </c>
      <c r="E294" s="202" t="s">
        <v>228</v>
      </c>
      <c r="F294" s="202" t="s">
        <v>229</v>
      </c>
      <c r="G294" s="189"/>
      <c r="H294" s="189"/>
      <c r="I294" s="192"/>
      <c r="J294" s="203">
        <f>BK294</f>
        <v>0</v>
      </c>
      <c r="K294" s="189"/>
      <c r="L294" s="194"/>
      <c r="M294" s="195"/>
      <c r="N294" s="196"/>
      <c r="O294" s="196"/>
      <c r="P294" s="197">
        <f>SUM(P295:P297)</f>
        <v>0</v>
      </c>
      <c r="Q294" s="196"/>
      <c r="R294" s="197">
        <f>SUM(R295:R297)</f>
        <v>0</v>
      </c>
      <c r="S294" s="196"/>
      <c r="T294" s="198">
        <f>SUM(T295:T297)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199" t="s">
        <v>144</v>
      </c>
      <c r="AT294" s="200" t="s">
        <v>68</v>
      </c>
      <c r="AU294" s="200" t="s">
        <v>77</v>
      </c>
      <c r="AY294" s="199" t="s">
        <v>121</v>
      </c>
      <c r="BK294" s="201">
        <f>SUM(BK295:BK297)</f>
        <v>0</v>
      </c>
    </row>
    <row r="295" s="2" customFormat="1" ht="16.30189" customHeight="1">
      <c r="A295" s="38"/>
      <c r="B295" s="39"/>
      <c r="C295" s="204" t="s">
        <v>836</v>
      </c>
      <c r="D295" s="204" t="s">
        <v>124</v>
      </c>
      <c r="E295" s="205" t="s">
        <v>837</v>
      </c>
      <c r="F295" s="206" t="s">
        <v>838</v>
      </c>
      <c r="G295" s="207" t="s">
        <v>137</v>
      </c>
      <c r="H295" s="208">
        <v>1</v>
      </c>
      <c r="I295" s="209"/>
      <c r="J295" s="210">
        <f>ROUND(I295*H295,2)</f>
        <v>0</v>
      </c>
      <c r="K295" s="206" t="s">
        <v>19</v>
      </c>
      <c r="L295" s="44"/>
      <c r="M295" s="211" t="s">
        <v>19</v>
      </c>
      <c r="N295" s="212" t="s">
        <v>40</v>
      </c>
      <c r="O295" s="84"/>
      <c r="P295" s="213">
        <f>O295*H295</f>
        <v>0</v>
      </c>
      <c r="Q295" s="213">
        <v>0</v>
      </c>
      <c r="R295" s="213">
        <f>Q295*H295</f>
        <v>0</v>
      </c>
      <c r="S295" s="213">
        <v>0</v>
      </c>
      <c r="T295" s="214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15" t="s">
        <v>210</v>
      </c>
      <c r="AT295" s="215" t="s">
        <v>124</v>
      </c>
      <c r="AU295" s="215" t="s">
        <v>79</v>
      </c>
      <c r="AY295" s="17" t="s">
        <v>121</v>
      </c>
      <c r="BE295" s="216">
        <f>IF(N295="základní",J295,0)</f>
        <v>0</v>
      </c>
      <c r="BF295" s="216">
        <f>IF(N295="snížená",J295,0)</f>
        <v>0</v>
      </c>
      <c r="BG295" s="216">
        <f>IF(N295="zákl. přenesená",J295,0)</f>
        <v>0</v>
      </c>
      <c r="BH295" s="216">
        <f>IF(N295="sníž. přenesená",J295,0)</f>
        <v>0</v>
      </c>
      <c r="BI295" s="216">
        <f>IF(N295="nulová",J295,0)</f>
        <v>0</v>
      </c>
      <c r="BJ295" s="17" t="s">
        <v>77</v>
      </c>
      <c r="BK295" s="216">
        <f>ROUND(I295*H295,2)</f>
        <v>0</v>
      </c>
      <c r="BL295" s="17" t="s">
        <v>210</v>
      </c>
      <c r="BM295" s="215" t="s">
        <v>1177</v>
      </c>
    </row>
    <row r="296" s="2" customFormat="1">
      <c r="A296" s="38"/>
      <c r="B296" s="39"/>
      <c r="C296" s="40"/>
      <c r="D296" s="227" t="s">
        <v>185</v>
      </c>
      <c r="E296" s="40"/>
      <c r="F296" s="228" t="s">
        <v>840</v>
      </c>
      <c r="G296" s="40"/>
      <c r="H296" s="40"/>
      <c r="I296" s="229"/>
      <c r="J296" s="40"/>
      <c r="K296" s="40"/>
      <c r="L296" s="44"/>
      <c r="M296" s="230"/>
      <c r="N296" s="231"/>
      <c r="O296" s="84"/>
      <c r="P296" s="84"/>
      <c r="Q296" s="84"/>
      <c r="R296" s="84"/>
      <c r="S296" s="84"/>
      <c r="T296" s="85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7" t="s">
        <v>185</v>
      </c>
      <c r="AU296" s="17" t="s">
        <v>79</v>
      </c>
    </row>
    <row r="297" s="2" customFormat="1" ht="16.30189" customHeight="1">
      <c r="A297" s="38"/>
      <c r="B297" s="39"/>
      <c r="C297" s="204" t="s">
        <v>841</v>
      </c>
      <c r="D297" s="204" t="s">
        <v>124</v>
      </c>
      <c r="E297" s="205" t="s">
        <v>231</v>
      </c>
      <c r="F297" s="206" t="s">
        <v>232</v>
      </c>
      <c r="G297" s="207" t="s">
        <v>201</v>
      </c>
      <c r="H297" s="232"/>
      <c r="I297" s="209"/>
      <c r="J297" s="210">
        <f>ROUND(I297*H297,2)</f>
        <v>0</v>
      </c>
      <c r="K297" s="206" t="s">
        <v>19</v>
      </c>
      <c r="L297" s="44"/>
      <c r="M297" s="211" t="s">
        <v>19</v>
      </c>
      <c r="N297" s="212" t="s">
        <v>40</v>
      </c>
      <c r="O297" s="84"/>
      <c r="P297" s="213">
        <f>O297*H297</f>
        <v>0</v>
      </c>
      <c r="Q297" s="213">
        <v>0</v>
      </c>
      <c r="R297" s="213">
        <f>Q297*H297</f>
        <v>0</v>
      </c>
      <c r="S297" s="213">
        <v>0</v>
      </c>
      <c r="T297" s="214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15" t="s">
        <v>210</v>
      </c>
      <c r="AT297" s="215" t="s">
        <v>124</v>
      </c>
      <c r="AU297" s="215" t="s">
        <v>79</v>
      </c>
      <c r="AY297" s="17" t="s">
        <v>121</v>
      </c>
      <c r="BE297" s="216">
        <f>IF(N297="základní",J297,0)</f>
        <v>0</v>
      </c>
      <c r="BF297" s="216">
        <f>IF(N297="snížená",J297,0)</f>
        <v>0</v>
      </c>
      <c r="BG297" s="216">
        <f>IF(N297="zákl. přenesená",J297,0)</f>
        <v>0</v>
      </c>
      <c r="BH297" s="216">
        <f>IF(N297="sníž. přenesená",J297,0)</f>
        <v>0</v>
      </c>
      <c r="BI297" s="216">
        <f>IF(N297="nulová",J297,0)</f>
        <v>0</v>
      </c>
      <c r="BJ297" s="17" t="s">
        <v>77</v>
      </c>
      <c r="BK297" s="216">
        <f>ROUND(I297*H297,2)</f>
        <v>0</v>
      </c>
      <c r="BL297" s="17" t="s">
        <v>210</v>
      </c>
      <c r="BM297" s="215" t="s">
        <v>1178</v>
      </c>
    </row>
    <row r="298" s="12" customFormat="1" ht="22.8" customHeight="1">
      <c r="A298" s="12"/>
      <c r="B298" s="188"/>
      <c r="C298" s="189"/>
      <c r="D298" s="190" t="s">
        <v>68</v>
      </c>
      <c r="E298" s="202" t="s">
        <v>843</v>
      </c>
      <c r="F298" s="202" t="s">
        <v>844</v>
      </c>
      <c r="G298" s="189"/>
      <c r="H298" s="189"/>
      <c r="I298" s="192"/>
      <c r="J298" s="203">
        <f>BK298</f>
        <v>0</v>
      </c>
      <c r="K298" s="189"/>
      <c r="L298" s="194"/>
      <c r="M298" s="195"/>
      <c r="N298" s="196"/>
      <c r="O298" s="196"/>
      <c r="P298" s="197">
        <f>SUM(P299:P302)</f>
        <v>0</v>
      </c>
      <c r="Q298" s="196"/>
      <c r="R298" s="197">
        <f>SUM(R299:R302)</f>
        <v>0</v>
      </c>
      <c r="S298" s="196"/>
      <c r="T298" s="198">
        <f>SUM(T299:T302)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199" t="s">
        <v>144</v>
      </c>
      <c r="AT298" s="200" t="s">
        <v>68</v>
      </c>
      <c r="AU298" s="200" t="s">
        <v>77</v>
      </c>
      <c r="AY298" s="199" t="s">
        <v>121</v>
      </c>
      <c r="BK298" s="201">
        <f>SUM(BK299:BK302)</f>
        <v>0</v>
      </c>
    </row>
    <row r="299" s="2" customFormat="1" ht="16.30189" customHeight="1">
      <c r="A299" s="38"/>
      <c r="B299" s="39"/>
      <c r="C299" s="204" t="s">
        <v>845</v>
      </c>
      <c r="D299" s="204" t="s">
        <v>124</v>
      </c>
      <c r="E299" s="205" t="s">
        <v>846</v>
      </c>
      <c r="F299" s="206" t="s">
        <v>847</v>
      </c>
      <c r="G299" s="207" t="s">
        <v>137</v>
      </c>
      <c r="H299" s="208">
        <v>1</v>
      </c>
      <c r="I299" s="209"/>
      <c r="J299" s="210">
        <f>ROUND(I299*H299,2)</f>
        <v>0</v>
      </c>
      <c r="K299" s="206" t="s">
        <v>19</v>
      </c>
      <c r="L299" s="44"/>
      <c r="M299" s="211" t="s">
        <v>19</v>
      </c>
      <c r="N299" s="212" t="s">
        <v>40</v>
      </c>
      <c r="O299" s="84"/>
      <c r="P299" s="213">
        <f>O299*H299</f>
        <v>0</v>
      </c>
      <c r="Q299" s="213">
        <v>0</v>
      </c>
      <c r="R299" s="213">
        <f>Q299*H299</f>
        <v>0</v>
      </c>
      <c r="S299" s="213">
        <v>0</v>
      </c>
      <c r="T299" s="214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15" t="s">
        <v>210</v>
      </c>
      <c r="AT299" s="215" t="s">
        <v>124</v>
      </c>
      <c r="AU299" s="215" t="s">
        <v>79</v>
      </c>
      <c r="AY299" s="17" t="s">
        <v>121</v>
      </c>
      <c r="BE299" s="216">
        <f>IF(N299="základní",J299,0)</f>
        <v>0</v>
      </c>
      <c r="BF299" s="216">
        <f>IF(N299="snížená",J299,0)</f>
        <v>0</v>
      </c>
      <c r="BG299" s="216">
        <f>IF(N299="zákl. přenesená",J299,0)</f>
        <v>0</v>
      </c>
      <c r="BH299" s="216">
        <f>IF(N299="sníž. přenesená",J299,0)</f>
        <v>0</v>
      </c>
      <c r="BI299" s="216">
        <f>IF(N299="nulová",J299,0)</f>
        <v>0</v>
      </c>
      <c r="BJ299" s="17" t="s">
        <v>77</v>
      </c>
      <c r="BK299" s="216">
        <f>ROUND(I299*H299,2)</f>
        <v>0</v>
      </c>
      <c r="BL299" s="17" t="s">
        <v>210</v>
      </c>
      <c r="BM299" s="215" t="s">
        <v>1179</v>
      </c>
    </row>
    <row r="300" s="2" customFormat="1">
      <c r="A300" s="38"/>
      <c r="B300" s="39"/>
      <c r="C300" s="40"/>
      <c r="D300" s="227" t="s">
        <v>185</v>
      </c>
      <c r="E300" s="40"/>
      <c r="F300" s="228" t="s">
        <v>849</v>
      </c>
      <c r="G300" s="40"/>
      <c r="H300" s="40"/>
      <c r="I300" s="229"/>
      <c r="J300" s="40"/>
      <c r="K300" s="40"/>
      <c r="L300" s="44"/>
      <c r="M300" s="230"/>
      <c r="N300" s="231"/>
      <c r="O300" s="84"/>
      <c r="P300" s="84"/>
      <c r="Q300" s="84"/>
      <c r="R300" s="84"/>
      <c r="S300" s="84"/>
      <c r="T300" s="85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T300" s="17" t="s">
        <v>185</v>
      </c>
      <c r="AU300" s="17" t="s">
        <v>79</v>
      </c>
    </row>
    <row r="301" s="2" customFormat="1" ht="16.30189" customHeight="1">
      <c r="A301" s="38"/>
      <c r="B301" s="39"/>
      <c r="C301" s="204" t="s">
        <v>850</v>
      </c>
      <c r="D301" s="204" t="s">
        <v>124</v>
      </c>
      <c r="E301" s="205" t="s">
        <v>851</v>
      </c>
      <c r="F301" s="206" t="s">
        <v>852</v>
      </c>
      <c r="G301" s="207" t="s">
        <v>201</v>
      </c>
      <c r="H301" s="232"/>
      <c r="I301" s="209"/>
      <c r="J301" s="210">
        <f>ROUND(I301*H301,2)</f>
        <v>0</v>
      </c>
      <c r="K301" s="206" t="s">
        <v>19</v>
      </c>
      <c r="L301" s="44"/>
      <c r="M301" s="211" t="s">
        <v>19</v>
      </c>
      <c r="N301" s="212" t="s">
        <v>40</v>
      </c>
      <c r="O301" s="84"/>
      <c r="P301" s="213">
        <f>O301*H301</f>
        <v>0</v>
      </c>
      <c r="Q301" s="213">
        <v>0</v>
      </c>
      <c r="R301" s="213">
        <f>Q301*H301</f>
        <v>0</v>
      </c>
      <c r="S301" s="213">
        <v>0</v>
      </c>
      <c r="T301" s="214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15" t="s">
        <v>210</v>
      </c>
      <c r="AT301" s="215" t="s">
        <v>124</v>
      </c>
      <c r="AU301" s="215" t="s">
        <v>79</v>
      </c>
      <c r="AY301" s="17" t="s">
        <v>121</v>
      </c>
      <c r="BE301" s="216">
        <f>IF(N301="základní",J301,0)</f>
        <v>0</v>
      </c>
      <c r="BF301" s="216">
        <f>IF(N301="snížená",J301,0)</f>
        <v>0</v>
      </c>
      <c r="BG301" s="216">
        <f>IF(N301="zákl. přenesená",J301,0)</f>
        <v>0</v>
      </c>
      <c r="BH301" s="216">
        <f>IF(N301="sníž. přenesená",J301,0)</f>
        <v>0</v>
      </c>
      <c r="BI301" s="216">
        <f>IF(N301="nulová",J301,0)</f>
        <v>0</v>
      </c>
      <c r="BJ301" s="17" t="s">
        <v>77</v>
      </c>
      <c r="BK301" s="216">
        <f>ROUND(I301*H301,2)</f>
        <v>0</v>
      </c>
      <c r="BL301" s="17" t="s">
        <v>210</v>
      </c>
      <c r="BM301" s="215" t="s">
        <v>1180</v>
      </c>
    </row>
    <row r="302" s="2" customFormat="1">
      <c r="A302" s="38"/>
      <c r="B302" s="39"/>
      <c r="C302" s="40"/>
      <c r="D302" s="227" t="s">
        <v>185</v>
      </c>
      <c r="E302" s="40"/>
      <c r="F302" s="228" t="s">
        <v>854</v>
      </c>
      <c r="G302" s="40"/>
      <c r="H302" s="40"/>
      <c r="I302" s="229"/>
      <c r="J302" s="40"/>
      <c r="K302" s="40"/>
      <c r="L302" s="44"/>
      <c r="M302" s="260"/>
      <c r="N302" s="261"/>
      <c r="O302" s="235"/>
      <c r="P302" s="235"/>
      <c r="Q302" s="235"/>
      <c r="R302" s="235"/>
      <c r="S302" s="235"/>
      <c r="T302" s="262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T302" s="17" t="s">
        <v>185</v>
      </c>
      <c r="AU302" s="17" t="s">
        <v>79</v>
      </c>
    </row>
    <row r="303" s="2" customFormat="1" ht="6.96" customHeight="1">
      <c r="A303" s="38"/>
      <c r="B303" s="59"/>
      <c r="C303" s="60"/>
      <c r="D303" s="60"/>
      <c r="E303" s="60"/>
      <c r="F303" s="60"/>
      <c r="G303" s="60"/>
      <c r="H303" s="60"/>
      <c r="I303" s="60"/>
      <c r="J303" s="60"/>
      <c r="K303" s="60"/>
      <c r="L303" s="44"/>
      <c r="M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</row>
  </sheetData>
  <sheetProtection sheet="1" autoFilter="0" formatColumns="0" formatRows="0" objects="1" scenarios="1" spinCount="100000" saltValue="rn4Ix7f8CdynrYauHBzI16hkDZht0hEmHCMxZ3vl1OZDsyTIFfPF+sSjrkgx8y1xMxjKqCOLo5NsQdw2ThA0Qw==" hashValue="R1Gr3H3K3YL5ttjiWDOYpNBdiI3z/KLIGKsJGD67tX4KbX+bYzbPdta73/umQf2sltEuQcqJnVvAovSaBSq7ug==" algorithmName="SHA-512" password="F61F"/>
  <autoFilter ref="C99:K302"/>
  <mergeCells count="9">
    <mergeCell ref="E7:H7"/>
    <mergeCell ref="E9:H9"/>
    <mergeCell ref="E18:H18"/>
    <mergeCell ref="E27:H27"/>
    <mergeCell ref="E48:H48"/>
    <mergeCell ref="E50:H50"/>
    <mergeCell ref="E90:H90"/>
    <mergeCell ref="E92:H9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863281" style="1" customWidth="1"/>
    <col min="2" max="2" width="1.007813" style="1" customWidth="1"/>
    <col min="3" max="3" width="4.011719" style="1" customWidth="1"/>
    <col min="4" max="4" width="4.152344" style="1" customWidth="1"/>
    <col min="5" max="5" width="16.15234" style="1" customWidth="1"/>
    <col min="6" max="6" width="95.43359" style="1" customWidth="1"/>
    <col min="7" max="7" width="7.011719" style="1" customWidth="1"/>
    <col min="8" max="8" width="13.29297" style="1" customWidth="1"/>
    <col min="9" max="9" width="15.01172" style="1" customWidth="1"/>
    <col min="10" max="10" width="21.15234" style="1" customWidth="1"/>
    <col min="11" max="11" width="21.15234" style="1" customWidth="1"/>
    <col min="12" max="12" width="8.863281" style="1" customWidth="1"/>
    <col min="13" max="13" width="10.29297" style="1" hidden="1" customWidth="1"/>
    <col min="14" max="14" width="9.140625" style="1" hidden="1"/>
    <col min="15" max="15" width="13.43359" style="1" hidden="1" customWidth="1"/>
    <col min="16" max="16" width="13.43359" style="1" hidden="1" customWidth="1"/>
    <col min="17" max="17" width="13.43359" style="1" hidden="1" customWidth="1"/>
    <col min="18" max="18" width="13.43359" style="1" hidden="1" customWidth="1"/>
    <col min="19" max="19" width="13.43359" style="1" hidden="1" customWidth="1"/>
    <col min="20" max="20" width="13.43359" style="1" hidden="1" customWidth="1"/>
    <col min="21" max="21" width="15.43359" style="1" hidden="1" customWidth="1"/>
    <col min="22" max="22" width="11.72266" style="1" customWidth="1"/>
    <col min="23" max="23" width="15.43359" style="1" customWidth="1"/>
    <col min="24" max="24" width="11.72266" style="1" customWidth="1"/>
    <col min="25" max="25" width="14.15234" style="1" customWidth="1"/>
    <col min="26" max="26" width="10.43359" style="1" customWidth="1"/>
    <col min="27" max="27" width="14.15234" style="1" customWidth="1"/>
    <col min="28" max="28" width="15.43359" style="1" customWidth="1"/>
    <col min="29" max="29" width="10.43359" style="1" customWidth="1"/>
    <col min="30" max="30" width="14.15234" style="1" customWidth="1"/>
    <col min="31" max="31" width="15.43359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91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79</v>
      </c>
    </row>
    <row r="4" s="1" customFormat="1" ht="24.96" customHeight="1">
      <c r="B4" s="20"/>
      <c r="D4" s="130" t="s">
        <v>92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30189" customHeight="1">
      <c r="B7" s="20"/>
      <c r="E7" s="133" t="str">
        <f>'Rekapitulace stavby'!K6</f>
        <v>FVE Nemocnice České Budějovice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93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30189" customHeight="1">
      <c r="A9" s="38"/>
      <c r="B9" s="44"/>
      <c r="C9" s="38"/>
      <c r="D9" s="38"/>
      <c r="E9" s="135" t="s">
        <v>1181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4. 4. 2023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22</v>
      </c>
      <c r="F15" s="38"/>
      <c r="G15" s="38"/>
      <c r="H15" s="38"/>
      <c r="I15" s="132" t="s">
        <v>27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28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27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30</v>
      </c>
      <c r="E20" s="38"/>
      <c r="F20" s="38"/>
      <c r="G20" s="38"/>
      <c r="H20" s="38"/>
      <c r="I20" s="132" t="s">
        <v>26</v>
      </c>
      <c r="J20" s="136" t="s">
        <v>19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22</v>
      </c>
      <c r="F21" s="38"/>
      <c r="G21" s="38"/>
      <c r="H21" s="38"/>
      <c r="I21" s="132" t="s">
        <v>27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32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22</v>
      </c>
      <c r="F24" s="38"/>
      <c r="G24" s="38"/>
      <c r="H24" s="38"/>
      <c r="I24" s="132" t="s">
        <v>27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33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57.0566" customHeight="1">
      <c r="A27" s="138"/>
      <c r="B27" s="139"/>
      <c r="C27" s="138"/>
      <c r="D27" s="138"/>
      <c r="E27" s="140" t="s">
        <v>95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35</v>
      </c>
      <c r="E30" s="38"/>
      <c r="F30" s="38"/>
      <c r="G30" s="38"/>
      <c r="H30" s="38"/>
      <c r="I30" s="38"/>
      <c r="J30" s="144">
        <f>ROUND(J97,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37</v>
      </c>
      <c r="G32" s="38"/>
      <c r="H32" s="38"/>
      <c r="I32" s="145" t="s">
        <v>36</v>
      </c>
      <c r="J32" s="145" t="s">
        <v>38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39</v>
      </c>
      <c r="E33" s="132" t="s">
        <v>40</v>
      </c>
      <c r="F33" s="147">
        <f>ROUND((SUM(BE97:BE308)),  2)</f>
        <v>0</v>
      </c>
      <c r="G33" s="38"/>
      <c r="H33" s="38"/>
      <c r="I33" s="148">
        <v>0.20999999999999999</v>
      </c>
      <c r="J33" s="147">
        <f>ROUND(((SUM(BE97:BE308))*I33),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41</v>
      </c>
      <c r="F34" s="147">
        <f>ROUND((SUM(BF97:BF308)),  2)</f>
        <v>0</v>
      </c>
      <c r="G34" s="38"/>
      <c r="H34" s="38"/>
      <c r="I34" s="148">
        <v>0.14999999999999999</v>
      </c>
      <c r="J34" s="147">
        <f>ROUND(((SUM(BF97:BF308))*I34),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42</v>
      </c>
      <c r="F35" s="147">
        <f>ROUND((SUM(BG97:BG308)),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43</v>
      </c>
      <c r="F36" s="147">
        <f>ROUND((SUM(BH97:BH308)),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44</v>
      </c>
      <c r="F37" s="147">
        <f>ROUND((SUM(BI97:BI308)),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45</v>
      </c>
      <c r="E39" s="151"/>
      <c r="F39" s="151"/>
      <c r="G39" s="152" t="s">
        <v>46</v>
      </c>
      <c r="H39" s="153" t="s">
        <v>47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96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30189" customHeight="1">
      <c r="A48" s="38"/>
      <c r="B48" s="39"/>
      <c r="C48" s="40"/>
      <c r="D48" s="40"/>
      <c r="E48" s="160" t="str">
        <f>E7</f>
        <v>FVE Nemocnice České Budějovice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93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30189" customHeight="1">
      <c r="A50" s="38"/>
      <c r="B50" s="39"/>
      <c r="C50" s="40"/>
      <c r="D50" s="40"/>
      <c r="E50" s="69" t="str">
        <f>E9</f>
        <v>SO04 - Budova Prádelna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4. 4. 2023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30566" customHeight="1">
      <c r="A54" s="38"/>
      <c r="B54" s="39"/>
      <c r="C54" s="32" t="s">
        <v>25</v>
      </c>
      <c r="D54" s="40"/>
      <c r="E54" s="40"/>
      <c r="F54" s="27" t="str">
        <f>E15</f>
        <v xml:space="preserve"> </v>
      </c>
      <c r="G54" s="40"/>
      <c r="H54" s="40"/>
      <c r="I54" s="32" t="s">
        <v>30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30566" customHeight="1">
      <c r="A55" s="38"/>
      <c r="B55" s="39"/>
      <c r="C55" s="32" t="s">
        <v>28</v>
      </c>
      <c r="D55" s="40"/>
      <c r="E55" s="40"/>
      <c r="F55" s="27" t="str">
        <f>IF(E18="","",E18)</f>
        <v>Vyplň údaj</v>
      </c>
      <c r="G55" s="40"/>
      <c r="H55" s="40"/>
      <c r="I55" s="32" t="s">
        <v>32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97</v>
      </c>
      <c r="D57" s="162"/>
      <c r="E57" s="162"/>
      <c r="F57" s="162"/>
      <c r="G57" s="162"/>
      <c r="H57" s="162"/>
      <c r="I57" s="162"/>
      <c r="J57" s="163" t="s">
        <v>98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67</v>
      </c>
      <c r="D59" s="40"/>
      <c r="E59" s="40"/>
      <c r="F59" s="40"/>
      <c r="G59" s="40"/>
      <c r="H59" s="40"/>
      <c r="I59" s="40"/>
      <c r="J59" s="102">
        <f>J97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99</v>
      </c>
    </row>
    <row r="60" s="9" customFormat="1" ht="24.96" customHeight="1">
      <c r="A60" s="9"/>
      <c r="B60" s="165"/>
      <c r="C60" s="166"/>
      <c r="D60" s="167" t="s">
        <v>235</v>
      </c>
      <c r="E60" s="168"/>
      <c r="F60" s="168"/>
      <c r="G60" s="168"/>
      <c r="H60" s="168"/>
      <c r="I60" s="168"/>
      <c r="J60" s="169">
        <f>J98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236</v>
      </c>
      <c r="E61" s="174"/>
      <c r="F61" s="174"/>
      <c r="G61" s="174"/>
      <c r="H61" s="174"/>
      <c r="I61" s="174"/>
      <c r="J61" s="175">
        <f>J99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5"/>
      <c r="C62" s="166"/>
      <c r="D62" s="167" t="s">
        <v>100</v>
      </c>
      <c r="E62" s="168"/>
      <c r="F62" s="168"/>
      <c r="G62" s="168"/>
      <c r="H62" s="168"/>
      <c r="I62" s="168"/>
      <c r="J62" s="169">
        <f>J101</f>
        <v>0</v>
      </c>
      <c r="K62" s="166"/>
      <c r="L62" s="17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1"/>
      <c r="C63" s="172"/>
      <c r="D63" s="173" t="s">
        <v>237</v>
      </c>
      <c r="E63" s="174"/>
      <c r="F63" s="174"/>
      <c r="G63" s="174"/>
      <c r="H63" s="174"/>
      <c r="I63" s="174"/>
      <c r="J63" s="175">
        <f>J102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238</v>
      </c>
      <c r="E64" s="174"/>
      <c r="F64" s="174"/>
      <c r="G64" s="174"/>
      <c r="H64" s="174"/>
      <c r="I64" s="174"/>
      <c r="J64" s="175">
        <f>J119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71"/>
      <c r="C65" s="172"/>
      <c r="D65" s="173" t="s">
        <v>239</v>
      </c>
      <c r="E65" s="174"/>
      <c r="F65" s="174"/>
      <c r="G65" s="174"/>
      <c r="H65" s="174"/>
      <c r="I65" s="174"/>
      <c r="J65" s="175">
        <f>J120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71"/>
      <c r="C66" s="172"/>
      <c r="D66" s="173" t="s">
        <v>241</v>
      </c>
      <c r="E66" s="174"/>
      <c r="F66" s="174"/>
      <c r="G66" s="174"/>
      <c r="H66" s="174"/>
      <c r="I66" s="174"/>
      <c r="J66" s="175">
        <f>J165</f>
        <v>0</v>
      </c>
      <c r="K66" s="172"/>
      <c r="L66" s="17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1"/>
      <c r="C67" s="172"/>
      <c r="D67" s="173" t="s">
        <v>244</v>
      </c>
      <c r="E67" s="174"/>
      <c r="F67" s="174"/>
      <c r="G67" s="174"/>
      <c r="H67" s="174"/>
      <c r="I67" s="174"/>
      <c r="J67" s="175">
        <f>J168</f>
        <v>0</v>
      </c>
      <c r="K67" s="172"/>
      <c r="L67" s="17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1"/>
      <c r="C68" s="172"/>
      <c r="D68" s="173" t="s">
        <v>245</v>
      </c>
      <c r="E68" s="174"/>
      <c r="F68" s="174"/>
      <c r="G68" s="174"/>
      <c r="H68" s="174"/>
      <c r="I68" s="174"/>
      <c r="J68" s="175">
        <f>J235</f>
        <v>0</v>
      </c>
      <c r="K68" s="172"/>
      <c r="L68" s="17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1"/>
      <c r="C69" s="172"/>
      <c r="D69" s="173" t="s">
        <v>246</v>
      </c>
      <c r="E69" s="174"/>
      <c r="F69" s="174"/>
      <c r="G69" s="174"/>
      <c r="H69" s="174"/>
      <c r="I69" s="174"/>
      <c r="J69" s="175">
        <f>J254</f>
        <v>0</v>
      </c>
      <c r="K69" s="172"/>
      <c r="L69" s="17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1"/>
      <c r="C70" s="172"/>
      <c r="D70" s="173" t="s">
        <v>247</v>
      </c>
      <c r="E70" s="174"/>
      <c r="F70" s="174"/>
      <c r="G70" s="174"/>
      <c r="H70" s="174"/>
      <c r="I70" s="174"/>
      <c r="J70" s="175">
        <f>J273</f>
        <v>0</v>
      </c>
      <c r="K70" s="172"/>
      <c r="L70" s="17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1"/>
      <c r="C71" s="172"/>
      <c r="D71" s="173" t="s">
        <v>248</v>
      </c>
      <c r="E71" s="174"/>
      <c r="F71" s="174"/>
      <c r="G71" s="174"/>
      <c r="H71" s="174"/>
      <c r="I71" s="174"/>
      <c r="J71" s="175">
        <f>J278</f>
        <v>0</v>
      </c>
      <c r="K71" s="172"/>
      <c r="L71" s="17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65"/>
      <c r="C72" s="166"/>
      <c r="D72" s="167" t="s">
        <v>102</v>
      </c>
      <c r="E72" s="168"/>
      <c r="F72" s="168"/>
      <c r="G72" s="168"/>
      <c r="H72" s="168"/>
      <c r="I72" s="168"/>
      <c r="J72" s="169">
        <f>J285</f>
        <v>0</v>
      </c>
      <c r="K72" s="166"/>
      <c r="L72" s="170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71"/>
      <c r="C73" s="172"/>
      <c r="D73" s="173" t="s">
        <v>103</v>
      </c>
      <c r="E73" s="174"/>
      <c r="F73" s="174"/>
      <c r="G73" s="174"/>
      <c r="H73" s="174"/>
      <c r="I73" s="174"/>
      <c r="J73" s="175">
        <f>J286</f>
        <v>0</v>
      </c>
      <c r="K73" s="172"/>
      <c r="L73" s="17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1"/>
      <c r="C74" s="172"/>
      <c r="D74" s="173" t="s">
        <v>249</v>
      </c>
      <c r="E74" s="174"/>
      <c r="F74" s="174"/>
      <c r="G74" s="174"/>
      <c r="H74" s="174"/>
      <c r="I74" s="174"/>
      <c r="J74" s="175">
        <f>J291</f>
        <v>0</v>
      </c>
      <c r="K74" s="172"/>
      <c r="L74" s="17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1"/>
      <c r="C75" s="172"/>
      <c r="D75" s="173" t="s">
        <v>104</v>
      </c>
      <c r="E75" s="174"/>
      <c r="F75" s="174"/>
      <c r="G75" s="174"/>
      <c r="H75" s="174"/>
      <c r="I75" s="174"/>
      <c r="J75" s="175">
        <f>J296</f>
        <v>0</v>
      </c>
      <c r="K75" s="172"/>
      <c r="L75" s="17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1"/>
      <c r="C76" s="172"/>
      <c r="D76" s="173" t="s">
        <v>105</v>
      </c>
      <c r="E76" s="174"/>
      <c r="F76" s="174"/>
      <c r="G76" s="174"/>
      <c r="H76" s="174"/>
      <c r="I76" s="174"/>
      <c r="J76" s="175">
        <f>J302</f>
        <v>0</v>
      </c>
      <c r="K76" s="172"/>
      <c r="L76" s="17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1"/>
      <c r="C77" s="172"/>
      <c r="D77" s="173" t="s">
        <v>250</v>
      </c>
      <c r="E77" s="174"/>
      <c r="F77" s="174"/>
      <c r="G77" s="174"/>
      <c r="H77" s="174"/>
      <c r="I77" s="174"/>
      <c r="J77" s="175">
        <f>J304</f>
        <v>0</v>
      </c>
      <c r="K77" s="172"/>
      <c r="L77" s="176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2" customFormat="1" ht="21.84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59"/>
      <c r="C79" s="60"/>
      <c r="D79" s="60"/>
      <c r="E79" s="60"/>
      <c r="F79" s="60"/>
      <c r="G79" s="60"/>
      <c r="H79" s="60"/>
      <c r="I79" s="60"/>
      <c r="J79" s="60"/>
      <c r="K79" s="6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3" s="2" customFormat="1" ht="6.96" customHeight="1">
      <c r="A83" s="38"/>
      <c r="B83" s="61"/>
      <c r="C83" s="62"/>
      <c r="D83" s="62"/>
      <c r="E83" s="62"/>
      <c r="F83" s="62"/>
      <c r="G83" s="62"/>
      <c r="H83" s="62"/>
      <c r="I83" s="62"/>
      <c r="J83" s="62"/>
      <c r="K83" s="62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24.96" customHeight="1">
      <c r="A84" s="38"/>
      <c r="B84" s="39"/>
      <c r="C84" s="23" t="s">
        <v>106</v>
      </c>
      <c r="D84" s="40"/>
      <c r="E84" s="40"/>
      <c r="F84" s="40"/>
      <c r="G84" s="40"/>
      <c r="H84" s="40"/>
      <c r="I84" s="40"/>
      <c r="J84" s="40"/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3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16</v>
      </c>
      <c r="D86" s="40"/>
      <c r="E86" s="40"/>
      <c r="F86" s="40"/>
      <c r="G86" s="40"/>
      <c r="H86" s="40"/>
      <c r="I86" s="40"/>
      <c r="J86" s="40"/>
      <c r="K86" s="40"/>
      <c r="L86" s="13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30189" customHeight="1">
      <c r="A87" s="38"/>
      <c r="B87" s="39"/>
      <c r="C87" s="40"/>
      <c r="D87" s="40"/>
      <c r="E87" s="160" t="str">
        <f>E7</f>
        <v>FVE Nemocnice České Budějovice</v>
      </c>
      <c r="F87" s="32"/>
      <c r="G87" s="32"/>
      <c r="H87" s="32"/>
      <c r="I87" s="40"/>
      <c r="J87" s="40"/>
      <c r="K87" s="40"/>
      <c r="L87" s="13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93</v>
      </c>
      <c r="D88" s="40"/>
      <c r="E88" s="40"/>
      <c r="F88" s="40"/>
      <c r="G88" s="40"/>
      <c r="H88" s="40"/>
      <c r="I88" s="40"/>
      <c r="J88" s="40"/>
      <c r="K88" s="40"/>
      <c r="L88" s="13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30189" customHeight="1">
      <c r="A89" s="38"/>
      <c r="B89" s="39"/>
      <c r="C89" s="40"/>
      <c r="D89" s="40"/>
      <c r="E89" s="69" t="str">
        <f>E9</f>
        <v>SO04 - Budova Prádelna</v>
      </c>
      <c r="F89" s="40"/>
      <c r="G89" s="40"/>
      <c r="H89" s="40"/>
      <c r="I89" s="40"/>
      <c r="J89" s="40"/>
      <c r="K89" s="40"/>
      <c r="L89" s="13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13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21</v>
      </c>
      <c r="D91" s="40"/>
      <c r="E91" s="40"/>
      <c r="F91" s="27" t="str">
        <f>F12</f>
        <v xml:space="preserve"> </v>
      </c>
      <c r="G91" s="40"/>
      <c r="H91" s="40"/>
      <c r="I91" s="32" t="s">
        <v>23</v>
      </c>
      <c r="J91" s="72" t="str">
        <f>IF(J12="","",J12)</f>
        <v>4. 4. 2023</v>
      </c>
      <c r="K91" s="40"/>
      <c r="L91" s="13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13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30566" customHeight="1">
      <c r="A93" s="38"/>
      <c r="B93" s="39"/>
      <c r="C93" s="32" t="s">
        <v>25</v>
      </c>
      <c r="D93" s="40"/>
      <c r="E93" s="40"/>
      <c r="F93" s="27" t="str">
        <f>E15</f>
        <v xml:space="preserve"> </v>
      </c>
      <c r="G93" s="40"/>
      <c r="H93" s="40"/>
      <c r="I93" s="32" t="s">
        <v>30</v>
      </c>
      <c r="J93" s="36" t="str">
        <f>E21</f>
        <v xml:space="preserve"> </v>
      </c>
      <c r="K93" s="40"/>
      <c r="L93" s="134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30566" customHeight="1">
      <c r="A94" s="38"/>
      <c r="B94" s="39"/>
      <c r="C94" s="32" t="s">
        <v>28</v>
      </c>
      <c r="D94" s="40"/>
      <c r="E94" s="40"/>
      <c r="F94" s="27" t="str">
        <f>IF(E18="","",E18)</f>
        <v>Vyplň údaj</v>
      </c>
      <c r="G94" s="40"/>
      <c r="H94" s="40"/>
      <c r="I94" s="32" t="s">
        <v>32</v>
      </c>
      <c r="J94" s="36" t="str">
        <f>E24</f>
        <v xml:space="preserve"> </v>
      </c>
      <c r="K94" s="40"/>
      <c r="L94" s="134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134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11" customFormat="1" ht="29.28" customHeight="1">
      <c r="A96" s="177"/>
      <c r="B96" s="178"/>
      <c r="C96" s="179" t="s">
        <v>107</v>
      </c>
      <c r="D96" s="180" t="s">
        <v>54</v>
      </c>
      <c r="E96" s="180" t="s">
        <v>50</v>
      </c>
      <c r="F96" s="180" t="s">
        <v>51</v>
      </c>
      <c r="G96" s="180" t="s">
        <v>108</v>
      </c>
      <c r="H96" s="180" t="s">
        <v>109</v>
      </c>
      <c r="I96" s="180" t="s">
        <v>110</v>
      </c>
      <c r="J96" s="180" t="s">
        <v>98</v>
      </c>
      <c r="K96" s="181" t="s">
        <v>111</v>
      </c>
      <c r="L96" s="182"/>
      <c r="M96" s="92" t="s">
        <v>19</v>
      </c>
      <c r="N96" s="93" t="s">
        <v>39</v>
      </c>
      <c r="O96" s="93" t="s">
        <v>112</v>
      </c>
      <c r="P96" s="93" t="s">
        <v>113</v>
      </c>
      <c r="Q96" s="93" t="s">
        <v>114</v>
      </c>
      <c r="R96" s="93" t="s">
        <v>115</v>
      </c>
      <c r="S96" s="93" t="s">
        <v>116</v>
      </c>
      <c r="T96" s="94" t="s">
        <v>117</v>
      </c>
      <c r="U96" s="177"/>
      <c r="V96" s="177"/>
      <c r="W96" s="177"/>
      <c r="X96" s="177"/>
      <c r="Y96" s="177"/>
      <c r="Z96" s="177"/>
      <c r="AA96" s="177"/>
      <c r="AB96" s="177"/>
      <c r="AC96" s="177"/>
      <c r="AD96" s="177"/>
      <c r="AE96" s="177"/>
    </row>
    <row r="97" s="2" customFormat="1" ht="22.8" customHeight="1">
      <c r="A97" s="38"/>
      <c r="B97" s="39"/>
      <c r="C97" s="99" t="s">
        <v>118</v>
      </c>
      <c r="D97" s="40"/>
      <c r="E97" s="40"/>
      <c r="F97" s="40"/>
      <c r="G97" s="40"/>
      <c r="H97" s="40"/>
      <c r="I97" s="40"/>
      <c r="J97" s="183">
        <f>BK97</f>
        <v>0</v>
      </c>
      <c r="K97" s="40"/>
      <c r="L97" s="44"/>
      <c r="M97" s="95"/>
      <c r="N97" s="184"/>
      <c r="O97" s="96"/>
      <c r="P97" s="185">
        <f>P98+P101+P285</f>
        <v>0</v>
      </c>
      <c r="Q97" s="96"/>
      <c r="R97" s="185">
        <f>R98+R101+R285</f>
        <v>29.117605000000001</v>
      </c>
      <c r="S97" s="96"/>
      <c r="T97" s="186">
        <f>T98+T101+T285</f>
        <v>0.017000000000000001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68</v>
      </c>
      <c r="AU97" s="17" t="s">
        <v>99</v>
      </c>
      <c r="BK97" s="187">
        <f>BK98+BK101+BK285</f>
        <v>0</v>
      </c>
    </row>
    <row r="98" s="12" customFormat="1" ht="25.92" customHeight="1">
      <c r="A98" s="12"/>
      <c r="B98" s="188"/>
      <c r="C98" s="189"/>
      <c r="D98" s="190" t="s">
        <v>68</v>
      </c>
      <c r="E98" s="191" t="s">
        <v>251</v>
      </c>
      <c r="F98" s="191" t="s">
        <v>252</v>
      </c>
      <c r="G98" s="189"/>
      <c r="H98" s="189"/>
      <c r="I98" s="192"/>
      <c r="J98" s="193">
        <f>BK98</f>
        <v>0</v>
      </c>
      <c r="K98" s="189"/>
      <c r="L98" s="194"/>
      <c r="M98" s="195"/>
      <c r="N98" s="196"/>
      <c r="O98" s="196"/>
      <c r="P98" s="197">
        <f>P99</f>
        <v>0</v>
      </c>
      <c r="Q98" s="196"/>
      <c r="R98" s="197">
        <f>R99</f>
        <v>0.00123</v>
      </c>
      <c r="S98" s="196"/>
      <c r="T98" s="198">
        <f>T99</f>
        <v>0.017000000000000001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199" t="s">
        <v>77</v>
      </c>
      <c r="AT98" s="200" t="s">
        <v>68</v>
      </c>
      <c r="AU98" s="200" t="s">
        <v>69</v>
      </c>
      <c r="AY98" s="199" t="s">
        <v>121</v>
      </c>
      <c r="BK98" s="201">
        <f>BK99</f>
        <v>0</v>
      </c>
    </row>
    <row r="99" s="12" customFormat="1" ht="22.8" customHeight="1">
      <c r="A99" s="12"/>
      <c r="B99" s="188"/>
      <c r="C99" s="189"/>
      <c r="D99" s="190" t="s">
        <v>68</v>
      </c>
      <c r="E99" s="202" t="s">
        <v>160</v>
      </c>
      <c r="F99" s="202" t="s">
        <v>253</v>
      </c>
      <c r="G99" s="189"/>
      <c r="H99" s="189"/>
      <c r="I99" s="192"/>
      <c r="J99" s="203">
        <f>BK99</f>
        <v>0</v>
      </c>
      <c r="K99" s="189"/>
      <c r="L99" s="194"/>
      <c r="M99" s="195"/>
      <c r="N99" s="196"/>
      <c r="O99" s="196"/>
      <c r="P99" s="197">
        <f>P100</f>
        <v>0</v>
      </c>
      <c r="Q99" s="196"/>
      <c r="R99" s="197">
        <f>R100</f>
        <v>0.00123</v>
      </c>
      <c r="S99" s="196"/>
      <c r="T99" s="198">
        <f>T100</f>
        <v>0.017000000000000001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199" t="s">
        <v>77</v>
      </c>
      <c r="AT99" s="200" t="s">
        <v>68</v>
      </c>
      <c r="AU99" s="200" t="s">
        <v>77</v>
      </c>
      <c r="AY99" s="199" t="s">
        <v>121</v>
      </c>
      <c r="BK99" s="201">
        <f>BK100</f>
        <v>0</v>
      </c>
    </row>
    <row r="100" s="2" customFormat="1" ht="23.4566" customHeight="1">
      <c r="A100" s="38"/>
      <c r="B100" s="39"/>
      <c r="C100" s="204" t="s">
        <v>77</v>
      </c>
      <c r="D100" s="204" t="s">
        <v>124</v>
      </c>
      <c r="E100" s="205" t="s">
        <v>254</v>
      </c>
      <c r="F100" s="206" t="s">
        <v>255</v>
      </c>
      <c r="G100" s="207" t="s">
        <v>179</v>
      </c>
      <c r="H100" s="208">
        <v>1</v>
      </c>
      <c r="I100" s="209"/>
      <c r="J100" s="210">
        <f>ROUND(I100*H100,2)</f>
        <v>0</v>
      </c>
      <c r="K100" s="206" t="s">
        <v>19</v>
      </c>
      <c r="L100" s="44"/>
      <c r="M100" s="211" t="s">
        <v>19</v>
      </c>
      <c r="N100" s="212" t="s">
        <v>40</v>
      </c>
      <c r="O100" s="84"/>
      <c r="P100" s="213">
        <f>O100*H100</f>
        <v>0</v>
      </c>
      <c r="Q100" s="213">
        <v>0.00123</v>
      </c>
      <c r="R100" s="213">
        <f>Q100*H100</f>
        <v>0.00123</v>
      </c>
      <c r="S100" s="213">
        <v>0.017000000000000001</v>
      </c>
      <c r="T100" s="214">
        <f>S100*H100</f>
        <v>0.017000000000000001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15" t="s">
        <v>140</v>
      </c>
      <c r="AT100" s="215" t="s">
        <v>124</v>
      </c>
      <c r="AU100" s="215" t="s">
        <v>79</v>
      </c>
      <c r="AY100" s="17" t="s">
        <v>121</v>
      </c>
      <c r="BE100" s="216">
        <f>IF(N100="základní",J100,0)</f>
        <v>0</v>
      </c>
      <c r="BF100" s="216">
        <f>IF(N100="snížená",J100,0)</f>
        <v>0</v>
      </c>
      <c r="BG100" s="216">
        <f>IF(N100="zákl. přenesená",J100,0)</f>
        <v>0</v>
      </c>
      <c r="BH100" s="216">
        <f>IF(N100="sníž. přenesená",J100,0)</f>
        <v>0</v>
      </c>
      <c r="BI100" s="216">
        <f>IF(N100="nulová",J100,0)</f>
        <v>0</v>
      </c>
      <c r="BJ100" s="17" t="s">
        <v>77</v>
      </c>
      <c r="BK100" s="216">
        <f>ROUND(I100*H100,2)</f>
        <v>0</v>
      </c>
      <c r="BL100" s="17" t="s">
        <v>140</v>
      </c>
      <c r="BM100" s="215" t="s">
        <v>1182</v>
      </c>
    </row>
    <row r="101" s="12" customFormat="1" ht="25.92" customHeight="1">
      <c r="A101" s="12"/>
      <c r="B101" s="188"/>
      <c r="C101" s="189"/>
      <c r="D101" s="190" t="s">
        <v>68</v>
      </c>
      <c r="E101" s="191" t="s">
        <v>119</v>
      </c>
      <c r="F101" s="191" t="s">
        <v>120</v>
      </c>
      <c r="G101" s="189"/>
      <c r="H101" s="189"/>
      <c r="I101" s="192"/>
      <c r="J101" s="193">
        <f>BK101</f>
        <v>0</v>
      </c>
      <c r="K101" s="189"/>
      <c r="L101" s="194"/>
      <c r="M101" s="195"/>
      <c r="N101" s="196"/>
      <c r="O101" s="196"/>
      <c r="P101" s="197">
        <f>P102+P119+P168+P235+P254+P273+P278</f>
        <v>0</v>
      </c>
      <c r="Q101" s="196"/>
      <c r="R101" s="197">
        <f>R102+R119+R168+R235+R254+R273+R278</f>
        <v>29.116375000000001</v>
      </c>
      <c r="S101" s="196"/>
      <c r="T101" s="198">
        <f>T102+T119+T168+T235+T254+T273+T278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199" t="s">
        <v>79</v>
      </c>
      <c r="AT101" s="200" t="s">
        <v>68</v>
      </c>
      <c r="AU101" s="200" t="s">
        <v>69</v>
      </c>
      <c r="AY101" s="199" t="s">
        <v>121</v>
      </c>
      <c r="BK101" s="201">
        <f>BK102+BK119+BK168+BK235+BK254+BK273+BK278</f>
        <v>0</v>
      </c>
    </row>
    <row r="102" s="12" customFormat="1" ht="22.8" customHeight="1">
      <c r="A102" s="12"/>
      <c r="B102" s="188"/>
      <c r="C102" s="189"/>
      <c r="D102" s="190" t="s">
        <v>68</v>
      </c>
      <c r="E102" s="202" t="s">
        <v>257</v>
      </c>
      <c r="F102" s="202" t="s">
        <v>258</v>
      </c>
      <c r="G102" s="189"/>
      <c r="H102" s="189"/>
      <c r="I102" s="192"/>
      <c r="J102" s="203">
        <f>BK102</f>
        <v>0</v>
      </c>
      <c r="K102" s="189"/>
      <c r="L102" s="194"/>
      <c r="M102" s="195"/>
      <c r="N102" s="196"/>
      <c r="O102" s="196"/>
      <c r="P102" s="197">
        <f>SUM(P103:P118)</f>
        <v>0</v>
      </c>
      <c r="Q102" s="196"/>
      <c r="R102" s="197">
        <f>SUM(R103:R118)</f>
        <v>23.020500000000002</v>
      </c>
      <c r="S102" s="196"/>
      <c r="T102" s="198">
        <f>SUM(T103:T118)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199" t="s">
        <v>79</v>
      </c>
      <c r="AT102" s="200" t="s">
        <v>68</v>
      </c>
      <c r="AU102" s="200" t="s">
        <v>77</v>
      </c>
      <c r="AY102" s="199" t="s">
        <v>121</v>
      </c>
      <c r="BK102" s="201">
        <f>SUM(BK103:BK118)</f>
        <v>0</v>
      </c>
    </row>
    <row r="103" s="2" customFormat="1" ht="16.30189" customHeight="1">
      <c r="A103" s="38"/>
      <c r="B103" s="39"/>
      <c r="C103" s="204" t="s">
        <v>79</v>
      </c>
      <c r="D103" s="204" t="s">
        <v>124</v>
      </c>
      <c r="E103" s="205" t="s">
        <v>1183</v>
      </c>
      <c r="F103" s="206" t="s">
        <v>1184</v>
      </c>
      <c r="G103" s="207" t="s">
        <v>127</v>
      </c>
      <c r="H103" s="208">
        <v>724</v>
      </c>
      <c r="I103" s="209"/>
      <c r="J103" s="210">
        <f>ROUND(I103*H103,2)</f>
        <v>0</v>
      </c>
      <c r="K103" s="206" t="s">
        <v>19</v>
      </c>
      <c r="L103" s="44"/>
      <c r="M103" s="211" t="s">
        <v>19</v>
      </c>
      <c r="N103" s="212" t="s">
        <v>40</v>
      </c>
      <c r="O103" s="84"/>
      <c r="P103" s="213">
        <f>O103*H103</f>
        <v>0</v>
      </c>
      <c r="Q103" s="213">
        <v>0</v>
      </c>
      <c r="R103" s="213">
        <f>Q103*H103</f>
        <v>0</v>
      </c>
      <c r="S103" s="213">
        <v>0</v>
      </c>
      <c r="T103" s="214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15" t="s">
        <v>128</v>
      </c>
      <c r="AT103" s="215" t="s">
        <v>124</v>
      </c>
      <c r="AU103" s="215" t="s">
        <v>79</v>
      </c>
      <c r="AY103" s="17" t="s">
        <v>121</v>
      </c>
      <c r="BE103" s="216">
        <f>IF(N103="základní",J103,0)</f>
        <v>0</v>
      </c>
      <c r="BF103" s="216">
        <f>IF(N103="snížená",J103,0)</f>
        <v>0</v>
      </c>
      <c r="BG103" s="216">
        <f>IF(N103="zákl. přenesená",J103,0)</f>
        <v>0</v>
      </c>
      <c r="BH103" s="216">
        <f>IF(N103="sníž. přenesená",J103,0)</f>
        <v>0</v>
      </c>
      <c r="BI103" s="216">
        <f>IF(N103="nulová",J103,0)</f>
        <v>0</v>
      </c>
      <c r="BJ103" s="17" t="s">
        <v>77</v>
      </c>
      <c r="BK103" s="216">
        <f>ROUND(I103*H103,2)</f>
        <v>0</v>
      </c>
      <c r="BL103" s="17" t="s">
        <v>128</v>
      </c>
      <c r="BM103" s="215" t="s">
        <v>1185</v>
      </c>
    </row>
    <row r="104" s="2" customFormat="1" ht="16.30189" customHeight="1">
      <c r="A104" s="38"/>
      <c r="B104" s="39"/>
      <c r="C104" s="217" t="s">
        <v>133</v>
      </c>
      <c r="D104" s="217" t="s">
        <v>134</v>
      </c>
      <c r="E104" s="218" t="s">
        <v>1186</v>
      </c>
      <c r="F104" s="219" t="s">
        <v>1187</v>
      </c>
      <c r="G104" s="220" t="s">
        <v>309</v>
      </c>
      <c r="H104" s="221">
        <v>91</v>
      </c>
      <c r="I104" s="222"/>
      <c r="J104" s="223">
        <f>ROUND(I104*H104,2)</f>
        <v>0</v>
      </c>
      <c r="K104" s="219" t="s">
        <v>19</v>
      </c>
      <c r="L104" s="224"/>
      <c r="M104" s="225" t="s">
        <v>19</v>
      </c>
      <c r="N104" s="226" t="s">
        <v>40</v>
      </c>
      <c r="O104" s="84"/>
      <c r="P104" s="213">
        <f>O104*H104</f>
        <v>0</v>
      </c>
      <c r="Q104" s="213">
        <v>0.062</v>
      </c>
      <c r="R104" s="213">
        <f>Q104*H104</f>
        <v>5.6420000000000003</v>
      </c>
      <c r="S104" s="213">
        <v>0</v>
      </c>
      <c r="T104" s="214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15" t="s">
        <v>138</v>
      </c>
      <c r="AT104" s="215" t="s">
        <v>134</v>
      </c>
      <c r="AU104" s="215" t="s">
        <v>79</v>
      </c>
      <c r="AY104" s="17" t="s">
        <v>121</v>
      </c>
      <c r="BE104" s="216">
        <f>IF(N104="základní",J104,0)</f>
        <v>0</v>
      </c>
      <c r="BF104" s="216">
        <f>IF(N104="snížená",J104,0)</f>
        <v>0</v>
      </c>
      <c r="BG104" s="216">
        <f>IF(N104="zákl. přenesená",J104,0)</f>
        <v>0</v>
      </c>
      <c r="BH104" s="216">
        <f>IF(N104="sníž. přenesená",J104,0)</f>
        <v>0</v>
      </c>
      <c r="BI104" s="216">
        <f>IF(N104="nulová",J104,0)</f>
        <v>0</v>
      </c>
      <c r="BJ104" s="17" t="s">
        <v>77</v>
      </c>
      <c r="BK104" s="216">
        <f>ROUND(I104*H104,2)</f>
        <v>0</v>
      </c>
      <c r="BL104" s="17" t="s">
        <v>128</v>
      </c>
      <c r="BM104" s="215" t="s">
        <v>1188</v>
      </c>
    </row>
    <row r="105" s="2" customFormat="1" ht="16.30189" customHeight="1">
      <c r="A105" s="38"/>
      <c r="B105" s="39"/>
      <c r="C105" s="204" t="s">
        <v>140</v>
      </c>
      <c r="D105" s="204" t="s">
        <v>124</v>
      </c>
      <c r="E105" s="205" t="s">
        <v>1189</v>
      </c>
      <c r="F105" s="206" t="s">
        <v>1190</v>
      </c>
      <c r="G105" s="207" t="s">
        <v>127</v>
      </c>
      <c r="H105" s="208">
        <v>724</v>
      </c>
      <c r="I105" s="209"/>
      <c r="J105" s="210">
        <f>ROUND(I105*H105,2)</f>
        <v>0</v>
      </c>
      <c r="K105" s="206" t="s">
        <v>19</v>
      </c>
      <c r="L105" s="44"/>
      <c r="M105" s="211" t="s">
        <v>19</v>
      </c>
      <c r="N105" s="212" t="s">
        <v>40</v>
      </c>
      <c r="O105" s="84"/>
      <c r="P105" s="213">
        <f>O105*H105</f>
        <v>0</v>
      </c>
      <c r="Q105" s="213">
        <v>0</v>
      </c>
      <c r="R105" s="213">
        <f>Q105*H105</f>
        <v>0</v>
      </c>
      <c r="S105" s="213">
        <v>0</v>
      </c>
      <c r="T105" s="214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15" t="s">
        <v>128</v>
      </c>
      <c r="AT105" s="215" t="s">
        <v>124</v>
      </c>
      <c r="AU105" s="215" t="s">
        <v>79</v>
      </c>
      <c r="AY105" s="17" t="s">
        <v>121</v>
      </c>
      <c r="BE105" s="216">
        <f>IF(N105="základní",J105,0)</f>
        <v>0</v>
      </c>
      <c r="BF105" s="216">
        <f>IF(N105="snížená",J105,0)</f>
        <v>0</v>
      </c>
      <c r="BG105" s="216">
        <f>IF(N105="zákl. přenesená",J105,0)</f>
        <v>0</v>
      </c>
      <c r="BH105" s="216">
        <f>IF(N105="sníž. přenesená",J105,0)</f>
        <v>0</v>
      </c>
      <c r="BI105" s="216">
        <f>IF(N105="nulová",J105,0)</f>
        <v>0</v>
      </c>
      <c r="BJ105" s="17" t="s">
        <v>77</v>
      </c>
      <c r="BK105" s="216">
        <f>ROUND(I105*H105,2)</f>
        <v>0</v>
      </c>
      <c r="BL105" s="17" t="s">
        <v>128</v>
      </c>
      <c r="BM105" s="215" t="s">
        <v>1191</v>
      </c>
    </row>
    <row r="106" s="2" customFormat="1" ht="16.30189" customHeight="1">
      <c r="A106" s="38"/>
      <c r="B106" s="39"/>
      <c r="C106" s="217" t="s">
        <v>144</v>
      </c>
      <c r="D106" s="217" t="s">
        <v>134</v>
      </c>
      <c r="E106" s="218" t="s">
        <v>268</v>
      </c>
      <c r="F106" s="219" t="s">
        <v>269</v>
      </c>
      <c r="G106" s="220" t="s">
        <v>127</v>
      </c>
      <c r="H106" s="221">
        <v>724</v>
      </c>
      <c r="I106" s="222"/>
      <c r="J106" s="223">
        <f>ROUND(I106*H106,2)</f>
        <v>0</v>
      </c>
      <c r="K106" s="219" t="s">
        <v>19</v>
      </c>
      <c r="L106" s="224"/>
      <c r="M106" s="225" t="s">
        <v>19</v>
      </c>
      <c r="N106" s="226" t="s">
        <v>40</v>
      </c>
      <c r="O106" s="84"/>
      <c r="P106" s="213">
        <f>O106*H106</f>
        <v>0</v>
      </c>
      <c r="Q106" s="213">
        <v>0.02</v>
      </c>
      <c r="R106" s="213">
        <f>Q106*H106</f>
        <v>14.48</v>
      </c>
      <c r="S106" s="213">
        <v>0</v>
      </c>
      <c r="T106" s="214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15" t="s">
        <v>138</v>
      </c>
      <c r="AT106" s="215" t="s">
        <v>134</v>
      </c>
      <c r="AU106" s="215" t="s">
        <v>79</v>
      </c>
      <c r="AY106" s="17" t="s">
        <v>121</v>
      </c>
      <c r="BE106" s="216">
        <f>IF(N106="základní",J106,0)</f>
        <v>0</v>
      </c>
      <c r="BF106" s="216">
        <f>IF(N106="snížená",J106,0)</f>
        <v>0</v>
      </c>
      <c r="BG106" s="216">
        <f>IF(N106="zákl. přenesená",J106,0)</f>
        <v>0</v>
      </c>
      <c r="BH106" s="216">
        <f>IF(N106="sníž. přenesená",J106,0)</f>
        <v>0</v>
      </c>
      <c r="BI106" s="216">
        <f>IF(N106="nulová",J106,0)</f>
        <v>0</v>
      </c>
      <c r="BJ106" s="17" t="s">
        <v>77</v>
      </c>
      <c r="BK106" s="216">
        <f>ROUND(I106*H106,2)</f>
        <v>0</v>
      </c>
      <c r="BL106" s="17" t="s">
        <v>128</v>
      </c>
      <c r="BM106" s="215" t="s">
        <v>1192</v>
      </c>
    </row>
    <row r="107" s="2" customFormat="1" ht="23.4566" customHeight="1">
      <c r="A107" s="38"/>
      <c r="B107" s="39"/>
      <c r="C107" s="204" t="s">
        <v>148</v>
      </c>
      <c r="D107" s="204" t="s">
        <v>124</v>
      </c>
      <c r="E107" s="205" t="s">
        <v>1193</v>
      </c>
      <c r="F107" s="206" t="s">
        <v>1194</v>
      </c>
      <c r="G107" s="207" t="s">
        <v>127</v>
      </c>
      <c r="H107" s="208">
        <v>3</v>
      </c>
      <c r="I107" s="209"/>
      <c r="J107" s="210">
        <f>ROUND(I107*H107,2)</f>
        <v>0</v>
      </c>
      <c r="K107" s="206" t="s">
        <v>19</v>
      </c>
      <c r="L107" s="44"/>
      <c r="M107" s="211" t="s">
        <v>19</v>
      </c>
      <c r="N107" s="212" t="s">
        <v>40</v>
      </c>
      <c r="O107" s="84"/>
      <c r="P107" s="213">
        <f>O107*H107</f>
        <v>0</v>
      </c>
      <c r="Q107" s="213">
        <v>0</v>
      </c>
      <c r="R107" s="213">
        <f>Q107*H107</f>
        <v>0</v>
      </c>
      <c r="S107" s="213">
        <v>0</v>
      </c>
      <c r="T107" s="214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15" t="s">
        <v>128</v>
      </c>
      <c r="AT107" s="215" t="s">
        <v>124</v>
      </c>
      <c r="AU107" s="215" t="s">
        <v>79</v>
      </c>
      <c r="AY107" s="17" t="s">
        <v>121</v>
      </c>
      <c r="BE107" s="216">
        <f>IF(N107="základní",J107,0)</f>
        <v>0</v>
      </c>
      <c r="BF107" s="216">
        <f>IF(N107="snížená",J107,0)</f>
        <v>0</v>
      </c>
      <c r="BG107" s="216">
        <f>IF(N107="zákl. přenesená",J107,0)</f>
        <v>0</v>
      </c>
      <c r="BH107" s="216">
        <f>IF(N107="sníž. přenesená",J107,0)</f>
        <v>0</v>
      </c>
      <c r="BI107" s="216">
        <f>IF(N107="nulová",J107,0)</f>
        <v>0</v>
      </c>
      <c r="BJ107" s="17" t="s">
        <v>77</v>
      </c>
      <c r="BK107" s="216">
        <f>ROUND(I107*H107,2)</f>
        <v>0</v>
      </c>
      <c r="BL107" s="17" t="s">
        <v>128</v>
      </c>
      <c r="BM107" s="215" t="s">
        <v>1195</v>
      </c>
    </row>
    <row r="108" s="2" customFormat="1" ht="21.0566" customHeight="1">
      <c r="A108" s="38"/>
      <c r="B108" s="39"/>
      <c r="C108" s="217" t="s">
        <v>152</v>
      </c>
      <c r="D108" s="217" t="s">
        <v>134</v>
      </c>
      <c r="E108" s="218" t="s">
        <v>1196</v>
      </c>
      <c r="F108" s="219" t="s">
        <v>1197</v>
      </c>
      <c r="G108" s="220" t="s">
        <v>127</v>
      </c>
      <c r="H108" s="221">
        <v>3</v>
      </c>
      <c r="I108" s="222"/>
      <c r="J108" s="223">
        <f>ROUND(I108*H108,2)</f>
        <v>0</v>
      </c>
      <c r="K108" s="219" t="s">
        <v>19</v>
      </c>
      <c r="L108" s="224"/>
      <c r="M108" s="225" t="s">
        <v>19</v>
      </c>
      <c r="N108" s="226" t="s">
        <v>40</v>
      </c>
      <c r="O108" s="84"/>
      <c r="P108" s="213">
        <f>O108*H108</f>
        <v>0</v>
      </c>
      <c r="Q108" s="213">
        <v>0.83399999999999996</v>
      </c>
      <c r="R108" s="213">
        <f>Q108*H108</f>
        <v>2.5019999999999998</v>
      </c>
      <c r="S108" s="213">
        <v>0</v>
      </c>
      <c r="T108" s="214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15" t="s">
        <v>138</v>
      </c>
      <c r="AT108" s="215" t="s">
        <v>134</v>
      </c>
      <c r="AU108" s="215" t="s">
        <v>79</v>
      </c>
      <c r="AY108" s="17" t="s">
        <v>121</v>
      </c>
      <c r="BE108" s="216">
        <f>IF(N108="základní",J108,0)</f>
        <v>0</v>
      </c>
      <c r="BF108" s="216">
        <f>IF(N108="snížená",J108,0)</f>
        <v>0</v>
      </c>
      <c r="BG108" s="216">
        <f>IF(N108="zákl. přenesená",J108,0)</f>
        <v>0</v>
      </c>
      <c r="BH108" s="216">
        <f>IF(N108="sníž. přenesená",J108,0)</f>
        <v>0</v>
      </c>
      <c r="BI108" s="216">
        <f>IF(N108="nulová",J108,0)</f>
        <v>0</v>
      </c>
      <c r="BJ108" s="17" t="s">
        <v>77</v>
      </c>
      <c r="BK108" s="216">
        <f>ROUND(I108*H108,2)</f>
        <v>0</v>
      </c>
      <c r="BL108" s="17" t="s">
        <v>128</v>
      </c>
      <c r="BM108" s="215" t="s">
        <v>1198</v>
      </c>
    </row>
    <row r="109" s="2" customFormat="1" ht="23.4566" customHeight="1">
      <c r="A109" s="38"/>
      <c r="B109" s="39"/>
      <c r="C109" s="204" t="s">
        <v>156</v>
      </c>
      <c r="D109" s="204" t="s">
        <v>124</v>
      </c>
      <c r="E109" s="205" t="s">
        <v>271</v>
      </c>
      <c r="F109" s="206" t="s">
        <v>272</v>
      </c>
      <c r="G109" s="207" t="s">
        <v>127</v>
      </c>
      <c r="H109" s="208">
        <v>1</v>
      </c>
      <c r="I109" s="209"/>
      <c r="J109" s="210">
        <f>ROUND(I109*H109,2)</f>
        <v>0</v>
      </c>
      <c r="K109" s="206" t="s">
        <v>19</v>
      </c>
      <c r="L109" s="44"/>
      <c r="M109" s="211" t="s">
        <v>19</v>
      </c>
      <c r="N109" s="212" t="s">
        <v>40</v>
      </c>
      <c r="O109" s="84"/>
      <c r="P109" s="213">
        <f>O109*H109</f>
        <v>0</v>
      </c>
      <c r="Q109" s="213">
        <v>0</v>
      </c>
      <c r="R109" s="213">
        <f>Q109*H109</f>
        <v>0</v>
      </c>
      <c r="S109" s="213">
        <v>0</v>
      </c>
      <c r="T109" s="214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15" t="s">
        <v>128</v>
      </c>
      <c r="AT109" s="215" t="s">
        <v>124</v>
      </c>
      <c r="AU109" s="215" t="s">
        <v>79</v>
      </c>
      <c r="AY109" s="17" t="s">
        <v>121</v>
      </c>
      <c r="BE109" s="216">
        <f>IF(N109="základní",J109,0)</f>
        <v>0</v>
      </c>
      <c r="BF109" s="216">
        <f>IF(N109="snížená",J109,0)</f>
        <v>0</v>
      </c>
      <c r="BG109" s="216">
        <f>IF(N109="zákl. přenesená",J109,0)</f>
        <v>0</v>
      </c>
      <c r="BH109" s="216">
        <f>IF(N109="sníž. přenesená",J109,0)</f>
        <v>0</v>
      </c>
      <c r="BI109" s="216">
        <f>IF(N109="nulová",J109,0)</f>
        <v>0</v>
      </c>
      <c r="BJ109" s="17" t="s">
        <v>77</v>
      </c>
      <c r="BK109" s="216">
        <f>ROUND(I109*H109,2)</f>
        <v>0</v>
      </c>
      <c r="BL109" s="17" t="s">
        <v>128</v>
      </c>
      <c r="BM109" s="215" t="s">
        <v>1199</v>
      </c>
    </row>
    <row r="110" s="2" customFormat="1" ht="23.4566" customHeight="1">
      <c r="A110" s="38"/>
      <c r="B110" s="39"/>
      <c r="C110" s="217" t="s">
        <v>160</v>
      </c>
      <c r="D110" s="217" t="s">
        <v>134</v>
      </c>
      <c r="E110" s="218" t="s">
        <v>274</v>
      </c>
      <c r="F110" s="219" t="s">
        <v>275</v>
      </c>
      <c r="G110" s="220" t="s">
        <v>127</v>
      </c>
      <c r="H110" s="221">
        <v>1</v>
      </c>
      <c r="I110" s="222"/>
      <c r="J110" s="223">
        <f>ROUND(I110*H110,2)</f>
        <v>0</v>
      </c>
      <c r="K110" s="219" t="s">
        <v>19</v>
      </c>
      <c r="L110" s="224"/>
      <c r="M110" s="225" t="s">
        <v>19</v>
      </c>
      <c r="N110" s="226" t="s">
        <v>40</v>
      </c>
      <c r="O110" s="84"/>
      <c r="P110" s="213">
        <f>O110*H110</f>
        <v>0</v>
      </c>
      <c r="Q110" s="213">
        <v>0.035999999999999997</v>
      </c>
      <c r="R110" s="213">
        <f>Q110*H110</f>
        <v>0.035999999999999997</v>
      </c>
      <c r="S110" s="213">
        <v>0</v>
      </c>
      <c r="T110" s="214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15" t="s">
        <v>138</v>
      </c>
      <c r="AT110" s="215" t="s">
        <v>134</v>
      </c>
      <c r="AU110" s="215" t="s">
        <v>79</v>
      </c>
      <c r="AY110" s="17" t="s">
        <v>121</v>
      </c>
      <c r="BE110" s="216">
        <f>IF(N110="základní",J110,0)</f>
        <v>0</v>
      </c>
      <c r="BF110" s="216">
        <f>IF(N110="snížená",J110,0)</f>
        <v>0</v>
      </c>
      <c r="BG110" s="216">
        <f>IF(N110="zákl. přenesená",J110,0)</f>
        <v>0</v>
      </c>
      <c r="BH110" s="216">
        <f>IF(N110="sníž. přenesená",J110,0)</f>
        <v>0</v>
      </c>
      <c r="BI110" s="216">
        <f>IF(N110="nulová",J110,0)</f>
        <v>0</v>
      </c>
      <c r="BJ110" s="17" t="s">
        <v>77</v>
      </c>
      <c r="BK110" s="216">
        <f>ROUND(I110*H110,2)</f>
        <v>0</v>
      </c>
      <c r="BL110" s="17" t="s">
        <v>128</v>
      </c>
      <c r="BM110" s="215" t="s">
        <v>1200</v>
      </c>
    </row>
    <row r="111" s="2" customFormat="1" ht="16.30189" customHeight="1">
      <c r="A111" s="38"/>
      <c r="B111" s="39"/>
      <c r="C111" s="204" t="s">
        <v>164</v>
      </c>
      <c r="D111" s="204" t="s">
        <v>124</v>
      </c>
      <c r="E111" s="205" t="s">
        <v>277</v>
      </c>
      <c r="F111" s="206" t="s">
        <v>278</v>
      </c>
      <c r="G111" s="207" t="s">
        <v>127</v>
      </c>
      <c r="H111" s="208">
        <v>1</v>
      </c>
      <c r="I111" s="209"/>
      <c r="J111" s="210">
        <f>ROUND(I111*H111,2)</f>
        <v>0</v>
      </c>
      <c r="K111" s="206" t="s">
        <v>19</v>
      </c>
      <c r="L111" s="44"/>
      <c r="M111" s="211" t="s">
        <v>19</v>
      </c>
      <c r="N111" s="212" t="s">
        <v>40</v>
      </c>
      <c r="O111" s="84"/>
      <c r="P111" s="213">
        <f>O111*H111</f>
        <v>0</v>
      </c>
      <c r="Q111" s="213">
        <v>0</v>
      </c>
      <c r="R111" s="213">
        <f>Q111*H111</f>
        <v>0</v>
      </c>
      <c r="S111" s="213">
        <v>0</v>
      </c>
      <c r="T111" s="214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15" t="s">
        <v>128</v>
      </c>
      <c r="AT111" s="215" t="s">
        <v>124</v>
      </c>
      <c r="AU111" s="215" t="s">
        <v>79</v>
      </c>
      <c r="AY111" s="17" t="s">
        <v>121</v>
      </c>
      <c r="BE111" s="216">
        <f>IF(N111="základní",J111,0)</f>
        <v>0</v>
      </c>
      <c r="BF111" s="216">
        <f>IF(N111="snížená",J111,0)</f>
        <v>0</v>
      </c>
      <c r="BG111" s="216">
        <f>IF(N111="zákl. přenesená",J111,0)</f>
        <v>0</v>
      </c>
      <c r="BH111" s="216">
        <f>IF(N111="sníž. přenesená",J111,0)</f>
        <v>0</v>
      </c>
      <c r="BI111" s="216">
        <f>IF(N111="nulová",J111,0)</f>
        <v>0</v>
      </c>
      <c r="BJ111" s="17" t="s">
        <v>77</v>
      </c>
      <c r="BK111" s="216">
        <f>ROUND(I111*H111,2)</f>
        <v>0</v>
      </c>
      <c r="BL111" s="17" t="s">
        <v>128</v>
      </c>
      <c r="BM111" s="215" t="s">
        <v>1201</v>
      </c>
    </row>
    <row r="112" s="2" customFormat="1" ht="23.4566" customHeight="1">
      <c r="A112" s="38"/>
      <c r="B112" s="39"/>
      <c r="C112" s="217" t="s">
        <v>168</v>
      </c>
      <c r="D112" s="217" t="s">
        <v>134</v>
      </c>
      <c r="E112" s="218" t="s">
        <v>280</v>
      </c>
      <c r="F112" s="219" t="s">
        <v>281</v>
      </c>
      <c r="G112" s="220" t="s">
        <v>127</v>
      </c>
      <c r="H112" s="221">
        <v>1</v>
      </c>
      <c r="I112" s="222"/>
      <c r="J112" s="223">
        <f>ROUND(I112*H112,2)</f>
        <v>0</v>
      </c>
      <c r="K112" s="219" t="s">
        <v>19</v>
      </c>
      <c r="L112" s="224"/>
      <c r="M112" s="225" t="s">
        <v>19</v>
      </c>
      <c r="N112" s="226" t="s">
        <v>40</v>
      </c>
      <c r="O112" s="84"/>
      <c r="P112" s="213">
        <f>O112*H112</f>
        <v>0</v>
      </c>
      <c r="Q112" s="213">
        <v>0.00025000000000000001</v>
      </c>
      <c r="R112" s="213">
        <f>Q112*H112</f>
        <v>0.00025000000000000001</v>
      </c>
      <c r="S112" s="213">
        <v>0</v>
      </c>
      <c r="T112" s="214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15" t="s">
        <v>138</v>
      </c>
      <c r="AT112" s="215" t="s">
        <v>134</v>
      </c>
      <c r="AU112" s="215" t="s">
        <v>79</v>
      </c>
      <c r="AY112" s="17" t="s">
        <v>121</v>
      </c>
      <c r="BE112" s="216">
        <f>IF(N112="základní",J112,0)</f>
        <v>0</v>
      </c>
      <c r="BF112" s="216">
        <f>IF(N112="snížená",J112,0)</f>
        <v>0</v>
      </c>
      <c r="BG112" s="216">
        <f>IF(N112="zákl. přenesená",J112,0)</f>
        <v>0</v>
      </c>
      <c r="BH112" s="216">
        <f>IF(N112="sníž. přenesená",J112,0)</f>
        <v>0</v>
      </c>
      <c r="BI112" s="216">
        <f>IF(N112="nulová",J112,0)</f>
        <v>0</v>
      </c>
      <c r="BJ112" s="17" t="s">
        <v>77</v>
      </c>
      <c r="BK112" s="216">
        <f>ROUND(I112*H112,2)</f>
        <v>0</v>
      </c>
      <c r="BL112" s="17" t="s">
        <v>128</v>
      </c>
      <c r="BM112" s="215" t="s">
        <v>1202</v>
      </c>
    </row>
    <row r="113" s="2" customFormat="1" ht="16.30189" customHeight="1">
      <c r="A113" s="38"/>
      <c r="B113" s="39"/>
      <c r="C113" s="217" t="s">
        <v>172</v>
      </c>
      <c r="D113" s="217" t="s">
        <v>134</v>
      </c>
      <c r="E113" s="218" t="s">
        <v>283</v>
      </c>
      <c r="F113" s="219" t="s">
        <v>284</v>
      </c>
      <c r="G113" s="220" t="s">
        <v>127</v>
      </c>
      <c r="H113" s="221">
        <v>1</v>
      </c>
      <c r="I113" s="222"/>
      <c r="J113" s="223">
        <f>ROUND(I113*H113,2)</f>
        <v>0</v>
      </c>
      <c r="K113" s="219" t="s">
        <v>19</v>
      </c>
      <c r="L113" s="224"/>
      <c r="M113" s="225" t="s">
        <v>19</v>
      </c>
      <c r="N113" s="226" t="s">
        <v>40</v>
      </c>
      <c r="O113" s="84"/>
      <c r="P113" s="213">
        <f>O113*H113</f>
        <v>0</v>
      </c>
      <c r="Q113" s="213">
        <v>0.00025000000000000001</v>
      </c>
      <c r="R113" s="213">
        <f>Q113*H113</f>
        <v>0.00025000000000000001</v>
      </c>
      <c r="S113" s="213">
        <v>0</v>
      </c>
      <c r="T113" s="214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15" t="s">
        <v>138</v>
      </c>
      <c r="AT113" s="215" t="s">
        <v>134</v>
      </c>
      <c r="AU113" s="215" t="s">
        <v>79</v>
      </c>
      <c r="AY113" s="17" t="s">
        <v>121</v>
      </c>
      <c r="BE113" s="216">
        <f>IF(N113="základní",J113,0)</f>
        <v>0</v>
      </c>
      <c r="BF113" s="216">
        <f>IF(N113="snížená",J113,0)</f>
        <v>0</v>
      </c>
      <c r="BG113" s="216">
        <f>IF(N113="zákl. přenesená",J113,0)</f>
        <v>0</v>
      </c>
      <c r="BH113" s="216">
        <f>IF(N113="sníž. přenesená",J113,0)</f>
        <v>0</v>
      </c>
      <c r="BI113" s="216">
        <f>IF(N113="nulová",J113,0)</f>
        <v>0</v>
      </c>
      <c r="BJ113" s="17" t="s">
        <v>77</v>
      </c>
      <c r="BK113" s="216">
        <f>ROUND(I113*H113,2)</f>
        <v>0</v>
      </c>
      <c r="BL113" s="17" t="s">
        <v>128</v>
      </c>
      <c r="BM113" s="215" t="s">
        <v>1203</v>
      </c>
    </row>
    <row r="114" s="2" customFormat="1" ht="23.4566" customHeight="1">
      <c r="A114" s="38"/>
      <c r="B114" s="39"/>
      <c r="C114" s="204" t="s">
        <v>176</v>
      </c>
      <c r="D114" s="204" t="s">
        <v>124</v>
      </c>
      <c r="E114" s="205" t="s">
        <v>286</v>
      </c>
      <c r="F114" s="206" t="s">
        <v>287</v>
      </c>
      <c r="G114" s="207" t="s">
        <v>127</v>
      </c>
      <c r="H114" s="208">
        <v>360</v>
      </c>
      <c r="I114" s="209"/>
      <c r="J114" s="210">
        <f>ROUND(I114*H114,2)</f>
        <v>0</v>
      </c>
      <c r="K114" s="206" t="s">
        <v>19</v>
      </c>
      <c r="L114" s="44"/>
      <c r="M114" s="211" t="s">
        <v>19</v>
      </c>
      <c r="N114" s="212" t="s">
        <v>40</v>
      </c>
      <c r="O114" s="84"/>
      <c r="P114" s="213">
        <f>O114*H114</f>
        <v>0</v>
      </c>
      <c r="Q114" s="213">
        <v>0</v>
      </c>
      <c r="R114" s="213">
        <f>Q114*H114</f>
        <v>0</v>
      </c>
      <c r="S114" s="213">
        <v>0</v>
      </c>
      <c r="T114" s="214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15" t="s">
        <v>128</v>
      </c>
      <c r="AT114" s="215" t="s">
        <v>124</v>
      </c>
      <c r="AU114" s="215" t="s">
        <v>79</v>
      </c>
      <c r="AY114" s="17" t="s">
        <v>121</v>
      </c>
      <c r="BE114" s="216">
        <f>IF(N114="základní",J114,0)</f>
        <v>0</v>
      </c>
      <c r="BF114" s="216">
        <f>IF(N114="snížená",J114,0)</f>
        <v>0</v>
      </c>
      <c r="BG114" s="216">
        <f>IF(N114="zákl. přenesená",J114,0)</f>
        <v>0</v>
      </c>
      <c r="BH114" s="216">
        <f>IF(N114="sníž. přenesená",J114,0)</f>
        <v>0</v>
      </c>
      <c r="BI114" s="216">
        <f>IF(N114="nulová",J114,0)</f>
        <v>0</v>
      </c>
      <c r="BJ114" s="17" t="s">
        <v>77</v>
      </c>
      <c r="BK114" s="216">
        <f>ROUND(I114*H114,2)</f>
        <v>0</v>
      </c>
      <c r="BL114" s="17" t="s">
        <v>128</v>
      </c>
      <c r="BM114" s="215" t="s">
        <v>1204</v>
      </c>
    </row>
    <row r="115" s="2" customFormat="1" ht="16.30189" customHeight="1">
      <c r="A115" s="38"/>
      <c r="B115" s="39"/>
      <c r="C115" s="217" t="s">
        <v>181</v>
      </c>
      <c r="D115" s="217" t="s">
        <v>134</v>
      </c>
      <c r="E115" s="218" t="s">
        <v>289</v>
      </c>
      <c r="F115" s="219" t="s">
        <v>290</v>
      </c>
      <c r="G115" s="220" t="s">
        <v>127</v>
      </c>
      <c r="H115" s="221">
        <v>32</v>
      </c>
      <c r="I115" s="222"/>
      <c r="J115" s="223">
        <f>ROUND(I115*H115,2)</f>
        <v>0</v>
      </c>
      <c r="K115" s="219" t="s">
        <v>19</v>
      </c>
      <c r="L115" s="224"/>
      <c r="M115" s="225" t="s">
        <v>19</v>
      </c>
      <c r="N115" s="226" t="s">
        <v>40</v>
      </c>
      <c r="O115" s="84"/>
      <c r="P115" s="213">
        <f>O115*H115</f>
        <v>0</v>
      </c>
      <c r="Q115" s="213">
        <v>0.001</v>
      </c>
      <c r="R115" s="213">
        <f>Q115*H115</f>
        <v>0.032000000000000001</v>
      </c>
      <c r="S115" s="213">
        <v>0</v>
      </c>
      <c r="T115" s="214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15" t="s">
        <v>138</v>
      </c>
      <c r="AT115" s="215" t="s">
        <v>134</v>
      </c>
      <c r="AU115" s="215" t="s">
        <v>79</v>
      </c>
      <c r="AY115" s="17" t="s">
        <v>121</v>
      </c>
      <c r="BE115" s="216">
        <f>IF(N115="základní",J115,0)</f>
        <v>0</v>
      </c>
      <c r="BF115" s="216">
        <f>IF(N115="snížená",J115,0)</f>
        <v>0</v>
      </c>
      <c r="BG115" s="216">
        <f>IF(N115="zákl. přenesená",J115,0)</f>
        <v>0</v>
      </c>
      <c r="BH115" s="216">
        <f>IF(N115="sníž. přenesená",J115,0)</f>
        <v>0</v>
      </c>
      <c r="BI115" s="216">
        <f>IF(N115="nulová",J115,0)</f>
        <v>0</v>
      </c>
      <c r="BJ115" s="17" t="s">
        <v>77</v>
      </c>
      <c r="BK115" s="216">
        <f>ROUND(I115*H115,2)</f>
        <v>0</v>
      </c>
      <c r="BL115" s="17" t="s">
        <v>128</v>
      </c>
      <c r="BM115" s="215" t="s">
        <v>1205</v>
      </c>
    </row>
    <row r="116" s="2" customFormat="1" ht="16.30189" customHeight="1">
      <c r="A116" s="38"/>
      <c r="B116" s="39"/>
      <c r="C116" s="217" t="s">
        <v>8</v>
      </c>
      <c r="D116" s="217" t="s">
        <v>134</v>
      </c>
      <c r="E116" s="218" t="s">
        <v>292</v>
      </c>
      <c r="F116" s="219" t="s">
        <v>293</v>
      </c>
      <c r="G116" s="220" t="s">
        <v>127</v>
      </c>
      <c r="H116" s="221">
        <v>328</v>
      </c>
      <c r="I116" s="222"/>
      <c r="J116" s="223">
        <f>ROUND(I116*H116,2)</f>
        <v>0</v>
      </c>
      <c r="K116" s="219" t="s">
        <v>19</v>
      </c>
      <c r="L116" s="224"/>
      <c r="M116" s="225" t="s">
        <v>19</v>
      </c>
      <c r="N116" s="226" t="s">
        <v>40</v>
      </c>
      <c r="O116" s="84"/>
      <c r="P116" s="213">
        <f>O116*H116</f>
        <v>0</v>
      </c>
      <c r="Q116" s="213">
        <v>0.001</v>
      </c>
      <c r="R116" s="213">
        <f>Q116*H116</f>
        <v>0.32800000000000001</v>
      </c>
      <c r="S116" s="213">
        <v>0</v>
      </c>
      <c r="T116" s="214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15" t="s">
        <v>138</v>
      </c>
      <c r="AT116" s="215" t="s">
        <v>134</v>
      </c>
      <c r="AU116" s="215" t="s">
        <v>79</v>
      </c>
      <c r="AY116" s="17" t="s">
        <v>121</v>
      </c>
      <c r="BE116" s="216">
        <f>IF(N116="základní",J116,0)</f>
        <v>0</v>
      </c>
      <c r="BF116" s="216">
        <f>IF(N116="snížená",J116,0)</f>
        <v>0</v>
      </c>
      <c r="BG116" s="216">
        <f>IF(N116="zákl. přenesená",J116,0)</f>
        <v>0</v>
      </c>
      <c r="BH116" s="216">
        <f>IF(N116="sníž. přenesená",J116,0)</f>
        <v>0</v>
      </c>
      <c r="BI116" s="216">
        <f>IF(N116="nulová",J116,0)</f>
        <v>0</v>
      </c>
      <c r="BJ116" s="17" t="s">
        <v>77</v>
      </c>
      <c r="BK116" s="216">
        <f>ROUND(I116*H116,2)</f>
        <v>0</v>
      </c>
      <c r="BL116" s="17" t="s">
        <v>128</v>
      </c>
      <c r="BM116" s="215" t="s">
        <v>1206</v>
      </c>
    </row>
    <row r="117" s="2" customFormat="1" ht="16.30189" customHeight="1">
      <c r="A117" s="38"/>
      <c r="B117" s="39"/>
      <c r="C117" s="217" t="s">
        <v>128</v>
      </c>
      <c r="D117" s="217" t="s">
        <v>134</v>
      </c>
      <c r="E117" s="218" t="s">
        <v>1207</v>
      </c>
      <c r="F117" s="219" t="s">
        <v>1208</v>
      </c>
      <c r="G117" s="220" t="s">
        <v>137</v>
      </c>
      <c r="H117" s="221">
        <v>1</v>
      </c>
      <c r="I117" s="222"/>
      <c r="J117" s="223">
        <f>ROUND(I117*H117,2)</f>
        <v>0</v>
      </c>
      <c r="K117" s="219" t="s">
        <v>19</v>
      </c>
      <c r="L117" s="224"/>
      <c r="M117" s="225" t="s">
        <v>19</v>
      </c>
      <c r="N117" s="226" t="s">
        <v>40</v>
      </c>
      <c r="O117" s="84"/>
      <c r="P117" s="213">
        <f>O117*H117</f>
        <v>0</v>
      </c>
      <c r="Q117" s="213">
        <v>0</v>
      </c>
      <c r="R117" s="213">
        <f>Q117*H117</f>
        <v>0</v>
      </c>
      <c r="S117" s="213">
        <v>0</v>
      </c>
      <c r="T117" s="214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15" t="s">
        <v>138</v>
      </c>
      <c r="AT117" s="215" t="s">
        <v>134</v>
      </c>
      <c r="AU117" s="215" t="s">
        <v>79</v>
      </c>
      <c r="AY117" s="17" t="s">
        <v>121</v>
      </c>
      <c r="BE117" s="216">
        <f>IF(N117="základní",J117,0)</f>
        <v>0</v>
      </c>
      <c r="BF117" s="216">
        <f>IF(N117="snížená",J117,0)</f>
        <v>0</v>
      </c>
      <c r="BG117" s="216">
        <f>IF(N117="zákl. přenesená",J117,0)</f>
        <v>0</v>
      </c>
      <c r="BH117" s="216">
        <f>IF(N117="sníž. přenesená",J117,0)</f>
        <v>0</v>
      </c>
      <c r="BI117" s="216">
        <f>IF(N117="nulová",J117,0)</f>
        <v>0</v>
      </c>
      <c r="BJ117" s="17" t="s">
        <v>77</v>
      </c>
      <c r="BK117" s="216">
        <f>ROUND(I117*H117,2)</f>
        <v>0</v>
      </c>
      <c r="BL117" s="17" t="s">
        <v>128</v>
      </c>
      <c r="BM117" s="215" t="s">
        <v>1209</v>
      </c>
    </row>
    <row r="118" s="2" customFormat="1" ht="23.4566" customHeight="1">
      <c r="A118" s="38"/>
      <c r="B118" s="39"/>
      <c r="C118" s="204" t="s">
        <v>194</v>
      </c>
      <c r="D118" s="204" t="s">
        <v>124</v>
      </c>
      <c r="E118" s="205" t="s">
        <v>312</v>
      </c>
      <c r="F118" s="206" t="s">
        <v>313</v>
      </c>
      <c r="G118" s="207" t="s">
        <v>314</v>
      </c>
      <c r="H118" s="208">
        <v>23.021000000000001</v>
      </c>
      <c r="I118" s="209"/>
      <c r="J118" s="210">
        <f>ROUND(I118*H118,2)</f>
        <v>0</v>
      </c>
      <c r="K118" s="206" t="s">
        <v>19</v>
      </c>
      <c r="L118" s="44"/>
      <c r="M118" s="211" t="s">
        <v>19</v>
      </c>
      <c r="N118" s="212" t="s">
        <v>40</v>
      </c>
      <c r="O118" s="84"/>
      <c r="P118" s="213">
        <f>O118*H118</f>
        <v>0</v>
      </c>
      <c r="Q118" s="213">
        <v>0</v>
      </c>
      <c r="R118" s="213">
        <f>Q118*H118</f>
        <v>0</v>
      </c>
      <c r="S118" s="213">
        <v>0</v>
      </c>
      <c r="T118" s="214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15" t="s">
        <v>128</v>
      </c>
      <c r="AT118" s="215" t="s">
        <v>124</v>
      </c>
      <c r="AU118" s="215" t="s">
        <v>79</v>
      </c>
      <c r="AY118" s="17" t="s">
        <v>121</v>
      </c>
      <c r="BE118" s="216">
        <f>IF(N118="základní",J118,0)</f>
        <v>0</v>
      </c>
      <c r="BF118" s="216">
        <f>IF(N118="snížená",J118,0)</f>
        <v>0</v>
      </c>
      <c r="BG118" s="216">
        <f>IF(N118="zákl. přenesená",J118,0)</f>
        <v>0</v>
      </c>
      <c r="BH118" s="216">
        <f>IF(N118="sníž. přenesená",J118,0)</f>
        <v>0</v>
      </c>
      <c r="BI118" s="216">
        <f>IF(N118="nulová",J118,0)</f>
        <v>0</v>
      </c>
      <c r="BJ118" s="17" t="s">
        <v>77</v>
      </c>
      <c r="BK118" s="216">
        <f>ROUND(I118*H118,2)</f>
        <v>0</v>
      </c>
      <c r="BL118" s="17" t="s">
        <v>128</v>
      </c>
      <c r="BM118" s="215" t="s">
        <v>1210</v>
      </c>
    </row>
    <row r="119" s="12" customFormat="1" ht="22.8" customHeight="1">
      <c r="A119" s="12"/>
      <c r="B119" s="188"/>
      <c r="C119" s="189"/>
      <c r="D119" s="190" t="s">
        <v>68</v>
      </c>
      <c r="E119" s="202" t="s">
        <v>316</v>
      </c>
      <c r="F119" s="202" t="s">
        <v>317</v>
      </c>
      <c r="G119" s="189"/>
      <c r="H119" s="189"/>
      <c r="I119" s="192"/>
      <c r="J119" s="203">
        <f>BK119</f>
        <v>0</v>
      </c>
      <c r="K119" s="189"/>
      <c r="L119" s="194"/>
      <c r="M119" s="195"/>
      <c r="N119" s="196"/>
      <c r="O119" s="196"/>
      <c r="P119" s="197">
        <f>P120+P165</f>
        <v>0</v>
      </c>
      <c r="Q119" s="196"/>
      <c r="R119" s="197">
        <f>R120+R165</f>
        <v>0.95723200000000008</v>
      </c>
      <c r="S119" s="196"/>
      <c r="T119" s="198">
        <f>T120+T165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199" t="s">
        <v>79</v>
      </c>
      <c r="AT119" s="200" t="s">
        <v>68</v>
      </c>
      <c r="AU119" s="200" t="s">
        <v>77</v>
      </c>
      <c r="AY119" s="199" t="s">
        <v>121</v>
      </c>
      <c r="BK119" s="201">
        <f>BK120+BK165</f>
        <v>0</v>
      </c>
    </row>
    <row r="120" s="12" customFormat="1" ht="20.88" customHeight="1">
      <c r="A120" s="12"/>
      <c r="B120" s="188"/>
      <c r="C120" s="189"/>
      <c r="D120" s="190" t="s">
        <v>68</v>
      </c>
      <c r="E120" s="202" t="s">
        <v>122</v>
      </c>
      <c r="F120" s="202" t="s">
        <v>123</v>
      </c>
      <c r="G120" s="189"/>
      <c r="H120" s="189"/>
      <c r="I120" s="192"/>
      <c r="J120" s="203">
        <f>BK120</f>
        <v>0</v>
      </c>
      <c r="K120" s="189"/>
      <c r="L120" s="194"/>
      <c r="M120" s="195"/>
      <c r="N120" s="196"/>
      <c r="O120" s="196"/>
      <c r="P120" s="197">
        <f>SUM(P121:P164)</f>
        <v>0</v>
      </c>
      <c r="Q120" s="196"/>
      <c r="R120" s="197">
        <f>SUM(R121:R164)</f>
        <v>0.94727200000000011</v>
      </c>
      <c r="S120" s="196"/>
      <c r="T120" s="198">
        <f>SUM(T121:T164)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99" t="s">
        <v>79</v>
      </c>
      <c r="AT120" s="200" t="s">
        <v>68</v>
      </c>
      <c r="AU120" s="200" t="s">
        <v>79</v>
      </c>
      <c r="AY120" s="199" t="s">
        <v>121</v>
      </c>
      <c r="BK120" s="201">
        <f>SUM(BK121:BK164)</f>
        <v>0</v>
      </c>
    </row>
    <row r="121" s="2" customFormat="1" ht="23.4566" customHeight="1">
      <c r="A121" s="38"/>
      <c r="B121" s="39"/>
      <c r="C121" s="204" t="s">
        <v>198</v>
      </c>
      <c r="D121" s="204" t="s">
        <v>124</v>
      </c>
      <c r="E121" s="205" t="s">
        <v>318</v>
      </c>
      <c r="F121" s="206" t="s">
        <v>319</v>
      </c>
      <c r="G121" s="207" t="s">
        <v>179</v>
      </c>
      <c r="H121" s="208">
        <v>100</v>
      </c>
      <c r="I121" s="209"/>
      <c r="J121" s="210">
        <f>ROUND(I121*H121,2)</f>
        <v>0</v>
      </c>
      <c r="K121" s="206" t="s">
        <v>19</v>
      </c>
      <c r="L121" s="44"/>
      <c r="M121" s="211" t="s">
        <v>19</v>
      </c>
      <c r="N121" s="212" t="s">
        <v>40</v>
      </c>
      <c r="O121" s="84"/>
      <c r="P121" s="213">
        <f>O121*H121</f>
        <v>0</v>
      </c>
      <c r="Q121" s="213">
        <v>0</v>
      </c>
      <c r="R121" s="213">
        <f>Q121*H121</f>
        <v>0</v>
      </c>
      <c r="S121" s="213">
        <v>0</v>
      </c>
      <c r="T121" s="214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15" t="s">
        <v>128</v>
      </c>
      <c r="AT121" s="215" t="s">
        <v>124</v>
      </c>
      <c r="AU121" s="215" t="s">
        <v>133</v>
      </c>
      <c r="AY121" s="17" t="s">
        <v>121</v>
      </c>
      <c r="BE121" s="216">
        <f>IF(N121="základní",J121,0)</f>
        <v>0</v>
      </c>
      <c r="BF121" s="216">
        <f>IF(N121="snížená",J121,0)</f>
        <v>0</v>
      </c>
      <c r="BG121" s="216">
        <f>IF(N121="zákl. přenesená",J121,0)</f>
        <v>0</v>
      </c>
      <c r="BH121" s="216">
        <f>IF(N121="sníž. přenesená",J121,0)</f>
        <v>0</v>
      </c>
      <c r="BI121" s="216">
        <f>IF(N121="nulová",J121,0)</f>
        <v>0</v>
      </c>
      <c r="BJ121" s="17" t="s">
        <v>77</v>
      </c>
      <c r="BK121" s="216">
        <f>ROUND(I121*H121,2)</f>
        <v>0</v>
      </c>
      <c r="BL121" s="17" t="s">
        <v>128</v>
      </c>
      <c r="BM121" s="215" t="s">
        <v>1211</v>
      </c>
    </row>
    <row r="122" s="2" customFormat="1" ht="16.30189" customHeight="1">
      <c r="A122" s="38"/>
      <c r="B122" s="39"/>
      <c r="C122" s="217" t="s">
        <v>207</v>
      </c>
      <c r="D122" s="217" t="s">
        <v>134</v>
      </c>
      <c r="E122" s="218" t="s">
        <v>321</v>
      </c>
      <c r="F122" s="219" t="s">
        <v>322</v>
      </c>
      <c r="G122" s="220" t="s">
        <v>179</v>
      </c>
      <c r="H122" s="221">
        <v>100</v>
      </c>
      <c r="I122" s="222"/>
      <c r="J122" s="223">
        <f>ROUND(I122*H122,2)</f>
        <v>0</v>
      </c>
      <c r="K122" s="219" t="s">
        <v>19</v>
      </c>
      <c r="L122" s="224"/>
      <c r="M122" s="225" t="s">
        <v>19</v>
      </c>
      <c r="N122" s="226" t="s">
        <v>40</v>
      </c>
      <c r="O122" s="84"/>
      <c r="P122" s="213">
        <f>O122*H122</f>
        <v>0</v>
      </c>
      <c r="Q122" s="213">
        <v>0.00027999999999999998</v>
      </c>
      <c r="R122" s="213">
        <f>Q122*H122</f>
        <v>0.027999999999999997</v>
      </c>
      <c r="S122" s="213">
        <v>0</v>
      </c>
      <c r="T122" s="214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15" t="s">
        <v>138</v>
      </c>
      <c r="AT122" s="215" t="s">
        <v>134</v>
      </c>
      <c r="AU122" s="215" t="s">
        <v>133</v>
      </c>
      <c r="AY122" s="17" t="s">
        <v>121</v>
      </c>
      <c r="BE122" s="216">
        <f>IF(N122="základní",J122,0)</f>
        <v>0</v>
      </c>
      <c r="BF122" s="216">
        <f>IF(N122="snížená",J122,0)</f>
        <v>0</v>
      </c>
      <c r="BG122" s="216">
        <f>IF(N122="zákl. přenesená",J122,0)</f>
        <v>0</v>
      </c>
      <c r="BH122" s="216">
        <f>IF(N122="sníž. přenesená",J122,0)</f>
        <v>0</v>
      </c>
      <c r="BI122" s="216">
        <f>IF(N122="nulová",J122,0)</f>
        <v>0</v>
      </c>
      <c r="BJ122" s="17" t="s">
        <v>77</v>
      </c>
      <c r="BK122" s="216">
        <f>ROUND(I122*H122,2)</f>
        <v>0</v>
      </c>
      <c r="BL122" s="17" t="s">
        <v>128</v>
      </c>
      <c r="BM122" s="215" t="s">
        <v>1212</v>
      </c>
    </row>
    <row r="123" s="2" customFormat="1" ht="16.30189" customHeight="1">
      <c r="A123" s="38"/>
      <c r="B123" s="39"/>
      <c r="C123" s="217" t="s">
        <v>214</v>
      </c>
      <c r="D123" s="217" t="s">
        <v>134</v>
      </c>
      <c r="E123" s="218" t="s">
        <v>324</v>
      </c>
      <c r="F123" s="219" t="s">
        <v>325</v>
      </c>
      <c r="G123" s="220" t="s">
        <v>127</v>
      </c>
      <c r="H123" s="221">
        <v>100</v>
      </c>
      <c r="I123" s="222"/>
      <c r="J123" s="223">
        <f>ROUND(I123*H123,2)</f>
        <v>0</v>
      </c>
      <c r="K123" s="219" t="s">
        <v>19</v>
      </c>
      <c r="L123" s="224"/>
      <c r="M123" s="225" t="s">
        <v>19</v>
      </c>
      <c r="N123" s="226" t="s">
        <v>40</v>
      </c>
      <c r="O123" s="84"/>
      <c r="P123" s="213">
        <f>O123*H123</f>
        <v>0</v>
      </c>
      <c r="Q123" s="213">
        <v>2.0000000000000002E-05</v>
      </c>
      <c r="R123" s="213">
        <f>Q123*H123</f>
        <v>0.002</v>
      </c>
      <c r="S123" s="213">
        <v>0</v>
      </c>
      <c r="T123" s="214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15" t="s">
        <v>138</v>
      </c>
      <c r="AT123" s="215" t="s">
        <v>134</v>
      </c>
      <c r="AU123" s="215" t="s">
        <v>133</v>
      </c>
      <c r="AY123" s="17" t="s">
        <v>121</v>
      </c>
      <c r="BE123" s="216">
        <f>IF(N123="základní",J123,0)</f>
        <v>0</v>
      </c>
      <c r="BF123" s="216">
        <f>IF(N123="snížená",J123,0)</f>
        <v>0</v>
      </c>
      <c r="BG123" s="216">
        <f>IF(N123="zákl. přenesená",J123,0)</f>
        <v>0</v>
      </c>
      <c r="BH123" s="216">
        <f>IF(N123="sníž. přenesená",J123,0)</f>
        <v>0</v>
      </c>
      <c r="BI123" s="216">
        <f>IF(N123="nulová",J123,0)</f>
        <v>0</v>
      </c>
      <c r="BJ123" s="17" t="s">
        <v>77</v>
      </c>
      <c r="BK123" s="216">
        <f>ROUND(I123*H123,2)</f>
        <v>0</v>
      </c>
      <c r="BL123" s="17" t="s">
        <v>128</v>
      </c>
      <c r="BM123" s="215" t="s">
        <v>1213</v>
      </c>
    </row>
    <row r="124" s="2" customFormat="1" ht="16.30189" customHeight="1">
      <c r="A124" s="38"/>
      <c r="B124" s="39"/>
      <c r="C124" s="204" t="s">
        <v>7</v>
      </c>
      <c r="D124" s="204" t="s">
        <v>124</v>
      </c>
      <c r="E124" s="205" t="s">
        <v>327</v>
      </c>
      <c r="F124" s="206" t="s">
        <v>328</v>
      </c>
      <c r="G124" s="207" t="s">
        <v>179</v>
      </c>
      <c r="H124" s="208">
        <v>16500</v>
      </c>
      <c r="I124" s="209"/>
      <c r="J124" s="210">
        <f>ROUND(I124*H124,2)</f>
        <v>0</v>
      </c>
      <c r="K124" s="206" t="s">
        <v>19</v>
      </c>
      <c r="L124" s="44"/>
      <c r="M124" s="211" t="s">
        <v>19</v>
      </c>
      <c r="N124" s="212" t="s">
        <v>40</v>
      </c>
      <c r="O124" s="84"/>
      <c r="P124" s="213">
        <f>O124*H124</f>
        <v>0</v>
      </c>
      <c r="Q124" s="213">
        <v>0</v>
      </c>
      <c r="R124" s="213">
        <f>Q124*H124</f>
        <v>0</v>
      </c>
      <c r="S124" s="213">
        <v>0</v>
      </c>
      <c r="T124" s="214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15" t="s">
        <v>128</v>
      </c>
      <c r="AT124" s="215" t="s">
        <v>124</v>
      </c>
      <c r="AU124" s="215" t="s">
        <v>133</v>
      </c>
      <c r="AY124" s="17" t="s">
        <v>121</v>
      </c>
      <c r="BE124" s="216">
        <f>IF(N124="základní",J124,0)</f>
        <v>0</v>
      </c>
      <c r="BF124" s="216">
        <f>IF(N124="snížená",J124,0)</f>
        <v>0</v>
      </c>
      <c r="BG124" s="216">
        <f>IF(N124="zákl. přenesená",J124,0)</f>
        <v>0</v>
      </c>
      <c r="BH124" s="216">
        <f>IF(N124="sníž. přenesená",J124,0)</f>
        <v>0</v>
      </c>
      <c r="BI124" s="216">
        <f>IF(N124="nulová",J124,0)</f>
        <v>0</v>
      </c>
      <c r="BJ124" s="17" t="s">
        <v>77</v>
      </c>
      <c r="BK124" s="216">
        <f>ROUND(I124*H124,2)</f>
        <v>0</v>
      </c>
      <c r="BL124" s="17" t="s">
        <v>128</v>
      </c>
      <c r="BM124" s="215" t="s">
        <v>1214</v>
      </c>
    </row>
    <row r="125" s="2" customFormat="1" ht="16.30189" customHeight="1">
      <c r="A125" s="38"/>
      <c r="B125" s="39"/>
      <c r="C125" s="217" t="s">
        <v>223</v>
      </c>
      <c r="D125" s="217" t="s">
        <v>134</v>
      </c>
      <c r="E125" s="218" t="s">
        <v>330</v>
      </c>
      <c r="F125" s="219" t="s">
        <v>331</v>
      </c>
      <c r="G125" s="220" t="s">
        <v>179</v>
      </c>
      <c r="H125" s="221">
        <v>4500</v>
      </c>
      <c r="I125" s="222"/>
      <c r="J125" s="223">
        <f>ROUND(I125*H125,2)</f>
        <v>0</v>
      </c>
      <c r="K125" s="219" t="s">
        <v>19</v>
      </c>
      <c r="L125" s="224"/>
      <c r="M125" s="225" t="s">
        <v>19</v>
      </c>
      <c r="N125" s="226" t="s">
        <v>40</v>
      </c>
      <c r="O125" s="84"/>
      <c r="P125" s="213">
        <f>O125*H125</f>
        <v>0</v>
      </c>
      <c r="Q125" s="213">
        <v>0</v>
      </c>
      <c r="R125" s="213">
        <f>Q125*H125</f>
        <v>0</v>
      </c>
      <c r="S125" s="213">
        <v>0</v>
      </c>
      <c r="T125" s="214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15" t="s">
        <v>138</v>
      </c>
      <c r="AT125" s="215" t="s">
        <v>134</v>
      </c>
      <c r="AU125" s="215" t="s">
        <v>133</v>
      </c>
      <c r="AY125" s="17" t="s">
        <v>121</v>
      </c>
      <c r="BE125" s="216">
        <f>IF(N125="základní",J125,0)</f>
        <v>0</v>
      </c>
      <c r="BF125" s="216">
        <f>IF(N125="snížená",J125,0)</f>
        <v>0</v>
      </c>
      <c r="BG125" s="216">
        <f>IF(N125="zákl. přenesená",J125,0)</f>
        <v>0</v>
      </c>
      <c r="BH125" s="216">
        <f>IF(N125="sníž. přenesená",J125,0)</f>
        <v>0</v>
      </c>
      <c r="BI125" s="216">
        <f>IF(N125="nulová",J125,0)</f>
        <v>0</v>
      </c>
      <c r="BJ125" s="17" t="s">
        <v>77</v>
      </c>
      <c r="BK125" s="216">
        <f>ROUND(I125*H125,2)</f>
        <v>0</v>
      </c>
      <c r="BL125" s="17" t="s">
        <v>128</v>
      </c>
      <c r="BM125" s="215" t="s">
        <v>1215</v>
      </c>
    </row>
    <row r="126" s="13" customFormat="1">
      <c r="A126" s="13"/>
      <c r="B126" s="238"/>
      <c r="C126" s="239"/>
      <c r="D126" s="227" t="s">
        <v>302</v>
      </c>
      <c r="E126" s="240" t="s">
        <v>19</v>
      </c>
      <c r="F126" s="241" t="s">
        <v>1216</v>
      </c>
      <c r="G126" s="239"/>
      <c r="H126" s="242">
        <v>2250</v>
      </c>
      <c r="I126" s="243"/>
      <c r="J126" s="239"/>
      <c r="K126" s="239"/>
      <c r="L126" s="244"/>
      <c r="M126" s="245"/>
      <c r="N126" s="246"/>
      <c r="O126" s="246"/>
      <c r="P126" s="246"/>
      <c r="Q126" s="246"/>
      <c r="R126" s="246"/>
      <c r="S126" s="246"/>
      <c r="T126" s="247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8" t="s">
        <v>302</v>
      </c>
      <c r="AU126" s="248" t="s">
        <v>133</v>
      </c>
      <c r="AV126" s="13" t="s">
        <v>79</v>
      </c>
      <c r="AW126" s="13" t="s">
        <v>31</v>
      </c>
      <c r="AX126" s="13" t="s">
        <v>69</v>
      </c>
      <c r="AY126" s="248" t="s">
        <v>121</v>
      </c>
    </row>
    <row r="127" s="13" customFormat="1">
      <c r="A127" s="13"/>
      <c r="B127" s="238"/>
      <c r="C127" s="239"/>
      <c r="D127" s="227" t="s">
        <v>302</v>
      </c>
      <c r="E127" s="240" t="s">
        <v>19</v>
      </c>
      <c r="F127" s="241" t="s">
        <v>1217</v>
      </c>
      <c r="G127" s="239"/>
      <c r="H127" s="242">
        <v>2250</v>
      </c>
      <c r="I127" s="243"/>
      <c r="J127" s="239"/>
      <c r="K127" s="239"/>
      <c r="L127" s="244"/>
      <c r="M127" s="245"/>
      <c r="N127" s="246"/>
      <c r="O127" s="246"/>
      <c r="P127" s="246"/>
      <c r="Q127" s="246"/>
      <c r="R127" s="246"/>
      <c r="S127" s="246"/>
      <c r="T127" s="247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8" t="s">
        <v>302</v>
      </c>
      <c r="AU127" s="248" t="s">
        <v>133</v>
      </c>
      <c r="AV127" s="13" t="s">
        <v>79</v>
      </c>
      <c r="AW127" s="13" t="s">
        <v>31</v>
      </c>
      <c r="AX127" s="13" t="s">
        <v>69</v>
      </c>
      <c r="AY127" s="248" t="s">
        <v>121</v>
      </c>
    </row>
    <row r="128" s="14" customFormat="1">
      <c r="A128" s="14"/>
      <c r="B128" s="249"/>
      <c r="C128" s="250"/>
      <c r="D128" s="227" t="s">
        <v>302</v>
      </c>
      <c r="E128" s="251" t="s">
        <v>19</v>
      </c>
      <c r="F128" s="252" t="s">
        <v>335</v>
      </c>
      <c r="G128" s="250"/>
      <c r="H128" s="253">
        <v>4500</v>
      </c>
      <c r="I128" s="254"/>
      <c r="J128" s="250"/>
      <c r="K128" s="250"/>
      <c r="L128" s="255"/>
      <c r="M128" s="256"/>
      <c r="N128" s="257"/>
      <c r="O128" s="257"/>
      <c r="P128" s="257"/>
      <c r="Q128" s="257"/>
      <c r="R128" s="257"/>
      <c r="S128" s="257"/>
      <c r="T128" s="258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9" t="s">
        <v>302</v>
      </c>
      <c r="AU128" s="259" t="s">
        <v>133</v>
      </c>
      <c r="AV128" s="14" t="s">
        <v>140</v>
      </c>
      <c r="AW128" s="14" t="s">
        <v>31</v>
      </c>
      <c r="AX128" s="14" t="s">
        <v>77</v>
      </c>
      <c r="AY128" s="259" t="s">
        <v>121</v>
      </c>
    </row>
    <row r="129" s="2" customFormat="1" ht="16.30189" customHeight="1">
      <c r="A129" s="38"/>
      <c r="B129" s="39"/>
      <c r="C129" s="217" t="s">
        <v>230</v>
      </c>
      <c r="D129" s="217" t="s">
        <v>134</v>
      </c>
      <c r="E129" s="218" t="s">
        <v>1218</v>
      </c>
      <c r="F129" s="219" t="s">
        <v>1219</v>
      </c>
      <c r="G129" s="220" t="s">
        <v>179</v>
      </c>
      <c r="H129" s="221">
        <v>12000</v>
      </c>
      <c r="I129" s="222"/>
      <c r="J129" s="223">
        <f>ROUND(I129*H129,2)</f>
        <v>0</v>
      </c>
      <c r="K129" s="219" t="s">
        <v>19</v>
      </c>
      <c r="L129" s="224"/>
      <c r="M129" s="225" t="s">
        <v>19</v>
      </c>
      <c r="N129" s="226" t="s">
        <v>40</v>
      </c>
      <c r="O129" s="84"/>
      <c r="P129" s="213">
        <f>O129*H129</f>
        <v>0</v>
      </c>
      <c r="Q129" s="213">
        <v>0</v>
      </c>
      <c r="R129" s="213">
        <f>Q129*H129</f>
        <v>0</v>
      </c>
      <c r="S129" s="213">
        <v>0</v>
      </c>
      <c r="T129" s="214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15" t="s">
        <v>138</v>
      </c>
      <c r="AT129" s="215" t="s">
        <v>134</v>
      </c>
      <c r="AU129" s="215" t="s">
        <v>133</v>
      </c>
      <c r="AY129" s="17" t="s">
        <v>121</v>
      </c>
      <c r="BE129" s="216">
        <f>IF(N129="základní",J129,0)</f>
        <v>0</v>
      </c>
      <c r="BF129" s="216">
        <f>IF(N129="snížená",J129,0)</f>
        <v>0</v>
      </c>
      <c r="BG129" s="216">
        <f>IF(N129="zákl. přenesená",J129,0)</f>
        <v>0</v>
      </c>
      <c r="BH129" s="216">
        <f>IF(N129="sníž. přenesená",J129,0)</f>
        <v>0</v>
      </c>
      <c r="BI129" s="216">
        <f>IF(N129="nulová",J129,0)</f>
        <v>0</v>
      </c>
      <c r="BJ129" s="17" t="s">
        <v>77</v>
      </c>
      <c r="BK129" s="216">
        <f>ROUND(I129*H129,2)</f>
        <v>0</v>
      </c>
      <c r="BL129" s="17" t="s">
        <v>128</v>
      </c>
      <c r="BM129" s="215" t="s">
        <v>1220</v>
      </c>
    </row>
    <row r="130" s="13" customFormat="1">
      <c r="A130" s="13"/>
      <c r="B130" s="238"/>
      <c r="C130" s="239"/>
      <c r="D130" s="227" t="s">
        <v>302</v>
      </c>
      <c r="E130" s="240" t="s">
        <v>19</v>
      </c>
      <c r="F130" s="241" t="s">
        <v>1221</v>
      </c>
      <c r="G130" s="239"/>
      <c r="H130" s="242">
        <v>6000</v>
      </c>
      <c r="I130" s="243"/>
      <c r="J130" s="239"/>
      <c r="K130" s="239"/>
      <c r="L130" s="244"/>
      <c r="M130" s="245"/>
      <c r="N130" s="246"/>
      <c r="O130" s="246"/>
      <c r="P130" s="246"/>
      <c r="Q130" s="246"/>
      <c r="R130" s="246"/>
      <c r="S130" s="246"/>
      <c r="T130" s="24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8" t="s">
        <v>302</v>
      </c>
      <c r="AU130" s="248" t="s">
        <v>133</v>
      </c>
      <c r="AV130" s="13" t="s">
        <v>79</v>
      </c>
      <c r="AW130" s="13" t="s">
        <v>31</v>
      </c>
      <c r="AX130" s="13" t="s">
        <v>69</v>
      </c>
      <c r="AY130" s="248" t="s">
        <v>121</v>
      </c>
    </row>
    <row r="131" s="13" customFormat="1">
      <c r="A131" s="13"/>
      <c r="B131" s="238"/>
      <c r="C131" s="239"/>
      <c r="D131" s="227" t="s">
        <v>302</v>
      </c>
      <c r="E131" s="240" t="s">
        <v>19</v>
      </c>
      <c r="F131" s="241" t="s">
        <v>1222</v>
      </c>
      <c r="G131" s="239"/>
      <c r="H131" s="242">
        <v>6000</v>
      </c>
      <c r="I131" s="243"/>
      <c r="J131" s="239"/>
      <c r="K131" s="239"/>
      <c r="L131" s="244"/>
      <c r="M131" s="245"/>
      <c r="N131" s="246"/>
      <c r="O131" s="246"/>
      <c r="P131" s="246"/>
      <c r="Q131" s="246"/>
      <c r="R131" s="246"/>
      <c r="S131" s="246"/>
      <c r="T131" s="24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8" t="s">
        <v>302</v>
      </c>
      <c r="AU131" s="248" t="s">
        <v>133</v>
      </c>
      <c r="AV131" s="13" t="s">
        <v>79</v>
      </c>
      <c r="AW131" s="13" t="s">
        <v>31</v>
      </c>
      <c r="AX131" s="13" t="s">
        <v>69</v>
      </c>
      <c r="AY131" s="248" t="s">
        <v>121</v>
      </c>
    </row>
    <row r="132" s="14" customFormat="1">
      <c r="A132" s="14"/>
      <c r="B132" s="249"/>
      <c r="C132" s="250"/>
      <c r="D132" s="227" t="s">
        <v>302</v>
      </c>
      <c r="E132" s="251" t="s">
        <v>19</v>
      </c>
      <c r="F132" s="252" t="s">
        <v>335</v>
      </c>
      <c r="G132" s="250"/>
      <c r="H132" s="253">
        <v>12000</v>
      </c>
      <c r="I132" s="254"/>
      <c r="J132" s="250"/>
      <c r="K132" s="250"/>
      <c r="L132" s="255"/>
      <c r="M132" s="256"/>
      <c r="N132" s="257"/>
      <c r="O132" s="257"/>
      <c r="P132" s="257"/>
      <c r="Q132" s="257"/>
      <c r="R132" s="257"/>
      <c r="S132" s="257"/>
      <c r="T132" s="258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9" t="s">
        <v>302</v>
      </c>
      <c r="AU132" s="259" t="s">
        <v>133</v>
      </c>
      <c r="AV132" s="14" t="s">
        <v>140</v>
      </c>
      <c r="AW132" s="14" t="s">
        <v>31</v>
      </c>
      <c r="AX132" s="14" t="s">
        <v>77</v>
      </c>
      <c r="AY132" s="259" t="s">
        <v>121</v>
      </c>
    </row>
    <row r="133" s="2" customFormat="1" ht="16.30189" customHeight="1">
      <c r="A133" s="38"/>
      <c r="B133" s="39"/>
      <c r="C133" s="204" t="s">
        <v>336</v>
      </c>
      <c r="D133" s="204" t="s">
        <v>124</v>
      </c>
      <c r="E133" s="205" t="s">
        <v>337</v>
      </c>
      <c r="F133" s="206" t="s">
        <v>338</v>
      </c>
      <c r="G133" s="207" t="s">
        <v>127</v>
      </c>
      <c r="H133" s="208">
        <v>550</v>
      </c>
      <c r="I133" s="209"/>
      <c r="J133" s="210">
        <f>ROUND(I133*H133,2)</f>
        <v>0</v>
      </c>
      <c r="K133" s="206" t="s">
        <v>19</v>
      </c>
      <c r="L133" s="44"/>
      <c r="M133" s="211" t="s">
        <v>19</v>
      </c>
      <c r="N133" s="212" t="s">
        <v>40</v>
      </c>
      <c r="O133" s="84"/>
      <c r="P133" s="213">
        <f>O133*H133</f>
        <v>0</v>
      </c>
      <c r="Q133" s="213">
        <v>0</v>
      </c>
      <c r="R133" s="213">
        <f>Q133*H133</f>
        <v>0</v>
      </c>
      <c r="S133" s="213">
        <v>0</v>
      </c>
      <c r="T133" s="214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15" t="s">
        <v>128</v>
      </c>
      <c r="AT133" s="215" t="s">
        <v>124</v>
      </c>
      <c r="AU133" s="215" t="s">
        <v>133</v>
      </c>
      <c r="AY133" s="17" t="s">
        <v>121</v>
      </c>
      <c r="BE133" s="216">
        <f>IF(N133="základní",J133,0)</f>
        <v>0</v>
      </c>
      <c r="BF133" s="216">
        <f>IF(N133="snížená",J133,0)</f>
        <v>0</v>
      </c>
      <c r="BG133" s="216">
        <f>IF(N133="zákl. přenesená",J133,0)</f>
        <v>0</v>
      </c>
      <c r="BH133" s="216">
        <f>IF(N133="sníž. přenesená",J133,0)</f>
        <v>0</v>
      </c>
      <c r="BI133" s="216">
        <f>IF(N133="nulová",J133,0)</f>
        <v>0</v>
      </c>
      <c r="BJ133" s="17" t="s">
        <v>77</v>
      </c>
      <c r="BK133" s="216">
        <f>ROUND(I133*H133,2)</f>
        <v>0</v>
      </c>
      <c r="BL133" s="17" t="s">
        <v>128</v>
      </c>
      <c r="BM133" s="215" t="s">
        <v>1223</v>
      </c>
    </row>
    <row r="134" s="13" customFormat="1">
      <c r="A134" s="13"/>
      <c r="B134" s="238"/>
      <c r="C134" s="239"/>
      <c r="D134" s="227" t="s">
        <v>302</v>
      </c>
      <c r="E134" s="240" t="s">
        <v>19</v>
      </c>
      <c r="F134" s="241" t="s">
        <v>1224</v>
      </c>
      <c r="G134" s="239"/>
      <c r="H134" s="242">
        <v>550</v>
      </c>
      <c r="I134" s="243"/>
      <c r="J134" s="239"/>
      <c r="K134" s="239"/>
      <c r="L134" s="244"/>
      <c r="M134" s="245"/>
      <c r="N134" s="246"/>
      <c r="O134" s="246"/>
      <c r="P134" s="246"/>
      <c r="Q134" s="246"/>
      <c r="R134" s="246"/>
      <c r="S134" s="246"/>
      <c r="T134" s="24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8" t="s">
        <v>302</v>
      </c>
      <c r="AU134" s="248" t="s">
        <v>133</v>
      </c>
      <c r="AV134" s="13" t="s">
        <v>79</v>
      </c>
      <c r="AW134" s="13" t="s">
        <v>31</v>
      </c>
      <c r="AX134" s="13" t="s">
        <v>77</v>
      </c>
      <c r="AY134" s="248" t="s">
        <v>121</v>
      </c>
    </row>
    <row r="135" s="2" customFormat="1" ht="16.30189" customHeight="1">
      <c r="A135" s="38"/>
      <c r="B135" s="39"/>
      <c r="C135" s="217" t="s">
        <v>340</v>
      </c>
      <c r="D135" s="217" t="s">
        <v>134</v>
      </c>
      <c r="E135" s="218" t="s">
        <v>341</v>
      </c>
      <c r="F135" s="219" t="s">
        <v>342</v>
      </c>
      <c r="G135" s="220" t="s">
        <v>127</v>
      </c>
      <c r="H135" s="221">
        <v>65</v>
      </c>
      <c r="I135" s="222"/>
      <c r="J135" s="223">
        <f>ROUND(I135*H135,2)</f>
        <v>0</v>
      </c>
      <c r="K135" s="219" t="s">
        <v>19</v>
      </c>
      <c r="L135" s="224"/>
      <c r="M135" s="225" t="s">
        <v>19</v>
      </c>
      <c r="N135" s="226" t="s">
        <v>40</v>
      </c>
      <c r="O135" s="84"/>
      <c r="P135" s="213">
        <f>O135*H135</f>
        <v>0</v>
      </c>
      <c r="Q135" s="213">
        <v>1.0000000000000001E-05</v>
      </c>
      <c r="R135" s="213">
        <f>Q135*H135</f>
        <v>0.00065000000000000008</v>
      </c>
      <c r="S135" s="213">
        <v>0</v>
      </c>
      <c r="T135" s="214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15" t="s">
        <v>138</v>
      </c>
      <c r="AT135" s="215" t="s">
        <v>134</v>
      </c>
      <c r="AU135" s="215" t="s">
        <v>133</v>
      </c>
      <c r="AY135" s="17" t="s">
        <v>121</v>
      </c>
      <c r="BE135" s="216">
        <f>IF(N135="základní",J135,0)</f>
        <v>0</v>
      </c>
      <c r="BF135" s="216">
        <f>IF(N135="snížená",J135,0)</f>
        <v>0</v>
      </c>
      <c r="BG135" s="216">
        <f>IF(N135="zákl. přenesená",J135,0)</f>
        <v>0</v>
      </c>
      <c r="BH135" s="216">
        <f>IF(N135="sníž. přenesená",J135,0)</f>
        <v>0</v>
      </c>
      <c r="BI135" s="216">
        <f>IF(N135="nulová",J135,0)</f>
        <v>0</v>
      </c>
      <c r="BJ135" s="17" t="s">
        <v>77</v>
      </c>
      <c r="BK135" s="216">
        <f>ROUND(I135*H135,2)</f>
        <v>0</v>
      </c>
      <c r="BL135" s="17" t="s">
        <v>128</v>
      </c>
      <c r="BM135" s="215" t="s">
        <v>1225</v>
      </c>
    </row>
    <row r="136" s="2" customFormat="1" ht="16.30189" customHeight="1">
      <c r="A136" s="38"/>
      <c r="B136" s="39"/>
      <c r="C136" s="217" t="s">
        <v>344</v>
      </c>
      <c r="D136" s="217" t="s">
        <v>134</v>
      </c>
      <c r="E136" s="218" t="s">
        <v>1226</v>
      </c>
      <c r="F136" s="219" t="s">
        <v>342</v>
      </c>
      <c r="G136" s="220" t="s">
        <v>127</v>
      </c>
      <c r="H136" s="221">
        <v>210</v>
      </c>
      <c r="I136" s="222"/>
      <c r="J136" s="223">
        <f>ROUND(I136*H136,2)</f>
        <v>0</v>
      </c>
      <c r="K136" s="219" t="s">
        <v>19</v>
      </c>
      <c r="L136" s="224"/>
      <c r="M136" s="225" t="s">
        <v>19</v>
      </c>
      <c r="N136" s="226" t="s">
        <v>40</v>
      </c>
      <c r="O136" s="84"/>
      <c r="P136" s="213">
        <f>O136*H136</f>
        <v>0</v>
      </c>
      <c r="Q136" s="213">
        <v>1.0000000000000001E-05</v>
      </c>
      <c r="R136" s="213">
        <f>Q136*H136</f>
        <v>0.0021000000000000003</v>
      </c>
      <c r="S136" s="213">
        <v>0</v>
      </c>
      <c r="T136" s="214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15" t="s">
        <v>138</v>
      </c>
      <c r="AT136" s="215" t="s">
        <v>134</v>
      </c>
      <c r="AU136" s="215" t="s">
        <v>133</v>
      </c>
      <c r="AY136" s="17" t="s">
        <v>121</v>
      </c>
      <c r="BE136" s="216">
        <f>IF(N136="základní",J136,0)</f>
        <v>0</v>
      </c>
      <c r="BF136" s="216">
        <f>IF(N136="snížená",J136,0)</f>
        <v>0</v>
      </c>
      <c r="BG136" s="216">
        <f>IF(N136="zákl. přenesená",J136,0)</f>
        <v>0</v>
      </c>
      <c r="BH136" s="216">
        <f>IF(N136="sníž. přenesená",J136,0)</f>
        <v>0</v>
      </c>
      <c r="BI136" s="216">
        <f>IF(N136="nulová",J136,0)</f>
        <v>0</v>
      </c>
      <c r="BJ136" s="17" t="s">
        <v>77</v>
      </c>
      <c r="BK136" s="216">
        <f>ROUND(I136*H136,2)</f>
        <v>0</v>
      </c>
      <c r="BL136" s="17" t="s">
        <v>128</v>
      </c>
      <c r="BM136" s="215" t="s">
        <v>1227</v>
      </c>
    </row>
    <row r="137" s="2" customFormat="1" ht="21.0566" customHeight="1">
      <c r="A137" s="38"/>
      <c r="B137" s="39"/>
      <c r="C137" s="217" t="s">
        <v>348</v>
      </c>
      <c r="D137" s="217" t="s">
        <v>134</v>
      </c>
      <c r="E137" s="218" t="s">
        <v>345</v>
      </c>
      <c r="F137" s="219" t="s">
        <v>346</v>
      </c>
      <c r="G137" s="220" t="s">
        <v>127</v>
      </c>
      <c r="H137" s="221">
        <v>187</v>
      </c>
      <c r="I137" s="222"/>
      <c r="J137" s="223">
        <f>ROUND(I137*H137,2)</f>
        <v>0</v>
      </c>
      <c r="K137" s="219" t="s">
        <v>19</v>
      </c>
      <c r="L137" s="224"/>
      <c r="M137" s="225" t="s">
        <v>19</v>
      </c>
      <c r="N137" s="226" t="s">
        <v>40</v>
      </c>
      <c r="O137" s="84"/>
      <c r="P137" s="213">
        <f>O137*H137</f>
        <v>0</v>
      </c>
      <c r="Q137" s="213">
        <v>0.00010000000000000001</v>
      </c>
      <c r="R137" s="213">
        <f>Q137*H137</f>
        <v>0.018700000000000001</v>
      </c>
      <c r="S137" s="213">
        <v>0</v>
      </c>
      <c r="T137" s="214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15" t="s">
        <v>138</v>
      </c>
      <c r="AT137" s="215" t="s">
        <v>134</v>
      </c>
      <c r="AU137" s="215" t="s">
        <v>133</v>
      </c>
      <c r="AY137" s="17" t="s">
        <v>121</v>
      </c>
      <c r="BE137" s="216">
        <f>IF(N137="základní",J137,0)</f>
        <v>0</v>
      </c>
      <c r="BF137" s="216">
        <f>IF(N137="snížená",J137,0)</f>
        <v>0</v>
      </c>
      <c r="BG137" s="216">
        <f>IF(N137="zákl. přenesená",J137,0)</f>
        <v>0</v>
      </c>
      <c r="BH137" s="216">
        <f>IF(N137="sníž. přenesená",J137,0)</f>
        <v>0</v>
      </c>
      <c r="BI137" s="216">
        <f>IF(N137="nulová",J137,0)</f>
        <v>0</v>
      </c>
      <c r="BJ137" s="17" t="s">
        <v>77</v>
      </c>
      <c r="BK137" s="216">
        <f>ROUND(I137*H137,2)</f>
        <v>0</v>
      </c>
      <c r="BL137" s="17" t="s">
        <v>128</v>
      </c>
      <c r="BM137" s="215" t="s">
        <v>1228</v>
      </c>
    </row>
    <row r="138" s="2" customFormat="1" ht="16.30189" customHeight="1">
      <c r="A138" s="38"/>
      <c r="B138" s="39"/>
      <c r="C138" s="204" t="s">
        <v>352</v>
      </c>
      <c r="D138" s="204" t="s">
        <v>124</v>
      </c>
      <c r="E138" s="205" t="s">
        <v>349</v>
      </c>
      <c r="F138" s="206" t="s">
        <v>350</v>
      </c>
      <c r="G138" s="207" t="s">
        <v>127</v>
      </c>
      <c r="H138" s="208">
        <v>21</v>
      </c>
      <c r="I138" s="209"/>
      <c r="J138" s="210">
        <f>ROUND(I138*H138,2)</f>
        <v>0</v>
      </c>
      <c r="K138" s="206" t="s">
        <v>19</v>
      </c>
      <c r="L138" s="44"/>
      <c r="M138" s="211" t="s">
        <v>19</v>
      </c>
      <c r="N138" s="212" t="s">
        <v>40</v>
      </c>
      <c r="O138" s="84"/>
      <c r="P138" s="213">
        <f>O138*H138</f>
        <v>0</v>
      </c>
      <c r="Q138" s="213">
        <v>0</v>
      </c>
      <c r="R138" s="213">
        <f>Q138*H138</f>
        <v>0</v>
      </c>
      <c r="S138" s="213">
        <v>0</v>
      </c>
      <c r="T138" s="214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15" t="s">
        <v>128</v>
      </c>
      <c r="AT138" s="215" t="s">
        <v>124</v>
      </c>
      <c r="AU138" s="215" t="s">
        <v>133</v>
      </c>
      <c r="AY138" s="17" t="s">
        <v>121</v>
      </c>
      <c r="BE138" s="216">
        <f>IF(N138="základní",J138,0)</f>
        <v>0</v>
      </c>
      <c r="BF138" s="216">
        <f>IF(N138="snížená",J138,0)</f>
        <v>0</v>
      </c>
      <c r="BG138" s="216">
        <f>IF(N138="zákl. přenesená",J138,0)</f>
        <v>0</v>
      </c>
      <c r="BH138" s="216">
        <f>IF(N138="sníž. přenesená",J138,0)</f>
        <v>0</v>
      </c>
      <c r="BI138" s="216">
        <f>IF(N138="nulová",J138,0)</f>
        <v>0</v>
      </c>
      <c r="BJ138" s="17" t="s">
        <v>77</v>
      </c>
      <c r="BK138" s="216">
        <f>ROUND(I138*H138,2)</f>
        <v>0</v>
      </c>
      <c r="BL138" s="17" t="s">
        <v>128</v>
      </c>
      <c r="BM138" s="215" t="s">
        <v>1229</v>
      </c>
    </row>
    <row r="139" s="2" customFormat="1" ht="16.30189" customHeight="1">
      <c r="A139" s="38"/>
      <c r="B139" s="39"/>
      <c r="C139" s="217" t="s">
        <v>357</v>
      </c>
      <c r="D139" s="217" t="s">
        <v>134</v>
      </c>
      <c r="E139" s="218" t="s">
        <v>353</v>
      </c>
      <c r="F139" s="219" t="s">
        <v>354</v>
      </c>
      <c r="G139" s="220" t="s">
        <v>127</v>
      </c>
      <c r="H139" s="221">
        <v>17</v>
      </c>
      <c r="I139" s="222"/>
      <c r="J139" s="223">
        <f>ROUND(I139*H139,2)</f>
        <v>0</v>
      </c>
      <c r="K139" s="219" t="s">
        <v>19</v>
      </c>
      <c r="L139" s="224"/>
      <c r="M139" s="225" t="s">
        <v>19</v>
      </c>
      <c r="N139" s="226" t="s">
        <v>40</v>
      </c>
      <c r="O139" s="84"/>
      <c r="P139" s="213">
        <f>O139*H139</f>
        <v>0</v>
      </c>
      <c r="Q139" s="213">
        <v>0</v>
      </c>
      <c r="R139" s="213">
        <f>Q139*H139</f>
        <v>0</v>
      </c>
      <c r="S139" s="213">
        <v>0</v>
      </c>
      <c r="T139" s="214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15" t="s">
        <v>138</v>
      </c>
      <c r="AT139" s="215" t="s">
        <v>134</v>
      </c>
      <c r="AU139" s="215" t="s">
        <v>133</v>
      </c>
      <c r="AY139" s="17" t="s">
        <v>121</v>
      </c>
      <c r="BE139" s="216">
        <f>IF(N139="základní",J139,0)</f>
        <v>0</v>
      </c>
      <c r="BF139" s="216">
        <f>IF(N139="snížená",J139,0)</f>
        <v>0</v>
      </c>
      <c r="BG139" s="216">
        <f>IF(N139="zákl. přenesená",J139,0)</f>
        <v>0</v>
      </c>
      <c r="BH139" s="216">
        <f>IF(N139="sníž. přenesená",J139,0)</f>
        <v>0</v>
      </c>
      <c r="BI139" s="216">
        <f>IF(N139="nulová",J139,0)</f>
        <v>0</v>
      </c>
      <c r="BJ139" s="17" t="s">
        <v>77</v>
      </c>
      <c r="BK139" s="216">
        <f>ROUND(I139*H139,2)</f>
        <v>0</v>
      </c>
      <c r="BL139" s="17" t="s">
        <v>128</v>
      </c>
      <c r="BM139" s="215" t="s">
        <v>1230</v>
      </c>
    </row>
    <row r="140" s="2" customFormat="1">
      <c r="A140" s="38"/>
      <c r="B140" s="39"/>
      <c r="C140" s="40"/>
      <c r="D140" s="227" t="s">
        <v>185</v>
      </c>
      <c r="E140" s="40"/>
      <c r="F140" s="228" t="s">
        <v>356</v>
      </c>
      <c r="G140" s="40"/>
      <c r="H140" s="40"/>
      <c r="I140" s="229"/>
      <c r="J140" s="40"/>
      <c r="K140" s="40"/>
      <c r="L140" s="44"/>
      <c r="M140" s="230"/>
      <c r="N140" s="231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185</v>
      </c>
      <c r="AU140" s="17" t="s">
        <v>133</v>
      </c>
    </row>
    <row r="141" s="2" customFormat="1" ht="16.30189" customHeight="1">
      <c r="A141" s="38"/>
      <c r="B141" s="39"/>
      <c r="C141" s="217" t="s">
        <v>362</v>
      </c>
      <c r="D141" s="217" t="s">
        <v>134</v>
      </c>
      <c r="E141" s="218" t="s">
        <v>1231</v>
      </c>
      <c r="F141" s="219" t="s">
        <v>359</v>
      </c>
      <c r="G141" s="220" t="s">
        <v>127</v>
      </c>
      <c r="H141" s="221">
        <v>1</v>
      </c>
      <c r="I141" s="222"/>
      <c r="J141" s="223">
        <f>ROUND(I141*H141,2)</f>
        <v>0</v>
      </c>
      <c r="K141" s="219" t="s">
        <v>19</v>
      </c>
      <c r="L141" s="224"/>
      <c r="M141" s="225" t="s">
        <v>19</v>
      </c>
      <c r="N141" s="226" t="s">
        <v>40</v>
      </c>
      <c r="O141" s="84"/>
      <c r="P141" s="213">
        <f>O141*H141</f>
        <v>0</v>
      </c>
      <c r="Q141" s="213">
        <v>0</v>
      </c>
      <c r="R141" s="213">
        <f>Q141*H141</f>
        <v>0</v>
      </c>
      <c r="S141" s="213">
        <v>0</v>
      </c>
      <c r="T141" s="214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15" t="s">
        <v>138</v>
      </c>
      <c r="AT141" s="215" t="s">
        <v>134</v>
      </c>
      <c r="AU141" s="215" t="s">
        <v>133</v>
      </c>
      <c r="AY141" s="17" t="s">
        <v>121</v>
      </c>
      <c r="BE141" s="216">
        <f>IF(N141="základní",J141,0)</f>
        <v>0</v>
      </c>
      <c r="BF141" s="216">
        <f>IF(N141="snížená",J141,0)</f>
        <v>0</v>
      </c>
      <c r="BG141" s="216">
        <f>IF(N141="zákl. přenesená",J141,0)</f>
        <v>0</v>
      </c>
      <c r="BH141" s="216">
        <f>IF(N141="sníž. přenesená",J141,0)</f>
        <v>0</v>
      </c>
      <c r="BI141" s="216">
        <f>IF(N141="nulová",J141,0)</f>
        <v>0</v>
      </c>
      <c r="BJ141" s="17" t="s">
        <v>77</v>
      </c>
      <c r="BK141" s="216">
        <f>ROUND(I141*H141,2)</f>
        <v>0</v>
      </c>
      <c r="BL141" s="17" t="s">
        <v>128</v>
      </c>
      <c r="BM141" s="215" t="s">
        <v>1232</v>
      </c>
    </row>
    <row r="142" s="2" customFormat="1">
      <c r="A142" s="38"/>
      <c r="B142" s="39"/>
      <c r="C142" s="40"/>
      <c r="D142" s="227" t="s">
        <v>185</v>
      </c>
      <c r="E142" s="40"/>
      <c r="F142" s="228" t="s">
        <v>1233</v>
      </c>
      <c r="G142" s="40"/>
      <c r="H142" s="40"/>
      <c r="I142" s="229"/>
      <c r="J142" s="40"/>
      <c r="K142" s="40"/>
      <c r="L142" s="44"/>
      <c r="M142" s="230"/>
      <c r="N142" s="231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185</v>
      </c>
      <c r="AU142" s="17" t="s">
        <v>133</v>
      </c>
    </row>
    <row r="143" s="2" customFormat="1" ht="16.30189" customHeight="1">
      <c r="A143" s="38"/>
      <c r="B143" s="39"/>
      <c r="C143" s="217" t="s">
        <v>366</v>
      </c>
      <c r="D143" s="217" t="s">
        <v>134</v>
      </c>
      <c r="E143" s="218" t="s">
        <v>1234</v>
      </c>
      <c r="F143" s="219" t="s">
        <v>359</v>
      </c>
      <c r="G143" s="220" t="s">
        <v>127</v>
      </c>
      <c r="H143" s="221">
        <v>3</v>
      </c>
      <c r="I143" s="222"/>
      <c r="J143" s="223">
        <f>ROUND(I143*H143,2)</f>
        <v>0</v>
      </c>
      <c r="K143" s="219" t="s">
        <v>19</v>
      </c>
      <c r="L143" s="224"/>
      <c r="M143" s="225" t="s">
        <v>19</v>
      </c>
      <c r="N143" s="226" t="s">
        <v>40</v>
      </c>
      <c r="O143" s="84"/>
      <c r="P143" s="213">
        <f>O143*H143</f>
        <v>0</v>
      </c>
      <c r="Q143" s="213">
        <v>0</v>
      </c>
      <c r="R143" s="213">
        <f>Q143*H143</f>
        <v>0</v>
      </c>
      <c r="S143" s="213">
        <v>0</v>
      </c>
      <c r="T143" s="214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15" t="s">
        <v>138</v>
      </c>
      <c r="AT143" s="215" t="s">
        <v>134</v>
      </c>
      <c r="AU143" s="215" t="s">
        <v>133</v>
      </c>
      <c r="AY143" s="17" t="s">
        <v>121</v>
      </c>
      <c r="BE143" s="216">
        <f>IF(N143="základní",J143,0)</f>
        <v>0</v>
      </c>
      <c r="BF143" s="216">
        <f>IF(N143="snížená",J143,0)</f>
        <v>0</v>
      </c>
      <c r="BG143" s="216">
        <f>IF(N143="zákl. přenesená",J143,0)</f>
        <v>0</v>
      </c>
      <c r="BH143" s="216">
        <f>IF(N143="sníž. přenesená",J143,0)</f>
        <v>0</v>
      </c>
      <c r="BI143" s="216">
        <f>IF(N143="nulová",J143,0)</f>
        <v>0</v>
      </c>
      <c r="BJ143" s="17" t="s">
        <v>77</v>
      </c>
      <c r="BK143" s="216">
        <f>ROUND(I143*H143,2)</f>
        <v>0</v>
      </c>
      <c r="BL143" s="17" t="s">
        <v>128</v>
      </c>
      <c r="BM143" s="215" t="s">
        <v>1235</v>
      </c>
    </row>
    <row r="144" s="2" customFormat="1">
      <c r="A144" s="38"/>
      <c r="B144" s="39"/>
      <c r="C144" s="40"/>
      <c r="D144" s="227" t="s">
        <v>185</v>
      </c>
      <c r="E144" s="40"/>
      <c r="F144" s="228" t="s">
        <v>1236</v>
      </c>
      <c r="G144" s="40"/>
      <c r="H144" s="40"/>
      <c r="I144" s="229"/>
      <c r="J144" s="40"/>
      <c r="K144" s="40"/>
      <c r="L144" s="44"/>
      <c r="M144" s="230"/>
      <c r="N144" s="231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185</v>
      </c>
      <c r="AU144" s="17" t="s">
        <v>133</v>
      </c>
    </row>
    <row r="145" s="2" customFormat="1" ht="21.0566" customHeight="1">
      <c r="A145" s="38"/>
      <c r="B145" s="39"/>
      <c r="C145" s="204" t="s">
        <v>138</v>
      </c>
      <c r="D145" s="204" t="s">
        <v>124</v>
      </c>
      <c r="E145" s="205" t="s">
        <v>1237</v>
      </c>
      <c r="F145" s="206" t="s">
        <v>1238</v>
      </c>
      <c r="G145" s="207" t="s">
        <v>179</v>
      </c>
      <c r="H145" s="208">
        <v>30</v>
      </c>
      <c r="I145" s="209"/>
      <c r="J145" s="210">
        <f>ROUND(I145*H145,2)</f>
        <v>0</v>
      </c>
      <c r="K145" s="206" t="s">
        <v>19</v>
      </c>
      <c r="L145" s="44"/>
      <c r="M145" s="211" t="s">
        <v>19</v>
      </c>
      <c r="N145" s="212" t="s">
        <v>40</v>
      </c>
      <c r="O145" s="84"/>
      <c r="P145" s="213">
        <f>O145*H145</f>
        <v>0</v>
      </c>
      <c r="Q145" s="213">
        <v>0</v>
      </c>
      <c r="R145" s="213">
        <f>Q145*H145</f>
        <v>0</v>
      </c>
      <c r="S145" s="213">
        <v>0</v>
      </c>
      <c r="T145" s="214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15" t="s">
        <v>128</v>
      </c>
      <c r="AT145" s="215" t="s">
        <v>124</v>
      </c>
      <c r="AU145" s="215" t="s">
        <v>133</v>
      </c>
      <c r="AY145" s="17" t="s">
        <v>121</v>
      </c>
      <c r="BE145" s="216">
        <f>IF(N145="základní",J145,0)</f>
        <v>0</v>
      </c>
      <c r="BF145" s="216">
        <f>IF(N145="snížená",J145,0)</f>
        <v>0</v>
      </c>
      <c r="BG145" s="216">
        <f>IF(N145="zákl. přenesená",J145,0)</f>
        <v>0</v>
      </c>
      <c r="BH145" s="216">
        <f>IF(N145="sníž. přenesená",J145,0)</f>
        <v>0</v>
      </c>
      <c r="BI145" s="216">
        <f>IF(N145="nulová",J145,0)</f>
        <v>0</v>
      </c>
      <c r="BJ145" s="17" t="s">
        <v>77</v>
      </c>
      <c r="BK145" s="216">
        <f>ROUND(I145*H145,2)</f>
        <v>0</v>
      </c>
      <c r="BL145" s="17" t="s">
        <v>128</v>
      </c>
      <c r="BM145" s="215" t="s">
        <v>1239</v>
      </c>
    </row>
    <row r="146" s="2" customFormat="1" ht="16.30189" customHeight="1">
      <c r="A146" s="38"/>
      <c r="B146" s="39"/>
      <c r="C146" s="217" t="s">
        <v>373</v>
      </c>
      <c r="D146" s="217" t="s">
        <v>134</v>
      </c>
      <c r="E146" s="218" t="s">
        <v>1240</v>
      </c>
      <c r="F146" s="219" t="s">
        <v>1241</v>
      </c>
      <c r="G146" s="220" t="s">
        <v>179</v>
      </c>
      <c r="H146" s="221">
        <v>30</v>
      </c>
      <c r="I146" s="222"/>
      <c r="J146" s="223">
        <f>ROUND(I146*H146,2)</f>
        <v>0</v>
      </c>
      <c r="K146" s="219" t="s">
        <v>19</v>
      </c>
      <c r="L146" s="224"/>
      <c r="M146" s="225" t="s">
        <v>19</v>
      </c>
      <c r="N146" s="226" t="s">
        <v>40</v>
      </c>
      <c r="O146" s="84"/>
      <c r="P146" s="213">
        <f>O146*H146</f>
        <v>0</v>
      </c>
      <c r="Q146" s="213">
        <v>0.0028999999999999998</v>
      </c>
      <c r="R146" s="213">
        <f>Q146*H146</f>
        <v>0.086999999999999994</v>
      </c>
      <c r="S146" s="213">
        <v>0</v>
      </c>
      <c r="T146" s="214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15" t="s">
        <v>138</v>
      </c>
      <c r="AT146" s="215" t="s">
        <v>134</v>
      </c>
      <c r="AU146" s="215" t="s">
        <v>133</v>
      </c>
      <c r="AY146" s="17" t="s">
        <v>121</v>
      </c>
      <c r="BE146" s="216">
        <f>IF(N146="základní",J146,0)</f>
        <v>0</v>
      </c>
      <c r="BF146" s="216">
        <f>IF(N146="snížená",J146,0)</f>
        <v>0</v>
      </c>
      <c r="BG146" s="216">
        <f>IF(N146="zákl. přenesená",J146,0)</f>
        <v>0</v>
      </c>
      <c r="BH146" s="216">
        <f>IF(N146="sníž. přenesená",J146,0)</f>
        <v>0</v>
      </c>
      <c r="BI146" s="216">
        <f>IF(N146="nulová",J146,0)</f>
        <v>0</v>
      </c>
      <c r="BJ146" s="17" t="s">
        <v>77</v>
      </c>
      <c r="BK146" s="216">
        <f>ROUND(I146*H146,2)</f>
        <v>0</v>
      </c>
      <c r="BL146" s="17" t="s">
        <v>128</v>
      </c>
      <c r="BM146" s="215" t="s">
        <v>1242</v>
      </c>
    </row>
    <row r="147" s="2" customFormat="1" ht="16.30189" customHeight="1">
      <c r="A147" s="38"/>
      <c r="B147" s="39"/>
      <c r="C147" s="217" t="s">
        <v>377</v>
      </c>
      <c r="D147" s="217" t="s">
        <v>134</v>
      </c>
      <c r="E147" s="218" t="s">
        <v>1243</v>
      </c>
      <c r="F147" s="219" t="s">
        <v>1244</v>
      </c>
      <c r="G147" s="220" t="s">
        <v>127</v>
      </c>
      <c r="H147" s="221">
        <v>90</v>
      </c>
      <c r="I147" s="222"/>
      <c r="J147" s="223">
        <f>ROUND(I147*H147,2)</f>
        <v>0</v>
      </c>
      <c r="K147" s="219" t="s">
        <v>19</v>
      </c>
      <c r="L147" s="224"/>
      <c r="M147" s="225" t="s">
        <v>19</v>
      </c>
      <c r="N147" s="226" t="s">
        <v>40</v>
      </c>
      <c r="O147" s="84"/>
      <c r="P147" s="213">
        <f>O147*H147</f>
        <v>0</v>
      </c>
      <c r="Q147" s="213">
        <v>0.00010000000000000001</v>
      </c>
      <c r="R147" s="213">
        <f>Q147*H147</f>
        <v>0.0090000000000000011</v>
      </c>
      <c r="S147" s="213">
        <v>0</v>
      </c>
      <c r="T147" s="214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15" t="s">
        <v>138</v>
      </c>
      <c r="AT147" s="215" t="s">
        <v>134</v>
      </c>
      <c r="AU147" s="215" t="s">
        <v>133</v>
      </c>
      <c r="AY147" s="17" t="s">
        <v>121</v>
      </c>
      <c r="BE147" s="216">
        <f>IF(N147="základní",J147,0)</f>
        <v>0</v>
      </c>
      <c r="BF147" s="216">
        <f>IF(N147="snížená",J147,0)</f>
        <v>0</v>
      </c>
      <c r="BG147" s="216">
        <f>IF(N147="zákl. přenesená",J147,0)</f>
        <v>0</v>
      </c>
      <c r="BH147" s="216">
        <f>IF(N147="sníž. přenesená",J147,0)</f>
        <v>0</v>
      </c>
      <c r="BI147" s="216">
        <f>IF(N147="nulová",J147,0)</f>
        <v>0</v>
      </c>
      <c r="BJ147" s="17" t="s">
        <v>77</v>
      </c>
      <c r="BK147" s="216">
        <f>ROUND(I147*H147,2)</f>
        <v>0</v>
      </c>
      <c r="BL147" s="17" t="s">
        <v>128</v>
      </c>
      <c r="BM147" s="215" t="s">
        <v>1245</v>
      </c>
    </row>
    <row r="148" s="2" customFormat="1" ht="16.30189" customHeight="1">
      <c r="A148" s="38"/>
      <c r="B148" s="39"/>
      <c r="C148" s="217" t="s">
        <v>381</v>
      </c>
      <c r="D148" s="217" t="s">
        <v>134</v>
      </c>
      <c r="E148" s="218" t="s">
        <v>1246</v>
      </c>
      <c r="F148" s="219" t="s">
        <v>1247</v>
      </c>
      <c r="G148" s="220" t="s">
        <v>127</v>
      </c>
      <c r="H148" s="221">
        <v>60</v>
      </c>
      <c r="I148" s="222"/>
      <c r="J148" s="223">
        <f>ROUND(I148*H148,2)</f>
        <v>0</v>
      </c>
      <c r="K148" s="219" t="s">
        <v>19</v>
      </c>
      <c r="L148" s="224"/>
      <c r="M148" s="225" t="s">
        <v>19</v>
      </c>
      <c r="N148" s="226" t="s">
        <v>40</v>
      </c>
      <c r="O148" s="84"/>
      <c r="P148" s="213">
        <f>O148*H148</f>
        <v>0</v>
      </c>
      <c r="Q148" s="213">
        <v>0.001</v>
      </c>
      <c r="R148" s="213">
        <f>Q148*H148</f>
        <v>0.059999999999999998</v>
      </c>
      <c r="S148" s="213">
        <v>0</v>
      </c>
      <c r="T148" s="214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15" t="s">
        <v>138</v>
      </c>
      <c r="AT148" s="215" t="s">
        <v>134</v>
      </c>
      <c r="AU148" s="215" t="s">
        <v>133</v>
      </c>
      <c r="AY148" s="17" t="s">
        <v>121</v>
      </c>
      <c r="BE148" s="216">
        <f>IF(N148="základní",J148,0)</f>
        <v>0</v>
      </c>
      <c r="BF148" s="216">
        <f>IF(N148="snížená",J148,0)</f>
        <v>0</v>
      </c>
      <c r="BG148" s="216">
        <f>IF(N148="zákl. přenesená",J148,0)</f>
        <v>0</v>
      </c>
      <c r="BH148" s="216">
        <f>IF(N148="sníž. přenesená",J148,0)</f>
        <v>0</v>
      </c>
      <c r="BI148" s="216">
        <f>IF(N148="nulová",J148,0)</f>
        <v>0</v>
      </c>
      <c r="BJ148" s="17" t="s">
        <v>77</v>
      </c>
      <c r="BK148" s="216">
        <f>ROUND(I148*H148,2)</f>
        <v>0</v>
      </c>
      <c r="BL148" s="17" t="s">
        <v>128</v>
      </c>
      <c r="BM148" s="215" t="s">
        <v>1248</v>
      </c>
    </row>
    <row r="149" s="2" customFormat="1" ht="16.30189" customHeight="1">
      <c r="A149" s="38"/>
      <c r="B149" s="39"/>
      <c r="C149" s="217" t="s">
        <v>385</v>
      </c>
      <c r="D149" s="217" t="s">
        <v>134</v>
      </c>
      <c r="E149" s="218" t="s">
        <v>386</v>
      </c>
      <c r="F149" s="219" t="s">
        <v>387</v>
      </c>
      <c r="G149" s="220" t="s">
        <v>127</v>
      </c>
      <c r="H149" s="221">
        <v>30</v>
      </c>
      <c r="I149" s="222"/>
      <c r="J149" s="223">
        <f>ROUND(I149*H149,2)</f>
        <v>0</v>
      </c>
      <c r="K149" s="219" t="s">
        <v>19</v>
      </c>
      <c r="L149" s="224"/>
      <c r="M149" s="225" t="s">
        <v>19</v>
      </c>
      <c r="N149" s="226" t="s">
        <v>40</v>
      </c>
      <c r="O149" s="84"/>
      <c r="P149" s="213">
        <f>O149*H149</f>
        <v>0</v>
      </c>
      <c r="Q149" s="213">
        <v>0.00012999999999999999</v>
      </c>
      <c r="R149" s="213">
        <f>Q149*H149</f>
        <v>0.0038999999999999998</v>
      </c>
      <c r="S149" s="213">
        <v>0</v>
      </c>
      <c r="T149" s="214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15" t="s">
        <v>138</v>
      </c>
      <c r="AT149" s="215" t="s">
        <v>134</v>
      </c>
      <c r="AU149" s="215" t="s">
        <v>133</v>
      </c>
      <c r="AY149" s="17" t="s">
        <v>121</v>
      </c>
      <c r="BE149" s="216">
        <f>IF(N149="základní",J149,0)</f>
        <v>0</v>
      </c>
      <c r="BF149" s="216">
        <f>IF(N149="snížená",J149,0)</f>
        <v>0</v>
      </c>
      <c r="BG149" s="216">
        <f>IF(N149="zákl. přenesená",J149,0)</f>
        <v>0</v>
      </c>
      <c r="BH149" s="216">
        <f>IF(N149="sníž. přenesená",J149,0)</f>
        <v>0</v>
      </c>
      <c r="BI149" s="216">
        <f>IF(N149="nulová",J149,0)</f>
        <v>0</v>
      </c>
      <c r="BJ149" s="17" t="s">
        <v>77</v>
      </c>
      <c r="BK149" s="216">
        <f>ROUND(I149*H149,2)</f>
        <v>0</v>
      </c>
      <c r="BL149" s="17" t="s">
        <v>128</v>
      </c>
      <c r="BM149" s="215" t="s">
        <v>1249</v>
      </c>
    </row>
    <row r="150" s="2" customFormat="1" ht="16.30189" customHeight="1">
      <c r="A150" s="38"/>
      <c r="B150" s="39"/>
      <c r="C150" s="217" t="s">
        <v>389</v>
      </c>
      <c r="D150" s="217" t="s">
        <v>134</v>
      </c>
      <c r="E150" s="218" t="s">
        <v>1250</v>
      </c>
      <c r="F150" s="219" t="s">
        <v>1251</v>
      </c>
      <c r="G150" s="220" t="s">
        <v>127</v>
      </c>
      <c r="H150" s="221">
        <v>60</v>
      </c>
      <c r="I150" s="222"/>
      <c r="J150" s="223">
        <f>ROUND(I150*H150,2)</f>
        <v>0</v>
      </c>
      <c r="K150" s="219" t="s">
        <v>19</v>
      </c>
      <c r="L150" s="224"/>
      <c r="M150" s="225" t="s">
        <v>19</v>
      </c>
      <c r="N150" s="226" t="s">
        <v>40</v>
      </c>
      <c r="O150" s="84"/>
      <c r="P150" s="213">
        <f>O150*H150</f>
        <v>0</v>
      </c>
      <c r="Q150" s="213">
        <v>0</v>
      </c>
      <c r="R150" s="213">
        <f>Q150*H150</f>
        <v>0</v>
      </c>
      <c r="S150" s="213">
        <v>0</v>
      </c>
      <c r="T150" s="214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15" t="s">
        <v>138</v>
      </c>
      <c r="AT150" s="215" t="s">
        <v>134</v>
      </c>
      <c r="AU150" s="215" t="s">
        <v>133</v>
      </c>
      <c r="AY150" s="17" t="s">
        <v>121</v>
      </c>
      <c r="BE150" s="216">
        <f>IF(N150="základní",J150,0)</f>
        <v>0</v>
      </c>
      <c r="BF150" s="216">
        <f>IF(N150="snížená",J150,0)</f>
        <v>0</v>
      </c>
      <c r="BG150" s="216">
        <f>IF(N150="zákl. přenesená",J150,0)</f>
        <v>0</v>
      </c>
      <c r="BH150" s="216">
        <f>IF(N150="sníž. přenesená",J150,0)</f>
        <v>0</v>
      </c>
      <c r="BI150" s="216">
        <f>IF(N150="nulová",J150,0)</f>
        <v>0</v>
      </c>
      <c r="BJ150" s="17" t="s">
        <v>77</v>
      </c>
      <c r="BK150" s="216">
        <f>ROUND(I150*H150,2)</f>
        <v>0</v>
      </c>
      <c r="BL150" s="17" t="s">
        <v>128</v>
      </c>
      <c r="BM150" s="215" t="s">
        <v>1252</v>
      </c>
    </row>
    <row r="151" s="2" customFormat="1" ht="16.30189" customHeight="1">
      <c r="A151" s="38"/>
      <c r="B151" s="39"/>
      <c r="C151" s="204" t="s">
        <v>393</v>
      </c>
      <c r="D151" s="204" t="s">
        <v>124</v>
      </c>
      <c r="E151" s="205" t="s">
        <v>390</v>
      </c>
      <c r="F151" s="206" t="s">
        <v>391</v>
      </c>
      <c r="G151" s="207" t="s">
        <v>179</v>
      </c>
      <c r="H151" s="208">
        <v>124</v>
      </c>
      <c r="I151" s="209"/>
      <c r="J151" s="210">
        <f>ROUND(I151*H151,2)</f>
        <v>0</v>
      </c>
      <c r="K151" s="206" t="s">
        <v>19</v>
      </c>
      <c r="L151" s="44"/>
      <c r="M151" s="211" t="s">
        <v>19</v>
      </c>
      <c r="N151" s="212" t="s">
        <v>40</v>
      </c>
      <c r="O151" s="84"/>
      <c r="P151" s="213">
        <f>O151*H151</f>
        <v>0</v>
      </c>
      <c r="Q151" s="213">
        <v>0</v>
      </c>
      <c r="R151" s="213">
        <f>Q151*H151</f>
        <v>0</v>
      </c>
      <c r="S151" s="213">
        <v>0</v>
      </c>
      <c r="T151" s="214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15" t="s">
        <v>128</v>
      </c>
      <c r="AT151" s="215" t="s">
        <v>124</v>
      </c>
      <c r="AU151" s="215" t="s">
        <v>133</v>
      </c>
      <c r="AY151" s="17" t="s">
        <v>121</v>
      </c>
      <c r="BE151" s="216">
        <f>IF(N151="základní",J151,0)</f>
        <v>0</v>
      </c>
      <c r="BF151" s="216">
        <f>IF(N151="snížená",J151,0)</f>
        <v>0</v>
      </c>
      <c r="BG151" s="216">
        <f>IF(N151="zákl. přenesená",J151,0)</f>
        <v>0</v>
      </c>
      <c r="BH151" s="216">
        <f>IF(N151="sníž. přenesená",J151,0)</f>
        <v>0</v>
      </c>
      <c r="BI151" s="216">
        <f>IF(N151="nulová",J151,0)</f>
        <v>0</v>
      </c>
      <c r="BJ151" s="17" t="s">
        <v>77</v>
      </c>
      <c r="BK151" s="216">
        <f>ROUND(I151*H151,2)</f>
        <v>0</v>
      </c>
      <c r="BL151" s="17" t="s">
        <v>128</v>
      </c>
      <c r="BM151" s="215" t="s">
        <v>1253</v>
      </c>
    </row>
    <row r="152" s="2" customFormat="1" ht="16.30189" customHeight="1">
      <c r="A152" s="38"/>
      <c r="B152" s="39"/>
      <c r="C152" s="217" t="s">
        <v>397</v>
      </c>
      <c r="D152" s="217" t="s">
        <v>134</v>
      </c>
      <c r="E152" s="218" t="s">
        <v>1254</v>
      </c>
      <c r="F152" s="219" t="s">
        <v>1255</v>
      </c>
      <c r="G152" s="220" t="s">
        <v>179</v>
      </c>
      <c r="H152" s="221">
        <v>100</v>
      </c>
      <c r="I152" s="222"/>
      <c r="J152" s="223">
        <f>ROUND(I152*H152,2)</f>
        <v>0</v>
      </c>
      <c r="K152" s="219" t="s">
        <v>19</v>
      </c>
      <c r="L152" s="224"/>
      <c r="M152" s="225" t="s">
        <v>19</v>
      </c>
      <c r="N152" s="226" t="s">
        <v>40</v>
      </c>
      <c r="O152" s="84"/>
      <c r="P152" s="213">
        <f>O152*H152</f>
        <v>0</v>
      </c>
      <c r="Q152" s="213">
        <v>0.0040000000000000001</v>
      </c>
      <c r="R152" s="213">
        <f>Q152*H152</f>
        <v>0.40000000000000002</v>
      </c>
      <c r="S152" s="213">
        <v>0</v>
      </c>
      <c r="T152" s="214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15" t="s">
        <v>138</v>
      </c>
      <c r="AT152" s="215" t="s">
        <v>134</v>
      </c>
      <c r="AU152" s="215" t="s">
        <v>133</v>
      </c>
      <c r="AY152" s="17" t="s">
        <v>121</v>
      </c>
      <c r="BE152" s="216">
        <f>IF(N152="základní",J152,0)</f>
        <v>0</v>
      </c>
      <c r="BF152" s="216">
        <f>IF(N152="snížená",J152,0)</f>
        <v>0</v>
      </c>
      <c r="BG152" s="216">
        <f>IF(N152="zákl. přenesená",J152,0)</f>
        <v>0</v>
      </c>
      <c r="BH152" s="216">
        <f>IF(N152="sníž. přenesená",J152,0)</f>
        <v>0</v>
      </c>
      <c r="BI152" s="216">
        <f>IF(N152="nulová",J152,0)</f>
        <v>0</v>
      </c>
      <c r="BJ152" s="17" t="s">
        <v>77</v>
      </c>
      <c r="BK152" s="216">
        <f>ROUND(I152*H152,2)</f>
        <v>0</v>
      </c>
      <c r="BL152" s="17" t="s">
        <v>128</v>
      </c>
      <c r="BM152" s="215" t="s">
        <v>1256</v>
      </c>
    </row>
    <row r="153" s="2" customFormat="1" ht="16.30189" customHeight="1">
      <c r="A153" s="38"/>
      <c r="B153" s="39"/>
      <c r="C153" s="217" t="s">
        <v>401</v>
      </c>
      <c r="D153" s="217" t="s">
        <v>134</v>
      </c>
      <c r="E153" s="218" t="s">
        <v>1257</v>
      </c>
      <c r="F153" s="219" t="s">
        <v>1258</v>
      </c>
      <c r="G153" s="220" t="s">
        <v>179</v>
      </c>
      <c r="H153" s="221">
        <v>21</v>
      </c>
      <c r="I153" s="222"/>
      <c r="J153" s="223">
        <f>ROUND(I153*H153,2)</f>
        <v>0</v>
      </c>
      <c r="K153" s="219" t="s">
        <v>19</v>
      </c>
      <c r="L153" s="224"/>
      <c r="M153" s="225" t="s">
        <v>19</v>
      </c>
      <c r="N153" s="226" t="s">
        <v>40</v>
      </c>
      <c r="O153" s="84"/>
      <c r="P153" s="213">
        <f>O153*H153</f>
        <v>0</v>
      </c>
      <c r="Q153" s="213">
        <v>0.0019499999999999999</v>
      </c>
      <c r="R153" s="213">
        <f>Q153*H153</f>
        <v>0.04095</v>
      </c>
      <c r="S153" s="213">
        <v>0</v>
      </c>
      <c r="T153" s="214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15" t="s">
        <v>138</v>
      </c>
      <c r="AT153" s="215" t="s">
        <v>134</v>
      </c>
      <c r="AU153" s="215" t="s">
        <v>133</v>
      </c>
      <c r="AY153" s="17" t="s">
        <v>121</v>
      </c>
      <c r="BE153" s="216">
        <f>IF(N153="základní",J153,0)</f>
        <v>0</v>
      </c>
      <c r="BF153" s="216">
        <f>IF(N153="snížená",J153,0)</f>
        <v>0</v>
      </c>
      <c r="BG153" s="216">
        <f>IF(N153="zákl. přenesená",J153,0)</f>
        <v>0</v>
      </c>
      <c r="BH153" s="216">
        <f>IF(N153="sníž. přenesená",J153,0)</f>
        <v>0</v>
      </c>
      <c r="BI153" s="216">
        <f>IF(N153="nulová",J153,0)</f>
        <v>0</v>
      </c>
      <c r="BJ153" s="17" t="s">
        <v>77</v>
      </c>
      <c r="BK153" s="216">
        <f>ROUND(I153*H153,2)</f>
        <v>0</v>
      </c>
      <c r="BL153" s="17" t="s">
        <v>128</v>
      </c>
      <c r="BM153" s="215" t="s">
        <v>1259</v>
      </c>
    </row>
    <row r="154" s="2" customFormat="1" ht="16.30189" customHeight="1">
      <c r="A154" s="38"/>
      <c r="B154" s="39"/>
      <c r="C154" s="217" t="s">
        <v>405</v>
      </c>
      <c r="D154" s="217" t="s">
        <v>134</v>
      </c>
      <c r="E154" s="218" t="s">
        <v>1260</v>
      </c>
      <c r="F154" s="219" t="s">
        <v>1261</v>
      </c>
      <c r="G154" s="220" t="s">
        <v>127</v>
      </c>
      <c r="H154" s="221">
        <v>3</v>
      </c>
      <c r="I154" s="222"/>
      <c r="J154" s="223">
        <f>ROUND(I154*H154,2)</f>
        <v>0</v>
      </c>
      <c r="K154" s="219" t="s">
        <v>19</v>
      </c>
      <c r="L154" s="224"/>
      <c r="M154" s="225" t="s">
        <v>19</v>
      </c>
      <c r="N154" s="226" t="s">
        <v>40</v>
      </c>
      <c r="O154" s="84"/>
      <c r="P154" s="213">
        <f>O154*H154</f>
        <v>0</v>
      </c>
      <c r="Q154" s="213">
        <v>0.0017600000000000001</v>
      </c>
      <c r="R154" s="213">
        <f>Q154*H154</f>
        <v>0.00528</v>
      </c>
      <c r="S154" s="213">
        <v>0</v>
      </c>
      <c r="T154" s="214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15" t="s">
        <v>138</v>
      </c>
      <c r="AT154" s="215" t="s">
        <v>134</v>
      </c>
      <c r="AU154" s="215" t="s">
        <v>133</v>
      </c>
      <c r="AY154" s="17" t="s">
        <v>121</v>
      </c>
      <c r="BE154" s="216">
        <f>IF(N154="základní",J154,0)</f>
        <v>0</v>
      </c>
      <c r="BF154" s="216">
        <f>IF(N154="snížená",J154,0)</f>
        <v>0</v>
      </c>
      <c r="BG154" s="216">
        <f>IF(N154="zákl. přenesená",J154,0)</f>
        <v>0</v>
      </c>
      <c r="BH154" s="216">
        <f>IF(N154="sníž. přenesená",J154,0)</f>
        <v>0</v>
      </c>
      <c r="BI154" s="216">
        <f>IF(N154="nulová",J154,0)</f>
        <v>0</v>
      </c>
      <c r="BJ154" s="17" t="s">
        <v>77</v>
      </c>
      <c r="BK154" s="216">
        <f>ROUND(I154*H154,2)</f>
        <v>0</v>
      </c>
      <c r="BL154" s="17" t="s">
        <v>128</v>
      </c>
      <c r="BM154" s="215" t="s">
        <v>1262</v>
      </c>
    </row>
    <row r="155" s="2" customFormat="1" ht="21.0566" customHeight="1">
      <c r="A155" s="38"/>
      <c r="B155" s="39"/>
      <c r="C155" s="204" t="s">
        <v>412</v>
      </c>
      <c r="D155" s="204" t="s">
        <v>124</v>
      </c>
      <c r="E155" s="205" t="s">
        <v>1263</v>
      </c>
      <c r="F155" s="206" t="s">
        <v>1264</v>
      </c>
      <c r="G155" s="207" t="s">
        <v>179</v>
      </c>
      <c r="H155" s="208">
        <v>20</v>
      </c>
      <c r="I155" s="209"/>
      <c r="J155" s="210">
        <f>ROUND(I155*H155,2)</f>
        <v>0</v>
      </c>
      <c r="K155" s="206" t="s">
        <v>19</v>
      </c>
      <c r="L155" s="44"/>
      <c r="M155" s="211" t="s">
        <v>19</v>
      </c>
      <c r="N155" s="212" t="s">
        <v>40</v>
      </c>
      <c r="O155" s="84"/>
      <c r="P155" s="213">
        <f>O155*H155</f>
        <v>0</v>
      </c>
      <c r="Q155" s="213">
        <v>0</v>
      </c>
      <c r="R155" s="213">
        <f>Q155*H155</f>
        <v>0</v>
      </c>
      <c r="S155" s="213">
        <v>0</v>
      </c>
      <c r="T155" s="214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15" t="s">
        <v>128</v>
      </c>
      <c r="AT155" s="215" t="s">
        <v>124</v>
      </c>
      <c r="AU155" s="215" t="s">
        <v>133</v>
      </c>
      <c r="AY155" s="17" t="s">
        <v>121</v>
      </c>
      <c r="BE155" s="216">
        <f>IF(N155="základní",J155,0)</f>
        <v>0</v>
      </c>
      <c r="BF155" s="216">
        <f>IF(N155="snížená",J155,0)</f>
        <v>0</v>
      </c>
      <c r="BG155" s="216">
        <f>IF(N155="zákl. přenesená",J155,0)</f>
        <v>0</v>
      </c>
      <c r="BH155" s="216">
        <f>IF(N155="sníž. přenesená",J155,0)</f>
        <v>0</v>
      </c>
      <c r="BI155" s="216">
        <f>IF(N155="nulová",J155,0)</f>
        <v>0</v>
      </c>
      <c r="BJ155" s="17" t="s">
        <v>77</v>
      </c>
      <c r="BK155" s="216">
        <f>ROUND(I155*H155,2)</f>
        <v>0</v>
      </c>
      <c r="BL155" s="17" t="s">
        <v>128</v>
      </c>
      <c r="BM155" s="215" t="s">
        <v>1265</v>
      </c>
    </row>
    <row r="156" s="2" customFormat="1" ht="16.30189" customHeight="1">
      <c r="A156" s="38"/>
      <c r="B156" s="39"/>
      <c r="C156" s="217" t="s">
        <v>416</v>
      </c>
      <c r="D156" s="217" t="s">
        <v>134</v>
      </c>
      <c r="E156" s="218" t="s">
        <v>1266</v>
      </c>
      <c r="F156" s="219" t="s">
        <v>1267</v>
      </c>
      <c r="G156" s="220" t="s">
        <v>179</v>
      </c>
      <c r="H156" s="221">
        <v>20</v>
      </c>
      <c r="I156" s="222"/>
      <c r="J156" s="223">
        <f>ROUND(I156*H156,2)</f>
        <v>0</v>
      </c>
      <c r="K156" s="219" t="s">
        <v>19</v>
      </c>
      <c r="L156" s="224"/>
      <c r="M156" s="225" t="s">
        <v>19</v>
      </c>
      <c r="N156" s="226" t="s">
        <v>40</v>
      </c>
      <c r="O156" s="84"/>
      <c r="P156" s="213">
        <f>O156*H156</f>
        <v>0</v>
      </c>
      <c r="Q156" s="213">
        <v>0.012</v>
      </c>
      <c r="R156" s="213">
        <f>Q156*H156</f>
        <v>0.23999999999999999</v>
      </c>
      <c r="S156" s="213">
        <v>0</v>
      </c>
      <c r="T156" s="214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15" t="s">
        <v>138</v>
      </c>
      <c r="AT156" s="215" t="s">
        <v>134</v>
      </c>
      <c r="AU156" s="215" t="s">
        <v>133</v>
      </c>
      <c r="AY156" s="17" t="s">
        <v>121</v>
      </c>
      <c r="BE156" s="216">
        <f>IF(N156="základní",J156,0)</f>
        <v>0</v>
      </c>
      <c r="BF156" s="216">
        <f>IF(N156="snížená",J156,0)</f>
        <v>0</v>
      </c>
      <c r="BG156" s="216">
        <f>IF(N156="zákl. přenesená",J156,0)</f>
        <v>0</v>
      </c>
      <c r="BH156" s="216">
        <f>IF(N156="sníž. přenesená",J156,0)</f>
        <v>0</v>
      </c>
      <c r="BI156" s="216">
        <f>IF(N156="nulová",J156,0)</f>
        <v>0</v>
      </c>
      <c r="BJ156" s="17" t="s">
        <v>77</v>
      </c>
      <c r="BK156" s="216">
        <f>ROUND(I156*H156,2)</f>
        <v>0</v>
      </c>
      <c r="BL156" s="17" t="s">
        <v>128</v>
      </c>
      <c r="BM156" s="215" t="s">
        <v>1268</v>
      </c>
    </row>
    <row r="157" s="2" customFormat="1" ht="16.30189" customHeight="1">
      <c r="A157" s="38"/>
      <c r="B157" s="39"/>
      <c r="C157" s="217" t="s">
        <v>422</v>
      </c>
      <c r="D157" s="217" t="s">
        <v>134</v>
      </c>
      <c r="E157" s="218" t="s">
        <v>1269</v>
      </c>
      <c r="F157" s="219" t="s">
        <v>1270</v>
      </c>
      <c r="G157" s="220" t="s">
        <v>127</v>
      </c>
      <c r="H157" s="221">
        <v>3</v>
      </c>
      <c r="I157" s="222"/>
      <c r="J157" s="223">
        <f>ROUND(I157*H157,2)</f>
        <v>0</v>
      </c>
      <c r="K157" s="219" t="s">
        <v>19</v>
      </c>
      <c r="L157" s="224"/>
      <c r="M157" s="225" t="s">
        <v>19</v>
      </c>
      <c r="N157" s="226" t="s">
        <v>40</v>
      </c>
      <c r="O157" s="84"/>
      <c r="P157" s="213">
        <f>O157*H157</f>
        <v>0</v>
      </c>
      <c r="Q157" s="213">
        <v>0.0028</v>
      </c>
      <c r="R157" s="213">
        <f>Q157*H157</f>
        <v>0.0083999999999999995</v>
      </c>
      <c r="S157" s="213">
        <v>0</v>
      </c>
      <c r="T157" s="214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15" t="s">
        <v>138</v>
      </c>
      <c r="AT157" s="215" t="s">
        <v>134</v>
      </c>
      <c r="AU157" s="215" t="s">
        <v>133</v>
      </c>
      <c r="AY157" s="17" t="s">
        <v>121</v>
      </c>
      <c r="BE157" s="216">
        <f>IF(N157="základní",J157,0)</f>
        <v>0</v>
      </c>
      <c r="BF157" s="216">
        <f>IF(N157="snížená",J157,0)</f>
        <v>0</v>
      </c>
      <c r="BG157" s="216">
        <f>IF(N157="zákl. přenesená",J157,0)</f>
        <v>0</v>
      </c>
      <c r="BH157" s="216">
        <f>IF(N157="sníž. přenesená",J157,0)</f>
        <v>0</v>
      </c>
      <c r="BI157" s="216">
        <f>IF(N157="nulová",J157,0)</f>
        <v>0</v>
      </c>
      <c r="BJ157" s="17" t="s">
        <v>77</v>
      </c>
      <c r="BK157" s="216">
        <f>ROUND(I157*H157,2)</f>
        <v>0</v>
      </c>
      <c r="BL157" s="17" t="s">
        <v>128</v>
      </c>
      <c r="BM157" s="215" t="s">
        <v>1271</v>
      </c>
    </row>
    <row r="158" s="2" customFormat="1" ht="16.30189" customHeight="1">
      <c r="A158" s="38"/>
      <c r="B158" s="39"/>
      <c r="C158" s="217" t="s">
        <v>426</v>
      </c>
      <c r="D158" s="217" t="s">
        <v>134</v>
      </c>
      <c r="E158" s="218" t="s">
        <v>1272</v>
      </c>
      <c r="F158" s="219" t="s">
        <v>1273</v>
      </c>
      <c r="G158" s="220" t="s">
        <v>127</v>
      </c>
      <c r="H158" s="221">
        <v>1</v>
      </c>
      <c r="I158" s="222"/>
      <c r="J158" s="223">
        <f>ROUND(I158*H158,2)</f>
        <v>0</v>
      </c>
      <c r="K158" s="219" t="s">
        <v>19</v>
      </c>
      <c r="L158" s="224"/>
      <c r="M158" s="225" t="s">
        <v>19</v>
      </c>
      <c r="N158" s="226" t="s">
        <v>40</v>
      </c>
      <c r="O158" s="84"/>
      <c r="P158" s="213">
        <f>O158*H158</f>
        <v>0</v>
      </c>
      <c r="Q158" s="213">
        <v>0.0022799999999999999</v>
      </c>
      <c r="R158" s="213">
        <f>Q158*H158</f>
        <v>0.0022799999999999999</v>
      </c>
      <c r="S158" s="213">
        <v>0</v>
      </c>
      <c r="T158" s="214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15" t="s">
        <v>138</v>
      </c>
      <c r="AT158" s="215" t="s">
        <v>134</v>
      </c>
      <c r="AU158" s="215" t="s">
        <v>133</v>
      </c>
      <c r="AY158" s="17" t="s">
        <v>121</v>
      </c>
      <c r="BE158" s="216">
        <f>IF(N158="základní",J158,0)</f>
        <v>0</v>
      </c>
      <c r="BF158" s="216">
        <f>IF(N158="snížená",J158,0)</f>
        <v>0</v>
      </c>
      <c r="BG158" s="216">
        <f>IF(N158="zákl. přenesená",J158,0)</f>
        <v>0</v>
      </c>
      <c r="BH158" s="216">
        <f>IF(N158="sníž. přenesená",J158,0)</f>
        <v>0</v>
      </c>
      <c r="BI158" s="216">
        <f>IF(N158="nulová",J158,0)</f>
        <v>0</v>
      </c>
      <c r="BJ158" s="17" t="s">
        <v>77</v>
      </c>
      <c r="BK158" s="216">
        <f>ROUND(I158*H158,2)</f>
        <v>0</v>
      </c>
      <c r="BL158" s="17" t="s">
        <v>128</v>
      </c>
      <c r="BM158" s="215" t="s">
        <v>1274</v>
      </c>
    </row>
    <row r="159" s="2" customFormat="1" ht="16.30189" customHeight="1">
      <c r="A159" s="38"/>
      <c r="B159" s="39"/>
      <c r="C159" s="217" t="s">
        <v>430</v>
      </c>
      <c r="D159" s="217" t="s">
        <v>134</v>
      </c>
      <c r="E159" s="218" t="s">
        <v>1275</v>
      </c>
      <c r="F159" s="219" t="s">
        <v>1276</v>
      </c>
      <c r="G159" s="220" t="s">
        <v>179</v>
      </c>
      <c r="H159" s="221">
        <v>2</v>
      </c>
      <c r="I159" s="222"/>
      <c r="J159" s="223">
        <f>ROUND(I159*H159,2)</f>
        <v>0</v>
      </c>
      <c r="K159" s="219" t="s">
        <v>19</v>
      </c>
      <c r="L159" s="224"/>
      <c r="M159" s="225" t="s">
        <v>19</v>
      </c>
      <c r="N159" s="226" t="s">
        <v>40</v>
      </c>
      <c r="O159" s="84"/>
      <c r="P159" s="213">
        <f>O159*H159</f>
        <v>0</v>
      </c>
      <c r="Q159" s="213">
        <v>0.0027000000000000001</v>
      </c>
      <c r="R159" s="213">
        <f>Q159*H159</f>
        <v>0.0054000000000000003</v>
      </c>
      <c r="S159" s="213">
        <v>0</v>
      </c>
      <c r="T159" s="214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15" t="s">
        <v>138</v>
      </c>
      <c r="AT159" s="215" t="s">
        <v>134</v>
      </c>
      <c r="AU159" s="215" t="s">
        <v>133</v>
      </c>
      <c r="AY159" s="17" t="s">
        <v>121</v>
      </c>
      <c r="BE159" s="216">
        <f>IF(N159="základní",J159,0)</f>
        <v>0</v>
      </c>
      <c r="BF159" s="216">
        <f>IF(N159="snížená",J159,0)</f>
        <v>0</v>
      </c>
      <c r="BG159" s="216">
        <f>IF(N159="zákl. přenesená",J159,0)</f>
        <v>0</v>
      </c>
      <c r="BH159" s="216">
        <f>IF(N159="sníž. přenesená",J159,0)</f>
        <v>0</v>
      </c>
      <c r="BI159" s="216">
        <f>IF(N159="nulová",J159,0)</f>
        <v>0</v>
      </c>
      <c r="BJ159" s="17" t="s">
        <v>77</v>
      </c>
      <c r="BK159" s="216">
        <f>ROUND(I159*H159,2)</f>
        <v>0</v>
      </c>
      <c r="BL159" s="17" t="s">
        <v>128</v>
      </c>
      <c r="BM159" s="215" t="s">
        <v>1277</v>
      </c>
    </row>
    <row r="160" s="2" customFormat="1" ht="16.30189" customHeight="1">
      <c r="A160" s="38"/>
      <c r="B160" s="39"/>
      <c r="C160" s="217" t="s">
        <v>434</v>
      </c>
      <c r="D160" s="217" t="s">
        <v>134</v>
      </c>
      <c r="E160" s="218" t="s">
        <v>1278</v>
      </c>
      <c r="F160" s="219" t="s">
        <v>1279</v>
      </c>
      <c r="G160" s="220" t="s">
        <v>127</v>
      </c>
      <c r="H160" s="221">
        <v>8</v>
      </c>
      <c r="I160" s="222"/>
      <c r="J160" s="223">
        <f>ROUND(I160*H160,2)</f>
        <v>0</v>
      </c>
      <c r="K160" s="219" t="s">
        <v>19</v>
      </c>
      <c r="L160" s="224"/>
      <c r="M160" s="225" t="s">
        <v>19</v>
      </c>
      <c r="N160" s="226" t="s">
        <v>40</v>
      </c>
      <c r="O160" s="84"/>
      <c r="P160" s="213">
        <f>O160*H160</f>
        <v>0</v>
      </c>
      <c r="Q160" s="213">
        <v>0.00072999999999999996</v>
      </c>
      <c r="R160" s="213">
        <f>Q160*H160</f>
        <v>0.0058399999999999997</v>
      </c>
      <c r="S160" s="213">
        <v>0</v>
      </c>
      <c r="T160" s="214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15" t="s">
        <v>138</v>
      </c>
      <c r="AT160" s="215" t="s">
        <v>134</v>
      </c>
      <c r="AU160" s="215" t="s">
        <v>133</v>
      </c>
      <c r="AY160" s="17" t="s">
        <v>121</v>
      </c>
      <c r="BE160" s="216">
        <f>IF(N160="základní",J160,0)</f>
        <v>0</v>
      </c>
      <c r="BF160" s="216">
        <f>IF(N160="snížená",J160,0)</f>
        <v>0</v>
      </c>
      <c r="BG160" s="216">
        <f>IF(N160="zákl. přenesená",J160,0)</f>
        <v>0</v>
      </c>
      <c r="BH160" s="216">
        <f>IF(N160="sníž. přenesená",J160,0)</f>
        <v>0</v>
      </c>
      <c r="BI160" s="216">
        <f>IF(N160="nulová",J160,0)</f>
        <v>0</v>
      </c>
      <c r="BJ160" s="17" t="s">
        <v>77</v>
      </c>
      <c r="BK160" s="216">
        <f>ROUND(I160*H160,2)</f>
        <v>0</v>
      </c>
      <c r="BL160" s="17" t="s">
        <v>128</v>
      </c>
      <c r="BM160" s="215" t="s">
        <v>1280</v>
      </c>
    </row>
    <row r="161" s="2" customFormat="1" ht="16.30189" customHeight="1">
      <c r="A161" s="38"/>
      <c r="B161" s="39"/>
      <c r="C161" s="217" t="s">
        <v>440</v>
      </c>
      <c r="D161" s="217" t="s">
        <v>134</v>
      </c>
      <c r="E161" s="218" t="s">
        <v>1281</v>
      </c>
      <c r="F161" s="219" t="s">
        <v>1282</v>
      </c>
      <c r="G161" s="220" t="s">
        <v>179</v>
      </c>
      <c r="H161" s="221">
        <v>12</v>
      </c>
      <c r="I161" s="222"/>
      <c r="J161" s="223">
        <f>ROUND(I161*H161,2)</f>
        <v>0</v>
      </c>
      <c r="K161" s="219" t="s">
        <v>19</v>
      </c>
      <c r="L161" s="224"/>
      <c r="M161" s="225" t="s">
        <v>19</v>
      </c>
      <c r="N161" s="226" t="s">
        <v>40</v>
      </c>
      <c r="O161" s="84"/>
      <c r="P161" s="213">
        <f>O161*H161</f>
        <v>0</v>
      </c>
      <c r="Q161" s="213">
        <v>0.00173</v>
      </c>
      <c r="R161" s="213">
        <f>Q161*H161</f>
        <v>0.020760000000000001</v>
      </c>
      <c r="S161" s="213">
        <v>0</v>
      </c>
      <c r="T161" s="214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15" t="s">
        <v>138</v>
      </c>
      <c r="AT161" s="215" t="s">
        <v>134</v>
      </c>
      <c r="AU161" s="215" t="s">
        <v>133</v>
      </c>
      <c r="AY161" s="17" t="s">
        <v>121</v>
      </c>
      <c r="BE161" s="216">
        <f>IF(N161="základní",J161,0)</f>
        <v>0</v>
      </c>
      <c r="BF161" s="216">
        <f>IF(N161="snížená",J161,0)</f>
        <v>0</v>
      </c>
      <c r="BG161" s="216">
        <f>IF(N161="zákl. přenesená",J161,0)</f>
        <v>0</v>
      </c>
      <c r="BH161" s="216">
        <f>IF(N161="sníž. přenesená",J161,0)</f>
        <v>0</v>
      </c>
      <c r="BI161" s="216">
        <f>IF(N161="nulová",J161,0)</f>
        <v>0</v>
      </c>
      <c r="BJ161" s="17" t="s">
        <v>77</v>
      </c>
      <c r="BK161" s="216">
        <f>ROUND(I161*H161,2)</f>
        <v>0</v>
      </c>
      <c r="BL161" s="17" t="s">
        <v>128</v>
      </c>
      <c r="BM161" s="215" t="s">
        <v>1283</v>
      </c>
    </row>
    <row r="162" s="2" customFormat="1" ht="16.30189" customHeight="1">
      <c r="A162" s="38"/>
      <c r="B162" s="39"/>
      <c r="C162" s="217" t="s">
        <v>446</v>
      </c>
      <c r="D162" s="217" t="s">
        <v>134</v>
      </c>
      <c r="E162" s="218" t="s">
        <v>1284</v>
      </c>
      <c r="F162" s="219" t="s">
        <v>1285</v>
      </c>
      <c r="G162" s="220" t="s">
        <v>179</v>
      </c>
      <c r="H162" s="221">
        <v>10</v>
      </c>
      <c r="I162" s="222"/>
      <c r="J162" s="223">
        <f>ROUND(I162*H162,2)</f>
        <v>0</v>
      </c>
      <c r="K162" s="219" t="s">
        <v>19</v>
      </c>
      <c r="L162" s="224"/>
      <c r="M162" s="225" t="s">
        <v>19</v>
      </c>
      <c r="N162" s="226" t="s">
        <v>40</v>
      </c>
      <c r="O162" s="84"/>
      <c r="P162" s="213">
        <f>O162*H162</f>
        <v>0</v>
      </c>
      <c r="Q162" s="213">
        <v>0.00031</v>
      </c>
      <c r="R162" s="213">
        <f>Q162*H162</f>
        <v>0.0030999999999999999</v>
      </c>
      <c r="S162" s="213">
        <v>0</v>
      </c>
      <c r="T162" s="214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15" t="s">
        <v>138</v>
      </c>
      <c r="AT162" s="215" t="s">
        <v>134</v>
      </c>
      <c r="AU162" s="215" t="s">
        <v>133</v>
      </c>
      <c r="AY162" s="17" t="s">
        <v>121</v>
      </c>
      <c r="BE162" s="216">
        <f>IF(N162="základní",J162,0)</f>
        <v>0</v>
      </c>
      <c r="BF162" s="216">
        <f>IF(N162="snížená",J162,0)</f>
        <v>0</v>
      </c>
      <c r="BG162" s="216">
        <f>IF(N162="zákl. přenesená",J162,0)</f>
        <v>0</v>
      </c>
      <c r="BH162" s="216">
        <f>IF(N162="sníž. přenesená",J162,0)</f>
        <v>0</v>
      </c>
      <c r="BI162" s="216">
        <f>IF(N162="nulová",J162,0)</f>
        <v>0</v>
      </c>
      <c r="BJ162" s="17" t="s">
        <v>77</v>
      </c>
      <c r="BK162" s="216">
        <f>ROUND(I162*H162,2)</f>
        <v>0</v>
      </c>
      <c r="BL162" s="17" t="s">
        <v>128</v>
      </c>
      <c r="BM162" s="215" t="s">
        <v>1286</v>
      </c>
    </row>
    <row r="163" s="2" customFormat="1" ht="23.4566" customHeight="1">
      <c r="A163" s="38"/>
      <c r="B163" s="39"/>
      <c r="C163" s="204" t="s">
        <v>450</v>
      </c>
      <c r="D163" s="204" t="s">
        <v>124</v>
      </c>
      <c r="E163" s="205" t="s">
        <v>398</v>
      </c>
      <c r="F163" s="206" t="s">
        <v>399</v>
      </c>
      <c r="G163" s="207" t="s">
        <v>127</v>
      </c>
      <c r="H163" s="208">
        <v>4</v>
      </c>
      <c r="I163" s="209"/>
      <c r="J163" s="210">
        <f>ROUND(I163*H163,2)</f>
        <v>0</v>
      </c>
      <c r="K163" s="206" t="s">
        <v>19</v>
      </c>
      <c r="L163" s="44"/>
      <c r="M163" s="211" t="s">
        <v>19</v>
      </c>
      <c r="N163" s="212" t="s">
        <v>40</v>
      </c>
      <c r="O163" s="84"/>
      <c r="P163" s="213">
        <f>O163*H163</f>
        <v>0</v>
      </c>
      <c r="Q163" s="213">
        <v>0.00097799999999999992</v>
      </c>
      <c r="R163" s="213">
        <f>Q163*H163</f>
        <v>0.0039119999999999997</v>
      </c>
      <c r="S163" s="213">
        <v>0</v>
      </c>
      <c r="T163" s="214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15" t="s">
        <v>128</v>
      </c>
      <c r="AT163" s="215" t="s">
        <v>124</v>
      </c>
      <c r="AU163" s="215" t="s">
        <v>133</v>
      </c>
      <c r="AY163" s="17" t="s">
        <v>121</v>
      </c>
      <c r="BE163" s="216">
        <f>IF(N163="základní",J163,0)</f>
        <v>0</v>
      </c>
      <c r="BF163" s="216">
        <f>IF(N163="snížená",J163,0)</f>
        <v>0</v>
      </c>
      <c r="BG163" s="216">
        <f>IF(N163="zákl. přenesená",J163,0)</f>
        <v>0</v>
      </c>
      <c r="BH163" s="216">
        <f>IF(N163="sníž. přenesená",J163,0)</f>
        <v>0</v>
      </c>
      <c r="BI163" s="216">
        <f>IF(N163="nulová",J163,0)</f>
        <v>0</v>
      </c>
      <c r="BJ163" s="17" t="s">
        <v>77</v>
      </c>
      <c r="BK163" s="216">
        <f>ROUND(I163*H163,2)</f>
        <v>0</v>
      </c>
      <c r="BL163" s="17" t="s">
        <v>128</v>
      </c>
      <c r="BM163" s="215" t="s">
        <v>1287</v>
      </c>
    </row>
    <row r="164" s="2" customFormat="1" ht="23.4566" customHeight="1">
      <c r="A164" s="38"/>
      <c r="B164" s="39"/>
      <c r="C164" s="204" t="s">
        <v>454</v>
      </c>
      <c r="D164" s="204" t="s">
        <v>124</v>
      </c>
      <c r="E164" s="205" t="s">
        <v>312</v>
      </c>
      <c r="F164" s="206" t="s">
        <v>313</v>
      </c>
      <c r="G164" s="207" t="s">
        <v>314</v>
      </c>
      <c r="H164" s="208">
        <v>0.95299999999999996</v>
      </c>
      <c r="I164" s="209"/>
      <c r="J164" s="210">
        <f>ROUND(I164*H164,2)</f>
        <v>0</v>
      </c>
      <c r="K164" s="206" t="s">
        <v>19</v>
      </c>
      <c r="L164" s="44"/>
      <c r="M164" s="211" t="s">
        <v>19</v>
      </c>
      <c r="N164" s="212" t="s">
        <v>40</v>
      </c>
      <c r="O164" s="84"/>
      <c r="P164" s="213">
        <f>O164*H164</f>
        <v>0</v>
      </c>
      <c r="Q164" s="213">
        <v>0</v>
      </c>
      <c r="R164" s="213">
        <f>Q164*H164</f>
        <v>0</v>
      </c>
      <c r="S164" s="213">
        <v>0</v>
      </c>
      <c r="T164" s="214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15" t="s">
        <v>128</v>
      </c>
      <c r="AT164" s="215" t="s">
        <v>124</v>
      </c>
      <c r="AU164" s="215" t="s">
        <v>133</v>
      </c>
      <c r="AY164" s="17" t="s">
        <v>121</v>
      </c>
      <c r="BE164" s="216">
        <f>IF(N164="základní",J164,0)</f>
        <v>0</v>
      </c>
      <c r="BF164" s="216">
        <f>IF(N164="snížená",J164,0)</f>
        <v>0</v>
      </c>
      <c r="BG164" s="216">
        <f>IF(N164="zákl. přenesená",J164,0)</f>
        <v>0</v>
      </c>
      <c r="BH164" s="216">
        <f>IF(N164="sníž. přenesená",J164,0)</f>
        <v>0</v>
      </c>
      <c r="BI164" s="216">
        <f>IF(N164="nulová",J164,0)</f>
        <v>0</v>
      </c>
      <c r="BJ164" s="17" t="s">
        <v>77</v>
      </c>
      <c r="BK164" s="216">
        <f>ROUND(I164*H164,2)</f>
        <v>0</v>
      </c>
      <c r="BL164" s="17" t="s">
        <v>128</v>
      </c>
      <c r="BM164" s="215" t="s">
        <v>1288</v>
      </c>
    </row>
    <row r="165" s="12" customFormat="1" ht="20.88" customHeight="1">
      <c r="A165" s="12"/>
      <c r="B165" s="188"/>
      <c r="C165" s="189"/>
      <c r="D165" s="190" t="s">
        <v>68</v>
      </c>
      <c r="E165" s="202" t="s">
        <v>410</v>
      </c>
      <c r="F165" s="202" t="s">
        <v>411</v>
      </c>
      <c r="G165" s="189"/>
      <c r="H165" s="189"/>
      <c r="I165" s="192"/>
      <c r="J165" s="203">
        <f>BK165</f>
        <v>0</v>
      </c>
      <c r="K165" s="189"/>
      <c r="L165" s="194"/>
      <c r="M165" s="195"/>
      <c r="N165" s="196"/>
      <c r="O165" s="196"/>
      <c r="P165" s="197">
        <f>SUM(P166:P167)</f>
        <v>0</v>
      </c>
      <c r="Q165" s="196"/>
      <c r="R165" s="197">
        <f>SUM(R166:R167)</f>
        <v>0.0099600000000000001</v>
      </c>
      <c r="S165" s="196"/>
      <c r="T165" s="198">
        <f>SUM(T166:T167)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199" t="s">
        <v>79</v>
      </c>
      <c r="AT165" s="200" t="s">
        <v>68</v>
      </c>
      <c r="AU165" s="200" t="s">
        <v>79</v>
      </c>
      <c r="AY165" s="199" t="s">
        <v>121</v>
      </c>
      <c r="BK165" s="201">
        <f>SUM(BK166:BK167)</f>
        <v>0</v>
      </c>
    </row>
    <row r="166" s="2" customFormat="1" ht="23.4566" customHeight="1">
      <c r="A166" s="38"/>
      <c r="B166" s="39"/>
      <c r="C166" s="204" t="s">
        <v>458</v>
      </c>
      <c r="D166" s="204" t="s">
        <v>124</v>
      </c>
      <c r="E166" s="205" t="s">
        <v>413</v>
      </c>
      <c r="F166" s="206" t="s">
        <v>414</v>
      </c>
      <c r="G166" s="207" t="s">
        <v>127</v>
      </c>
      <c r="H166" s="208">
        <v>1</v>
      </c>
      <c r="I166" s="209"/>
      <c r="J166" s="210">
        <f>ROUND(I166*H166,2)</f>
        <v>0</v>
      </c>
      <c r="K166" s="206" t="s">
        <v>19</v>
      </c>
      <c r="L166" s="44"/>
      <c r="M166" s="211" t="s">
        <v>19</v>
      </c>
      <c r="N166" s="212" t="s">
        <v>40</v>
      </c>
      <c r="O166" s="84"/>
      <c r="P166" s="213">
        <f>O166*H166</f>
        <v>0</v>
      </c>
      <c r="Q166" s="213">
        <v>0</v>
      </c>
      <c r="R166" s="213">
        <f>Q166*H166</f>
        <v>0</v>
      </c>
      <c r="S166" s="213">
        <v>0</v>
      </c>
      <c r="T166" s="214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15" t="s">
        <v>128</v>
      </c>
      <c r="AT166" s="215" t="s">
        <v>124</v>
      </c>
      <c r="AU166" s="215" t="s">
        <v>133</v>
      </c>
      <c r="AY166" s="17" t="s">
        <v>121</v>
      </c>
      <c r="BE166" s="216">
        <f>IF(N166="základní",J166,0)</f>
        <v>0</v>
      </c>
      <c r="BF166" s="216">
        <f>IF(N166="snížená",J166,0)</f>
        <v>0</v>
      </c>
      <c r="BG166" s="216">
        <f>IF(N166="zákl. přenesená",J166,0)</f>
        <v>0</v>
      </c>
      <c r="BH166" s="216">
        <f>IF(N166="sníž. přenesená",J166,0)</f>
        <v>0</v>
      </c>
      <c r="BI166" s="216">
        <f>IF(N166="nulová",J166,0)</f>
        <v>0</v>
      </c>
      <c r="BJ166" s="17" t="s">
        <v>77</v>
      </c>
      <c r="BK166" s="216">
        <f>ROUND(I166*H166,2)</f>
        <v>0</v>
      </c>
      <c r="BL166" s="17" t="s">
        <v>128</v>
      </c>
      <c r="BM166" s="215" t="s">
        <v>1289</v>
      </c>
    </row>
    <row r="167" s="2" customFormat="1" ht="16.30189" customHeight="1">
      <c r="A167" s="38"/>
      <c r="B167" s="39"/>
      <c r="C167" s="217" t="s">
        <v>464</v>
      </c>
      <c r="D167" s="217" t="s">
        <v>134</v>
      </c>
      <c r="E167" s="218" t="s">
        <v>1290</v>
      </c>
      <c r="F167" s="219" t="s">
        <v>1291</v>
      </c>
      <c r="G167" s="220" t="s">
        <v>127</v>
      </c>
      <c r="H167" s="221">
        <v>1</v>
      </c>
      <c r="I167" s="222"/>
      <c r="J167" s="223">
        <f>ROUND(I167*H167,2)</f>
        <v>0</v>
      </c>
      <c r="K167" s="219" t="s">
        <v>19</v>
      </c>
      <c r="L167" s="224"/>
      <c r="M167" s="225" t="s">
        <v>19</v>
      </c>
      <c r="N167" s="226" t="s">
        <v>40</v>
      </c>
      <c r="O167" s="84"/>
      <c r="P167" s="213">
        <f>O167*H167</f>
        <v>0</v>
      </c>
      <c r="Q167" s="213">
        <v>0.0099600000000000001</v>
      </c>
      <c r="R167" s="213">
        <f>Q167*H167</f>
        <v>0.0099600000000000001</v>
      </c>
      <c r="S167" s="213">
        <v>0</v>
      </c>
      <c r="T167" s="214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15" t="s">
        <v>138</v>
      </c>
      <c r="AT167" s="215" t="s">
        <v>134</v>
      </c>
      <c r="AU167" s="215" t="s">
        <v>133</v>
      </c>
      <c r="AY167" s="17" t="s">
        <v>121</v>
      </c>
      <c r="BE167" s="216">
        <f>IF(N167="základní",J167,0)</f>
        <v>0</v>
      </c>
      <c r="BF167" s="216">
        <f>IF(N167="snížená",J167,0)</f>
        <v>0</v>
      </c>
      <c r="BG167" s="216">
        <f>IF(N167="zákl. přenesená",J167,0)</f>
        <v>0</v>
      </c>
      <c r="BH167" s="216">
        <f>IF(N167="sníž. přenesená",J167,0)</f>
        <v>0</v>
      </c>
      <c r="BI167" s="216">
        <f>IF(N167="nulová",J167,0)</f>
        <v>0</v>
      </c>
      <c r="BJ167" s="17" t="s">
        <v>77</v>
      </c>
      <c r="BK167" s="216">
        <f>ROUND(I167*H167,2)</f>
        <v>0</v>
      </c>
      <c r="BL167" s="17" t="s">
        <v>128</v>
      </c>
      <c r="BM167" s="215" t="s">
        <v>1292</v>
      </c>
    </row>
    <row r="168" s="12" customFormat="1" ht="22.8" customHeight="1">
      <c r="A168" s="12"/>
      <c r="B168" s="188"/>
      <c r="C168" s="189"/>
      <c r="D168" s="190" t="s">
        <v>68</v>
      </c>
      <c r="E168" s="202" t="s">
        <v>444</v>
      </c>
      <c r="F168" s="202" t="s">
        <v>445</v>
      </c>
      <c r="G168" s="189"/>
      <c r="H168" s="189"/>
      <c r="I168" s="192"/>
      <c r="J168" s="203">
        <f>BK168</f>
        <v>0</v>
      </c>
      <c r="K168" s="189"/>
      <c r="L168" s="194"/>
      <c r="M168" s="195"/>
      <c r="N168" s="196"/>
      <c r="O168" s="196"/>
      <c r="P168" s="197">
        <f>SUM(P169:P234)</f>
        <v>0</v>
      </c>
      <c r="Q168" s="196"/>
      <c r="R168" s="197">
        <f>SUM(R169:R234)</f>
        <v>4.6465189999999996</v>
      </c>
      <c r="S168" s="196"/>
      <c r="T168" s="198">
        <f>SUM(T169:T234)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199" t="s">
        <v>79</v>
      </c>
      <c r="AT168" s="200" t="s">
        <v>68</v>
      </c>
      <c r="AU168" s="200" t="s">
        <v>77</v>
      </c>
      <c r="AY168" s="199" t="s">
        <v>121</v>
      </c>
      <c r="BK168" s="201">
        <f>SUM(BK169:BK234)</f>
        <v>0</v>
      </c>
    </row>
    <row r="169" s="2" customFormat="1" ht="31.92453" customHeight="1">
      <c r="A169" s="38"/>
      <c r="B169" s="39"/>
      <c r="C169" s="204" t="s">
        <v>468</v>
      </c>
      <c r="D169" s="204" t="s">
        <v>124</v>
      </c>
      <c r="E169" s="205" t="s">
        <v>447</v>
      </c>
      <c r="F169" s="206" t="s">
        <v>448</v>
      </c>
      <c r="G169" s="207" t="s">
        <v>127</v>
      </c>
      <c r="H169" s="208">
        <v>17</v>
      </c>
      <c r="I169" s="209"/>
      <c r="J169" s="210">
        <f>ROUND(I169*H169,2)</f>
        <v>0</v>
      </c>
      <c r="K169" s="206" t="s">
        <v>19</v>
      </c>
      <c r="L169" s="44"/>
      <c r="M169" s="211" t="s">
        <v>19</v>
      </c>
      <c r="N169" s="212" t="s">
        <v>40</v>
      </c>
      <c r="O169" s="84"/>
      <c r="P169" s="213">
        <f>O169*H169</f>
        <v>0</v>
      </c>
      <c r="Q169" s="213">
        <v>0</v>
      </c>
      <c r="R169" s="213">
        <f>Q169*H169</f>
        <v>0</v>
      </c>
      <c r="S169" s="213">
        <v>0</v>
      </c>
      <c r="T169" s="214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15" t="s">
        <v>128</v>
      </c>
      <c r="AT169" s="215" t="s">
        <v>124</v>
      </c>
      <c r="AU169" s="215" t="s">
        <v>79</v>
      </c>
      <c r="AY169" s="17" t="s">
        <v>121</v>
      </c>
      <c r="BE169" s="216">
        <f>IF(N169="základní",J169,0)</f>
        <v>0</v>
      </c>
      <c r="BF169" s="216">
        <f>IF(N169="snížená",J169,0)</f>
        <v>0</v>
      </c>
      <c r="BG169" s="216">
        <f>IF(N169="zákl. přenesená",J169,0)</f>
        <v>0</v>
      </c>
      <c r="BH169" s="216">
        <f>IF(N169="sníž. přenesená",J169,0)</f>
        <v>0</v>
      </c>
      <c r="BI169" s="216">
        <f>IF(N169="nulová",J169,0)</f>
        <v>0</v>
      </c>
      <c r="BJ169" s="17" t="s">
        <v>77</v>
      </c>
      <c r="BK169" s="216">
        <f>ROUND(I169*H169,2)</f>
        <v>0</v>
      </c>
      <c r="BL169" s="17" t="s">
        <v>128</v>
      </c>
      <c r="BM169" s="215" t="s">
        <v>1293</v>
      </c>
    </row>
    <row r="170" s="2" customFormat="1" ht="16.30189" customHeight="1">
      <c r="A170" s="38"/>
      <c r="B170" s="39"/>
      <c r="C170" s="217" t="s">
        <v>474</v>
      </c>
      <c r="D170" s="217" t="s">
        <v>134</v>
      </c>
      <c r="E170" s="218" t="s">
        <v>451</v>
      </c>
      <c r="F170" s="219" t="s">
        <v>452</v>
      </c>
      <c r="G170" s="220" t="s">
        <v>127</v>
      </c>
      <c r="H170" s="221">
        <v>17</v>
      </c>
      <c r="I170" s="222"/>
      <c r="J170" s="223">
        <f>ROUND(I170*H170,2)</f>
        <v>0</v>
      </c>
      <c r="K170" s="219" t="s">
        <v>19</v>
      </c>
      <c r="L170" s="224"/>
      <c r="M170" s="225" t="s">
        <v>19</v>
      </c>
      <c r="N170" s="226" t="s">
        <v>40</v>
      </c>
      <c r="O170" s="84"/>
      <c r="P170" s="213">
        <f>O170*H170</f>
        <v>0</v>
      </c>
      <c r="Q170" s="213">
        <v>0</v>
      </c>
      <c r="R170" s="213">
        <f>Q170*H170</f>
        <v>0</v>
      </c>
      <c r="S170" s="213">
        <v>0</v>
      </c>
      <c r="T170" s="214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15" t="s">
        <v>138</v>
      </c>
      <c r="AT170" s="215" t="s">
        <v>134</v>
      </c>
      <c r="AU170" s="215" t="s">
        <v>79</v>
      </c>
      <c r="AY170" s="17" t="s">
        <v>121</v>
      </c>
      <c r="BE170" s="216">
        <f>IF(N170="základní",J170,0)</f>
        <v>0</v>
      </c>
      <c r="BF170" s="216">
        <f>IF(N170="snížená",J170,0)</f>
        <v>0</v>
      </c>
      <c r="BG170" s="216">
        <f>IF(N170="zákl. přenesená",J170,0)</f>
        <v>0</v>
      </c>
      <c r="BH170" s="216">
        <f>IF(N170="sníž. přenesená",J170,0)</f>
        <v>0</v>
      </c>
      <c r="BI170" s="216">
        <f>IF(N170="nulová",J170,0)</f>
        <v>0</v>
      </c>
      <c r="BJ170" s="17" t="s">
        <v>77</v>
      </c>
      <c r="BK170" s="216">
        <f>ROUND(I170*H170,2)</f>
        <v>0</v>
      </c>
      <c r="BL170" s="17" t="s">
        <v>128</v>
      </c>
      <c r="BM170" s="215" t="s">
        <v>1294</v>
      </c>
    </row>
    <row r="171" s="2" customFormat="1" ht="23.4566" customHeight="1">
      <c r="A171" s="38"/>
      <c r="B171" s="39"/>
      <c r="C171" s="204" t="s">
        <v>478</v>
      </c>
      <c r="D171" s="204" t="s">
        <v>124</v>
      </c>
      <c r="E171" s="205" t="s">
        <v>455</v>
      </c>
      <c r="F171" s="206" t="s">
        <v>456</v>
      </c>
      <c r="G171" s="207" t="s">
        <v>179</v>
      </c>
      <c r="H171" s="208">
        <v>360</v>
      </c>
      <c r="I171" s="209"/>
      <c r="J171" s="210">
        <f>ROUND(I171*H171,2)</f>
        <v>0</v>
      </c>
      <c r="K171" s="206" t="s">
        <v>19</v>
      </c>
      <c r="L171" s="44"/>
      <c r="M171" s="211" t="s">
        <v>19</v>
      </c>
      <c r="N171" s="212" t="s">
        <v>40</v>
      </c>
      <c r="O171" s="84"/>
      <c r="P171" s="213">
        <f>O171*H171</f>
        <v>0</v>
      </c>
      <c r="Q171" s="213">
        <v>0</v>
      </c>
      <c r="R171" s="213">
        <f>Q171*H171</f>
        <v>0</v>
      </c>
      <c r="S171" s="213">
        <v>0</v>
      </c>
      <c r="T171" s="214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15" t="s">
        <v>128</v>
      </c>
      <c r="AT171" s="215" t="s">
        <v>124</v>
      </c>
      <c r="AU171" s="215" t="s">
        <v>79</v>
      </c>
      <c r="AY171" s="17" t="s">
        <v>121</v>
      </c>
      <c r="BE171" s="216">
        <f>IF(N171="základní",J171,0)</f>
        <v>0</v>
      </c>
      <c r="BF171" s="216">
        <f>IF(N171="snížená",J171,0)</f>
        <v>0</v>
      </c>
      <c r="BG171" s="216">
        <f>IF(N171="zákl. přenesená",J171,0)</f>
        <v>0</v>
      </c>
      <c r="BH171" s="216">
        <f>IF(N171="sníž. přenesená",J171,0)</f>
        <v>0</v>
      </c>
      <c r="BI171" s="216">
        <f>IF(N171="nulová",J171,0)</f>
        <v>0</v>
      </c>
      <c r="BJ171" s="17" t="s">
        <v>77</v>
      </c>
      <c r="BK171" s="216">
        <f>ROUND(I171*H171,2)</f>
        <v>0</v>
      </c>
      <c r="BL171" s="17" t="s">
        <v>128</v>
      </c>
      <c r="BM171" s="215" t="s">
        <v>1295</v>
      </c>
    </row>
    <row r="172" s="2" customFormat="1" ht="16.30189" customHeight="1">
      <c r="A172" s="38"/>
      <c r="B172" s="39"/>
      <c r="C172" s="217" t="s">
        <v>484</v>
      </c>
      <c r="D172" s="217" t="s">
        <v>134</v>
      </c>
      <c r="E172" s="218" t="s">
        <v>459</v>
      </c>
      <c r="F172" s="219" t="s">
        <v>460</v>
      </c>
      <c r="G172" s="220" t="s">
        <v>179</v>
      </c>
      <c r="H172" s="221">
        <v>414</v>
      </c>
      <c r="I172" s="222"/>
      <c r="J172" s="223">
        <f>ROUND(I172*H172,2)</f>
        <v>0</v>
      </c>
      <c r="K172" s="219" t="s">
        <v>19</v>
      </c>
      <c r="L172" s="224"/>
      <c r="M172" s="225" t="s">
        <v>19</v>
      </c>
      <c r="N172" s="226" t="s">
        <v>40</v>
      </c>
      <c r="O172" s="84"/>
      <c r="P172" s="213">
        <f>O172*H172</f>
        <v>0</v>
      </c>
      <c r="Q172" s="213">
        <v>0.00017000000000000001</v>
      </c>
      <c r="R172" s="213">
        <f>Q172*H172</f>
        <v>0.070379999999999998</v>
      </c>
      <c r="S172" s="213">
        <v>0</v>
      </c>
      <c r="T172" s="214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15" t="s">
        <v>138</v>
      </c>
      <c r="AT172" s="215" t="s">
        <v>134</v>
      </c>
      <c r="AU172" s="215" t="s">
        <v>79</v>
      </c>
      <c r="AY172" s="17" t="s">
        <v>121</v>
      </c>
      <c r="BE172" s="216">
        <f>IF(N172="základní",J172,0)</f>
        <v>0</v>
      </c>
      <c r="BF172" s="216">
        <f>IF(N172="snížená",J172,0)</f>
        <v>0</v>
      </c>
      <c r="BG172" s="216">
        <f>IF(N172="zákl. přenesená",J172,0)</f>
        <v>0</v>
      </c>
      <c r="BH172" s="216">
        <f>IF(N172="sníž. přenesená",J172,0)</f>
        <v>0</v>
      </c>
      <c r="BI172" s="216">
        <f>IF(N172="nulová",J172,0)</f>
        <v>0</v>
      </c>
      <c r="BJ172" s="17" t="s">
        <v>77</v>
      </c>
      <c r="BK172" s="216">
        <f>ROUND(I172*H172,2)</f>
        <v>0</v>
      </c>
      <c r="BL172" s="17" t="s">
        <v>128</v>
      </c>
      <c r="BM172" s="215" t="s">
        <v>1296</v>
      </c>
    </row>
    <row r="173" s="2" customFormat="1">
      <c r="A173" s="38"/>
      <c r="B173" s="39"/>
      <c r="C173" s="40"/>
      <c r="D173" s="227" t="s">
        <v>185</v>
      </c>
      <c r="E173" s="40"/>
      <c r="F173" s="228" t="s">
        <v>462</v>
      </c>
      <c r="G173" s="40"/>
      <c r="H173" s="40"/>
      <c r="I173" s="229"/>
      <c r="J173" s="40"/>
      <c r="K173" s="40"/>
      <c r="L173" s="44"/>
      <c r="M173" s="230"/>
      <c r="N173" s="231"/>
      <c r="O173" s="84"/>
      <c r="P173" s="84"/>
      <c r="Q173" s="84"/>
      <c r="R173" s="84"/>
      <c r="S173" s="84"/>
      <c r="T173" s="85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185</v>
      </c>
      <c r="AU173" s="17" t="s">
        <v>79</v>
      </c>
    </row>
    <row r="174" s="13" customFormat="1">
      <c r="A174" s="13"/>
      <c r="B174" s="238"/>
      <c r="C174" s="239"/>
      <c r="D174" s="227" t="s">
        <v>302</v>
      </c>
      <c r="E174" s="240" t="s">
        <v>19</v>
      </c>
      <c r="F174" s="241" t="s">
        <v>463</v>
      </c>
      <c r="G174" s="239"/>
      <c r="H174" s="242">
        <v>414</v>
      </c>
      <c r="I174" s="243"/>
      <c r="J174" s="239"/>
      <c r="K174" s="239"/>
      <c r="L174" s="244"/>
      <c r="M174" s="245"/>
      <c r="N174" s="246"/>
      <c r="O174" s="246"/>
      <c r="P174" s="246"/>
      <c r="Q174" s="246"/>
      <c r="R174" s="246"/>
      <c r="S174" s="246"/>
      <c r="T174" s="24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8" t="s">
        <v>302</v>
      </c>
      <c r="AU174" s="248" t="s">
        <v>79</v>
      </c>
      <c r="AV174" s="13" t="s">
        <v>79</v>
      </c>
      <c r="AW174" s="13" t="s">
        <v>31</v>
      </c>
      <c r="AX174" s="13" t="s">
        <v>77</v>
      </c>
      <c r="AY174" s="248" t="s">
        <v>121</v>
      </c>
    </row>
    <row r="175" s="2" customFormat="1" ht="23.4566" customHeight="1">
      <c r="A175" s="38"/>
      <c r="B175" s="39"/>
      <c r="C175" s="204" t="s">
        <v>488</v>
      </c>
      <c r="D175" s="204" t="s">
        <v>124</v>
      </c>
      <c r="E175" s="205" t="s">
        <v>1297</v>
      </c>
      <c r="F175" s="206" t="s">
        <v>1298</v>
      </c>
      <c r="G175" s="207" t="s">
        <v>179</v>
      </c>
      <c r="H175" s="208">
        <v>150</v>
      </c>
      <c r="I175" s="209"/>
      <c r="J175" s="210">
        <f>ROUND(I175*H175,2)</f>
        <v>0</v>
      </c>
      <c r="K175" s="206" t="s">
        <v>19</v>
      </c>
      <c r="L175" s="44"/>
      <c r="M175" s="211" t="s">
        <v>19</v>
      </c>
      <c r="N175" s="212" t="s">
        <v>40</v>
      </c>
      <c r="O175" s="84"/>
      <c r="P175" s="213">
        <f>O175*H175</f>
        <v>0</v>
      </c>
      <c r="Q175" s="213">
        <v>0</v>
      </c>
      <c r="R175" s="213">
        <f>Q175*H175</f>
        <v>0</v>
      </c>
      <c r="S175" s="213">
        <v>0</v>
      </c>
      <c r="T175" s="214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15" t="s">
        <v>128</v>
      </c>
      <c r="AT175" s="215" t="s">
        <v>124</v>
      </c>
      <c r="AU175" s="215" t="s">
        <v>79</v>
      </c>
      <c r="AY175" s="17" t="s">
        <v>121</v>
      </c>
      <c r="BE175" s="216">
        <f>IF(N175="základní",J175,0)</f>
        <v>0</v>
      </c>
      <c r="BF175" s="216">
        <f>IF(N175="snížená",J175,0)</f>
        <v>0</v>
      </c>
      <c r="BG175" s="216">
        <f>IF(N175="zákl. přenesená",J175,0)</f>
        <v>0</v>
      </c>
      <c r="BH175" s="216">
        <f>IF(N175="sníž. přenesená",J175,0)</f>
        <v>0</v>
      </c>
      <c r="BI175" s="216">
        <f>IF(N175="nulová",J175,0)</f>
        <v>0</v>
      </c>
      <c r="BJ175" s="17" t="s">
        <v>77</v>
      </c>
      <c r="BK175" s="216">
        <f>ROUND(I175*H175,2)</f>
        <v>0</v>
      </c>
      <c r="BL175" s="17" t="s">
        <v>128</v>
      </c>
      <c r="BM175" s="215" t="s">
        <v>1299</v>
      </c>
    </row>
    <row r="176" s="2" customFormat="1" ht="23.4566" customHeight="1">
      <c r="A176" s="38"/>
      <c r="B176" s="39"/>
      <c r="C176" s="217" t="s">
        <v>493</v>
      </c>
      <c r="D176" s="217" t="s">
        <v>134</v>
      </c>
      <c r="E176" s="218" t="s">
        <v>1300</v>
      </c>
      <c r="F176" s="219" t="s">
        <v>1301</v>
      </c>
      <c r="G176" s="220" t="s">
        <v>179</v>
      </c>
      <c r="H176" s="221">
        <v>172.5</v>
      </c>
      <c r="I176" s="222"/>
      <c r="J176" s="223">
        <f>ROUND(I176*H176,2)</f>
        <v>0</v>
      </c>
      <c r="K176" s="219" t="s">
        <v>19</v>
      </c>
      <c r="L176" s="224"/>
      <c r="M176" s="225" t="s">
        <v>19</v>
      </c>
      <c r="N176" s="226" t="s">
        <v>40</v>
      </c>
      <c r="O176" s="84"/>
      <c r="P176" s="213">
        <f>O176*H176</f>
        <v>0</v>
      </c>
      <c r="Q176" s="213">
        <v>0.00248</v>
      </c>
      <c r="R176" s="213">
        <f>Q176*H176</f>
        <v>0.42780000000000001</v>
      </c>
      <c r="S176" s="213">
        <v>0</v>
      </c>
      <c r="T176" s="214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15" t="s">
        <v>138</v>
      </c>
      <c r="AT176" s="215" t="s">
        <v>134</v>
      </c>
      <c r="AU176" s="215" t="s">
        <v>79</v>
      </c>
      <c r="AY176" s="17" t="s">
        <v>121</v>
      </c>
      <c r="BE176" s="216">
        <f>IF(N176="základní",J176,0)</f>
        <v>0</v>
      </c>
      <c r="BF176" s="216">
        <f>IF(N176="snížená",J176,0)</f>
        <v>0</v>
      </c>
      <c r="BG176" s="216">
        <f>IF(N176="zákl. přenesená",J176,0)</f>
        <v>0</v>
      </c>
      <c r="BH176" s="216">
        <f>IF(N176="sníž. přenesená",J176,0)</f>
        <v>0</v>
      </c>
      <c r="BI176" s="216">
        <f>IF(N176="nulová",J176,0)</f>
        <v>0</v>
      </c>
      <c r="BJ176" s="17" t="s">
        <v>77</v>
      </c>
      <c r="BK176" s="216">
        <f>ROUND(I176*H176,2)</f>
        <v>0</v>
      </c>
      <c r="BL176" s="17" t="s">
        <v>128</v>
      </c>
      <c r="BM176" s="215" t="s">
        <v>1302</v>
      </c>
    </row>
    <row r="177" s="2" customFormat="1">
      <c r="A177" s="38"/>
      <c r="B177" s="39"/>
      <c r="C177" s="40"/>
      <c r="D177" s="227" t="s">
        <v>185</v>
      </c>
      <c r="E177" s="40"/>
      <c r="F177" s="228" t="s">
        <v>1303</v>
      </c>
      <c r="G177" s="40"/>
      <c r="H177" s="40"/>
      <c r="I177" s="229"/>
      <c r="J177" s="40"/>
      <c r="K177" s="40"/>
      <c r="L177" s="44"/>
      <c r="M177" s="230"/>
      <c r="N177" s="231"/>
      <c r="O177" s="84"/>
      <c r="P177" s="84"/>
      <c r="Q177" s="84"/>
      <c r="R177" s="84"/>
      <c r="S177" s="84"/>
      <c r="T177" s="85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185</v>
      </c>
      <c r="AU177" s="17" t="s">
        <v>79</v>
      </c>
    </row>
    <row r="178" s="13" customFormat="1">
      <c r="A178" s="13"/>
      <c r="B178" s="238"/>
      <c r="C178" s="239"/>
      <c r="D178" s="227" t="s">
        <v>302</v>
      </c>
      <c r="E178" s="240" t="s">
        <v>19</v>
      </c>
      <c r="F178" s="241" t="s">
        <v>1304</v>
      </c>
      <c r="G178" s="239"/>
      <c r="H178" s="242">
        <v>172.5</v>
      </c>
      <c r="I178" s="243"/>
      <c r="J178" s="239"/>
      <c r="K178" s="239"/>
      <c r="L178" s="244"/>
      <c r="M178" s="245"/>
      <c r="N178" s="246"/>
      <c r="O178" s="246"/>
      <c r="P178" s="246"/>
      <c r="Q178" s="246"/>
      <c r="R178" s="246"/>
      <c r="S178" s="246"/>
      <c r="T178" s="24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8" t="s">
        <v>302</v>
      </c>
      <c r="AU178" s="248" t="s">
        <v>79</v>
      </c>
      <c r="AV178" s="13" t="s">
        <v>79</v>
      </c>
      <c r="AW178" s="13" t="s">
        <v>31</v>
      </c>
      <c r="AX178" s="13" t="s">
        <v>77</v>
      </c>
      <c r="AY178" s="248" t="s">
        <v>121</v>
      </c>
    </row>
    <row r="179" s="2" customFormat="1" ht="23.4566" customHeight="1">
      <c r="A179" s="38"/>
      <c r="B179" s="39"/>
      <c r="C179" s="204" t="s">
        <v>497</v>
      </c>
      <c r="D179" s="204" t="s">
        <v>124</v>
      </c>
      <c r="E179" s="205" t="s">
        <v>465</v>
      </c>
      <c r="F179" s="206" t="s">
        <v>466</v>
      </c>
      <c r="G179" s="207" t="s">
        <v>179</v>
      </c>
      <c r="H179" s="208">
        <v>90</v>
      </c>
      <c r="I179" s="209"/>
      <c r="J179" s="210">
        <f>ROUND(I179*H179,2)</f>
        <v>0</v>
      </c>
      <c r="K179" s="206" t="s">
        <v>19</v>
      </c>
      <c r="L179" s="44"/>
      <c r="M179" s="211" t="s">
        <v>19</v>
      </c>
      <c r="N179" s="212" t="s">
        <v>40</v>
      </c>
      <c r="O179" s="84"/>
      <c r="P179" s="213">
        <f>O179*H179</f>
        <v>0</v>
      </c>
      <c r="Q179" s="213">
        <v>0</v>
      </c>
      <c r="R179" s="213">
        <f>Q179*H179</f>
        <v>0</v>
      </c>
      <c r="S179" s="213">
        <v>0</v>
      </c>
      <c r="T179" s="214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15" t="s">
        <v>128</v>
      </c>
      <c r="AT179" s="215" t="s">
        <v>124</v>
      </c>
      <c r="AU179" s="215" t="s">
        <v>79</v>
      </c>
      <c r="AY179" s="17" t="s">
        <v>121</v>
      </c>
      <c r="BE179" s="216">
        <f>IF(N179="základní",J179,0)</f>
        <v>0</v>
      </c>
      <c r="BF179" s="216">
        <f>IF(N179="snížená",J179,0)</f>
        <v>0</v>
      </c>
      <c r="BG179" s="216">
        <f>IF(N179="zákl. přenesená",J179,0)</f>
        <v>0</v>
      </c>
      <c r="BH179" s="216">
        <f>IF(N179="sníž. přenesená",J179,0)</f>
        <v>0</v>
      </c>
      <c r="BI179" s="216">
        <f>IF(N179="nulová",J179,0)</f>
        <v>0</v>
      </c>
      <c r="BJ179" s="17" t="s">
        <v>77</v>
      </c>
      <c r="BK179" s="216">
        <f>ROUND(I179*H179,2)</f>
        <v>0</v>
      </c>
      <c r="BL179" s="17" t="s">
        <v>128</v>
      </c>
      <c r="BM179" s="215" t="s">
        <v>1305</v>
      </c>
    </row>
    <row r="180" s="2" customFormat="1" ht="16.30189" customHeight="1">
      <c r="A180" s="38"/>
      <c r="B180" s="39"/>
      <c r="C180" s="217" t="s">
        <v>503</v>
      </c>
      <c r="D180" s="217" t="s">
        <v>134</v>
      </c>
      <c r="E180" s="218" t="s">
        <v>469</v>
      </c>
      <c r="F180" s="219" t="s">
        <v>470</v>
      </c>
      <c r="G180" s="220" t="s">
        <v>179</v>
      </c>
      <c r="H180" s="221">
        <v>103.5</v>
      </c>
      <c r="I180" s="222"/>
      <c r="J180" s="223">
        <f>ROUND(I180*H180,2)</f>
        <v>0</v>
      </c>
      <c r="K180" s="219" t="s">
        <v>19</v>
      </c>
      <c r="L180" s="224"/>
      <c r="M180" s="225" t="s">
        <v>19</v>
      </c>
      <c r="N180" s="226" t="s">
        <v>40</v>
      </c>
      <c r="O180" s="84"/>
      <c r="P180" s="213">
        <f>O180*H180</f>
        <v>0</v>
      </c>
      <c r="Q180" s="213">
        <v>0.00034000000000000002</v>
      </c>
      <c r="R180" s="213">
        <f>Q180*H180</f>
        <v>0.035189999999999999</v>
      </c>
      <c r="S180" s="213">
        <v>0</v>
      </c>
      <c r="T180" s="214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15" t="s">
        <v>138</v>
      </c>
      <c r="AT180" s="215" t="s">
        <v>134</v>
      </c>
      <c r="AU180" s="215" t="s">
        <v>79</v>
      </c>
      <c r="AY180" s="17" t="s">
        <v>121</v>
      </c>
      <c r="BE180" s="216">
        <f>IF(N180="základní",J180,0)</f>
        <v>0</v>
      </c>
      <c r="BF180" s="216">
        <f>IF(N180="snížená",J180,0)</f>
        <v>0</v>
      </c>
      <c r="BG180" s="216">
        <f>IF(N180="zákl. přenesená",J180,0)</f>
        <v>0</v>
      </c>
      <c r="BH180" s="216">
        <f>IF(N180="sníž. přenesená",J180,0)</f>
        <v>0</v>
      </c>
      <c r="BI180" s="216">
        <f>IF(N180="nulová",J180,0)</f>
        <v>0</v>
      </c>
      <c r="BJ180" s="17" t="s">
        <v>77</v>
      </c>
      <c r="BK180" s="216">
        <f>ROUND(I180*H180,2)</f>
        <v>0</v>
      </c>
      <c r="BL180" s="17" t="s">
        <v>128</v>
      </c>
      <c r="BM180" s="215" t="s">
        <v>1306</v>
      </c>
    </row>
    <row r="181" s="2" customFormat="1">
      <c r="A181" s="38"/>
      <c r="B181" s="39"/>
      <c r="C181" s="40"/>
      <c r="D181" s="227" t="s">
        <v>185</v>
      </c>
      <c r="E181" s="40"/>
      <c r="F181" s="228" t="s">
        <v>472</v>
      </c>
      <c r="G181" s="40"/>
      <c r="H181" s="40"/>
      <c r="I181" s="229"/>
      <c r="J181" s="40"/>
      <c r="K181" s="40"/>
      <c r="L181" s="44"/>
      <c r="M181" s="230"/>
      <c r="N181" s="231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185</v>
      </c>
      <c r="AU181" s="17" t="s">
        <v>79</v>
      </c>
    </row>
    <row r="182" s="13" customFormat="1">
      <c r="A182" s="13"/>
      <c r="B182" s="238"/>
      <c r="C182" s="239"/>
      <c r="D182" s="227" t="s">
        <v>302</v>
      </c>
      <c r="E182" s="240" t="s">
        <v>19</v>
      </c>
      <c r="F182" s="241" t="s">
        <v>1307</v>
      </c>
      <c r="G182" s="239"/>
      <c r="H182" s="242">
        <v>103.5</v>
      </c>
      <c r="I182" s="243"/>
      <c r="J182" s="239"/>
      <c r="K182" s="239"/>
      <c r="L182" s="244"/>
      <c r="M182" s="245"/>
      <c r="N182" s="246"/>
      <c r="O182" s="246"/>
      <c r="P182" s="246"/>
      <c r="Q182" s="246"/>
      <c r="R182" s="246"/>
      <c r="S182" s="246"/>
      <c r="T182" s="24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8" t="s">
        <v>302</v>
      </c>
      <c r="AU182" s="248" t="s">
        <v>79</v>
      </c>
      <c r="AV182" s="13" t="s">
        <v>79</v>
      </c>
      <c r="AW182" s="13" t="s">
        <v>31</v>
      </c>
      <c r="AX182" s="13" t="s">
        <v>77</v>
      </c>
      <c r="AY182" s="248" t="s">
        <v>121</v>
      </c>
    </row>
    <row r="183" s="2" customFormat="1" ht="23.4566" customHeight="1">
      <c r="A183" s="38"/>
      <c r="B183" s="39"/>
      <c r="C183" s="204" t="s">
        <v>507</v>
      </c>
      <c r="D183" s="204" t="s">
        <v>124</v>
      </c>
      <c r="E183" s="205" t="s">
        <v>475</v>
      </c>
      <c r="F183" s="206" t="s">
        <v>476</v>
      </c>
      <c r="G183" s="207" t="s">
        <v>179</v>
      </c>
      <c r="H183" s="208">
        <v>18</v>
      </c>
      <c r="I183" s="209"/>
      <c r="J183" s="210">
        <f>ROUND(I183*H183,2)</f>
        <v>0</v>
      </c>
      <c r="K183" s="206" t="s">
        <v>19</v>
      </c>
      <c r="L183" s="44"/>
      <c r="M183" s="211" t="s">
        <v>19</v>
      </c>
      <c r="N183" s="212" t="s">
        <v>40</v>
      </c>
      <c r="O183" s="84"/>
      <c r="P183" s="213">
        <f>O183*H183</f>
        <v>0</v>
      </c>
      <c r="Q183" s="213">
        <v>0</v>
      </c>
      <c r="R183" s="213">
        <f>Q183*H183</f>
        <v>0</v>
      </c>
      <c r="S183" s="213">
        <v>0</v>
      </c>
      <c r="T183" s="214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15" t="s">
        <v>128</v>
      </c>
      <c r="AT183" s="215" t="s">
        <v>124</v>
      </c>
      <c r="AU183" s="215" t="s">
        <v>79</v>
      </c>
      <c r="AY183" s="17" t="s">
        <v>121</v>
      </c>
      <c r="BE183" s="216">
        <f>IF(N183="základní",J183,0)</f>
        <v>0</v>
      </c>
      <c r="BF183" s="216">
        <f>IF(N183="snížená",J183,0)</f>
        <v>0</v>
      </c>
      <c r="BG183" s="216">
        <f>IF(N183="zákl. přenesená",J183,0)</f>
        <v>0</v>
      </c>
      <c r="BH183" s="216">
        <f>IF(N183="sníž. přenesená",J183,0)</f>
        <v>0</v>
      </c>
      <c r="BI183" s="216">
        <f>IF(N183="nulová",J183,0)</f>
        <v>0</v>
      </c>
      <c r="BJ183" s="17" t="s">
        <v>77</v>
      </c>
      <c r="BK183" s="216">
        <f>ROUND(I183*H183,2)</f>
        <v>0</v>
      </c>
      <c r="BL183" s="17" t="s">
        <v>128</v>
      </c>
      <c r="BM183" s="215" t="s">
        <v>1308</v>
      </c>
    </row>
    <row r="184" s="2" customFormat="1" ht="16.30189" customHeight="1">
      <c r="A184" s="38"/>
      <c r="B184" s="39"/>
      <c r="C184" s="217" t="s">
        <v>511</v>
      </c>
      <c r="D184" s="217" t="s">
        <v>134</v>
      </c>
      <c r="E184" s="218" t="s">
        <v>479</v>
      </c>
      <c r="F184" s="219" t="s">
        <v>480</v>
      </c>
      <c r="G184" s="220" t="s">
        <v>179</v>
      </c>
      <c r="H184" s="221">
        <v>20.699999999999999</v>
      </c>
      <c r="I184" s="222"/>
      <c r="J184" s="223">
        <f>ROUND(I184*H184,2)</f>
        <v>0</v>
      </c>
      <c r="K184" s="219" t="s">
        <v>19</v>
      </c>
      <c r="L184" s="224"/>
      <c r="M184" s="225" t="s">
        <v>19</v>
      </c>
      <c r="N184" s="226" t="s">
        <v>40</v>
      </c>
      <c r="O184" s="84"/>
      <c r="P184" s="213">
        <f>O184*H184</f>
        <v>0</v>
      </c>
      <c r="Q184" s="213">
        <v>0.00017000000000000001</v>
      </c>
      <c r="R184" s="213">
        <f>Q184*H184</f>
        <v>0.003519</v>
      </c>
      <c r="S184" s="213">
        <v>0</v>
      </c>
      <c r="T184" s="214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15" t="s">
        <v>138</v>
      </c>
      <c r="AT184" s="215" t="s">
        <v>134</v>
      </c>
      <c r="AU184" s="215" t="s">
        <v>79</v>
      </c>
      <c r="AY184" s="17" t="s">
        <v>121</v>
      </c>
      <c r="BE184" s="216">
        <f>IF(N184="základní",J184,0)</f>
        <v>0</v>
      </c>
      <c r="BF184" s="216">
        <f>IF(N184="snížená",J184,0)</f>
        <v>0</v>
      </c>
      <c r="BG184" s="216">
        <f>IF(N184="zákl. přenesená",J184,0)</f>
        <v>0</v>
      </c>
      <c r="BH184" s="216">
        <f>IF(N184="sníž. přenesená",J184,0)</f>
        <v>0</v>
      </c>
      <c r="BI184" s="216">
        <f>IF(N184="nulová",J184,0)</f>
        <v>0</v>
      </c>
      <c r="BJ184" s="17" t="s">
        <v>77</v>
      </c>
      <c r="BK184" s="216">
        <f>ROUND(I184*H184,2)</f>
        <v>0</v>
      </c>
      <c r="BL184" s="17" t="s">
        <v>128</v>
      </c>
      <c r="BM184" s="215" t="s">
        <v>1309</v>
      </c>
    </row>
    <row r="185" s="2" customFormat="1">
      <c r="A185" s="38"/>
      <c r="B185" s="39"/>
      <c r="C185" s="40"/>
      <c r="D185" s="227" t="s">
        <v>185</v>
      </c>
      <c r="E185" s="40"/>
      <c r="F185" s="228" t="s">
        <v>482</v>
      </c>
      <c r="G185" s="40"/>
      <c r="H185" s="40"/>
      <c r="I185" s="229"/>
      <c r="J185" s="40"/>
      <c r="K185" s="40"/>
      <c r="L185" s="44"/>
      <c r="M185" s="230"/>
      <c r="N185" s="231"/>
      <c r="O185" s="84"/>
      <c r="P185" s="84"/>
      <c r="Q185" s="84"/>
      <c r="R185" s="84"/>
      <c r="S185" s="84"/>
      <c r="T185" s="85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185</v>
      </c>
      <c r="AU185" s="17" t="s">
        <v>79</v>
      </c>
    </row>
    <row r="186" s="13" customFormat="1">
      <c r="A186" s="13"/>
      <c r="B186" s="238"/>
      <c r="C186" s="239"/>
      <c r="D186" s="227" t="s">
        <v>302</v>
      </c>
      <c r="E186" s="240" t="s">
        <v>19</v>
      </c>
      <c r="F186" s="241" t="s">
        <v>502</v>
      </c>
      <c r="G186" s="239"/>
      <c r="H186" s="242">
        <v>20.699999999999999</v>
      </c>
      <c r="I186" s="243"/>
      <c r="J186" s="239"/>
      <c r="K186" s="239"/>
      <c r="L186" s="244"/>
      <c r="M186" s="245"/>
      <c r="N186" s="246"/>
      <c r="O186" s="246"/>
      <c r="P186" s="246"/>
      <c r="Q186" s="246"/>
      <c r="R186" s="246"/>
      <c r="S186" s="246"/>
      <c r="T186" s="24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8" t="s">
        <v>302</v>
      </c>
      <c r="AU186" s="248" t="s">
        <v>79</v>
      </c>
      <c r="AV186" s="13" t="s">
        <v>79</v>
      </c>
      <c r="AW186" s="13" t="s">
        <v>31</v>
      </c>
      <c r="AX186" s="13" t="s">
        <v>77</v>
      </c>
      <c r="AY186" s="248" t="s">
        <v>121</v>
      </c>
    </row>
    <row r="187" s="2" customFormat="1" ht="23.4566" customHeight="1">
      <c r="A187" s="38"/>
      <c r="B187" s="39"/>
      <c r="C187" s="204" t="s">
        <v>515</v>
      </c>
      <c r="D187" s="204" t="s">
        <v>124</v>
      </c>
      <c r="E187" s="205" t="s">
        <v>485</v>
      </c>
      <c r="F187" s="206" t="s">
        <v>486</v>
      </c>
      <c r="G187" s="207" t="s">
        <v>179</v>
      </c>
      <c r="H187" s="208">
        <v>36</v>
      </c>
      <c r="I187" s="209"/>
      <c r="J187" s="210">
        <f>ROUND(I187*H187,2)</f>
        <v>0</v>
      </c>
      <c r="K187" s="206" t="s">
        <v>19</v>
      </c>
      <c r="L187" s="44"/>
      <c r="M187" s="211" t="s">
        <v>19</v>
      </c>
      <c r="N187" s="212" t="s">
        <v>40</v>
      </c>
      <c r="O187" s="84"/>
      <c r="P187" s="213">
        <f>O187*H187</f>
        <v>0</v>
      </c>
      <c r="Q187" s="213">
        <v>0</v>
      </c>
      <c r="R187" s="213">
        <f>Q187*H187</f>
        <v>0</v>
      </c>
      <c r="S187" s="213">
        <v>0</v>
      </c>
      <c r="T187" s="214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15" t="s">
        <v>128</v>
      </c>
      <c r="AT187" s="215" t="s">
        <v>124</v>
      </c>
      <c r="AU187" s="215" t="s">
        <v>79</v>
      </c>
      <c r="AY187" s="17" t="s">
        <v>121</v>
      </c>
      <c r="BE187" s="216">
        <f>IF(N187="základní",J187,0)</f>
        <v>0</v>
      </c>
      <c r="BF187" s="216">
        <f>IF(N187="snížená",J187,0)</f>
        <v>0</v>
      </c>
      <c r="BG187" s="216">
        <f>IF(N187="zákl. přenesená",J187,0)</f>
        <v>0</v>
      </c>
      <c r="BH187" s="216">
        <f>IF(N187="sníž. přenesená",J187,0)</f>
        <v>0</v>
      </c>
      <c r="BI187" s="216">
        <f>IF(N187="nulová",J187,0)</f>
        <v>0</v>
      </c>
      <c r="BJ187" s="17" t="s">
        <v>77</v>
      </c>
      <c r="BK187" s="216">
        <f>ROUND(I187*H187,2)</f>
        <v>0</v>
      </c>
      <c r="BL187" s="17" t="s">
        <v>128</v>
      </c>
      <c r="BM187" s="215" t="s">
        <v>1310</v>
      </c>
    </row>
    <row r="188" s="2" customFormat="1" ht="16.30189" customHeight="1">
      <c r="A188" s="38"/>
      <c r="B188" s="39"/>
      <c r="C188" s="217" t="s">
        <v>519</v>
      </c>
      <c r="D188" s="217" t="s">
        <v>134</v>
      </c>
      <c r="E188" s="218" t="s">
        <v>1311</v>
      </c>
      <c r="F188" s="219" t="s">
        <v>1312</v>
      </c>
      <c r="G188" s="220" t="s">
        <v>179</v>
      </c>
      <c r="H188" s="221">
        <v>36</v>
      </c>
      <c r="I188" s="222"/>
      <c r="J188" s="223">
        <f>ROUND(I188*H188,2)</f>
        <v>0</v>
      </c>
      <c r="K188" s="219" t="s">
        <v>19</v>
      </c>
      <c r="L188" s="224"/>
      <c r="M188" s="225" t="s">
        <v>19</v>
      </c>
      <c r="N188" s="226" t="s">
        <v>40</v>
      </c>
      <c r="O188" s="84"/>
      <c r="P188" s="213">
        <f>O188*H188</f>
        <v>0</v>
      </c>
      <c r="Q188" s="213">
        <v>0.0040400000000000002</v>
      </c>
      <c r="R188" s="213">
        <f>Q188*H188</f>
        <v>0.14544000000000001</v>
      </c>
      <c r="S188" s="213">
        <v>0</v>
      </c>
      <c r="T188" s="214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15" t="s">
        <v>138</v>
      </c>
      <c r="AT188" s="215" t="s">
        <v>134</v>
      </c>
      <c r="AU188" s="215" t="s">
        <v>79</v>
      </c>
      <c r="AY188" s="17" t="s">
        <v>121</v>
      </c>
      <c r="BE188" s="216">
        <f>IF(N188="základní",J188,0)</f>
        <v>0</v>
      </c>
      <c r="BF188" s="216">
        <f>IF(N188="snížená",J188,0)</f>
        <v>0</v>
      </c>
      <c r="BG188" s="216">
        <f>IF(N188="zákl. přenesená",J188,0)</f>
        <v>0</v>
      </c>
      <c r="BH188" s="216">
        <f>IF(N188="sníž. přenesená",J188,0)</f>
        <v>0</v>
      </c>
      <c r="BI188" s="216">
        <f>IF(N188="nulová",J188,0)</f>
        <v>0</v>
      </c>
      <c r="BJ188" s="17" t="s">
        <v>77</v>
      </c>
      <c r="BK188" s="216">
        <f>ROUND(I188*H188,2)</f>
        <v>0</v>
      </c>
      <c r="BL188" s="17" t="s">
        <v>128</v>
      </c>
      <c r="BM188" s="215" t="s">
        <v>1313</v>
      </c>
    </row>
    <row r="189" s="2" customFormat="1">
      <c r="A189" s="38"/>
      <c r="B189" s="39"/>
      <c r="C189" s="40"/>
      <c r="D189" s="227" t="s">
        <v>185</v>
      </c>
      <c r="E189" s="40"/>
      <c r="F189" s="228" t="s">
        <v>1314</v>
      </c>
      <c r="G189" s="40"/>
      <c r="H189" s="40"/>
      <c r="I189" s="229"/>
      <c r="J189" s="40"/>
      <c r="K189" s="40"/>
      <c r="L189" s="44"/>
      <c r="M189" s="230"/>
      <c r="N189" s="231"/>
      <c r="O189" s="84"/>
      <c r="P189" s="84"/>
      <c r="Q189" s="84"/>
      <c r="R189" s="84"/>
      <c r="S189" s="84"/>
      <c r="T189" s="85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185</v>
      </c>
      <c r="AU189" s="17" t="s">
        <v>79</v>
      </c>
    </row>
    <row r="190" s="2" customFormat="1" ht="23.4566" customHeight="1">
      <c r="A190" s="38"/>
      <c r="B190" s="39"/>
      <c r="C190" s="204" t="s">
        <v>523</v>
      </c>
      <c r="D190" s="204" t="s">
        <v>124</v>
      </c>
      <c r="E190" s="205" t="s">
        <v>494</v>
      </c>
      <c r="F190" s="206" t="s">
        <v>495</v>
      </c>
      <c r="G190" s="207" t="s">
        <v>179</v>
      </c>
      <c r="H190" s="208">
        <v>12</v>
      </c>
      <c r="I190" s="209"/>
      <c r="J190" s="210">
        <f>ROUND(I190*H190,2)</f>
        <v>0</v>
      </c>
      <c r="K190" s="206" t="s">
        <v>19</v>
      </c>
      <c r="L190" s="44"/>
      <c r="M190" s="211" t="s">
        <v>19</v>
      </c>
      <c r="N190" s="212" t="s">
        <v>40</v>
      </c>
      <c r="O190" s="84"/>
      <c r="P190" s="213">
        <f>O190*H190</f>
        <v>0</v>
      </c>
      <c r="Q190" s="213">
        <v>0</v>
      </c>
      <c r="R190" s="213">
        <f>Q190*H190</f>
        <v>0</v>
      </c>
      <c r="S190" s="213">
        <v>0</v>
      </c>
      <c r="T190" s="214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15" t="s">
        <v>128</v>
      </c>
      <c r="AT190" s="215" t="s">
        <v>124</v>
      </c>
      <c r="AU190" s="215" t="s">
        <v>79</v>
      </c>
      <c r="AY190" s="17" t="s">
        <v>121</v>
      </c>
      <c r="BE190" s="216">
        <f>IF(N190="základní",J190,0)</f>
        <v>0</v>
      </c>
      <c r="BF190" s="216">
        <f>IF(N190="snížená",J190,0)</f>
        <v>0</v>
      </c>
      <c r="BG190" s="216">
        <f>IF(N190="zákl. přenesená",J190,0)</f>
        <v>0</v>
      </c>
      <c r="BH190" s="216">
        <f>IF(N190="sníž. přenesená",J190,0)</f>
        <v>0</v>
      </c>
      <c r="BI190" s="216">
        <f>IF(N190="nulová",J190,0)</f>
        <v>0</v>
      </c>
      <c r="BJ190" s="17" t="s">
        <v>77</v>
      </c>
      <c r="BK190" s="216">
        <f>ROUND(I190*H190,2)</f>
        <v>0</v>
      </c>
      <c r="BL190" s="17" t="s">
        <v>128</v>
      </c>
      <c r="BM190" s="215" t="s">
        <v>1315</v>
      </c>
    </row>
    <row r="191" s="2" customFormat="1" ht="16.30189" customHeight="1">
      <c r="A191" s="38"/>
      <c r="B191" s="39"/>
      <c r="C191" s="217" t="s">
        <v>528</v>
      </c>
      <c r="D191" s="217" t="s">
        <v>134</v>
      </c>
      <c r="E191" s="218" t="s">
        <v>498</v>
      </c>
      <c r="F191" s="219" t="s">
        <v>499</v>
      </c>
      <c r="G191" s="220" t="s">
        <v>179</v>
      </c>
      <c r="H191" s="221">
        <v>13.800000000000001</v>
      </c>
      <c r="I191" s="222"/>
      <c r="J191" s="223">
        <f>ROUND(I191*H191,2)</f>
        <v>0</v>
      </c>
      <c r="K191" s="219" t="s">
        <v>19</v>
      </c>
      <c r="L191" s="224"/>
      <c r="M191" s="225" t="s">
        <v>19</v>
      </c>
      <c r="N191" s="226" t="s">
        <v>40</v>
      </c>
      <c r="O191" s="84"/>
      <c r="P191" s="213">
        <f>O191*H191</f>
        <v>0</v>
      </c>
      <c r="Q191" s="213">
        <v>0.0011000000000000001</v>
      </c>
      <c r="R191" s="213">
        <f>Q191*H191</f>
        <v>0.015180000000000003</v>
      </c>
      <c r="S191" s="213">
        <v>0</v>
      </c>
      <c r="T191" s="214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15" t="s">
        <v>138</v>
      </c>
      <c r="AT191" s="215" t="s">
        <v>134</v>
      </c>
      <c r="AU191" s="215" t="s">
        <v>79</v>
      </c>
      <c r="AY191" s="17" t="s">
        <v>121</v>
      </c>
      <c r="BE191" s="216">
        <f>IF(N191="základní",J191,0)</f>
        <v>0</v>
      </c>
      <c r="BF191" s="216">
        <f>IF(N191="snížená",J191,0)</f>
        <v>0</v>
      </c>
      <c r="BG191" s="216">
        <f>IF(N191="zákl. přenesená",J191,0)</f>
        <v>0</v>
      </c>
      <c r="BH191" s="216">
        <f>IF(N191="sníž. přenesená",J191,0)</f>
        <v>0</v>
      </c>
      <c r="BI191" s="216">
        <f>IF(N191="nulová",J191,0)</f>
        <v>0</v>
      </c>
      <c r="BJ191" s="17" t="s">
        <v>77</v>
      </c>
      <c r="BK191" s="216">
        <f>ROUND(I191*H191,2)</f>
        <v>0</v>
      </c>
      <c r="BL191" s="17" t="s">
        <v>128</v>
      </c>
      <c r="BM191" s="215" t="s">
        <v>1316</v>
      </c>
    </row>
    <row r="192" s="2" customFormat="1">
      <c r="A192" s="38"/>
      <c r="B192" s="39"/>
      <c r="C192" s="40"/>
      <c r="D192" s="227" t="s">
        <v>185</v>
      </c>
      <c r="E192" s="40"/>
      <c r="F192" s="228" t="s">
        <v>501</v>
      </c>
      <c r="G192" s="40"/>
      <c r="H192" s="40"/>
      <c r="I192" s="229"/>
      <c r="J192" s="40"/>
      <c r="K192" s="40"/>
      <c r="L192" s="44"/>
      <c r="M192" s="230"/>
      <c r="N192" s="231"/>
      <c r="O192" s="84"/>
      <c r="P192" s="84"/>
      <c r="Q192" s="84"/>
      <c r="R192" s="84"/>
      <c r="S192" s="84"/>
      <c r="T192" s="85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185</v>
      </c>
      <c r="AU192" s="17" t="s">
        <v>79</v>
      </c>
    </row>
    <row r="193" s="13" customFormat="1">
      <c r="A193" s="13"/>
      <c r="B193" s="238"/>
      <c r="C193" s="239"/>
      <c r="D193" s="227" t="s">
        <v>302</v>
      </c>
      <c r="E193" s="240" t="s">
        <v>19</v>
      </c>
      <c r="F193" s="241" t="s">
        <v>483</v>
      </c>
      <c r="G193" s="239"/>
      <c r="H193" s="242">
        <v>13.800000000000001</v>
      </c>
      <c r="I193" s="243"/>
      <c r="J193" s="239"/>
      <c r="K193" s="239"/>
      <c r="L193" s="244"/>
      <c r="M193" s="245"/>
      <c r="N193" s="246"/>
      <c r="O193" s="246"/>
      <c r="P193" s="246"/>
      <c r="Q193" s="246"/>
      <c r="R193" s="246"/>
      <c r="S193" s="246"/>
      <c r="T193" s="24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8" t="s">
        <v>302</v>
      </c>
      <c r="AU193" s="248" t="s">
        <v>79</v>
      </c>
      <c r="AV193" s="13" t="s">
        <v>79</v>
      </c>
      <c r="AW193" s="13" t="s">
        <v>31</v>
      </c>
      <c r="AX193" s="13" t="s">
        <v>77</v>
      </c>
      <c r="AY193" s="248" t="s">
        <v>121</v>
      </c>
    </row>
    <row r="194" s="2" customFormat="1" ht="21.0566" customHeight="1">
      <c r="A194" s="38"/>
      <c r="B194" s="39"/>
      <c r="C194" s="204" t="s">
        <v>532</v>
      </c>
      <c r="D194" s="204" t="s">
        <v>124</v>
      </c>
      <c r="E194" s="205" t="s">
        <v>504</v>
      </c>
      <c r="F194" s="206" t="s">
        <v>505</v>
      </c>
      <c r="G194" s="207" t="s">
        <v>127</v>
      </c>
      <c r="H194" s="208">
        <v>30</v>
      </c>
      <c r="I194" s="209"/>
      <c r="J194" s="210">
        <f>ROUND(I194*H194,2)</f>
        <v>0</v>
      </c>
      <c r="K194" s="206" t="s">
        <v>19</v>
      </c>
      <c r="L194" s="44"/>
      <c r="M194" s="211" t="s">
        <v>19</v>
      </c>
      <c r="N194" s="212" t="s">
        <v>40</v>
      </c>
      <c r="O194" s="84"/>
      <c r="P194" s="213">
        <f>O194*H194</f>
        <v>0</v>
      </c>
      <c r="Q194" s="213">
        <v>0</v>
      </c>
      <c r="R194" s="213">
        <f>Q194*H194</f>
        <v>0</v>
      </c>
      <c r="S194" s="213">
        <v>0</v>
      </c>
      <c r="T194" s="214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15" t="s">
        <v>128</v>
      </c>
      <c r="AT194" s="215" t="s">
        <v>124</v>
      </c>
      <c r="AU194" s="215" t="s">
        <v>79</v>
      </c>
      <c r="AY194" s="17" t="s">
        <v>121</v>
      </c>
      <c r="BE194" s="216">
        <f>IF(N194="základní",J194,0)</f>
        <v>0</v>
      </c>
      <c r="BF194" s="216">
        <f>IF(N194="snížená",J194,0)</f>
        <v>0</v>
      </c>
      <c r="BG194" s="216">
        <f>IF(N194="zákl. přenesená",J194,0)</f>
        <v>0</v>
      </c>
      <c r="BH194" s="216">
        <f>IF(N194="sníž. přenesená",J194,0)</f>
        <v>0</v>
      </c>
      <c r="BI194" s="216">
        <f>IF(N194="nulová",J194,0)</f>
        <v>0</v>
      </c>
      <c r="BJ194" s="17" t="s">
        <v>77</v>
      </c>
      <c r="BK194" s="216">
        <f>ROUND(I194*H194,2)</f>
        <v>0</v>
      </c>
      <c r="BL194" s="17" t="s">
        <v>128</v>
      </c>
      <c r="BM194" s="215" t="s">
        <v>1317</v>
      </c>
    </row>
    <row r="195" s="2" customFormat="1" ht="21.0566" customHeight="1">
      <c r="A195" s="38"/>
      <c r="B195" s="39"/>
      <c r="C195" s="204" t="s">
        <v>536</v>
      </c>
      <c r="D195" s="204" t="s">
        <v>124</v>
      </c>
      <c r="E195" s="205" t="s">
        <v>508</v>
      </c>
      <c r="F195" s="206" t="s">
        <v>509</v>
      </c>
      <c r="G195" s="207" t="s">
        <v>127</v>
      </c>
      <c r="H195" s="208">
        <v>30</v>
      </c>
      <c r="I195" s="209"/>
      <c r="J195" s="210">
        <f>ROUND(I195*H195,2)</f>
        <v>0</v>
      </c>
      <c r="K195" s="206" t="s">
        <v>19</v>
      </c>
      <c r="L195" s="44"/>
      <c r="M195" s="211" t="s">
        <v>19</v>
      </c>
      <c r="N195" s="212" t="s">
        <v>40</v>
      </c>
      <c r="O195" s="84"/>
      <c r="P195" s="213">
        <f>O195*H195</f>
        <v>0</v>
      </c>
      <c r="Q195" s="213">
        <v>0</v>
      </c>
      <c r="R195" s="213">
        <f>Q195*H195</f>
        <v>0</v>
      </c>
      <c r="S195" s="213">
        <v>0</v>
      </c>
      <c r="T195" s="214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15" t="s">
        <v>128</v>
      </c>
      <c r="AT195" s="215" t="s">
        <v>124</v>
      </c>
      <c r="AU195" s="215" t="s">
        <v>79</v>
      </c>
      <c r="AY195" s="17" t="s">
        <v>121</v>
      </c>
      <c r="BE195" s="216">
        <f>IF(N195="základní",J195,0)</f>
        <v>0</v>
      </c>
      <c r="BF195" s="216">
        <f>IF(N195="snížená",J195,0)</f>
        <v>0</v>
      </c>
      <c r="BG195" s="216">
        <f>IF(N195="zákl. přenesená",J195,0)</f>
        <v>0</v>
      </c>
      <c r="BH195" s="216">
        <f>IF(N195="sníž. přenesená",J195,0)</f>
        <v>0</v>
      </c>
      <c r="BI195" s="216">
        <f>IF(N195="nulová",J195,0)</f>
        <v>0</v>
      </c>
      <c r="BJ195" s="17" t="s">
        <v>77</v>
      </c>
      <c r="BK195" s="216">
        <f>ROUND(I195*H195,2)</f>
        <v>0</v>
      </c>
      <c r="BL195" s="17" t="s">
        <v>128</v>
      </c>
      <c r="BM195" s="215" t="s">
        <v>1318</v>
      </c>
    </row>
    <row r="196" s="2" customFormat="1" ht="21.0566" customHeight="1">
      <c r="A196" s="38"/>
      <c r="B196" s="39"/>
      <c r="C196" s="204" t="s">
        <v>538</v>
      </c>
      <c r="D196" s="204" t="s">
        <v>124</v>
      </c>
      <c r="E196" s="205" t="s">
        <v>512</v>
      </c>
      <c r="F196" s="206" t="s">
        <v>513</v>
      </c>
      <c r="G196" s="207" t="s">
        <v>127</v>
      </c>
      <c r="H196" s="208">
        <v>8</v>
      </c>
      <c r="I196" s="209"/>
      <c r="J196" s="210">
        <f>ROUND(I196*H196,2)</f>
        <v>0</v>
      </c>
      <c r="K196" s="206" t="s">
        <v>19</v>
      </c>
      <c r="L196" s="44"/>
      <c r="M196" s="211" t="s">
        <v>19</v>
      </c>
      <c r="N196" s="212" t="s">
        <v>40</v>
      </c>
      <c r="O196" s="84"/>
      <c r="P196" s="213">
        <f>O196*H196</f>
        <v>0</v>
      </c>
      <c r="Q196" s="213">
        <v>0</v>
      </c>
      <c r="R196" s="213">
        <f>Q196*H196</f>
        <v>0</v>
      </c>
      <c r="S196" s="213">
        <v>0</v>
      </c>
      <c r="T196" s="214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15" t="s">
        <v>128</v>
      </c>
      <c r="AT196" s="215" t="s">
        <v>124</v>
      </c>
      <c r="AU196" s="215" t="s">
        <v>79</v>
      </c>
      <c r="AY196" s="17" t="s">
        <v>121</v>
      </c>
      <c r="BE196" s="216">
        <f>IF(N196="základní",J196,0)</f>
        <v>0</v>
      </c>
      <c r="BF196" s="216">
        <f>IF(N196="snížená",J196,0)</f>
        <v>0</v>
      </c>
      <c r="BG196" s="216">
        <f>IF(N196="zákl. přenesená",J196,0)</f>
        <v>0</v>
      </c>
      <c r="BH196" s="216">
        <f>IF(N196="sníž. přenesená",J196,0)</f>
        <v>0</v>
      </c>
      <c r="BI196" s="216">
        <f>IF(N196="nulová",J196,0)</f>
        <v>0</v>
      </c>
      <c r="BJ196" s="17" t="s">
        <v>77</v>
      </c>
      <c r="BK196" s="216">
        <f>ROUND(I196*H196,2)</f>
        <v>0</v>
      </c>
      <c r="BL196" s="17" t="s">
        <v>128</v>
      </c>
      <c r="BM196" s="215" t="s">
        <v>1319</v>
      </c>
    </row>
    <row r="197" s="2" customFormat="1" ht="21.0566" customHeight="1">
      <c r="A197" s="38"/>
      <c r="B197" s="39"/>
      <c r="C197" s="204" t="s">
        <v>543</v>
      </c>
      <c r="D197" s="204" t="s">
        <v>124</v>
      </c>
      <c r="E197" s="205" t="s">
        <v>516</v>
      </c>
      <c r="F197" s="206" t="s">
        <v>517</v>
      </c>
      <c r="G197" s="207" t="s">
        <v>127</v>
      </c>
      <c r="H197" s="208">
        <v>10</v>
      </c>
      <c r="I197" s="209"/>
      <c r="J197" s="210">
        <f>ROUND(I197*H197,2)</f>
        <v>0</v>
      </c>
      <c r="K197" s="206" t="s">
        <v>19</v>
      </c>
      <c r="L197" s="44"/>
      <c r="M197" s="211" t="s">
        <v>19</v>
      </c>
      <c r="N197" s="212" t="s">
        <v>40</v>
      </c>
      <c r="O197" s="84"/>
      <c r="P197" s="213">
        <f>O197*H197</f>
        <v>0</v>
      </c>
      <c r="Q197" s="213">
        <v>0</v>
      </c>
      <c r="R197" s="213">
        <f>Q197*H197</f>
        <v>0</v>
      </c>
      <c r="S197" s="213">
        <v>0</v>
      </c>
      <c r="T197" s="214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15" t="s">
        <v>128</v>
      </c>
      <c r="AT197" s="215" t="s">
        <v>124</v>
      </c>
      <c r="AU197" s="215" t="s">
        <v>79</v>
      </c>
      <c r="AY197" s="17" t="s">
        <v>121</v>
      </c>
      <c r="BE197" s="216">
        <f>IF(N197="základní",J197,0)</f>
        <v>0</v>
      </c>
      <c r="BF197" s="216">
        <f>IF(N197="snížená",J197,0)</f>
        <v>0</v>
      </c>
      <c r="BG197" s="216">
        <f>IF(N197="zákl. přenesená",J197,0)</f>
        <v>0</v>
      </c>
      <c r="BH197" s="216">
        <f>IF(N197="sníž. přenesená",J197,0)</f>
        <v>0</v>
      </c>
      <c r="BI197" s="216">
        <f>IF(N197="nulová",J197,0)</f>
        <v>0</v>
      </c>
      <c r="BJ197" s="17" t="s">
        <v>77</v>
      </c>
      <c r="BK197" s="216">
        <f>ROUND(I197*H197,2)</f>
        <v>0</v>
      </c>
      <c r="BL197" s="17" t="s">
        <v>128</v>
      </c>
      <c r="BM197" s="215" t="s">
        <v>1320</v>
      </c>
    </row>
    <row r="198" s="2" customFormat="1" ht="21.0566" customHeight="1">
      <c r="A198" s="38"/>
      <c r="B198" s="39"/>
      <c r="C198" s="204" t="s">
        <v>547</v>
      </c>
      <c r="D198" s="204" t="s">
        <v>124</v>
      </c>
      <c r="E198" s="205" t="s">
        <v>520</v>
      </c>
      <c r="F198" s="206" t="s">
        <v>521</v>
      </c>
      <c r="G198" s="207" t="s">
        <v>127</v>
      </c>
      <c r="H198" s="208">
        <v>1</v>
      </c>
      <c r="I198" s="209"/>
      <c r="J198" s="210">
        <f>ROUND(I198*H198,2)</f>
        <v>0</v>
      </c>
      <c r="K198" s="206" t="s">
        <v>19</v>
      </c>
      <c r="L198" s="44"/>
      <c r="M198" s="211" t="s">
        <v>19</v>
      </c>
      <c r="N198" s="212" t="s">
        <v>40</v>
      </c>
      <c r="O198" s="84"/>
      <c r="P198" s="213">
        <f>O198*H198</f>
        <v>0</v>
      </c>
      <c r="Q198" s="213">
        <v>0</v>
      </c>
      <c r="R198" s="213">
        <f>Q198*H198</f>
        <v>0</v>
      </c>
      <c r="S198" s="213">
        <v>0</v>
      </c>
      <c r="T198" s="214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15" t="s">
        <v>128</v>
      </c>
      <c r="AT198" s="215" t="s">
        <v>124</v>
      </c>
      <c r="AU198" s="215" t="s">
        <v>79</v>
      </c>
      <c r="AY198" s="17" t="s">
        <v>121</v>
      </c>
      <c r="BE198" s="216">
        <f>IF(N198="základní",J198,0)</f>
        <v>0</v>
      </c>
      <c r="BF198" s="216">
        <f>IF(N198="snížená",J198,0)</f>
        <v>0</v>
      </c>
      <c r="BG198" s="216">
        <f>IF(N198="zákl. přenesená",J198,0)</f>
        <v>0</v>
      </c>
      <c r="BH198" s="216">
        <f>IF(N198="sníž. přenesená",J198,0)</f>
        <v>0</v>
      </c>
      <c r="BI198" s="216">
        <f>IF(N198="nulová",J198,0)</f>
        <v>0</v>
      </c>
      <c r="BJ198" s="17" t="s">
        <v>77</v>
      </c>
      <c r="BK198" s="216">
        <f>ROUND(I198*H198,2)</f>
        <v>0</v>
      </c>
      <c r="BL198" s="17" t="s">
        <v>128</v>
      </c>
      <c r="BM198" s="215" t="s">
        <v>1321</v>
      </c>
    </row>
    <row r="199" s="2" customFormat="1" ht="16.30189" customHeight="1">
      <c r="A199" s="38"/>
      <c r="B199" s="39"/>
      <c r="C199" s="217" t="s">
        <v>552</v>
      </c>
      <c r="D199" s="217" t="s">
        <v>134</v>
      </c>
      <c r="E199" s="218" t="s">
        <v>1322</v>
      </c>
      <c r="F199" s="219" t="s">
        <v>1323</v>
      </c>
      <c r="G199" s="220" t="s">
        <v>127</v>
      </c>
      <c r="H199" s="221">
        <v>1</v>
      </c>
      <c r="I199" s="222"/>
      <c r="J199" s="223">
        <f>ROUND(I199*H199,2)</f>
        <v>0</v>
      </c>
      <c r="K199" s="219" t="s">
        <v>19</v>
      </c>
      <c r="L199" s="224"/>
      <c r="M199" s="225" t="s">
        <v>19</v>
      </c>
      <c r="N199" s="226" t="s">
        <v>40</v>
      </c>
      <c r="O199" s="84"/>
      <c r="P199" s="213">
        <f>O199*H199</f>
        <v>0</v>
      </c>
      <c r="Q199" s="213">
        <v>0</v>
      </c>
      <c r="R199" s="213">
        <f>Q199*H199</f>
        <v>0</v>
      </c>
      <c r="S199" s="213">
        <v>0</v>
      </c>
      <c r="T199" s="214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15" t="s">
        <v>138</v>
      </c>
      <c r="AT199" s="215" t="s">
        <v>134</v>
      </c>
      <c r="AU199" s="215" t="s">
        <v>79</v>
      </c>
      <c r="AY199" s="17" t="s">
        <v>121</v>
      </c>
      <c r="BE199" s="216">
        <f>IF(N199="základní",J199,0)</f>
        <v>0</v>
      </c>
      <c r="BF199" s="216">
        <f>IF(N199="snížená",J199,0)</f>
        <v>0</v>
      </c>
      <c r="BG199" s="216">
        <f>IF(N199="zákl. přenesená",J199,0)</f>
        <v>0</v>
      </c>
      <c r="BH199" s="216">
        <f>IF(N199="sníž. přenesená",J199,0)</f>
        <v>0</v>
      </c>
      <c r="BI199" s="216">
        <f>IF(N199="nulová",J199,0)</f>
        <v>0</v>
      </c>
      <c r="BJ199" s="17" t="s">
        <v>77</v>
      </c>
      <c r="BK199" s="216">
        <f>ROUND(I199*H199,2)</f>
        <v>0</v>
      </c>
      <c r="BL199" s="17" t="s">
        <v>128</v>
      </c>
      <c r="BM199" s="215" t="s">
        <v>1324</v>
      </c>
    </row>
    <row r="200" s="2" customFormat="1">
      <c r="A200" s="38"/>
      <c r="B200" s="39"/>
      <c r="C200" s="40"/>
      <c r="D200" s="227" t="s">
        <v>185</v>
      </c>
      <c r="E200" s="40"/>
      <c r="F200" s="228" t="s">
        <v>1325</v>
      </c>
      <c r="G200" s="40"/>
      <c r="H200" s="40"/>
      <c r="I200" s="229"/>
      <c r="J200" s="40"/>
      <c r="K200" s="40"/>
      <c r="L200" s="44"/>
      <c r="M200" s="230"/>
      <c r="N200" s="231"/>
      <c r="O200" s="84"/>
      <c r="P200" s="84"/>
      <c r="Q200" s="84"/>
      <c r="R200" s="84"/>
      <c r="S200" s="84"/>
      <c r="T200" s="85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185</v>
      </c>
      <c r="AU200" s="17" t="s">
        <v>79</v>
      </c>
    </row>
    <row r="201" s="2" customFormat="1" ht="21.0566" customHeight="1">
      <c r="A201" s="38"/>
      <c r="B201" s="39"/>
      <c r="C201" s="204" t="s">
        <v>557</v>
      </c>
      <c r="D201" s="204" t="s">
        <v>124</v>
      </c>
      <c r="E201" s="205" t="s">
        <v>529</v>
      </c>
      <c r="F201" s="206" t="s">
        <v>530</v>
      </c>
      <c r="G201" s="207" t="s">
        <v>127</v>
      </c>
      <c r="H201" s="208">
        <v>1</v>
      </c>
      <c r="I201" s="209"/>
      <c r="J201" s="210">
        <f>ROUND(I201*H201,2)</f>
        <v>0</v>
      </c>
      <c r="K201" s="206" t="s">
        <v>19</v>
      </c>
      <c r="L201" s="44"/>
      <c r="M201" s="211" t="s">
        <v>19</v>
      </c>
      <c r="N201" s="212" t="s">
        <v>40</v>
      </c>
      <c r="O201" s="84"/>
      <c r="P201" s="213">
        <f>O201*H201</f>
        <v>0</v>
      </c>
      <c r="Q201" s="213">
        <v>0</v>
      </c>
      <c r="R201" s="213">
        <f>Q201*H201</f>
        <v>0</v>
      </c>
      <c r="S201" s="213">
        <v>0</v>
      </c>
      <c r="T201" s="214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15" t="s">
        <v>128</v>
      </c>
      <c r="AT201" s="215" t="s">
        <v>124</v>
      </c>
      <c r="AU201" s="215" t="s">
        <v>79</v>
      </c>
      <c r="AY201" s="17" t="s">
        <v>121</v>
      </c>
      <c r="BE201" s="216">
        <f>IF(N201="základní",J201,0)</f>
        <v>0</v>
      </c>
      <c r="BF201" s="216">
        <f>IF(N201="snížená",J201,0)</f>
        <v>0</v>
      </c>
      <c r="BG201" s="216">
        <f>IF(N201="zákl. přenesená",J201,0)</f>
        <v>0</v>
      </c>
      <c r="BH201" s="216">
        <f>IF(N201="sníž. přenesená",J201,0)</f>
        <v>0</v>
      </c>
      <c r="BI201" s="216">
        <f>IF(N201="nulová",J201,0)</f>
        <v>0</v>
      </c>
      <c r="BJ201" s="17" t="s">
        <v>77</v>
      </c>
      <c r="BK201" s="216">
        <f>ROUND(I201*H201,2)</f>
        <v>0</v>
      </c>
      <c r="BL201" s="17" t="s">
        <v>128</v>
      </c>
      <c r="BM201" s="215" t="s">
        <v>1326</v>
      </c>
    </row>
    <row r="202" s="2" customFormat="1" ht="16.30189" customHeight="1">
      <c r="A202" s="38"/>
      <c r="B202" s="39"/>
      <c r="C202" s="217" t="s">
        <v>562</v>
      </c>
      <c r="D202" s="217" t="s">
        <v>134</v>
      </c>
      <c r="E202" s="218" t="s">
        <v>533</v>
      </c>
      <c r="F202" s="219" t="s">
        <v>534</v>
      </c>
      <c r="G202" s="220" t="s">
        <v>127</v>
      </c>
      <c r="H202" s="221">
        <v>1</v>
      </c>
      <c r="I202" s="222"/>
      <c r="J202" s="223">
        <f>ROUND(I202*H202,2)</f>
        <v>0</v>
      </c>
      <c r="K202" s="219" t="s">
        <v>19</v>
      </c>
      <c r="L202" s="224"/>
      <c r="M202" s="225" t="s">
        <v>19</v>
      </c>
      <c r="N202" s="226" t="s">
        <v>40</v>
      </c>
      <c r="O202" s="84"/>
      <c r="P202" s="213">
        <f>O202*H202</f>
        <v>0</v>
      </c>
      <c r="Q202" s="213">
        <v>0.00010000000000000001</v>
      </c>
      <c r="R202" s="213">
        <f>Q202*H202</f>
        <v>0.00010000000000000001</v>
      </c>
      <c r="S202" s="213">
        <v>0</v>
      </c>
      <c r="T202" s="214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15" t="s">
        <v>138</v>
      </c>
      <c r="AT202" s="215" t="s">
        <v>134</v>
      </c>
      <c r="AU202" s="215" t="s">
        <v>79</v>
      </c>
      <c r="AY202" s="17" t="s">
        <v>121</v>
      </c>
      <c r="BE202" s="216">
        <f>IF(N202="základní",J202,0)</f>
        <v>0</v>
      </c>
      <c r="BF202" s="216">
        <f>IF(N202="snížená",J202,0)</f>
        <v>0</v>
      </c>
      <c r="BG202" s="216">
        <f>IF(N202="zákl. přenesená",J202,0)</f>
        <v>0</v>
      </c>
      <c r="BH202" s="216">
        <f>IF(N202="sníž. přenesená",J202,0)</f>
        <v>0</v>
      </c>
      <c r="BI202" s="216">
        <f>IF(N202="nulová",J202,0)</f>
        <v>0</v>
      </c>
      <c r="BJ202" s="17" t="s">
        <v>77</v>
      </c>
      <c r="BK202" s="216">
        <f>ROUND(I202*H202,2)</f>
        <v>0</v>
      </c>
      <c r="BL202" s="17" t="s">
        <v>128</v>
      </c>
      <c r="BM202" s="215" t="s">
        <v>1327</v>
      </c>
    </row>
    <row r="203" s="2" customFormat="1" ht="23.4566" customHeight="1">
      <c r="A203" s="38"/>
      <c r="B203" s="39"/>
      <c r="C203" s="204" t="s">
        <v>564</v>
      </c>
      <c r="D203" s="204" t="s">
        <v>124</v>
      </c>
      <c r="E203" s="205" t="s">
        <v>177</v>
      </c>
      <c r="F203" s="206" t="s">
        <v>178</v>
      </c>
      <c r="G203" s="207" t="s">
        <v>179</v>
      </c>
      <c r="H203" s="208">
        <v>300</v>
      </c>
      <c r="I203" s="209"/>
      <c r="J203" s="210">
        <f>ROUND(I203*H203,2)</f>
        <v>0</v>
      </c>
      <c r="K203" s="206" t="s">
        <v>19</v>
      </c>
      <c r="L203" s="44"/>
      <c r="M203" s="211" t="s">
        <v>19</v>
      </c>
      <c r="N203" s="212" t="s">
        <v>40</v>
      </c>
      <c r="O203" s="84"/>
      <c r="P203" s="213">
        <f>O203*H203</f>
        <v>0</v>
      </c>
      <c r="Q203" s="213">
        <v>0</v>
      </c>
      <c r="R203" s="213">
        <f>Q203*H203</f>
        <v>0</v>
      </c>
      <c r="S203" s="213">
        <v>0</v>
      </c>
      <c r="T203" s="214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15" t="s">
        <v>128</v>
      </c>
      <c r="AT203" s="215" t="s">
        <v>124</v>
      </c>
      <c r="AU203" s="215" t="s">
        <v>79</v>
      </c>
      <c r="AY203" s="17" t="s">
        <v>121</v>
      </c>
      <c r="BE203" s="216">
        <f>IF(N203="základní",J203,0)</f>
        <v>0</v>
      </c>
      <c r="BF203" s="216">
        <f>IF(N203="snížená",J203,0)</f>
        <v>0</v>
      </c>
      <c r="BG203" s="216">
        <f>IF(N203="zákl. přenesená",J203,0)</f>
        <v>0</v>
      </c>
      <c r="BH203" s="216">
        <f>IF(N203="sníž. přenesená",J203,0)</f>
        <v>0</v>
      </c>
      <c r="BI203" s="216">
        <f>IF(N203="nulová",J203,0)</f>
        <v>0</v>
      </c>
      <c r="BJ203" s="17" t="s">
        <v>77</v>
      </c>
      <c r="BK203" s="216">
        <f>ROUND(I203*H203,2)</f>
        <v>0</v>
      </c>
      <c r="BL203" s="17" t="s">
        <v>128</v>
      </c>
      <c r="BM203" s="215" t="s">
        <v>1328</v>
      </c>
    </row>
    <row r="204" s="2" customFormat="1" ht="16.30189" customHeight="1">
      <c r="A204" s="38"/>
      <c r="B204" s="39"/>
      <c r="C204" s="217" t="s">
        <v>569</v>
      </c>
      <c r="D204" s="217" t="s">
        <v>134</v>
      </c>
      <c r="E204" s="218" t="s">
        <v>539</v>
      </c>
      <c r="F204" s="219" t="s">
        <v>540</v>
      </c>
      <c r="G204" s="220" t="s">
        <v>179</v>
      </c>
      <c r="H204" s="221">
        <v>315</v>
      </c>
      <c r="I204" s="222"/>
      <c r="J204" s="223">
        <f>ROUND(I204*H204,2)</f>
        <v>0</v>
      </c>
      <c r="K204" s="219" t="s">
        <v>19</v>
      </c>
      <c r="L204" s="224"/>
      <c r="M204" s="225" t="s">
        <v>19</v>
      </c>
      <c r="N204" s="226" t="s">
        <v>40</v>
      </c>
      <c r="O204" s="84"/>
      <c r="P204" s="213">
        <f>O204*H204</f>
        <v>0</v>
      </c>
      <c r="Q204" s="213">
        <v>0.00010000000000000001</v>
      </c>
      <c r="R204" s="213">
        <f>Q204*H204</f>
        <v>0.0315</v>
      </c>
      <c r="S204" s="213">
        <v>0</v>
      </c>
      <c r="T204" s="214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15" t="s">
        <v>138</v>
      </c>
      <c r="AT204" s="215" t="s">
        <v>134</v>
      </c>
      <c r="AU204" s="215" t="s">
        <v>79</v>
      </c>
      <c r="AY204" s="17" t="s">
        <v>121</v>
      </c>
      <c r="BE204" s="216">
        <f>IF(N204="základní",J204,0)</f>
        <v>0</v>
      </c>
      <c r="BF204" s="216">
        <f>IF(N204="snížená",J204,0)</f>
        <v>0</v>
      </c>
      <c r="BG204" s="216">
        <f>IF(N204="zákl. přenesená",J204,0)</f>
        <v>0</v>
      </c>
      <c r="BH204" s="216">
        <f>IF(N204="sníž. přenesená",J204,0)</f>
        <v>0</v>
      </c>
      <c r="BI204" s="216">
        <f>IF(N204="nulová",J204,0)</f>
        <v>0</v>
      </c>
      <c r="BJ204" s="17" t="s">
        <v>77</v>
      </c>
      <c r="BK204" s="216">
        <f>ROUND(I204*H204,2)</f>
        <v>0</v>
      </c>
      <c r="BL204" s="17" t="s">
        <v>128</v>
      </c>
      <c r="BM204" s="215" t="s">
        <v>1329</v>
      </c>
    </row>
    <row r="205" s="13" customFormat="1">
      <c r="A205" s="13"/>
      <c r="B205" s="238"/>
      <c r="C205" s="239"/>
      <c r="D205" s="227" t="s">
        <v>302</v>
      </c>
      <c r="E205" s="240" t="s">
        <v>19</v>
      </c>
      <c r="F205" s="241" t="s">
        <v>542</v>
      </c>
      <c r="G205" s="239"/>
      <c r="H205" s="242">
        <v>315</v>
      </c>
      <c r="I205" s="243"/>
      <c r="J205" s="239"/>
      <c r="K205" s="239"/>
      <c r="L205" s="244"/>
      <c r="M205" s="245"/>
      <c r="N205" s="246"/>
      <c r="O205" s="246"/>
      <c r="P205" s="246"/>
      <c r="Q205" s="246"/>
      <c r="R205" s="246"/>
      <c r="S205" s="246"/>
      <c r="T205" s="24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8" t="s">
        <v>302</v>
      </c>
      <c r="AU205" s="248" t="s">
        <v>79</v>
      </c>
      <c r="AV205" s="13" t="s">
        <v>79</v>
      </c>
      <c r="AW205" s="13" t="s">
        <v>31</v>
      </c>
      <c r="AX205" s="13" t="s">
        <v>77</v>
      </c>
      <c r="AY205" s="248" t="s">
        <v>121</v>
      </c>
    </row>
    <row r="206" s="2" customFormat="1" ht="21.0566" customHeight="1">
      <c r="A206" s="38"/>
      <c r="B206" s="39"/>
      <c r="C206" s="204" t="s">
        <v>573</v>
      </c>
      <c r="D206" s="204" t="s">
        <v>124</v>
      </c>
      <c r="E206" s="205" t="s">
        <v>544</v>
      </c>
      <c r="F206" s="206" t="s">
        <v>545</v>
      </c>
      <c r="G206" s="207" t="s">
        <v>179</v>
      </c>
      <c r="H206" s="208">
        <v>12</v>
      </c>
      <c r="I206" s="209"/>
      <c r="J206" s="210">
        <f>ROUND(I206*H206,2)</f>
        <v>0</v>
      </c>
      <c r="K206" s="206" t="s">
        <v>19</v>
      </c>
      <c r="L206" s="44"/>
      <c r="M206" s="211" t="s">
        <v>19</v>
      </c>
      <c r="N206" s="212" t="s">
        <v>40</v>
      </c>
      <c r="O206" s="84"/>
      <c r="P206" s="213">
        <f>O206*H206</f>
        <v>0</v>
      </c>
      <c r="Q206" s="213">
        <v>0</v>
      </c>
      <c r="R206" s="213">
        <f>Q206*H206</f>
        <v>0</v>
      </c>
      <c r="S206" s="213">
        <v>0</v>
      </c>
      <c r="T206" s="214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15" t="s">
        <v>128</v>
      </c>
      <c r="AT206" s="215" t="s">
        <v>124</v>
      </c>
      <c r="AU206" s="215" t="s">
        <v>79</v>
      </c>
      <c r="AY206" s="17" t="s">
        <v>121</v>
      </c>
      <c r="BE206" s="216">
        <f>IF(N206="základní",J206,0)</f>
        <v>0</v>
      </c>
      <c r="BF206" s="216">
        <f>IF(N206="snížená",J206,0)</f>
        <v>0</v>
      </c>
      <c r="BG206" s="216">
        <f>IF(N206="zákl. přenesená",J206,0)</f>
        <v>0</v>
      </c>
      <c r="BH206" s="216">
        <f>IF(N206="sníž. přenesená",J206,0)</f>
        <v>0</v>
      </c>
      <c r="BI206" s="216">
        <f>IF(N206="nulová",J206,0)</f>
        <v>0</v>
      </c>
      <c r="BJ206" s="17" t="s">
        <v>77</v>
      </c>
      <c r="BK206" s="216">
        <f>ROUND(I206*H206,2)</f>
        <v>0</v>
      </c>
      <c r="BL206" s="17" t="s">
        <v>128</v>
      </c>
      <c r="BM206" s="215" t="s">
        <v>1330</v>
      </c>
    </row>
    <row r="207" s="2" customFormat="1" ht="16.30189" customHeight="1">
      <c r="A207" s="38"/>
      <c r="B207" s="39"/>
      <c r="C207" s="217" t="s">
        <v>577</v>
      </c>
      <c r="D207" s="217" t="s">
        <v>134</v>
      </c>
      <c r="E207" s="218" t="s">
        <v>548</v>
      </c>
      <c r="F207" s="219" t="s">
        <v>549</v>
      </c>
      <c r="G207" s="220" t="s">
        <v>179</v>
      </c>
      <c r="H207" s="221">
        <v>12</v>
      </c>
      <c r="I207" s="222"/>
      <c r="J207" s="223">
        <f>ROUND(I207*H207,2)</f>
        <v>0</v>
      </c>
      <c r="K207" s="219" t="s">
        <v>19</v>
      </c>
      <c r="L207" s="224"/>
      <c r="M207" s="225" t="s">
        <v>19</v>
      </c>
      <c r="N207" s="226" t="s">
        <v>40</v>
      </c>
      <c r="O207" s="84"/>
      <c r="P207" s="213">
        <f>O207*H207</f>
        <v>0</v>
      </c>
      <c r="Q207" s="213">
        <v>0</v>
      </c>
      <c r="R207" s="213">
        <f>Q207*H207</f>
        <v>0</v>
      </c>
      <c r="S207" s="213">
        <v>0</v>
      </c>
      <c r="T207" s="214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15" t="s">
        <v>138</v>
      </c>
      <c r="AT207" s="215" t="s">
        <v>134</v>
      </c>
      <c r="AU207" s="215" t="s">
        <v>79</v>
      </c>
      <c r="AY207" s="17" t="s">
        <v>121</v>
      </c>
      <c r="BE207" s="216">
        <f>IF(N207="základní",J207,0)</f>
        <v>0</v>
      </c>
      <c r="BF207" s="216">
        <f>IF(N207="snížená",J207,0)</f>
        <v>0</v>
      </c>
      <c r="BG207" s="216">
        <f>IF(N207="zákl. přenesená",J207,0)</f>
        <v>0</v>
      </c>
      <c r="BH207" s="216">
        <f>IF(N207="sníž. přenesená",J207,0)</f>
        <v>0</v>
      </c>
      <c r="BI207" s="216">
        <f>IF(N207="nulová",J207,0)</f>
        <v>0</v>
      </c>
      <c r="BJ207" s="17" t="s">
        <v>77</v>
      </c>
      <c r="BK207" s="216">
        <f>ROUND(I207*H207,2)</f>
        <v>0</v>
      </c>
      <c r="BL207" s="17" t="s">
        <v>128</v>
      </c>
      <c r="BM207" s="215" t="s">
        <v>1331</v>
      </c>
    </row>
    <row r="208" s="2" customFormat="1">
      <c r="A208" s="38"/>
      <c r="B208" s="39"/>
      <c r="C208" s="40"/>
      <c r="D208" s="227" t="s">
        <v>185</v>
      </c>
      <c r="E208" s="40"/>
      <c r="F208" s="228" t="s">
        <v>551</v>
      </c>
      <c r="G208" s="40"/>
      <c r="H208" s="40"/>
      <c r="I208" s="229"/>
      <c r="J208" s="40"/>
      <c r="K208" s="40"/>
      <c r="L208" s="44"/>
      <c r="M208" s="230"/>
      <c r="N208" s="231"/>
      <c r="O208" s="84"/>
      <c r="P208" s="84"/>
      <c r="Q208" s="84"/>
      <c r="R208" s="84"/>
      <c r="S208" s="84"/>
      <c r="T208" s="85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185</v>
      </c>
      <c r="AU208" s="17" t="s">
        <v>79</v>
      </c>
    </row>
    <row r="209" s="2" customFormat="1" ht="16.30189" customHeight="1">
      <c r="A209" s="38"/>
      <c r="B209" s="39"/>
      <c r="C209" s="217" t="s">
        <v>581</v>
      </c>
      <c r="D209" s="217" t="s">
        <v>134</v>
      </c>
      <c r="E209" s="218" t="s">
        <v>553</v>
      </c>
      <c r="F209" s="219" t="s">
        <v>554</v>
      </c>
      <c r="G209" s="220" t="s">
        <v>127</v>
      </c>
      <c r="H209" s="221">
        <v>12</v>
      </c>
      <c r="I209" s="222"/>
      <c r="J209" s="223">
        <f>ROUND(I209*H209,2)</f>
        <v>0</v>
      </c>
      <c r="K209" s="219" t="s">
        <v>19</v>
      </c>
      <c r="L209" s="224"/>
      <c r="M209" s="225" t="s">
        <v>19</v>
      </c>
      <c r="N209" s="226" t="s">
        <v>40</v>
      </c>
      <c r="O209" s="84"/>
      <c r="P209" s="213">
        <f>O209*H209</f>
        <v>0</v>
      </c>
      <c r="Q209" s="213">
        <v>0</v>
      </c>
      <c r="R209" s="213">
        <f>Q209*H209</f>
        <v>0</v>
      </c>
      <c r="S209" s="213">
        <v>0</v>
      </c>
      <c r="T209" s="214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15" t="s">
        <v>138</v>
      </c>
      <c r="AT209" s="215" t="s">
        <v>134</v>
      </c>
      <c r="AU209" s="215" t="s">
        <v>79</v>
      </c>
      <c r="AY209" s="17" t="s">
        <v>121</v>
      </c>
      <c r="BE209" s="216">
        <f>IF(N209="základní",J209,0)</f>
        <v>0</v>
      </c>
      <c r="BF209" s="216">
        <f>IF(N209="snížená",J209,0)</f>
        <v>0</v>
      </c>
      <c r="BG209" s="216">
        <f>IF(N209="zákl. přenesená",J209,0)</f>
        <v>0</v>
      </c>
      <c r="BH209" s="216">
        <f>IF(N209="sníž. přenesená",J209,0)</f>
        <v>0</v>
      </c>
      <c r="BI209" s="216">
        <f>IF(N209="nulová",J209,0)</f>
        <v>0</v>
      </c>
      <c r="BJ209" s="17" t="s">
        <v>77</v>
      </c>
      <c r="BK209" s="216">
        <f>ROUND(I209*H209,2)</f>
        <v>0</v>
      </c>
      <c r="BL209" s="17" t="s">
        <v>128</v>
      </c>
      <c r="BM209" s="215" t="s">
        <v>1332</v>
      </c>
    </row>
    <row r="210" s="2" customFormat="1">
      <c r="A210" s="38"/>
      <c r="B210" s="39"/>
      <c r="C210" s="40"/>
      <c r="D210" s="227" t="s">
        <v>185</v>
      </c>
      <c r="E210" s="40"/>
      <c r="F210" s="228" t="s">
        <v>556</v>
      </c>
      <c r="G210" s="40"/>
      <c r="H210" s="40"/>
      <c r="I210" s="229"/>
      <c r="J210" s="40"/>
      <c r="K210" s="40"/>
      <c r="L210" s="44"/>
      <c r="M210" s="230"/>
      <c r="N210" s="231"/>
      <c r="O210" s="84"/>
      <c r="P210" s="84"/>
      <c r="Q210" s="84"/>
      <c r="R210" s="84"/>
      <c r="S210" s="84"/>
      <c r="T210" s="85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185</v>
      </c>
      <c r="AU210" s="17" t="s">
        <v>79</v>
      </c>
    </row>
    <row r="211" s="2" customFormat="1" ht="16.30189" customHeight="1">
      <c r="A211" s="38"/>
      <c r="B211" s="39"/>
      <c r="C211" s="217" t="s">
        <v>585</v>
      </c>
      <c r="D211" s="217" t="s">
        <v>134</v>
      </c>
      <c r="E211" s="218" t="s">
        <v>558</v>
      </c>
      <c r="F211" s="219" t="s">
        <v>559</v>
      </c>
      <c r="G211" s="220" t="s">
        <v>127</v>
      </c>
      <c r="H211" s="221">
        <v>12</v>
      </c>
      <c r="I211" s="222"/>
      <c r="J211" s="223">
        <f>ROUND(I211*H211,2)</f>
        <v>0</v>
      </c>
      <c r="K211" s="219" t="s">
        <v>19</v>
      </c>
      <c r="L211" s="224"/>
      <c r="M211" s="225" t="s">
        <v>19</v>
      </c>
      <c r="N211" s="226" t="s">
        <v>40</v>
      </c>
      <c r="O211" s="84"/>
      <c r="P211" s="213">
        <f>O211*H211</f>
        <v>0</v>
      </c>
      <c r="Q211" s="213">
        <v>0</v>
      </c>
      <c r="R211" s="213">
        <f>Q211*H211</f>
        <v>0</v>
      </c>
      <c r="S211" s="213">
        <v>0</v>
      </c>
      <c r="T211" s="214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15" t="s">
        <v>138</v>
      </c>
      <c r="AT211" s="215" t="s">
        <v>134</v>
      </c>
      <c r="AU211" s="215" t="s">
        <v>79</v>
      </c>
      <c r="AY211" s="17" t="s">
        <v>121</v>
      </c>
      <c r="BE211" s="216">
        <f>IF(N211="základní",J211,0)</f>
        <v>0</v>
      </c>
      <c r="BF211" s="216">
        <f>IF(N211="snížená",J211,0)</f>
        <v>0</v>
      </c>
      <c r="BG211" s="216">
        <f>IF(N211="zákl. přenesená",J211,0)</f>
        <v>0</v>
      </c>
      <c r="BH211" s="216">
        <f>IF(N211="sníž. přenesená",J211,0)</f>
        <v>0</v>
      </c>
      <c r="BI211" s="216">
        <f>IF(N211="nulová",J211,0)</f>
        <v>0</v>
      </c>
      <c r="BJ211" s="17" t="s">
        <v>77</v>
      </c>
      <c r="BK211" s="216">
        <f>ROUND(I211*H211,2)</f>
        <v>0</v>
      </c>
      <c r="BL211" s="17" t="s">
        <v>128</v>
      </c>
      <c r="BM211" s="215" t="s">
        <v>1333</v>
      </c>
    </row>
    <row r="212" s="2" customFormat="1">
      <c r="A212" s="38"/>
      <c r="B212" s="39"/>
      <c r="C212" s="40"/>
      <c r="D212" s="227" t="s">
        <v>185</v>
      </c>
      <c r="E212" s="40"/>
      <c r="F212" s="228" t="s">
        <v>561</v>
      </c>
      <c r="G212" s="40"/>
      <c r="H212" s="40"/>
      <c r="I212" s="229"/>
      <c r="J212" s="40"/>
      <c r="K212" s="40"/>
      <c r="L212" s="44"/>
      <c r="M212" s="230"/>
      <c r="N212" s="231"/>
      <c r="O212" s="84"/>
      <c r="P212" s="84"/>
      <c r="Q212" s="84"/>
      <c r="R212" s="84"/>
      <c r="S212" s="84"/>
      <c r="T212" s="85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185</v>
      </c>
      <c r="AU212" s="17" t="s">
        <v>79</v>
      </c>
    </row>
    <row r="213" s="2" customFormat="1" ht="16.30189" customHeight="1">
      <c r="A213" s="38"/>
      <c r="B213" s="39"/>
      <c r="C213" s="217" t="s">
        <v>589</v>
      </c>
      <c r="D213" s="217" t="s">
        <v>134</v>
      </c>
      <c r="E213" s="218" t="s">
        <v>386</v>
      </c>
      <c r="F213" s="219" t="s">
        <v>387</v>
      </c>
      <c r="G213" s="220" t="s">
        <v>127</v>
      </c>
      <c r="H213" s="221">
        <v>12</v>
      </c>
      <c r="I213" s="222"/>
      <c r="J213" s="223">
        <f>ROUND(I213*H213,2)</f>
        <v>0</v>
      </c>
      <c r="K213" s="219" t="s">
        <v>19</v>
      </c>
      <c r="L213" s="224"/>
      <c r="M213" s="225" t="s">
        <v>19</v>
      </c>
      <c r="N213" s="226" t="s">
        <v>40</v>
      </c>
      <c r="O213" s="84"/>
      <c r="P213" s="213">
        <f>O213*H213</f>
        <v>0</v>
      </c>
      <c r="Q213" s="213">
        <v>0.00012999999999999999</v>
      </c>
      <c r="R213" s="213">
        <f>Q213*H213</f>
        <v>0.0015599999999999998</v>
      </c>
      <c r="S213" s="213">
        <v>0</v>
      </c>
      <c r="T213" s="214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15" t="s">
        <v>138</v>
      </c>
      <c r="AT213" s="215" t="s">
        <v>134</v>
      </c>
      <c r="AU213" s="215" t="s">
        <v>79</v>
      </c>
      <c r="AY213" s="17" t="s">
        <v>121</v>
      </c>
      <c r="BE213" s="216">
        <f>IF(N213="základní",J213,0)</f>
        <v>0</v>
      </c>
      <c r="BF213" s="216">
        <f>IF(N213="snížená",J213,0)</f>
        <v>0</v>
      </c>
      <c r="BG213" s="216">
        <f>IF(N213="zákl. přenesená",J213,0)</f>
        <v>0</v>
      </c>
      <c r="BH213" s="216">
        <f>IF(N213="sníž. přenesená",J213,0)</f>
        <v>0</v>
      </c>
      <c r="BI213" s="216">
        <f>IF(N213="nulová",J213,0)</f>
        <v>0</v>
      </c>
      <c r="BJ213" s="17" t="s">
        <v>77</v>
      </c>
      <c r="BK213" s="216">
        <f>ROUND(I213*H213,2)</f>
        <v>0</v>
      </c>
      <c r="BL213" s="17" t="s">
        <v>128</v>
      </c>
      <c r="BM213" s="215" t="s">
        <v>1334</v>
      </c>
    </row>
    <row r="214" s="2" customFormat="1" ht="23.4566" customHeight="1">
      <c r="A214" s="38"/>
      <c r="B214" s="39"/>
      <c r="C214" s="204" t="s">
        <v>593</v>
      </c>
      <c r="D214" s="204" t="s">
        <v>124</v>
      </c>
      <c r="E214" s="205" t="s">
        <v>565</v>
      </c>
      <c r="F214" s="206" t="s">
        <v>566</v>
      </c>
      <c r="G214" s="207" t="s">
        <v>567</v>
      </c>
      <c r="H214" s="208">
        <v>250</v>
      </c>
      <c r="I214" s="209"/>
      <c r="J214" s="210">
        <f>ROUND(I214*H214,2)</f>
        <v>0</v>
      </c>
      <c r="K214" s="206" t="s">
        <v>19</v>
      </c>
      <c r="L214" s="44"/>
      <c r="M214" s="211" t="s">
        <v>19</v>
      </c>
      <c r="N214" s="212" t="s">
        <v>40</v>
      </c>
      <c r="O214" s="84"/>
      <c r="P214" s="213">
        <f>O214*H214</f>
        <v>0</v>
      </c>
      <c r="Q214" s="213">
        <v>0</v>
      </c>
      <c r="R214" s="213">
        <f>Q214*H214</f>
        <v>0</v>
      </c>
      <c r="S214" s="213">
        <v>0</v>
      </c>
      <c r="T214" s="214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15" t="s">
        <v>128</v>
      </c>
      <c r="AT214" s="215" t="s">
        <v>124</v>
      </c>
      <c r="AU214" s="215" t="s">
        <v>79</v>
      </c>
      <c r="AY214" s="17" t="s">
        <v>121</v>
      </c>
      <c r="BE214" s="216">
        <f>IF(N214="základní",J214,0)</f>
        <v>0</v>
      </c>
      <c r="BF214" s="216">
        <f>IF(N214="snížená",J214,0)</f>
        <v>0</v>
      </c>
      <c r="BG214" s="216">
        <f>IF(N214="zákl. přenesená",J214,0)</f>
        <v>0</v>
      </c>
      <c r="BH214" s="216">
        <f>IF(N214="sníž. přenesená",J214,0)</f>
        <v>0</v>
      </c>
      <c r="BI214" s="216">
        <f>IF(N214="nulová",J214,0)</f>
        <v>0</v>
      </c>
      <c r="BJ214" s="17" t="s">
        <v>77</v>
      </c>
      <c r="BK214" s="216">
        <f>ROUND(I214*H214,2)</f>
        <v>0</v>
      </c>
      <c r="BL214" s="17" t="s">
        <v>128</v>
      </c>
      <c r="BM214" s="215" t="s">
        <v>1335</v>
      </c>
    </row>
    <row r="215" s="2" customFormat="1" ht="16.30189" customHeight="1">
      <c r="A215" s="38"/>
      <c r="B215" s="39"/>
      <c r="C215" s="217" t="s">
        <v>597</v>
      </c>
      <c r="D215" s="217" t="s">
        <v>134</v>
      </c>
      <c r="E215" s="218" t="s">
        <v>570</v>
      </c>
      <c r="F215" s="219" t="s">
        <v>571</v>
      </c>
      <c r="G215" s="220" t="s">
        <v>127</v>
      </c>
      <c r="H215" s="221">
        <v>1</v>
      </c>
      <c r="I215" s="222"/>
      <c r="J215" s="223">
        <f>ROUND(I215*H215,2)</f>
        <v>0</v>
      </c>
      <c r="K215" s="219" t="s">
        <v>19</v>
      </c>
      <c r="L215" s="224"/>
      <c r="M215" s="225" t="s">
        <v>19</v>
      </c>
      <c r="N215" s="226" t="s">
        <v>40</v>
      </c>
      <c r="O215" s="84"/>
      <c r="P215" s="213">
        <f>O215*H215</f>
        <v>0</v>
      </c>
      <c r="Q215" s="213">
        <v>0</v>
      </c>
      <c r="R215" s="213">
        <f>Q215*H215</f>
        <v>0</v>
      </c>
      <c r="S215" s="213">
        <v>0</v>
      </c>
      <c r="T215" s="214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15" t="s">
        <v>138</v>
      </c>
      <c r="AT215" s="215" t="s">
        <v>134</v>
      </c>
      <c r="AU215" s="215" t="s">
        <v>79</v>
      </c>
      <c r="AY215" s="17" t="s">
        <v>121</v>
      </c>
      <c r="BE215" s="216">
        <f>IF(N215="základní",J215,0)</f>
        <v>0</v>
      </c>
      <c r="BF215" s="216">
        <f>IF(N215="snížená",J215,0)</f>
        <v>0</v>
      </c>
      <c r="BG215" s="216">
        <f>IF(N215="zákl. přenesená",J215,0)</f>
        <v>0</v>
      </c>
      <c r="BH215" s="216">
        <f>IF(N215="sníž. přenesená",J215,0)</f>
        <v>0</v>
      </c>
      <c r="BI215" s="216">
        <f>IF(N215="nulová",J215,0)</f>
        <v>0</v>
      </c>
      <c r="BJ215" s="17" t="s">
        <v>77</v>
      </c>
      <c r="BK215" s="216">
        <f>ROUND(I215*H215,2)</f>
        <v>0</v>
      </c>
      <c r="BL215" s="17" t="s">
        <v>128</v>
      </c>
      <c r="BM215" s="215" t="s">
        <v>1336</v>
      </c>
    </row>
    <row r="216" s="2" customFormat="1" ht="16.30189" customHeight="1">
      <c r="A216" s="38"/>
      <c r="B216" s="39"/>
      <c r="C216" s="217" t="s">
        <v>601</v>
      </c>
      <c r="D216" s="217" t="s">
        <v>134</v>
      </c>
      <c r="E216" s="218" t="s">
        <v>574</v>
      </c>
      <c r="F216" s="219" t="s">
        <v>575</v>
      </c>
      <c r="G216" s="220" t="s">
        <v>309</v>
      </c>
      <c r="H216" s="221">
        <v>1</v>
      </c>
      <c r="I216" s="222"/>
      <c r="J216" s="223">
        <f>ROUND(I216*H216,2)</f>
        <v>0</v>
      </c>
      <c r="K216" s="219" t="s">
        <v>19</v>
      </c>
      <c r="L216" s="224"/>
      <c r="M216" s="225" t="s">
        <v>19</v>
      </c>
      <c r="N216" s="226" t="s">
        <v>40</v>
      </c>
      <c r="O216" s="84"/>
      <c r="P216" s="213">
        <f>O216*H216</f>
        <v>0</v>
      </c>
      <c r="Q216" s="213">
        <v>0</v>
      </c>
      <c r="R216" s="213">
        <f>Q216*H216</f>
        <v>0</v>
      </c>
      <c r="S216" s="213">
        <v>0</v>
      </c>
      <c r="T216" s="214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15" t="s">
        <v>138</v>
      </c>
      <c r="AT216" s="215" t="s">
        <v>134</v>
      </c>
      <c r="AU216" s="215" t="s">
        <v>79</v>
      </c>
      <c r="AY216" s="17" t="s">
        <v>121</v>
      </c>
      <c r="BE216" s="216">
        <f>IF(N216="základní",J216,0)</f>
        <v>0</v>
      </c>
      <c r="BF216" s="216">
        <f>IF(N216="snížená",J216,0)</f>
        <v>0</v>
      </c>
      <c r="BG216" s="216">
        <f>IF(N216="zákl. přenesená",J216,0)</f>
        <v>0</v>
      </c>
      <c r="BH216" s="216">
        <f>IF(N216="sníž. přenesená",J216,0)</f>
        <v>0</v>
      </c>
      <c r="BI216" s="216">
        <f>IF(N216="nulová",J216,0)</f>
        <v>0</v>
      </c>
      <c r="BJ216" s="17" t="s">
        <v>77</v>
      </c>
      <c r="BK216" s="216">
        <f>ROUND(I216*H216,2)</f>
        <v>0</v>
      </c>
      <c r="BL216" s="17" t="s">
        <v>128</v>
      </c>
      <c r="BM216" s="215" t="s">
        <v>1337</v>
      </c>
    </row>
    <row r="217" s="2" customFormat="1" ht="16.30189" customHeight="1">
      <c r="A217" s="38"/>
      <c r="B217" s="39"/>
      <c r="C217" s="204" t="s">
        <v>605</v>
      </c>
      <c r="D217" s="204" t="s">
        <v>124</v>
      </c>
      <c r="E217" s="205" t="s">
        <v>578</v>
      </c>
      <c r="F217" s="206" t="s">
        <v>579</v>
      </c>
      <c r="G217" s="207" t="s">
        <v>127</v>
      </c>
      <c r="H217" s="208">
        <v>1</v>
      </c>
      <c r="I217" s="209"/>
      <c r="J217" s="210">
        <f>ROUND(I217*H217,2)</f>
        <v>0</v>
      </c>
      <c r="K217" s="206" t="s">
        <v>19</v>
      </c>
      <c r="L217" s="44"/>
      <c r="M217" s="211" t="s">
        <v>19</v>
      </c>
      <c r="N217" s="212" t="s">
        <v>40</v>
      </c>
      <c r="O217" s="84"/>
      <c r="P217" s="213">
        <f>O217*H217</f>
        <v>0</v>
      </c>
      <c r="Q217" s="213">
        <v>0</v>
      </c>
      <c r="R217" s="213">
        <f>Q217*H217</f>
        <v>0</v>
      </c>
      <c r="S217" s="213">
        <v>0</v>
      </c>
      <c r="T217" s="214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15" t="s">
        <v>128</v>
      </c>
      <c r="AT217" s="215" t="s">
        <v>124</v>
      </c>
      <c r="AU217" s="215" t="s">
        <v>79</v>
      </c>
      <c r="AY217" s="17" t="s">
        <v>121</v>
      </c>
      <c r="BE217" s="216">
        <f>IF(N217="základní",J217,0)</f>
        <v>0</v>
      </c>
      <c r="BF217" s="216">
        <f>IF(N217="snížená",J217,0)</f>
        <v>0</v>
      </c>
      <c r="BG217" s="216">
        <f>IF(N217="zákl. přenesená",J217,0)</f>
        <v>0</v>
      </c>
      <c r="BH217" s="216">
        <f>IF(N217="sníž. přenesená",J217,0)</f>
        <v>0</v>
      </c>
      <c r="BI217" s="216">
        <f>IF(N217="nulová",J217,0)</f>
        <v>0</v>
      </c>
      <c r="BJ217" s="17" t="s">
        <v>77</v>
      </c>
      <c r="BK217" s="216">
        <f>ROUND(I217*H217,2)</f>
        <v>0</v>
      </c>
      <c r="BL217" s="17" t="s">
        <v>128</v>
      </c>
      <c r="BM217" s="215" t="s">
        <v>1338</v>
      </c>
    </row>
    <row r="218" s="2" customFormat="1" ht="16.30189" customHeight="1">
      <c r="A218" s="38"/>
      <c r="B218" s="39"/>
      <c r="C218" s="217" t="s">
        <v>609</v>
      </c>
      <c r="D218" s="217" t="s">
        <v>134</v>
      </c>
      <c r="E218" s="218" t="s">
        <v>582</v>
      </c>
      <c r="F218" s="219" t="s">
        <v>583</v>
      </c>
      <c r="G218" s="220" t="s">
        <v>127</v>
      </c>
      <c r="H218" s="221">
        <v>1</v>
      </c>
      <c r="I218" s="222"/>
      <c r="J218" s="223">
        <f>ROUND(I218*H218,2)</f>
        <v>0</v>
      </c>
      <c r="K218" s="219" t="s">
        <v>19</v>
      </c>
      <c r="L218" s="224"/>
      <c r="M218" s="225" t="s">
        <v>19</v>
      </c>
      <c r="N218" s="226" t="s">
        <v>40</v>
      </c>
      <c r="O218" s="84"/>
      <c r="P218" s="213">
        <f>O218*H218</f>
        <v>0</v>
      </c>
      <c r="Q218" s="213">
        <v>0.013599999999999999</v>
      </c>
      <c r="R218" s="213">
        <f>Q218*H218</f>
        <v>0.013599999999999999</v>
      </c>
      <c r="S218" s="213">
        <v>0</v>
      </c>
      <c r="T218" s="214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15" t="s">
        <v>138</v>
      </c>
      <c r="AT218" s="215" t="s">
        <v>134</v>
      </c>
      <c r="AU218" s="215" t="s">
        <v>79</v>
      </c>
      <c r="AY218" s="17" t="s">
        <v>121</v>
      </c>
      <c r="BE218" s="216">
        <f>IF(N218="základní",J218,0)</f>
        <v>0</v>
      </c>
      <c r="BF218" s="216">
        <f>IF(N218="snížená",J218,0)</f>
        <v>0</v>
      </c>
      <c r="BG218" s="216">
        <f>IF(N218="zákl. přenesená",J218,0)</f>
        <v>0</v>
      </c>
      <c r="BH218" s="216">
        <f>IF(N218="sníž. přenesená",J218,0)</f>
        <v>0</v>
      </c>
      <c r="BI218" s="216">
        <f>IF(N218="nulová",J218,0)</f>
        <v>0</v>
      </c>
      <c r="BJ218" s="17" t="s">
        <v>77</v>
      </c>
      <c r="BK218" s="216">
        <f>ROUND(I218*H218,2)</f>
        <v>0</v>
      </c>
      <c r="BL218" s="17" t="s">
        <v>128</v>
      </c>
      <c r="BM218" s="215" t="s">
        <v>1339</v>
      </c>
    </row>
    <row r="219" s="2" customFormat="1" ht="16.30189" customHeight="1">
      <c r="A219" s="38"/>
      <c r="B219" s="39"/>
      <c r="C219" s="204" t="s">
        <v>613</v>
      </c>
      <c r="D219" s="204" t="s">
        <v>124</v>
      </c>
      <c r="E219" s="205" t="s">
        <v>586</v>
      </c>
      <c r="F219" s="206" t="s">
        <v>587</v>
      </c>
      <c r="G219" s="207" t="s">
        <v>127</v>
      </c>
      <c r="H219" s="208">
        <v>1</v>
      </c>
      <c r="I219" s="209"/>
      <c r="J219" s="210">
        <f>ROUND(I219*H219,2)</f>
        <v>0</v>
      </c>
      <c r="K219" s="206" t="s">
        <v>19</v>
      </c>
      <c r="L219" s="44"/>
      <c r="M219" s="211" t="s">
        <v>19</v>
      </c>
      <c r="N219" s="212" t="s">
        <v>40</v>
      </c>
      <c r="O219" s="84"/>
      <c r="P219" s="213">
        <f>O219*H219</f>
        <v>0</v>
      </c>
      <c r="Q219" s="213">
        <v>0</v>
      </c>
      <c r="R219" s="213">
        <f>Q219*H219</f>
        <v>0</v>
      </c>
      <c r="S219" s="213">
        <v>0</v>
      </c>
      <c r="T219" s="214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15" t="s">
        <v>128</v>
      </c>
      <c r="AT219" s="215" t="s">
        <v>124</v>
      </c>
      <c r="AU219" s="215" t="s">
        <v>79</v>
      </c>
      <c r="AY219" s="17" t="s">
        <v>121</v>
      </c>
      <c r="BE219" s="216">
        <f>IF(N219="základní",J219,0)</f>
        <v>0</v>
      </c>
      <c r="BF219" s="216">
        <f>IF(N219="snížená",J219,0)</f>
        <v>0</v>
      </c>
      <c r="BG219" s="216">
        <f>IF(N219="zákl. přenesená",J219,0)</f>
        <v>0</v>
      </c>
      <c r="BH219" s="216">
        <f>IF(N219="sníž. přenesená",J219,0)</f>
        <v>0</v>
      </c>
      <c r="BI219" s="216">
        <f>IF(N219="nulová",J219,0)</f>
        <v>0</v>
      </c>
      <c r="BJ219" s="17" t="s">
        <v>77</v>
      </c>
      <c r="BK219" s="216">
        <f>ROUND(I219*H219,2)</f>
        <v>0</v>
      </c>
      <c r="BL219" s="17" t="s">
        <v>128</v>
      </c>
      <c r="BM219" s="215" t="s">
        <v>1340</v>
      </c>
    </row>
    <row r="220" s="2" customFormat="1" ht="16.30189" customHeight="1">
      <c r="A220" s="38"/>
      <c r="B220" s="39"/>
      <c r="C220" s="217" t="s">
        <v>617</v>
      </c>
      <c r="D220" s="217" t="s">
        <v>134</v>
      </c>
      <c r="E220" s="218" t="s">
        <v>590</v>
      </c>
      <c r="F220" s="219" t="s">
        <v>591</v>
      </c>
      <c r="G220" s="220" t="s">
        <v>127</v>
      </c>
      <c r="H220" s="221">
        <v>1</v>
      </c>
      <c r="I220" s="222"/>
      <c r="J220" s="223">
        <f>ROUND(I220*H220,2)</f>
        <v>0</v>
      </c>
      <c r="K220" s="219" t="s">
        <v>19</v>
      </c>
      <c r="L220" s="224"/>
      <c r="M220" s="225" t="s">
        <v>19</v>
      </c>
      <c r="N220" s="226" t="s">
        <v>40</v>
      </c>
      <c r="O220" s="84"/>
      <c r="P220" s="213">
        <f>O220*H220</f>
        <v>0</v>
      </c>
      <c r="Q220" s="213">
        <v>0.0025500000000000002</v>
      </c>
      <c r="R220" s="213">
        <f>Q220*H220</f>
        <v>0.0025500000000000002</v>
      </c>
      <c r="S220" s="213">
        <v>0</v>
      </c>
      <c r="T220" s="214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15" t="s">
        <v>138</v>
      </c>
      <c r="AT220" s="215" t="s">
        <v>134</v>
      </c>
      <c r="AU220" s="215" t="s">
        <v>79</v>
      </c>
      <c r="AY220" s="17" t="s">
        <v>121</v>
      </c>
      <c r="BE220" s="216">
        <f>IF(N220="základní",J220,0)</f>
        <v>0</v>
      </c>
      <c r="BF220" s="216">
        <f>IF(N220="snížená",J220,0)</f>
        <v>0</v>
      </c>
      <c r="BG220" s="216">
        <f>IF(N220="zákl. přenesená",J220,0)</f>
        <v>0</v>
      </c>
      <c r="BH220" s="216">
        <f>IF(N220="sníž. přenesená",J220,0)</f>
        <v>0</v>
      </c>
      <c r="BI220" s="216">
        <f>IF(N220="nulová",J220,0)</f>
        <v>0</v>
      </c>
      <c r="BJ220" s="17" t="s">
        <v>77</v>
      </c>
      <c r="BK220" s="216">
        <f>ROUND(I220*H220,2)</f>
        <v>0</v>
      </c>
      <c r="BL220" s="17" t="s">
        <v>128</v>
      </c>
      <c r="BM220" s="215" t="s">
        <v>1341</v>
      </c>
    </row>
    <row r="221" s="2" customFormat="1" ht="16.30189" customHeight="1">
      <c r="A221" s="38"/>
      <c r="B221" s="39"/>
      <c r="C221" s="204" t="s">
        <v>621</v>
      </c>
      <c r="D221" s="204" t="s">
        <v>124</v>
      </c>
      <c r="E221" s="205" t="s">
        <v>594</v>
      </c>
      <c r="F221" s="206" t="s">
        <v>595</v>
      </c>
      <c r="G221" s="207" t="s">
        <v>127</v>
      </c>
      <c r="H221" s="208">
        <v>1</v>
      </c>
      <c r="I221" s="209"/>
      <c r="J221" s="210">
        <f>ROUND(I221*H221,2)</f>
        <v>0</v>
      </c>
      <c r="K221" s="206" t="s">
        <v>19</v>
      </c>
      <c r="L221" s="44"/>
      <c r="M221" s="211" t="s">
        <v>19</v>
      </c>
      <c r="N221" s="212" t="s">
        <v>40</v>
      </c>
      <c r="O221" s="84"/>
      <c r="P221" s="213">
        <f>O221*H221</f>
        <v>0</v>
      </c>
      <c r="Q221" s="213">
        <v>0</v>
      </c>
      <c r="R221" s="213">
        <f>Q221*H221</f>
        <v>0</v>
      </c>
      <c r="S221" s="213">
        <v>0</v>
      </c>
      <c r="T221" s="214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15" t="s">
        <v>128</v>
      </c>
      <c r="AT221" s="215" t="s">
        <v>124</v>
      </c>
      <c r="AU221" s="215" t="s">
        <v>79</v>
      </c>
      <c r="AY221" s="17" t="s">
        <v>121</v>
      </c>
      <c r="BE221" s="216">
        <f>IF(N221="základní",J221,0)</f>
        <v>0</v>
      </c>
      <c r="BF221" s="216">
        <f>IF(N221="snížená",J221,0)</f>
        <v>0</v>
      </c>
      <c r="BG221" s="216">
        <f>IF(N221="zákl. přenesená",J221,0)</f>
        <v>0</v>
      </c>
      <c r="BH221" s="216">
        <f>IF(N221="sníž. přenesená",J221,0)</f>
        <v>0</v>
      </c>
      <c r="BI221" s="216">
        <f>IF(N221="nulová",J221,0)</f>
        <v>0</v>
      </c>
      <c r="BJ221" s="17" t="s">
        <v>77</v>
      </c>
      <c r="BK221" s="216">
        <f>ROUND(I221*H221,2)</f>
        <v>0</v>
      </c>
      <c r="BL221" s="17" t="s">
        <v>128</v>
      </c>
      <c r="BM221" s="215" t="s">
        <v>1342</v>
      </c>
    </row>
    <row r="222" s="2" customFormat="1" ht="16.30189" customHeight="1">
      <c r="A222" s="38"/>
      <c r="B222" s="39"/>
      <c r="C222" s="217" t="s">
        <v>625</v>
      </c>
      <c r="D222" s="217" t="s">
        <v>134</v>
      </c>
      <c r="E222" s="218" t="s">
        <v>598</v>
      </c>
      <c r="F222" s="219" t="s">
        <v>599</v>
      </c>
      <c r="G222" s="220" t="s">
        <v>127</v>
      </c>
      <c r="H222" s="221">
        <v>1</v>
      </c>
      <c r="I222" s="222"/>
      <c r="J222" s="223">
        <f>ROUND(I222*H222,2)</f>
        <v>0</v>
      </c>
      <c r="K222" s="219" t="s">
        <v>19</v>
      </c>
      <c r="L222" s="224"/>
      <c r="M222" s="225" t="s">
        <v>19</v>
      </c>
      <c r="N222" s="226" t="s">
        <v>40</v>
      </c>
      <c r="O222" s="84"/>
      <c r="P222" s="213">
        <f>O222*H222</f>
        <v>0</v>
      </c>
      <c r="Q222" s="213">
        <v>0.002</v>
      </c>
      <c r="R222" s="213">
        <f>Q222*H222</f>
        <v>0.002</v>
      </c>
      <c r="S222" s="213">
        <v>0</v>
      </c>
      <c r="T222" s="214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15" t="s">
        <v>138</v>
      </c>
      <c r="AT222" s="215" t="s">
        <v>134</v>
      </c>
      <c r="AU222" s="215" t="s">
        <v>79</v>
      </c>
      <c r="AY222" s="17" t="s">
        <v>121</v>
      </c>
      <c r="BE222" s="216">
        <f>IF(N222="základní",J222,0)</f>
        <v>0</v>
      </c>
      <c r="BF222" s="216">
        <f>IF(N222="snížená",J222,0)</f>
        <v>0</v>
      </c>
      <c r="BG222" s="216">
        <f>IF(N222="zákl. přenesená",J222,0)</f>
        <v>0</v>
      </c>
      <c r="BH222" s="216">
        <f>IF(N222="sníž. přenesená",J222,0)</f>
        <v>0</v>
      </c>
      <c r="BI222" s="216">
        <f>IF(N222="nulová",J222,0)</f>
        <v>0</v>
      </c>
      <c r="BJ222" s="17" t="s">
        <v>77</v>
      </c>
      <c r="BK222" s="216">
        <f>ROUND(I222*H222,2)</f>
        <v>0</v>
      </c>
      <c r="BL222" s="17" t="s">
        <v>128</v>
      </c>
      <c r="BM222" s="215" t="s">
        <v>1343</v>
      </c>
    </row>
    <row r="223" s="2" customFormat="1" ht="16.30189" customHeight="1">
      <c r="A223" s="38"/>
      <c r="B223" s="39"/>
      <c r="C223" s="204" t="s">
        <v>629</v>
      </c>
      <c r="D223" s="204" t="s">
        <v>124</v>
      </c>
      <c r="E223" s="205" t="s">
        <v>602</v>
      </c>
      <c r="F223" s="206" t="s">
        <v>603</v>
      </c>
      <c r="G223" s="207" t="s">
        <v>127</v>
      </c>
      <c r="H223" s="208">
        <v>1</v>
      </c>
      <c r="I223" s="209"/>
      <c r="J223" s="210">
        <f>ROUND(I223*H223,2)</f>
        <v>0</v>
      </c>
      <c r="K223" s="206" t="s">
        <v>19</v>
      </c>
      <c r="L223" s="44"/>
      <c r="M223" s="211" t="s">
        <v>19</v>
      </c>
      <c r="N223" s="212" t="s">
        <v>40</v>
      </c>
      <c r="O223" s="84"/>
      <c r="P223" s="213">
        <f>O223*H223</f>
        <v>0</v>
      </c>
      <c r="Q223" s="213">
        <v>0</v>
      </c>
      <c r="R223" s="213">
        <f>Q223*H223</f>
        <v>0</v>
      </c>
      <c r="S223" s="213">
        <v>0</v>
      </c>
      <c r="T223" s="214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15" t="s">
        <v>128</v>
      </c>
      <c r="AT223" s="215" t="s">
        <v>124</v>
      </c>
      <c r="AU223" s="215" t="s">
        <v>79</v>
      </c>
      <c r="AY223" s="17" t="s">
        <v>121</v>
      </c>
      <c r="BE223" s="216">
        <f>IF(N223="základní",J223,0)</f>
        <v>0</v>
      </c>
      <c r="BF223" s="216">
        <f>IF(N223="snížená",J223,0)</f>
        <v>0</v>
      </c>
      <c r="BG223" s="216">
        <f>IF(N223="zákl. přenesená",J223,0)</f>
        <v>0</v>
      </c>
      <c r="BH223" s="216">
        <f>IF(N223="sníž. přenesená",J223,0)</f>
        <v>0</v>
      </c>
      <c r="BI223" s="216">
        <f>IF(N223="nulová",J223,0)</f>
        <v>0</v>
      </c>
      <c r="BJ223" s="17" t="s">
        <v>77</v>
      </c>
      <c r="BK223" s="216">
        <f>ROUND(I223*H223,2)</f>
        <v>0</v>
      </c>
      <c r="BL223" s="17" t="s">
        <v>128</v>
      </c>
      <c r="BM223" s="215" t="s">
        <v>1344</v>
      </c>
    </row>
    <row r="224" s="2" customFormat="1" ht="16.30189" customHeight="1">
      <c r="A224" s="38"/>
      <c r="B224" s="39"/>
      <c r="C224" s="217" t="s">
        <v>633</v>
      </c>
      <c r="D224" s="217" t="s">
        <v>134</v>
      </c>
      <c r="E224" s="218" t="s">
        <v>606</v>
      </c>
      <c r="F224" s="219" t="s">
        <v>607</v>
      </c>
      <c r="G224" s="220" t="s">
        <v>127</v>
      </c>
      <c r="H224" s="221">
        <v>1</v>
      </c>
      <c r="I224" s="222"/>
      <c r="J224" s="223">
        <f>ROUND(I224*H224,2)</f>
        <v>0</v>
      </c>
      <c r="K224" s="219" t="s">
        <v>19</v>
      </c>
      <c r="L224" s="224"/>
      <c r="M224" s="225" t="s">
        <v>19</v>
      </c>
      <c r="N224" s="226" t="s">
        <v>40</v>
      </c>
      <c r="O224" s="84"/>
      <c r="P224" s="213">
        <f>O224*H224</f>
        <v>0</v>
      </c>
      <c r="Q224" s="213">
        <v>0.002</v>
      </c>
      <c r="R224" s="213">
        <f>Q224*H224</f>
        <v>0.002</v>
      </c>
      <c r="S224" s="213">
        <v>0</v>
      </c>
      <c r="T224" s="214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15" t="s">
        <v>138</v>
      </c>
      <c r="AT224" s="215" t="s">
        <v>134</v>
      </c>
      <c r="AU224" s="215" t="s">
        <v>79</v>
      </c>
      <c r="AY224" s="17" t="s">
        <v>121</v>
      </c>
      <c r="BE224" s="216">
        <f>IF(N224="základní",J224,0)</f>
        <v>0</v>
      </c>
      <c r="BF224" s="216">
        <f>IF(N224="snížená",J224,0)</f>
        <v>0</v>
      </c>
      <c r="BG224" s="216">
        <f>IF(N224="zákl. přenesená",J224,0)</f>
        <v>0</v>
      </c>
      <c r="BH224" s="216">
        <f>IF(N224="sníž. přenesená",J224,0)</f>
        <v>0</v>
      </c>
      <c r="BI224" s="216">
        <f>IF(N224="nulová",J224,0)</f>
        <v>0</v>
      </c>
      <c r="BJ224" s="17" t="s">
        <v>77</v>
      </c>
      <c r="BK224" s="216">
        <f>ROUND(I224*H224,2)</f>
        <v>0</v>
      </c>
      <c r="BL224" s="17" t="s">
        <v>128</v>
      </c>
      <c r="BM224" s="215" t="s">
        <v>1345</v>
      </c>
    </row>
    <row r="225" s="2" customFormat="1" ht="21.0566" customHeight="1">
      <c r="A225" s="38"/>
      <c r="B225" s="39"/>
      <c r="C225" s="204" t="s">
        <v>637</v>
      </c>
      <c r="D225" s="204" t="s">
        <v>124</v>
      </c>
      <c r="E225" s="205" t="s">
        <v>610</v>
      </c>
      <c r="F225" s="206" t="s">
        <v>611</v>
      </c>
      <c r="G225" s="207" t="s">
        <v>127</v>
      </c>
      <c r="H225" s="208">
        <v>1</v>
      </c>
      <c r="I225" s="209"/>
      <c r="J225" s="210">
        <f>ROUND(I225*H225,2)</f>
        <v>0</v>
      </c>
      <c r="K225" s="206" t="s">
        <v>19</v>
      </c>
      <c r="L225" s="44"/>
      <c r="M225" s="211" t="s">
        <v>19</v>
      </c>
      <c r="N225" s="212" t="s">
        <v>40</v>
      </c>
      <c r="O225" s="84"/>
      <c r="P225" s="213">
        <f>O225*H225</f>
        <v>0</v>
      </c>
      <c r="Q225" s="213">
        <v>0</v>
      </c>
      <c r="R225" s="213">
        <f>Q225*H225</f>
        <v>0</v>
      </c>
      <c r="S225" s="213">
        <v>0</v>
      </c>
      <c r="T225" s="214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15" t="s">
        <v>128</v>
      </c>
      <c r="AT225" s="215" t="s">
        <v>124</v>
      </c>
      <c r="AU225" s="215" t="s">
        <v>79</v>
      </c>
      <c r="AY225" s="17" t="s">
        <v>121</v>
      </c>
      <c r="BE225" s="216">
        <f>IF(N225="základní",J225,0)</f>
        <v>0</v>
      </c>
      <c r="BF225" s="216">
        <f>IF(N225="snížená",J225,0)</f>
        <v>0</v>
      </c>
      <c r="BG225" s="216">
        <f>IF(N225="zákl. přenesená",J225,0)</f>
        <v>0</v>
      </c>
      <c r="BH225" s="216">
        <f>IF(N225="sníž. přenesená",J225,0)</f>
        <v>0</v>
      </c>
      <c r="BI225" s="216">
        <f>IF(N225="nulová",J225,0)</f>
        <v>0</v>
      </c>
      <c r="BJ225" s="17" t="s">
        <v>77</v>
      </c>
      <c r="BK225" s="216">
        <f>ROUND(I225*H225,2)</f>
        <v>0</v>
      </c>
      <c r="BL225" s="17" t="s">
        <v>128</v>
      </c>
      <c r="BM225" s="215" t="s">
        <v>1346</v>
      </c>
    </row>
    <row r="226" s="2" customFormat="1" ht="16.30189" customHeight="1">
      <c r="A226" s="38"/>
      <c r="B226" s="39"/>
      <c r="C226" s="217" t="s">
        <v>641</v>
      </c>
      <c r="D226" s="217" t="s">
        <v>134</v>
      </c>
      <c r="E226" s="218" t="s">
        <v>614</v>
      </c>
      <c r="F226" s="219" t="s">
        <v>615</v>
      </c>
      <c r="G226" s="220" t="s">
        <v>127</v>
      </c>
      <c r="H226" s="221">
        <v>1</v>
      </c>
      <c r="I226" s="222"/>
      <c r="J226" s="223">
        <f>ROUND(I226*H226,2)</f>
        <v>0</v>
      </c>
      <c r="K226" s="219" t="s">
        <v>19</v>
      </c>
      <c r="L226" s="224"/>
      <c r="M226" s="225" t="s">
        <v>19</v>
      </c>
      <c r="N226" s="226" t="s">
        <v>40</v>
      </c>
      <c r="O226" s="84"/>
      <c r="P226" s="213">
        <f>O226*H226</f>
        <v>0</v>
      </c>
      <c r="Q226" s="213">
        <v>0.00010000000000000001</v>
      </c>
      <c r="R226" s="213">
        <f>Q226*H226</f>
        <v>0.00010000000000000001</v>
      </c>
      <c r="S226" s="213">
        <v>0</v>
      </c>
      <c r="T226" s="214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15" t="s">
        <v>138</v>
      </c>
      <c r="AT226" s="215" t="s">
        <v>134</v>
      </c>
      <c r="AU226" s="215" t="s">
        <v>79</v>
      </c>
      <c r="AY226" s="17" t="s">
        <v>121</v>
      </c>
      <c r="BE226" s="216">
        <f>IF(N226="základní",J226,0)</f>
        <v>0</v>
      </c>
      <c r="BF226" s="216">
        <f>IF(N226="snížená",J226,0)</f>
        <v>0</v>
      </c>
      <c r="BG226" s="216">
        <f>IF(N226="zákl. přenesená",J226,0)</f>
        <v>0</v>
      </c>
      <c r="BH226" s="216">
        <f>IF(N226="sníž. přenesená",J226,0)</f>
        <v>0</v>
      </c>
      <c r="BI226" s="216">
        <f>IF(N226="nulová",J226,0)</f>
        <v>0</v>
      </c>
      <c r="BJ226" s="17" t="s">
        <v>77</v>
      </c>
      <c r="BK226" s="216">
        <f>ROUND(I226*H226,2)</f>
        <v>0</v>
      </c>
      <c r="BL226" s="17" t="s">
        <v>128</v>
      </c>
      <c r="BM226" s="215" t="s">
        <v>1347</v>
      </c>
    </row>
    <row r="227" s="2" customFormat="1" ht="16.30189" customHeight="1">
      <c r="A227" s="38"/>
      <c r="B227" s="39"/>
      <c r="C227" s="204" t="s">
        <v>645</v>
      </c>
      <c r="D227" s="204" t="s">
        <v>124</v>
      </c>
      <c r="E227" s="205" t="s">
        <v>618</v>
      </c>
      <c r="F227" s="206" t="s">
        <v>619</v>
      </c>
      <c r="G227" s="207" t="s">
        <v>127</v>
      </c>
      <c r="H227" s="208">
        <v>1</v>
      </c>
      <c r="I227" s="209"/>
      <c r="J227" s="210">
        <f>ROUND(I227*H227,2)</f>
        <v>0</v>
      </c>
      <c r="K227" s="206" t="s">
        <v>19</v>
      </c>
      <c r="L227" s="44"/>
      <c r="M227" s="211" t="s">
        <v>19</v>
      </c>
      <c r="N227" s="212" t="s">
        <v>40</v>
      </c>
      <c r="O227" s="84"/>
      <c r="P227" s="213">
        <f>O227*H227</f>
        <v>0</v>
      </c>
      <c r="Q227" s="213">
        <v>0</v>
      </c>
      <c r="R227" s="213">
        <f>Q227*H227</f>
        <v>0</v>
      </c>
      <c r="S227" s="213">
        <v>0</v>
      </c>
      <c r="T227" s="214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15" t="s">
        <v>128</v>
      </c>
      <c r="AT227" s="215" t="s">
        <v>124</v>
      </c>
      <c r="AU227" s="215" t="s">
        <v>79</v>
      </c>
      <c r="AY227" s="17" t="s">
        <v>121</v>
      </c>
      <c r="BE227" s="216">
        <f>IF(N227="základní",J227,0)</f>
        <v>0</v>
      </c>
      <c r="BF227" s="216">
        <f>IF(N227="snížená",J227,0)</f>
        <v>0</v>
      </c>
      <c r="BG227" s="216">
        <f>IF(N227="zákl. přenesená",J227,0)</f>
        <v>0</v>
      </c>
      <c r="BH227" s="216">
        <f>IF(N227="sníž. přenesená",J227,0)</f>
        <v>0</v>
      </c>
      <c r="BI227" s="216">
        <f>IF(N227="nulová",J227,0)</f>
        <v>0</v>
      </c>
      <c r="BJ227" s="17" t="s">
        <v>77</v>
      </c>
      <c r="BK227" s="216">
        <f>ROUND(I227*H227,2)</f>
        <v>0</v>
      </c>
      <c r="BL227" s="17" t="s">
        <v>128</v>
      </c>
      <c r="BM227" s="215" t="s">
        <v>1348</v>
      </c>
    </row>
    <row r="228" s="2" customFormat="1" ht="16.30189" customHeight="1">
      <c r="A228" s="38"/>
      <c r="B228" s="39"/>
      <c r="C228" s="217" t="s">
        <v>649</v>
      </c>
      <c r="D228" s="217" t="s">
        <v>134</v>
      </c>
      <c r="E228" s="218" t="s">
        <v>622</v>
      </c>
      <c r="F228" s="219" t="s">
        <v>623</v>
      </c>
      <c r="G228" s="220" t="s">
        <v>127</v>
      </c>
      <c r="H228" s="221">
        <v>1</v>
      </c>
      <c r="I228" s="222"/>
      <c r="J228" s="223">
        <f>ROUND(I228*H228,2)</f>
        <v>0</v>
      </c>
      <c r="K228" s="219" t="s">
        <v>19</v>
      </c>
      <c r="L228" s="224"/>
      <c r="M228" s="225" t="s">
        <v>19</v>
      </c>
      <c r="N228" s="226" t="s">
        <v>40</v>
      </c>
      <c r="O228" s="84"/>
      <c r="P228" s="213">
        <f>O228*H228</f>
        <v>0</v>
      </c>
      <c r="Q228" s="213">
        <v>0.00010000000000000001</v>
      </c>
      <c r="R228" s="213">
        <f>Q228*H228</f>
        <v>0.00010000000000000001</v>
      </c>
      <c r="S228" s="213">
        <v>0</v>
      </c>
      <c r="T228" s="214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15" t="s">
        <v>138</v>
      </c>
      <c r="AT228" s="215" t="s">
        <v>134</v>
      </c>
      <c r="AU228" s="215" t="s">
        <v>79</v>
      </c>
      <c r="AY228" s="17" t="s">
        <v>121</v>
      </c>
      <c r="BE228" s="216">
        <f>IF(N228="základní",J228,0)</f>
        <v>0</v>
      </c>
      <c r="BF228" s="216">
        <f>IF(N228="snížená",J228,0)</f>
        <v>0</v>
      </c>
      <c r="BG228" s="216">
        <f>IF(N228="zákl. přenesená",J228,0)</f>
        <v>0</v>
      </c>
      <c r="BH228" s="216">
        <f>IF(N228="sníž. přenesená",J228,0)</f>
        <v>0</v>
      </c>
      <c r="BI228" s="216">
        <f>IF(N228="nulová",J228,0)</f>
        <v>0</v>
      </c>
      <c r="BJ228" s="17" t="s">
        <v>77</v>
      </c>
      <c r="BK228" s="216">
        <f>ROUND(I228*H228,2)</f>
        <v>0</v>
      </c>
      <c r="BL228" s="17" t="s">
        <v>128</v>
      </c>
      <c r="BM228" s="215" t="s">
        <v>1349</v>
      </c>
    </row>
    <row r="229" s="2" customFormat="1" ht="16.30189" customHeight="1">
      <c r="A229" s="38"/>
      <c r="B229" s="39"/>
      <c r="C229" s="204" t="s">
        <v>652</v>
      </c>
      <c r="D229" s="204" t="s">
        <v>124</v>
      </c>
      <c r="E229" s="205" t="s">
        <v>626</v>
      </c>
      <c r="F229" s="206" t="s">
        <v>627</v>
      </c>
      <c r="G229" s="207" t="s">
        <v>127</v>
      </c>
      <c r="H229" s="208">
        <v>1</v>
      </c>
      <c r="I229" s="209"/>
      <c r="J229" s="210">
        <f>ROUND(I229*H229,2)</f>
        <v>0</v>
      </c>
      <c r="K229" s="206" t="s">
        <v>19</v>
      </c>
      <c r="L229" s="44"/>
      <c r="M229" s="211" t="s">
        <v>19</v>
      </c>
      <c r="N229" s="212" t="s">
        <v>40</v>
      </c>
      <c r="O229" s="84"/>
      <c r="P229" s="213">
        <f>O229*H229</f>
        <v>0</v>
      </c>
      <c r="Q229" s="213">
        <v>0</v>
      </c>
      <c r="R229" s="213">
        <f>Q229*H229</f>
        <v>0</v>
      </c>
      <c r="S229" s="213">
        <v>0</v>
      </c>
      <c r="T229" s="214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15" t="s">
        <v>128</v>
      </c>
      <c r="AT229" s="215" t="s">
        <v>124</v>
      </c>
      <c r="AU229" s="215" t="s">
        <v>79</v>
      </c>
      <c r="AY229" s="17" t="s">
        <v>121</v>
      </c>
      <c r="BE229" s="216">
        <f>IF(N229="základní",J229,0)</f>
        <v>0</v>
      </c>
      <c r="BF229" s="216">
        <f>IF(N229="snížená",J229,0)</f>
        <v>0</v>
      </c>
      <c r="BG229" s="216">
        <f>IF(N229="zákl. přenesená",J229,0)</f>
        <v>0</v>
      </c>
      <c r="BH229" s="216">
        <f>IF(N229="sníž. přenesená",J229,0)</f>
        <v>0</v>
      </c>
      <c r="BI229" s="216">
        <f>IF(N229="nulová",J229,0)</f>
        <v>0</v>
      </c>
      <c r="BJ229" s="17" t="s">
        <v>77</v>
      </c>
      <c r="BK229" s="216">
        <f>ROUND(I229*H229,2)</f>
        <v>0</v>
      </c>
      <c r="BL229" s="17" t="s">
        <v>128</v>
      </c>
      <c r="BM229" s="215" t="s">
        <v>1350</v>
      </c>
    </row>
    <row r="230" s="2" customFormat="1" ht="16.30189" customHeight="1">
      <c r="A230" s="38"/>
      <c r="B230" s="39"/>
      <c r="C230" s="204" t="s">
        <v>657</v>
      </c>
      <c r="D230" s="204" t="s">
        <v>124</v>
      </c>
      <c r="E230" s="205" t="s">
        <v>630</v>
      </c>
      <c r="F230" s="206" t="s">
        <v>631</v>
      </c>
      <c r="G230" s="207" t="s">
        <v>127</v>
      </c>
      <c r="H230" s="208">
        <v>5</v>
      </c>
      <c r="I230" s="209"/>
      <c r="J230" s="210">
        <f>ROUND(I230*H230,2)</f>
        <v>0</v>
      </c>
      <c r="K230" s="206" t="s">
        <v>19</v>
      </c>
      <c r="L230" s="44"/>
      <c r="M230" s="211" t="s">
        <v>19</v>
      </c>
      <c r="N230" s="212" t="s">
        <v>40</v>
      </c>
      <c r="O230" s="84"/>
      <c r="P230" s="213">
        <f>O230*H230</f>
        <v>0</v>
      </c>
      <c r="Q230" s="213">
        <v>0</v>
      </c>
      <c r="R230" s="213">
        <f>Q230*H230</f>
        <v>0</v>
      </c>
      <c r="S230" s="213">
        <v>0</v>
      </c>
      <c r="T230" s="214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15" t="s">
        <v>128</v>
      </c>
      <c r="AT230" s="215" t="s">
        <v>124</v>
      </c>
      <c r="AU230" s="215" t="s">
        <v>79</v>
      </c>
      <c r="AY230" s="17" t="s">
        <v>121</v>
      </c>
      <c r="BE230" s="216">
        <f>IF(N230="základní",J230,0)</f>
        <v>0</v>
      </c>
      <c r="BF230" s="216">
        <f>IF(N230="snížená",J230,0)</f>
        <v>0</v>
      </c>
      <c r="BG230" s="216">
        <f>IF(N230="zákl. přenesená",J230,0)</f>
        <v>0</v>
      </c>
      <c r="BH230" s="216">
        <f>IF(N230="sníž. přenesená",J230,0)</f>
        <v>0</v>
      </c>
      <c r="BI230" s="216">
        <f>IF(N230="nulová",J230,0)</f>
        <v>0</v>
      </c>
      <c r="BJ230" s="17" t="s">
        <v>77</v>
      </c>
      <c r="BK230" s="216">
        <f>ROUND(I230*H230,2)</f>
        <v>0</v>
      </c>
      <c r="BL230" s="17" t="s">
        <v>128</v>
      </c>
      <c r="BM230" s="215" t="s">
        <v>1351</v>
      </c>
    </row>
    <row r="231" s="2" customFormat="1" ht="16.30189" customHeight="1">
      <c r="A231" s="38"/>
      <c r="B231" s="39"/>
      <c r="C231" s="204" t="s">
        <v>661</v>
      </c>
      <c r="D231" s="204" t="s">
        <v>124</v>
      </c>
      <c r="E231" s="205" t="s">
        <v>1352</v>
      </c>
      <c r="F231" s="206" t="s">
        <v>1353</v>
      </c>
      <c r="G231" s="207" t="s">
        <v>179</v>
      </c>
      <c r="H231" s="208">
        <v>35</v>
      </c>
      <c r="I231" s="209"/>
      <c r="J231" s="210">
        <f>ROUND(I231*H231,2)</f>
        <v>0</v>
      </c>
      <c r="K231" s="206" t="s">
        <v>19</v>
      </c>
      <c r="L231" s="44"/>
      <c r="M231" s="211" t="s">
        <v>19</v>
      </c>
      <c r="N231" s="212" t="s">
        <v>40</v>
      </c>
      <c r="O231" s="84"/>
      <c r="P231" s="213">
        <f>O231*H231</f>
        <v>0</v>
      </c>
      <c r="Q231" s="213">
        <v>0</v>
      </c>
      <c r="R231" s="213">
        <f>Q231*H231</f>
        <v>0</v>
      </c>
      <c r="S231" s="213">
        <v>0</v>
      </c>
      <c r="T231" s="214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15" t="s">
        <v>140</v>
      </c>
      <c r="AT231" s="215" t="s">
        <v>124</v>
      </c>
      <c r="AU231" s="215" t="s">
        <v>79</v>
      </c>
      <c r="AY231" s="17" t="s">
        <v>121</v>
      </c>
      <c r="BE231" s="216">
        <f>IF(N231="základní",J231,0)</f>
        <v>0</v>
      </c>
      <c r="BF231" s="216">
        <f>IF(N231="snížená",J231,0)</f>
        <v>0</v>
      </c>
      <c r="BG231" s="216">
        <f>IF(N231="zákl. přenesená",J231,0)</f>
        <v>0</v>
      </c>
      <c r="BH231" s="216">
        <f>IF(N231="sníž. přenesená",J231,0)</f>
        <v>0</v>
      </c>
      <c r="BI231" s="216">
        <f>IF(N231="nulová",J231,0)</f>
        <v>0</v>
      </c>
      <c r="BJ231" s="17" t="s">
        <v>77</v>
      </c>
      <c r="BK231" s="216">
        <f>ROUND(I231*H231,2)</f>
        <v>0</v>
      </c>
      <c r="BL231" s="17" t="s">
        <v>140</v>
      </c>
      <c r="BM231" s="215" t="s">
        <v>1354</v>
      </c>
    </row>
    <row r="232" s="2" customFormat="1" ht="23.4566" customHeight="1">
      <c r="A232" s="38"/>
      <c r="B232" s="39"/>
      <c r="C232" s="217" t="s">
        <v>665</v>
      </c>
      <c r="D232" s="217" t="s">
        <v>134</v>
      </c>
      <c r="E232" s="218" t="s">
        <v>1355</v>
      </c>
      <c r="F232" s="219" t="s">
        <v>1356</v>
      </c>
      <c r="G232" s="220" t="s">
        <v>179</v>
      </c>
      <c r="H232" s="221">
        <v>36.75</v>
      </c>
      <c r="I232" s="222"/>
      <c r="J232" s="223">
        <f>ROUND(I232*H232,2)</f>
        <v>0</v>
      </c>
      <c r="K232" s="219" t="s">
        <v>19</v>
      </c>
      <c r="L232" s="224"/>
      <c r="M232" s="225" t="s">
        <v>19</v>
      </c>
      <c r="N232" s="226" t="s">
        <v>40</v>
      </c>
      <c r="O232" s="84"/>
      <c r="P232" s="213">
        <f>O232*H232</f>
        <v>0</v>
      </c>
      <c r="Q232" s="213">
        <v>0.106</v>
      </c>
      <c r="R232" s="213">
        <f>Q232*H232</f>
        <v>3.8954999999999997</v>
      </c>
      <c r="S232" s="213">
        <v>0</v>
      </c>
      <c r="T232" s="214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15" t="s">
        <v>156</v>
      </c>
      <c r="AT232" s="215" t="s">
        <v>134</v>
      </c>
      <c r="AU232" s="215" t="s">
        <v>79</v>
      </c>
      <c r="AY232" s="17" t="s">
        <v>121</v>
      </c>
      <c r="BE232" s="216">
        <f>IF(N232="základní",J232,0)</f>
        <v>0</v>
      </c>
      <c r="BF232" s="216">
        <f>IF(N232="snížená",J232,0)</f>
        <v>0</v>
      </c>
      <c r="BG232" s="216">
        <f>IF(N232="zákl. přenesená",J232,0)</f>
        <v>0</v>
      </c>
      <c r="BH232" s="216">
        <f>IF(N232="sníž. přenesená",J232,0)</f>
        <v>0</v>
      </c>
      <c r="BI232" s="216">
        <f>IF(N232="nulová",J232,0)</f>
        <v>0</v>
      </c>
      <c r="BJ232" s="17" t="s">
        <v>77</v>
      </c>
      <c r="BK232" s="216">
        <f>ROUND(I232*H232,2)</f>
        <v>0</v>
      </c>
      <c r="BL232" s="17" t="s">
        <v>140</v>
      </c>
      <c r="BM232" s="215" t="s">
        <v>1357</v>
      </c>
    </row>
    <row r="233" s="13" customFormat="1">
      <c r="A233" s="13"/>
      <c r="B233" s="238"/>
      <c r="C233" s="239"/>
      <c r="D233" s="227" t="s">
        <v>302</v>
      </c>
      <c r="E233" s="240" t="s">
        <v>19</v>
      </c>
      <c r="F233" s="241" t="s">
        <v>1358</v>
      </c>
      <c r="G233" s="239"/>
      <c r="H233" s="242">
        <v>36.75</v>
      </c>
      <c r="I233" s="243"/>
      <c r="J233" s="239"/>
      <c r="K233" s="239"/>
      <c r="L233" s="244"/>
      <c r="M233" s="245"/>
      <c r="N233" s="246"/>
      <c r="O233" s="246"/>
      <c r="P233" s="246"/>
      <c r="Q233" s="246"/>
      <c r="R233" s="246"/>
      <c r="S233" s="246"/>
      <c r="T233" s="24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8" t="s">
        <v>302</v>
      </c>
      <c r="AU233" s="248" t="s">
        <v>79</v>
      </c>
      <c r="AV233" s="13" t="s">
        <v>79</v>
      </c>
      <c r="AW233" s="13" t="s">
        <v>31</v>
      </c>
      <c r="AX233" s="13" t="s">
        <v>77</v>
      </c>
      <c r="AY233" s="248" t="s">
        <v>121</v>
      </c>
    </row>
    <row r="234" s="2" customFormat="1" ht="23.4566" customHeight="1">
      <c r="A234" s="38"/>
      <c r="B234" s="39"/>
      <c r="C234" s="204" t="s">
        <v>669</v>
      </c>
      <c r="D234" s="204" t="s">
        <v>124</v>
      </c>
      <c r="E234" s="205" t="s">
        <v>312</v>
      </c>
      <c r="F234" s="206" t="s">
        <v>313</v>
      </c>
      <c r="G234" s="207" t="s">
        <v>314</v>
      </c>
      <c r="H234" s="208">
        <v>0.751</v>
      </c>
      <c r="I234" s="209"/>
      <c r="J234" s="210">
        <f>ROUND(I234*H234,2)</f>
        <v>0</v>
      </c>
      <c r="K234" s="206" t="s">
        <v>19</v>
      </c>
      <c r="L234" s="44"/>
      <c r="M234" s="211" t="s">
        <v>19</v>
      </c>
      <c r="N234" s="212" t="s">
        <v>40</v>
      </c>
      <c r="O234" s="84"/>
      <c r="P234" s="213">
        <f>O234*H234</f>
        <v>0</v>
      </c>
      <c r="Q234" s="213">
        <v>0</v>
      </c>
      <c r="R234" s="213">
        <f>Q234*H234</f>
        <v>0</v>
      </c>
      <c r="S234" s="213">
        <v>0</v>
      </c>
      <c r="T234" s="214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15" t="s">
        <v>140</v>
      </c>
      <c r="AT234" s="215" t="s">
        <v>124</v>
      </c>
      <c r="AU234" s="215" t="s">
        <v>79</v>
      </c>
      <c r="AY234" s="17" t="s">
        <v>121</v>
      </c>
      <c r="BE234" s="216">
        <f>IF(N234="základní",J234,0)</f>
        <v>0</v>
      </c>
      <c r="BF234" s="216">
        <f>IF(N234="snížená",J234,0)</f>
        <v>0</v>
      </c>
      <c r="BG234" s="216">
        <f>IF(N234="zákl. přenesená",J234,0)</f>
        <v>0</v>
      </c>
      <c r="BH234" s="216">
        <f>IF(N234="sníž. přenesená",J234,0)</f>
        <v>0</v>
      </c>
      <c r="BI234" s="216">
        <f>IF(N234="nulová",J234,0)</f>
        <v>0</v>
      </c>
      <c r="BJ234" s="17" t="s">
        <v>77</v>
      </c>
      <c r="BK234" s="216">
        <f>ROUND(I234*H234,2)</f>
        <v>0</v>
      </c>
      <c r="BL234" s="17" t="s">
        <v>140</v>
      </c>
      <c r="BM234" s="215" t="s">
        <v>1359</v>
      </c>
    </row>
    <row r="235" s="12" customFormat="1" ht="22.8" customHeight="1">
      <c r="A235" s="12"/>
      <c r="B235" s="188"/>
      <c r="C235" s="189"/>
      <c r="D235" s="190" t="s">
        <v>68</v>
      </c>
      <c r="E235" s="202" t="s">
        <v>635</v>
      </c>
      <c r="F235" s="202" t="s">
        <v>636</v>
      </c>
      <c r="G235" s="189"/>
      <c r="H235" s="189"/>
      <c r="I235" s="192"/>
      <c r="J235" s="203">
        <f>BK235</f>
        <v>0</v>
      </c>
      <c r="K235" s="189"/>
      <c r="L235" s="194"/>
      <c r="M235" s="195"/>
      <c r="N235" s="196"/>
      <c r="O235" s="196"/>
      <c r="P235" s="197">
        <f>SUM(P236:P253)</f>
        <v>0</v>
      </c>
      <c r="Q235" s="196"/>
      <c r="R235" s="197">
        <f>SUM(R236:R253)</f>
        <v>0.43304900000000002</v>
      </c>
      <c r="S235" s="196"/>
      <c r="T235" s="198">
        <f>SUM(T236:T253)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199" t="s">
        <v>140</v>
      </c>
      <c r="AT235" s="200" t="s">
        <v>68</v>
      </c>
      <c r="AU235" s="200" t="s">
        <v>77</v>
      </c>
      <c r="AY235" s="199" t="s">
        <v>121</v>
      </c>
      <c r="BK235" s="201">
        <f>SUM(BK236:BK253)</f>
        <v>0</v>
      </c>
    </row>
    <row r="236" s="2" customFormat="1" ht="23.4566" customHeight="1">
      <c r="A236" s="38"/>
      <c r="B236" s="39"/>
      <c r="C236" s="204" t="s">
        <v>674</v>
      </c>
      <c r="D236" s="204" t="s">
        <v>124</v>
      </c>
      <c r="E236" s="205" t="s">
        <v>638</v>
      </c>
      <c r="F236" s="206" t="s">
        <v>639</v>
      </c>
      <c r="G236" s="207" t="s">
        <v>179</v>
      </c>
      <c r="H236" s="208">
        <v>900</v>
      </c>
      <c r="I236" s="209"/>
      <c r="J236" s="210">
        <f>ROUND(I236*H236,2)</f>
        <v>0</v>
      </c>
      <c r="K236" s="206" t="s">
        <v>19</v>
      </c>
      <c r="L236" s="44"/>
      <c r="M236" s="211" t="s">
        <v>19</v>
      </c>
      <c r="N236" s="212" t="s">
        <v>40</v>
      </c>
      <c r="O236" s="84"/>
      <c r="P236" s="213">
        <f>O236*H236</f>
        <v>0</v>
      </c>
      <c r="Q236" s="213">
        <v>0</v>
      </c>
      <c r="R236" s="213">
        <f>Q236*H236</f>
        <v>0</v>
      </c>
      <c r="S236" s="213">
        <v>0</v>
      </c>
      <c r="T236" s="214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15" t="s">
        <v>128</v>
      </c>
      <c r="AT236" s="215" t="s">
        <v>124</v>
      </c>
      <c r="AU236" s="215" t="s">
        <v>79</v>
      </c>
      <c r="AY236" s="17" t="s">
        <v>121</v>
      </c>
      <c r="BE236" s="216">
        <f>IF(N236="základní",J236,0)</f>
        <v>0</v>
      </c>
      <c r="BF236" s="216">
        <f>IF(N236="snížená",J236,0)</f>
        <v>0</v>
      </c>
      <c r="BG236" s="216">
        <f>IF(N236="zákl. přenesená",J236,0)</f>
        <v>0</v>
      </c>
      <c r="BH236" s="216">
        <f>IF(N236="sníž. přenesená",J236,0)</f>
        <v>0</v>
      </c>
      <c r="BI236" s="216">
        <f>IF(N236="nulová",J236,0)</f>
        <v>0</v>
      </c>
      <c r="BJ236" s="17" t="s">
        <v>77</v>
      </c>
      <c r="BK236" s="216">
        <f>ROUND(I236*H236,2)</f>
        <v>0</v>
      </c>
      <c r="BL236" s="17" t="s">
        <v>128</v>
      </c>
      <c r="BM236" s="215" t="s">
        <v>1360</v>
      </c>
    </row>
    <row r="237" s="2" customFormat="1" ht="16.30189" customHeight="1">
      <c r="A237" s="38"/>
      <c r="B237" s="39"/>
      <c r="C237" s="217" t="s">
        <v>678</v>
      </c>
      <c r="D237" s="217" t="s">
        <v>134</v>
      </c>
      <c r="E237" s="218" t="s">
        <v>642</v>
      </c>
      <c r="F237" s="219" t="s">
        <v>643</v>
      </c>
      <c r="G237" s="220" t="s">
        <v>179</v>
      </c>
      <c r="H237" s="221">
        <v>900</v>
      </c>
      <c r="I237" s="222"/>
      <c r="J237" s="223">
        <f>ROUND(I237*H237,2)</f>
        <v>0</v>
      </c>
      <c r="K237" s="219" t="s">
        <v>19</v>
      </c>
      <c r="L237" s="224"/>
      <c r="M237" s="225" t="s">
        <v>19</v>
      </c>
      <c r="N237" s="226" t="s">
        <v>40</v>
      </c>
      <c r="O237" s="84"/>
      <c r="P237" s="213">
        <f>O237*H237</f>
        <v>0</v>
      </c>
      <c r="Q237" s="213">
        <v>0</v>
      </c>
      <c r="R237" s="213">
        <f>Q237*H237</f>
        <v>0</v>
      </c>
      <c r="S237" s="213">
        <v>0</v>
      </c>
      <c r="T237" s="214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15" t="s">
        <v>138</v>
      </c>
      <c r="AT237" s="215" t="s">
        <v>134</v>
      </c>
      <c r="AU237" s="215" t="s">
        <v>79</v>
      </c>
      <c r="AY237" s="17" t="s">
        <v>121</v>
      </c>
      <c r="BE237" s="216">
        <f>IF(N237="základní",J237,0)</f>
        <v>0</v>
      </c>
      <c r="BF237" s="216">
        <f>IF(N237="snížená",J237,0)</f>
        <v>0</v>
      </c>
      <c r="BG237" s="216">
        <f>IF(N237="zákl. přenesená",J237,0)</f>
        <v>0</v>
      </c>
      <c r="BH237" s="216">
        <f>IF(N237="sníž. přenesená",J237,0)</f>
        <v>0</v>
      </c>
      <c r="BI237" s="216">
        <f>IF(N237="nulová",J237,0)</f>
        <v>0</v>
      </c>
      <c r="BJ237" s="17" t="s">
        <v>77</v>
      </c>
      <c r="BK237" s="216">
        <f>ROUND(I237*H237,2)</f>
        <v>0</v>
      </c>
      <c r="BL237" s="17" t="s">
        <v>128</v>
      </c>
      <c r="BM237" s="215" t="s">
        <v>1361</v>
      </c>
    </row>
    <row r="238" s="2" customFormat="1" ht="23.4566" customHeight="1">
      <c r="A238" s="38"/>
      <c r="B238" s="39"/>
      <c r="C238" s="204" t="s">
        <v>682</v>
      </c>
      <c r="D238" s="204" t="s">
        <v>124</v>
      </c>
      <c r="E238" s="205" t="s">
        <v>646</v>
      </c>
      <c r="F238" s="206" t="s">
        <v>647</v>
      </c>
      <c r="G238" s="207" t="s">
        <v>179</v>
      </c>
      <c r="H238" s="208">
        <v>900</v>
      </c>
      <c r="I238" s="209"/>
      <c r="J238" s="210">
        <f>ROUND(I238*H238,2)</f>
        <v>0</v>
      </c>
      <c r="K238" s="206" t="s">
        <v>19</v>
      </c>
      <c r="L238" s="44"/>
      <c r="M238" s="211" t="s">
        <v>19</v>
      </c>
      <c r="N238" s="212" t="s">
        <v>40</v>
      </c>
      <c r="O238" s="84"/>
      <c r="P238" s="213">
        <f>O238*H238</f>
        <v>0</v>
      </c>
      <c r="Q238" s="213">
        <v>0</v>
      </c>
      <c r="R238" s="213">
        <f>Q238*H238</f>
        <v>0</v>
      </c>
      <c r="S238" s="213">
        <v>0</v>
      </c>
      <c r="T238" s="214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15" t="s">
        <v>128</v>
      </c>
      <c r="AT238" s="215" t="s">
        <v>124</v>
      </c>
      <c r="AU238" s="215" t="s">
        <v>79</v>
      </c>
      <c r="AY238" s="17" t="s">
        <v>121</v>
      </c>
      <c r="BE238" s="216">
        <f>IF(N238="základní",J238,0)</f>
        <v>0</v>
      </c>
      <c r="BF238" s="216">
        <f>IF(N238="snížená",J238,0)</f>
        <v>0</v>
      </c>
      <c r="BG238" s="216">
        <f>IF(N238="zákl. přenesená",J238,0)</f>
        <v>0</v>
      </c>
      <c r="BH238" s="216">
        <f>IF(N238="sníž. přenesená",J238,0)</f>
        <v>0</v>
      </c>
      <c r="BI238" s="216">
        <f>IF(N238="nulová",J238,0)</f>
        <v>0</v>
      </c>
      <c r="BJ238" s="17" t="s">
        <v>77</v>
      </c>
      <c r="BK238" s="216">
        <f>ROUND(I238*H238,2)</f>
        <v>0</v>
      </c>
      <c r="BL238" s="17" t="s">
        <v>128</v>
      </c>
      <c r="BM238" s="215" t="s">
        <v>1362</v>
      </c>
    </row>
    <row r="239" s="2" customFormat="1" ht="16.30189" customHeight="1">
      <c r="A239" s="38"/>
      <c r="B239" s="39"/>
      <c r="C239" s="217" t="s">
        <v>686</v>
      </c>
      <c r="D239" s="217" t="s">
        <v>134</v>
      </c>
      <c r="E239" s="218" t="s">
        <v>459</v>
      </c>
      <c r="F239" s="219" t="s">
        <v>460</v>
      </c>
      <c r="G239" s="220" t="s">
        <v>179</v>
      </c>
      <c r="H239" s="221">
        <v>1035</v>
      </c>
      <c r="I239" s="222"/>
      <c r="J239" s="223">
        <f>ROUND(I239*H239,2)</f>
        <v>0</v>
      </c>
      <c r="K239" s="219" t="s">
        <v>19</v>
      </c>
      <c r="L239" s="224"/>
      <c r="M239" s="225" t="s">
        <v>19</v>
      </c>
      <c r="N239" s="226" t="s">
        <v>40</v>
      </c>
      <c r="O239" s="84"/>
      <c r="P239" s="213">
        <f>O239*H239</f>
        <v>0</v>
      </c>
      <c r="Q239" s="213">
        <v>0.00017000000000000001</v>
      </c>
      <c r="R239" s="213">
        <f>Q239*H239</f>
        <v>0.17595000000000002</v>
      </c>
      <c r="S239" s="213">
        <v>0</v>
      </c>
      <c r="T239" s="214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15" t="s">
        <v>138</v>
      </c>
      <c r="AT239" s="215" t="s">
        <v>134</v>
      </c>
      <c r="AU239" s="215" t="s">
        <v>79</v>
      </c>
      <c r="AY239" s="17" t="s">
        <v>121</v>
      </c>
      <c r="BE239" s="216">
        <f>IF(N239="základní",J239,0)</f>
        <v>0</v>
      </c>
      <c r="BF239" s="216">
        <f>IF(N239="snížená",J239,0)</f>
        <v>0</v>
      </c>
      <c r="BG239" s="216">
        <f>IF(N239="zákl. přenesená",J239,0)</f>
        <v>0</v>
      </c>
      <c r="BH239" s="216">
        <f>IF(N239="sníž. přenesená",J239,0)</f>
        <v>0</v>
      </c>
      <c r="BI239" s="216">
        <f>IF(N239="nulová",J239,0)</f>
        <v>0</v>
      </c>
      <c r="BJ239" s="17" t="s">
        <v>77</v>
      </c>
      <c r="BK239" s="216">
        <f>ROUND(I239*H239,2)</f>
        <v>0</v>
      </c>
      <c r="BL239" s="17" t="s">
        <v>128</v>
      </c>
      <c r="BM239" s="215" t="s">
        <v>1363</v>
      </c>
    </row>
    <row r="240" s="2" customFormat="1">
      <c r="A240" s="38"/>
      <c r="B240" s="39"/>
      <c r="C240" s="40"/>
      <c r="D240" s="227" t="s">
        <v>185</v>
      </c>
      <c r="E240" s="40"/>
      <c r="F240" s="228" t="s">
        <v>462</v>
      </c>
      <c r="G240" s="40"/>
      <c r="H240" s="40"/>
      <c r="I240" s="229"/>
      <c r="J240" s="40"/>
      <c r="K240" s="40"/>
      <c r="L240" s="44"/>
      <c r="M240" s="230"/>
      <c r="N240" s="231"/>
      <c r="O240" s="84"/>
      <c r="P240" s="84"/>
      <c r="Q240" s="84"/>
      <c r="R240" s="84"/>
      <c r="S240" s="84"/>
      <c r="T240" s="85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185</v>
      </c>
      <c r="AU240" s="17" t="s">
        <v>79</v>
      </c>
    </row>
    <row r="241" s="13" customFormat="1">
      <c r="A241" s="13"/>
      <c r="B241" s="238"/>
      <c r="C241" s="239"/>
      <c r="D241" s="227" t="s">
        <v>302</v>
      </c>
      <c r="E241" s="240" t="s">
        <v>19</v>
      </c>
      <c r="F241" s="241" t="s">
        <v>1364</v>
      </c>
      <c r="G241" s="239"/>
      <c r="H241" s="242">
        <v>1035</v>
      </c>
      <c r="I241" s="243"/>
      <c r="J241" s="239"/>
      <c r="K241" s="239"/>
      <c r="L241" s="244"/>
      <c r="M241" s="245"/>
      <c r="N241" s="246"/>
      <c r="O241" s="246"/>
      <c r="P241" s="246"/>
      <c r="Q241" s="246"/>
      <c r="R241" s="246"/>
      <c r="S241" s="246"/>
      <c r="T241" s="247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8" t="s">
        <v>302</v>
      </c>
      <c r="AU241" s="248" t="s">
        <v>79</v>
      </c>
      <c r="AV241" s="13" t="s">
        <v>79</v>
      </c>
      <c r="AW241" s="13" t="s">
        <v>31</v>
      </c>
      <c r="AX241" s="13" t="s">
        <v>77</v>
      </c>
      <c r="AY241" s="248" t="s">
        <v>121</v>
      </c>
    </row>
    <row r="242" s="2" customFormat="1" ht="16.30189" customHeight="1">
      <c r="A242" s="38"/>
      <c r="B242" s="39"/>
      <c r="C242" s="204" t="s">
        <v>691</v>
      </c>
      <c r="D242" s="204" t="s">
        <v>124</v>
      </c>
      <c r="E242" s="205" t="s">
        <v>653</v>
      </c>
      <c r="F242" s="206" t="s">
        <v>654</v>
      </c>
      <c r="G242" s="207" t="s">
        <v>179</v>
      </c>
      <c r="H242" s="208">
        <v>420</v>
      </c>
      <c r="I242" s="209"/>
      <c r="J242" s="210">
        <f>ROUND(I242*H242,2)</f>
        <v>0</v>
      </c>
      <c r="K242" s="206" t="s">
        <v>19</v>
      </c>
      <c r="L242" s="44"/>
      <c r="M242" s="211" t="s">
        <v>19</v>
      </c>
      <c r="N242" s="212" t="s">
        <v>40</v>
      </c>
      <c r="O242" s="84"/>
      <c r="P242" s="213">
        <f>O242*H242</f>
        <v>0</v>
      </c>
      <c r="Q242" s="213">
        <v>0</v>
      </c>
      <c r="R242" s="213">
        <f>Q242*H242</f>
        <v>0</v>
      </c>
      <c r="S242" s="213">
        <v>0</v>
      </c>
      <c r="T242" s="214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15" t="s">
        <v>128</v>
      </c>
      <c r="AT242" s="215" t="s">
        <v>124</v>
      </c>
      <c r="AU242" s="215" t="s">
        <v>79</v>
      </c>
      <c r="AY242" s="17" t="s">
        <v>121</v>
      </c>
      <c r="BE242" s="216">
        <f>IF(N242="základní",J242,0)</f>
        <v>0</v>
      </c>
      <c r="BF242" s="216">
        <f>IF(N242="snížená",J242,0)</f>
        <v>0</v>
      </c>
      <c r="BG242" s="216">
        <f>IF(N242="zákl. přenesená",J242,0)</f>
        <v>0</v>
      </c>
      <c r="BH242" s="216">
        <f>IF(N242="sníž. přenesená",J242,0)</f>
        <v>0</v>
      </c>
      <c r="BI242" s="216">
        <f>IF(N242="nulová",J242,0)</f>
        <v>0</v>
      </c>
      <c r="BJ242" s="17" t="s">
        <v>77</v>
      </c>
      <c r="BK242" s="216">
        <f>ROUND(I242*H242,2)</f>
        <v>0</v>
      </c>
      <c r="BL242" s="17" t="s">
        <v>128</v>
      </c>
      <c r="BM242" s="215" t="s">
        <v>1365</v>
      </c>
    </row>
    <row r="243" s="13" customFormat="1">
      <c r="A243" s="13"/>
      <c r="B243" s="238"/>
      <c r="C243" s="239"/>
      <c r="D243" s="227" t="s">
        <v>302</v>
      </c>
      <c r="E243" s="240" t="s">
        <v>19</v>
      </c>
      <c r="F243" s="241" t="s">
        <v>1366</v>
      </c>
      <c r="G243" s="239"/>
      <c r="H243" s="242">
        <v>420</v>
      </c>
      <c r="I243" s="243"/>
      <c r="J243" s="239"/>
      <c r="K243" s="239"/>
      <c r="L243" s="244"/>
      <c r="M243" s="245"/>
      <c r="N243" s="246"/>
      <c r="O243" s="246"/>
      <c r="P243" s="246"/>
      <c r="Q243" s="246"/>
      <c r="R243" s="246"/>
      <c r="S243" s="246"/>
      <c r="T243" s="24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8" t="s">
        <v>302</v>
      </c>
      <c r="AU243" s="248" t="s">
        <v>79</v>
      </c>
      <c r="AV243" s="13" t="s">
        <v>79</v>
      </c>
      <c r="AW243" s="13" t="s">
        <v>31</v>
      </c>
      <c r="AX243" s="13" t="s">
        <v>77</v>
      </c>
      <c r="AY243" s="248" t="s">
        <v>121</v>
      </c>
    </row>
    <row r="244" s="2" customFormat="1" ht="16.30189" customHeight="1">
      <c r="A244" s="38"/>
      <c r="B244" s="39"/>
      <c r="C244" s="217" t="s">
        <v>695</v>
      </c>
      <c r="D244" s="217" t="s">
        <v>134</v>
      </c>
      <c r="E244" s="218" t="s">
        <v>658</v>
      </c>
      <c r="F244" s="219" t="s">
        <v>659</v>
      </c>
      <c r="G244" s="220" t="s">
        <v>567</v>
      </c>
      <c r="H244" s="221">
        <v>59.999000000000002</v>
      </c>
      <c r="I244" s="222"/>
      <c r="J244" s="223">
        <f>ROUND(I244*H244,2)</f>
        <v>0</v>
      </c>
      <c r="K244" s="219" t="s">
        <v>19</v>
      </c>
      <c r="L244" s="224"/>
      <c r="M244" s="225" t="s">
        <v>19</v>
      </c>
      <c r="N244" s="226" t="s">
        <v>40</v>
      </c>
      <c r="O244" s="84"/>
      <c r="P244" s="213">
        <f>O244*H244</f>
        <v>0</v>
      </c>
      <c r="Q244" s="213">
        <v>0.001</v>
      </c>
      <c r="R244" s="213">
        <f>Q244*H244</f>
        <v>0.059999000000000004</v>
      </c>
      <c r="S244" s="213">
        <v>0</v>
      </c>
      <c r="T244" s="214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15" t="s">
        <v>138</v>
      </c>
      <c r="AT244" s="215" t="s">
        <v>134</v>
      </c>
      <c r="AU244" s="215" t="s">
        <v>79</v>
      </c>
      <c r="AY244" s="17" t="s">
        <v>121</v>
      </c>
      <c r="BE244" s="216">
        <f>IF(N244="základní",J244,0)</f>
        <v>0</v>
      </c>
      <c r="BF244" s="216">
        <f>IF(N244="snížená",J244,0)</f>
        <v>0</v>
      </c>
      <c r="BG244" s="216">
        <f>IF(N244="zákl. přenesená",J244,0)</f>
        <v>0</v>
      </c>
      <c r="BH244" s="216">
        <f>IF(N244="sníž. přenesená",J244,0)</f>
        <v>0</v>
      </c>
      <c r="BI244" s="216">
        <f>IF(N244="nulová",J244,0)</f>
        <v>0</v>
      </c>
      <c r="BJ244" s="17" t="s">
        <v>77</v>
      </c>
      <c r="BK244" s="216">
        <f>ROUND(I244*H244,2)</f>
        <v>0</v>
      </c>
      <c r="BL244" s="17" t="s">
        <v>128</v>
      </c>
      <c r="BM244" s="215" t="s">
        <v>1367</v>
      </c>
    </row>
    <row r="245" s="2" customFormat="1" ht="16.30189" customHeight="1">
      <c r="A245" s="38"/>
      <c r="B245" s="39"/>
      <c r="C245" s="217" t="s">
        <v>700</v>
      </c>
      <c r="D245" s="217" t="s">
        <v>134</v>
      </c>
      <c r="E245" s="218" t="s">
        <v>662</v>
      </c>
      <c r="F245" s="219" t="s">
        <v>663</v>
      </c>
      <c r="G245" s="220" t="s">
        <v>127</v>
      </c>
      <c r="H245" s="221">
        <v>60</v>
      </c>
      <c r="I245" s="222"/>
      <c r="J245" s="223">
        <f>ROUND(I245*H245,2)</f>
        <v>0</v>
      </c>
      <c r="K245" s="219" t="s">
        <v>19</v>
      </c>
      <c r="L245" s="224"/>
      <c r="M245" s="225" t="s">
        <v>19</v>
      </c>
      <c r="N245" s="226" t="s">
        <v>40</v>
      </c>
      <c r="O245" s="84"/>
      <c r="P245" s="213">
        <f>O245*H245</f>
        <v>0</v>
      </c>
      <c r="Q245" s="213">
        <v>0.00021000000000000001</v>
      </c>
      <c r="R245" s="213">
        <f>Q245*H245</f>
        <v>0.0126</v>
      </c>
      <c r="S245" s="213">
        <v>0</v>
      </c>
      <c r="T245" s="214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15" t="s">
        <v>138</v>
      </c>
      <c r="AT245" s="215" t="s">
        <v>134</v>
      </c>
      <c r="AU245" s="215" t="s">
        <v>79</v>
      </c>
      <c r="AY245" s="17" t="s">
        <v>121</v>
      </c>
      <c r="BE245" s="216">
        <f>IF(N245="základní",J245,0)</f>
        <v>0</v>
      </c>
      <c r="BF245" s="216">
        <f>IF(N245="snížená",J245,0)</f>
        <v>0</v>
      </c>
      <c r="BG245" s="216">
        <f>IF(N245="zákl. přenesená",J245,0)</f>
        <v>0</v>
      </c>
      <c r="BH245" s="216">
        <f>IF(N245="sníž. přenesená",J245,0)</f>
        <v>0</v>
      </c>
      <c r="BI245" s="216">
        <f>IF(N245="nulová",J245,0)</f>
        <v>0</v>
      </c>
      <c r="BJ245" s="17" t="s">
        <v>77</v>
      </c>
      <c r="BK245" s="216">
        <f>ROUND(I245*H245,2)</f>
        <v>0</v>
      </c>
      <c r="BL245" s="17" t="s">
        <v>128</v>
      </c>
      <c r="BM245" s="215" t="s">
        <v>1368</v>
      </c>
    </row>
    <row r="246" s="2" customFormat="1" ht="16.30189" customHeight="1">
      <c r="A246" s="38"/>
      <c r="B246" s="39"/>
      <c r="C246" s="204" t="s">
        <v>704</v>
      </c>
      <c r="D246" s="204" t="s">
        <v>124</v>
      </c>
      <c r="E246" s="205" t="s">
        <v>666</v>
      </c>
      <c r="F246" s="206" t="s">
        <v>667</v>
      </c>
      <c r="G246" s="207" t="s">
        <v>127</v>
      </c>
      <c r="H246" s="208">
        <v>150</v>
      </c>
      <c r="I246" s="209"/>
      <c r="J246" s="210">
        <f>ROUND(I246*H246,2)</f>
        <v>0</v>
      </c>
      <c r="K246" s="206" t="s">
        <v>19</v>
      </c>
      <c r="L246" s="44"/>
      <c r="M246" s="211" t="s">
        <v>19</v>
      </c>
      <c r="N246" s="212" t="s">
        <v>40</v>
      </c>
      <c r="O246" s="84"/>
      <c r="P246" s="213">
        <f>O246*H246</f>
        <v>0</v>
      </c>
      <c r="Q246" s="213">
        <v>0</v>
      </c>
      <c r="R246" s="213">
        <f>Q246*H246</f>
        <v>0</v>
      </c>
      <c r="S246" s="213">
        <v>0</v>
      </c>
      <c r="T246" s="214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15" t="s">
        <v>128</v>
      </c>
      <c r="AT246" s="215" t="s">
        <v>124</v>
      </c>
      <c r="AU246" s="215" t="s">
        <v>79</v>
      </c>
      <c r="AY246" s="17" t="s">
        <v>121</v>
      </c>
      <c r="BE246" s="216">
        <f>IF(N246="základní",J246,0)</f>
        <v>0</v>
      </c>
      <c r="BF246" s="216">
        <f>IF(N246="snížená",J246,0)</f>
        <v>0</v>
      </c>
      <c r="BG246" s="216">
        <f>IF(N246="zákl. přenesená",J246,0)</f>
        <v>0</v>
      </c>
      <c r="BH246" s="216">
        <f>IF(N246="sníž. přenesená",J246,0)</f>
        <v>0</v>
      </c>
      <c r="BI246" s="216">
        <f>IF(N246="nulová",J246,0)</f>
        <v>0</v>
      </c>
      <c r="BJ246" s="17" t="s">
        <v>77</v>
      </c>
      <c r="BK246" s="216">
        <f>ROUND(I246*H246,2)</f>
        <v>0</v>
      </c>
      <c r="BL246" s="17" t="s">
        <v>128</v>
      </c>
      <c r="BM246" s="215" t="s">
        <v>1369</v>
      </c>
    </row>
    <row r="247" s="2" customFormat="1" ht="16.30189" customHeight="1">
      <c r="A247" s="38"/>
      <c r="B247" s="39"/>
      <c r="C247" s="217" t="s">
        <v>708</v>
      </c>
      <c r="D247" s="217" t="s">
        <v>134</v>
      </c>
      <c r="E247" s="218" t="s">
        <v>670</v>
      </c>
      <c r="F247" s="219" t="s">
        <v>671</v>
      </c>
      <c r="G247" s="220" t="s">
        <v>127</v>
      </c>
      <c r="H247" s="221">
        <v>150</v>
      </c>
      <c r="I247" s="222"/>
      <c r="J247" s="223">
        <f>ROUND(I247*H247,2)</f>
        <v>0</v>
      </c>
      <c r="K247" s="219" t="s">
        <v>19</v>
      </c>
      <c r="L247" s="224"/>
      <c r="M247" s="225" t="s">
        <v>19</v>
      </c>
      <c r="N247" s="226" t="s">
        <v>40</v>
      </c>
      <c r="O247" s="84"/>
      <c r="P247" s="213">
        <f>O247*H247</f>
        <v>0</v>
      </c>
      <c r="Q247" s="213">
        <v>0</v>
      </c>
      <c r="R247" s="213">
        <f>Q247*H247</f>
        <v>0</v>
      </c>
      <c r="S247" s="213">
        <v>0</v>
      </c>
      <c r="T247" s="214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15" t="s">
        <v>138</v>
      </c>
      <c r="AT247" s="215" t="s">
        <v>134</v>
      </c>
      <c r="AU247" s="215" t="s">
        <v>79</v>
      </c>
      <c r="AY247" s="17" t="s">
        <v>121</v>
      </c>
      <c r="BE247" s="216">
        <f>IF(N247="základní",J247,0)</f>
        <v>0</v>
      </c>
      <c r="BF247" s="216">
        <f>IF(N247="snížená",J247,0)</f>
        <v>0</v>
      </c>
      <c r="BG247" s="216">
        <f>IF(N247="zákl. přenesená",J247,0)</f>
        <v>0</v>
      </c>
      <c r="BH247" s="216">
        <f>IF(N247="sníž. přenesená",J247,0)</f>
        <v>0</v>
      </c>
      <c r="BI247" s="216">
        <f>IF(N247="nulová",J247,0)</f>
        <v>0</v>
      </c>
      <c r="BJ247" s="17" t="s">
        <v>77</v>
      </c>
      <c r="BK247" s="216">
        <f>ROUND(I247*H247,2)</f>
        <v>0</v>
      </c>
      <c r="BL247" s="17" t="s">
        <v>128</v>
      </c>
      <c r="BM247" s="215" t="s">
        <v>1370</v>
      </c>
    </row>
    <row r="248" s="2" customFormat="1">
      <c r="A248" s="38"/>
      <c r="B248" s="39"/>
      <c r="C248" s="40"/>
      <c r="D248" s="227" t="s">
        <v>185</v>
      </c>
      <c r="E248" s="40"/>
      <c r="F248" s="228" t="s">
        <v>673</v>
      </c>
      <c r="G248" s="40"/>
      <c r="H248" s="40"/>
      <c r="I248" s="229"/>
      <c r="J248" s="40"/>
      <c r="K248" s="40"/>
      <c r="L248" s="44"/>
      <c r="M248" s="230"/>
      <c r="N248" s="231"/>
      <c r="O248" s="84"/>
      <c r="P248" s="84"/>
      <c r="Q248" s="84"/>
      <c r="R248" s="84"/>
      <c r="S248" s="84"/>
      <c r="T248" s="85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185</v>
      </c>
      <c r="AU248" s="17" t="s">
        <v>79</v>
      </c>
    </row>
    <row r="249" s="2" customFormat="1" ht="16.30189" customHeight="1">
      <c r="A249" s="38"/>
      <c r="B249" s="39"/>
      <c r="C249" s="204" t="s">
        <v>712</v>
      </c>
      <c r="D249" s="204" t="s">
        <v>124</v>
      </c>
      <c r="E249" s="205" t="s">
        <v>675</v>
      </c>
      <c r="F249" s="206" t="s">
        <v>676</v>
      </c>
      <c r="G249" s="207" t="s">
        <v>127</v>
      </c>
      <c r="H249" s="208">
        <v>35</v>
      </c>
      <c r="I249" s="209"/>
      <c r="J249" s="210">
        <f>ROUND(I249*H249,2)</f>
        <v>0</v>
      </c>
      <c r="K249" s="206" t="s">
        <v>19</v>
      </c>
      <c r="L249" s="44"/>
      <c r="M249" s="211" t="s">
        <v>19</v>
      </c>
      <c r="N249" s="212" t="s">
        <v>40</v>
      </c>
      <c r="O249" s="84"/>
      <c r="P249" s="213">
        <f>O249*H249</f>
        <v>0</v>
      </c>
      <c r="Q249" s="213">
        <v>0</v>
      </c>
      <c r="R249" s="213">
        <f>Q249*H249</f>
        <v>0</v>
      </c>
      <c r="S249" s="213">
        <v>0</v>
      </c>
      <c r="T249" s="214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15" t="s">
        <v>128</v>
      </c>
      <c r="AT249" s="215" t="s">
        <v>124</v>
      </c>
      <c r="AU249" s="215" t="s">
        <v>79</v>
      </c>
      <c r="AY249" s="17" t="s">
        <v>121</v>
      </c>
      <c r="BE249" s="216">
        <f>IF(N249="základní",J249,0)</f>
        <v>0</v>
      </c>
      <c r="BF249" s="216">
        <f>IF(N249="snížená",J249,0)</f>
        <v>0</v>
      </c>
      <c r="BG249" s="216">
        <f>IF(N249="zákl. přenesená",J249,0)</f>
        <v>0</v>
      </c>
      <c r="BH249" s="216">
        <f>IF(N249="sníž. přenesená",J249,0)</f>
        <v>0</v>
      </c>
      <c r="BI249" s="216">
        <f>IF(N249="nulová",J249,0)</f>
        <v>0</v>
      </c>
      <c r="BJ249" s="17" t="s">
        <v>77</v>
      </c>
      <c r="BK249" s="216">
        <f>ROUND(I249*H249,2)</f>
        <v>0</v>
      </c>
      <c r="BL249" s="17" t="s">
        <v>128</v>
      </c>
      <c r="BM249" s="215" t="s">
        <v>1371</v>
      </c>
    </row>
    <row r="250" s="2" customFormat="1" ht="16.30189" customHeight="1">
      <c r="A250" s="38"/>
      <c r="B250" s="39"/>
      <c r="C250" s="204" t="s">
        <v>716</v>
      </c>
      <c r="D250" s="204" t="s">
        <v>124</v>
      </c>
      <c r="E250" s="205" t="s">
        <v>1372</v>
      </c>
      <c r="F250" s="206" t="s">
        <v>1373</v>
      </c>
      <c r="G250" s="207" t="s">
        <v>127</v>
      </c>
      <c r="H250" s="208">
        <v>9</v>
      </c>
      <c r="I250" s="209"/>
      <c r="J250" s="210">
        <f>ROUND(I250*H250,2)</f>
        <v>0</v>
      </c>
      <c r="K250" s="206" t="s">
        <v>19</v>
      </c>
      <c r="L250" s="44"/>
      <c r="M250" s="211" t="s">
        <v>19</v>
      </c>
      <c r="N250" s="212" t="s">
        <v>40</v>
      </c>
      <c r="O250" s="84"/>
      <c r="P250" s="213">
        <f>O250*H250</f>
        <v>0</v>
      </c>
      <c r="Q250" s="213">
        <v>0</v>
      </c>
      <c r="R250" s="213">
        <f>Q250*H250</f>
        <v>0</v>
      </c>
      <c r="S250" s="213">
        <v>0</v>
      </c>
      <c r="T250" s="214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15" t="s">
        <v>128</v>
      </c>
      <c r="AT250" s="215" t="s">
        <v>124</v>
      </c>
      <c r="AU250" s="215" t="s">
        <v>79</v>
      </c>
      <c r="AY250" s="17" t="s">
        <v>121</v>
      </c>
      <c r="BE250" s="216">
        <f>IF(N250="základní",J250,0)</f>
        <v>0</v>
      </c>
      <c r="BF250" s="216">
        <f>IF(N250="snížená",J250,0)</f>
        <v>0</v>
      </c>
      <c r="BG250" s="216">
        <f>IF(N250="zákl. přenesená",J250,0)</f>
        <v>0</v>
      </c>
      <c r="BH250" s="216">
        <f>IF(N250="sníž. přenesená",J250,0)</f>
        <v>0</v>
      </c>
      <c r="BI250" s="216">
        <f>IF(N250="nulová",J250,0)</f>
        <v>0</v>
      </c>
      <c r="BJ250" s="17" t="s">
        <v>77</v>
      </c>
      <c r="BK250" s="216">
        <f>ROUND(I250*H250,2)</f>
        <v>0</v>
      </c>
      <c r="BL250" s="17" t="s">
        <v>128</v>
      </c>
      <c r="BM250" s="215" t="s">
        <v>1374</v>
      </c>
    </row>
    <row r="251" s="2" customFormat="1" ht="16.30189" customHeight="1">
      <c r="A251" s="38"/>
      <c r="B251" s="39"/>
      <c r="C251" s="217" t="s">
        <v>720</v>
      </c>
      <c r="D251" s="217" t="s">
        <v>134</v>
      </c>
      <c r="E251" s="218" t="s">
        <v>1375</v>
      </c>
      <c r="F251" s="219" t="s">
        <v>1376</v>
      </c>
      <c r="G251" s="220" t="s">
        <v>127</v>
      </c>
      <c r="H251" s="221">
        <v>9</v>
      </c>
      <c r="I251" s="222"/>
      <c r="J251" s="223">
        <f>ROUND(I251*H251,2)</f>
        <v>0</v>
      </c>
      <c r="K251" s="219" t="s">
        <v>19</v>
      </c>
      <c r="L251" s="224"/>
      <c r="M251" s="225" t="s">
        <v>19</v>
      </c>
      <c r="N251" s="226" t="s">
        <v>40</v>
      </c>
      <c r="O251" s="84"/>
      <c r="P251" s="213">
        <f>O251*H251</f>
        <v>0</v>
      </c>
      <c r="Q251" s="213">
        <v>0.00050000000000000001</v>
      </c>
      <c r="R251" s="213">
        <f>Q251*H251</f>
        <v>0.0045000000000000005</v>
      </c>
      <c r="S251" s="213">
        <v>0</v>
      </c>
      <c r="T251" s="214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15" t="s">
        <v>138</v>
      </c>
      <c r="AT251" s="215" t="s">
        <v>134</v>
      </c>
      <c r="AU251" s="215" t="s">
        <v>79</v>
      </c>
      <c r="AY251" s="17" t="s">
        <v>121</v>
      </c>
      <c r="BE251" s="216">
        <f>IF(N251="základní",J251,0)</f>
        <v>0</v>
      </c>
      <c r="BF251" s="216">
        <f>IF(N251="snížená",J251,0)</f>
        <v>0</v>
      </c>
      <c r="BG251" s="216">
        <f>IF(N251="zákl. přenesená",J251,0)</f>
        <v>0</v>
      </c>
      <c r="BH251" s="216">
        <f>IF(N251="sníž. přenesená",J251,0)</f>
        <v>0</v>
      </c>
      <c r="BI251" s="216">
        <f>IF(N251="nulová",J251,0)</f>
        <v>0</v>
      </c>
      <c r="BJ251" s="17" t="s">
        <v>77</v>
      </c>
      <c r="BK251" s="216">
        <f>ROUND(I251*H251,2)</f>
        <v>0</v>
      </c>
      <c r="BL251" s="17" t="s">
        <v>128</v>
      </c>
      <c r="BM251" s="215" t="s">
        <v>1377</v>
      </c>
    </row>
    <row r="252" s="2" customFormat="1" ht="16.30189" customHeight="1">
      <c r="A252" s="38"/>
      <c r="B252" s="39"/>
      <c r="C252" s="217" t="s">
        <v>725</v>
      </c>
      <c r="D252" s="217" t="s">
        <v>134</v>
      </c>
      <c r="E252" s="218" t="s">
        <v>1378</v>
      </c>
      <c r="F252" s="219" t="s">
        <v>1379</v>
      </c>
      <c r="G252" s="220" t="s">
        <v>127</v>
      </c>
      <c r="H252" s="221">
        <v>9</v>
      </c>
      <c r="I252" s="222"/>
      <c r="J252" s="223">
        <f>ROUND(I252*H252,2)</f>
        <v>0</v>
      </c>
      <c r="K252" s="219" t="s">
        <v>19</v>
      </c>
      <c r="L252" s="224"/>
      <c r="M252" s="225" t="s">
        <v>19</v>
      </c>
      <c r="N252" s="226" t="s">
        <v>40</v>
      </c>
      <c r="O252" s="84"/>
      <c r="P252" s="213">
        <f>O252*H252</f>
        <v>0</v>
      </c>
      <c r="Q252" s="213">
        <v>0.02</v>
      </c>
      <c r="R252" s="213">
        <f>Q252*H252</f>
        <v>0.17999999999999999</v>
      </c>
      <c r="S252" s="213">
        <v>0</v>
      </c>
      <c r="T252" s="214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15" t="s">
        <v>138</v>
      </c>
      <c r="AT252" s="215" t="s">
        <v>134</v>
      </c>
      <c r="AU252" s="215" t="s">
        <v>79</v>
      </c>
      <c r="AY252" s="17" t="s">
        <v>121</v>
      </c>
      <c r="BE252" s="216">
        <f>IF(N252="základní",J252,0)</f>
        <v>0</v>
      </c>
      <c r="BF252" s="216">
        <f>IF(N252="snížená",J252,0)</f>
        <v>0</v>
      </c>
      <c r="BG252" s="216">
        <f>IF(N252="zákl. přenesená",J252,0)</f>
        <v>0</v>
      </c>
      <c r="BH252" s="216">
        <f>IF(N252="sníž. přenesená",J252,0)</f>
        <v>0</v>
      </c>
      <c r="BI252" s="216">
        <f>IF(N252="nulová",J252,0)</f>
        <v>0</v>
      </c>
      <c r="BJ252" s="17" t="s">
        <v>77</v>
      </c>
      <c r="BK252" s="216">
        <f>ROUND(I252*H252,2)</f>
        <v>0</v>
      </c>
      <c r="BL252" s="17" t="s">
        <v>128</v>
      </c>
      <c r="BM252" s="215" t="s">
        <v>1380</v>
      </c>
    </row>
    <row r="253" s="2" customFormat="1" ht="23.4566" customHeight="1">
      <c r="A253" s="38"/>
      <c r="B253" s="39"/>
      <c r="C253" s="204" t="s">
        <v>729</v>
      </c>
      <c r="D253" s="204" t="s">
        <v>124</v>
      </c>
      <c r="E253" s="205" t="s">
        <v>312</v>
      </c>
      <c r="F253" s="206" t="s">
        <v>313</v>
      </c>
      <c r="G253" s="207" t="s">
        <v>314</v>
      </c>
      <c r="H253" s="208">
        <v>0.433</v>
      </c>
      <c r="I253" s="209"/>
      <c r="J253" s="210">
        <f>ROUND(I253*H253,2)</f>
        <v>0</v>
      </c>
      <c r="K253" s="206" t="s">
        <v>19</v>
      </c>
      <c r="L253" s="44"/>
      <c r="M253" s="211" t="s">
        <v>19</v>
      </c>
      <c r="N253" s="212" t="s">
        <v>40</v>
      </c>
      <c r="O253" s="84"/>
      <c r="P253" s="213">
        <f>O253*H253</f>
        <v>0</v>
      </c>
      <c r="Q253" s="213">
        <v>0</v>
      </c>
      <c r="R253" s="213">
        <f>Q253*H253</f>
        <v>0</v>
      </c>
      <c r="S253" s="213">
        <v>0</v>
      </c>
      <c r="T253" s="214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15" t="s">
        <v>128</v>
      </c>
      <c r="AT253" s="215" t="s">
        <v>124</v>
      </c>
      <c r="AU253" s="215" t="s">
        <v>79</v>
      </c>
      <c r="AY253" s="17" t="s">
        <v>121</v>
      </c>
      <c r="BE253" s="216">
        <f>IF(N253="základní",J253,0)</f>
        <v>0</v>
      </c>
      <c r="BF253" s="216">
        <f>IF(N253="snížená",J253,0)</f>
        <v>0</v>
      </c>
      <c r="BG253" s="216">
        <f>IF(N253="zákl. přenesená",J253,0)</f>
        <v>0</v>
      </c>
      <c r="BH253" s="216">
        <f>IF(N253="sníž. přenesená",J253,0)</f>
        <v>0</v>
      </c>
      <c r="BI253" s="216">
        <f>IF(N253="nulová",J253,0)</f>
        <v>0</v>
      </c>
      <c r="BJ253" s="17" t="s">
        <v>77</v>
      </c>
      <c r="BK253" s="216">
        <f>ROUND(I253*H253,2)</f>
        <v>0</v>
      </c>
      <c r="BL253" s="17" t="s">
        <v>128</v>
      </c>
      <c r="BM253" s="215" t="s">
        <v>1381</v>
      </c>
    </row>
    <row r="254" s="12" customFormat="1" ht="22.8" customHeight="1">
      <c r="A254" s="12"/>
      <c r="B254" s="188"/>
      <c r="C254" s="189"/>
      <c r="D254" s="190" t="s">
        <v>68</v>
      </c>
      <c r="E254" s="202" t="s">
        <v>680</v>
      </c>
      <c r="F254" s="202" t="s">
        <v>681</v>
      </c>
      <c r="G254" s="189"/>
      <c r="H254" s="189"/>
      <c r="I254" s="192"/>
      <c r="J254" s="203">
        <f>BK254</f>
        <v>0</v>
      </c>
      <c r="K254" s="189"/>
      <c r="L254" s="194"/>
      <c r="M254" s="195"/>
      <c r="N254" s="196"/>
      <c r="O254" s="196"/>
      <c r="P254" s="197">
        <f>SUM(P255:P272)</f>
        <v>0</v>
      </c>
      <c r="Q254" s="196"/>
      <c r="R254" s="197">
        <f>SUM(R255:R272)</f>
        <v>0.059074999999999996</v>
      </c>
      <c r="S254" s="196"/>
      <c r="T254" s="198">
        <f>SUM(T255:T272)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199" t="s">
        <v>79</v>
      </c>
      <c r="AT254" s="200" t="s">
        <v>68</v>
      </c>
      <c r="AU254" s="200" t="s">
        <v>77</v>
      </c>
      <c r="AY254" s="199" t="s">
        <v>121</v>
      </c>
      <c r="BK254" s="201">
        <f>SUM(BK255:BK272)</f>
        <v>0</v>
      </c>
    </row>
    <row r="255" s="2" customFormat="1" ht="23.4566" customHeight="1">
      <c r="A255" s="38"/>
      <c r="B255" s="39"/>
      <c r="C255" s="204" t="s">
        <v>733</v>
      </c>
      <c r="D255" s="204" t="s">
        <v>124</v>
      </c>
      <c r="E255" s="205" t="s">
        <v>683</v>
      </c>
      <c r="F255" s="206" t="s">
        <v>684</v>
      </c>
      <c r="G255" s="207" t="s">
        <v>179</v>
      </c>
      <c r="H255" s="208">
        <v>100</v>
      </c>
      <c r="I255" s="209"/>
      <c r="J255" s="210">
        <f>ROUND(I255*H255,2)</f>
        <v>0</v>
      </c>
      <c r="K255" s="206" t="s">
        <v>19</v>
      </c>
      <c r="L255" s="44"/>
      <c r="M255" s="211" t="s">
        <v>19</v>
      </c>
      <c r="N255" s="212" t="s">
        <v>40</v>
      </c>
      <c r="O255" s="84"/>
      <c r="P255" s="213">
        <f>O255*H255</f>
        <v>0</v>
      </c>
      <c r="Q255" s="213">
        <v>0</v>
      </c>
      <c r="R255" s="213">
        <f>Q255*H255</f>
        <v>0</v>
      </c>
      <c r="S255" s="213">
        <v>0</v>
      </c>
      <c r="T255" s="214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15" t="s">
        <v>128</v>
      </c>
      <c r="AT255" s="215" t="s">
        <v>124</v>
      </c>
      <c r="AU255" s="215" t="s">
        <v>79</v>
      </c>
      <c r="AY255" s="17" t="s">
        <v>121</v>
      </c>
      <c r="BE255" s="216">
        <f>IF(N255="základní",J255,0)</f>
        <v>0</v>
      </c>
      <c r="BF255" s="216">
        <f>IF(N255="snížená",J255,0)</f>
        <v>0</v>
      </c>
      <c r="BG255" s="216">
        <f>IF(N255="zákl. přenesená",J255,0)</f>
        <v>0</v>
      </c>
      <c r="BH255" s="216">
        <f>IF(N255="sníž. přenesená",J255,0)</f>
        <v>0</v>
      </c>
      <c r="BI255" s="216">
        <f>IF(N255="nulová",J255,0)</f>
        <v>0</v>
      </c>
      <c r="BJ255" s="17" t="s">
        <v>77</v>
      </c>
      <c r="BK255" s="216">
        <f>ROUND(I255*H255,2)</f>
        <v>0</v>
      </c>
      <c r="BL255" s="17" t="s">
        <v>128</v>
      </c>
      <c r="BM255" s="215" t="s">
        <v>1382</v>
      </c>
    </row>
    <row r="256" s="2" customFormat="1" ht="23.4566" customHeight="1">
      <c r="A256" s="38"/>
      <c r="B256" s="39"/>
      <c r="C256" s="217" t="s">
        <v>738</v>
      </c>
      <c r="D256" s="217" t="s">
        <v>134</v>
      </c>
      <c r="E256" s="218" t="s">
        <v>687</v>
      </c>
      <c r="F256" s="219" t="s">
        <v>688</v>
      </c>
      <c r="G256" s="220" t="s">
        <v>179</v>
      </c>
      <c r="H256" s="221">
        <v>100</v>
      </c>
      <c r="I256" s="222"/>
      <c r="J256" s="223">
        <f>ROUND(I256*H256,2)</f>
        <v>0</v>
      </c>
      <c r="K256" s="219" t="s">
        <v>19</v>
      </c>
      <c r="L256" s="224"/>
      <c r="M256" s="225" t="s">
        <v>19</v>
      </c>
      <c r="N256" s="226" t="s">
        <v>40</v>
      </c>
      <c r="O256" s="84"/>
      <c r="P256" s="213">
        <f>O256*H256</f>
        <v>0</v>
      </c>
      <c r="Q256" s="213">
        <v>0.00016000000000000001</v>
      </c>
      <c r="R256" s="213">
        <f>Q256*H256</f>
        <v>0.016</v>
      </c>
      <c r="S256" s="213">
        <v>0</v>
      </c>
      <c r="T256" s="214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15" t="s">
        <v>138</v>
      </c>
      <c r="AT256" s="215" t="s">
        <v>134</v>
      </c>
      <c r="AU256" s="215" t="s">
        <v>79</v>
      </c>
      <c r="AY256" s="17" t="s">
        <v>121</v>
      </c>
      <c r="BE256" s="216">
        <f>IF(N256="základní",J256,0)</f>
        <v>0</v>
      </c>
      <c r="BF256" s="216">
        <f>IF(N256="snížená",J256,0)</f>
        <v>0</v>
      </c>
      <c r="BG256" s="216">
        <f>IF(N256="zákl. přenesená",J256,0)</f>
        <v>0</v>
      </c>
      <c r="BH256" s="216">
        <f>IF(N256="sníž. přenesená",J256,0)</f>
        <v>0</v>
      </c>
      <c r="BI256" s="216">
        <f>IF(N256="nulová",J256,0)</f>
        <v>0</v>
      </c>
      <c r="BJ256" s="17" t="s">
        <v>77</v>
      </c>
      <c r="BK256" s="216">
        <f>ROUND(I256*H256,2)</f>
        <v>0</v>
      </c>
      <c r="BL256" s="17" t="s">
        <v>128</v>
      </c>
      <c r="BM256" s="215" t="s">
        <v>1383</v>
      </c>
    </row>
    <row r="257" s="2" customFormat="1">
      <c r="A257" s="38"/>
      <c r="B257" s="39"/>
      <c r="C257" s="40"/>
      <c r="D257" s="227" t="s">
        <v>185</v>
      </c>
      <c r="E257" s="40"/>
      <c r="F257" s="228" t="s">
        <v>690</v>
      </c>
      <c r="G257" s="40"/>
      <c r="H257" s="40"/>
      <c r="I257" s="229"/>
      <c r="J257" s="40"/>
      <c r="K257" s="40"/>
      <c r="L257" s="44"/>
      <c r="M257" s="230"/>
      <c r="N257" s="231"/>
      <c r="O257" s="84"/>
      <c r="P257" s="84"/>
      <c r="Q257" s="84"/>
      <c r="R257" s="84"/>
      <c r="S257" s="84"/>
      <c r="T257" s="85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185</v>
      </c>
      <c r="AU257" s="17" t="s">
        <v>79</v>
      </c>
    </row>
    <row r="258" s="2" customFormat="1" ht="16.30189" customHeight="1">
      <c r="A258" s="38"/>
      <c r="B258" s="39"/>
      <c r="C258" s="204" t="s">
        <v>742</v>
      </c>
      <c r="D258" s="204" t="s">
        <v>124</v>
      </c>
      <c r="E258" s="205" t="s">
        <v>692</v>
      </c>
      <c r="F258" s="206" t="s">
        <v>693</v>
      </c>
      <c r="G258" s="207" t="s">
        <v>127</v>
      </c>
      <c r="H258" s="208">
        <v>1</v>
      </c>
      <c r="I258" s="209"/>
      <c r="J258" s="210">
        <f>ROUND(I258*H258,2)</f>
        <v>0</v>
      </c>
      <c r="K258" s="206" t="s">
        <v>19</v>
      </c>
      <c r="L258" s="44"/>
      <c r="M258" s="211" t="s">
        <v>19</v>
      </c>
      <c r="N258" s="212" t="s">
        <v>40</v>
      </c>
      <c r="O258" s="84"/>
      <c r="P258" s="213">
        <f>O258*H258</f>
        <v>0</v>
      </c>
      <c r="Q258" s="213">
        <v>0</v>
      </c>
      <c r="R258" s="213">
        <f>Q258*H258</f>
        <v>0</v>
      </c>
      <c r="S258" s="213">
        <v>0</v>
      </c>
      <c r="T258" s="214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15" t="s">
        <v>128</v>
      </c>
      <c r="AT258" s="215" t="s">
        <v>124</v>
      </c>
      <c r="AU258" s="215" t="s">
        <v>79</v>
      </c>
      <c r="AY258" s="17" t="s">
        <v>121</v>
      </c>
      <c r="BE258" s="216">
        <f>IF(N258="základní",J258,0)</f>
        <v>0</v>
      </c>
      <c r="BF258" s="216">
        <f>IF(N258="snížená",J258,0)</f>
        <v>0</v>
      </c>
      <c r="BG258" s="216">
        <f>IF(N258="zákl. přenesená",J258,0)</f>
        <v>0</v>
      </c>
      <c r="BH258" s="216">
        <f>IF(N258="sníž. přenesená",J258,0)</f>
        <v>0</v>
      </c>
      <c r="BI258" s="216">
        <f>IF(N258="nulová",J258,0)</f>
        <v>0</v>
      </c>
      <c r="BJ258" s="17" t="s">
        <v>77</v>
      </c>
      <c r="BK258" s="216">
        <f>ROUND(I258*H258,2)</f>
        <v>0</v>
      </c>
      <c r="BL258" s="17" t="s">
        <v>128</v>
      </c>
      <c r="BM258" s="215" t="s">
        <v>1384</v>
      </c>
    </row>
    <row r="259" s="2" customFormat="1" ht="16.30189" customHeight="1">
      <c r="A259" s="38"/>
      <c r="B259" s="39"/>
      <c r="C259" s="217" t="s">
        <v>748</v>
      </c>
      <c r="D259" s="217" t="s">
        <v>134</v>
      </c>
      <c r="E259" s="218" t="s">
        <v>696</v>
      </c>
      <c r="F259" s="219" t="s">
        <v>697</v>
      </c>
      <c r="G259" s="220" t="s">
        <v>137</v>
      </c>
      <c r="H259" s="221">
        <v>1</v>
      </c>
      <c r="I259" s="222"/>
      <c r="J259" s="223">
        <f>ROUND(I259*H259,2)</f>
        <v>0</v>
      </c>
      <c r="K259" s="219" t="s">
        <v>19</v>
      </c>
      <c r="L259" s="224"/>
      <c r="M259" s="225" t="s">
        <v>19</v>
      </c>
      <c r="N259" s="226" t="s">
        <v>40</v>
      </c>
      <c r="O259" s="84"/>
      <c r="P259" s="213">
        <f>O259*H259</f>
        <v>0</v>
      </c>
      <c r="Q259" s="213">
        <v>0</v>
      </c>
      <c r="R259" s="213">
        <f>Q259*H259</f>
        <v>0</v>
      </c>
      <c r="S259" s="213">
        <v>0</v>
      </c>
      <c r="T259" s="214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15" t="s">
        <v>138</v>
      </c>
      <c r="AT259" s="215" t="s">
        <v>134</v>
      </c>
      <c r="AU259" s="215" t="s">
        <v>79</v>
      </c>
      <c r="AY259" s="17" t="s">
        <v>121</v>
      </c>
      <c r="BE259" s="216">
        <f>IF(N259="základní",J259,0)</f>
        <v>0</v>
      </c>
      <c r="BF259" s="216">
        <f>IF(N259="snížená",J259,0)</f>
        <v>0</v>
      </c>
      <c r="BG259" s="216">
        <f>IF(N259="zákl. přenesená",J259,0)</f>
        <v>0</v>
      </c>
      <c r="BH259" s="216">
        <f>IF(N259="sníž. přenesená",J259,0)</f>
        <v>0</v>
      </c>
      <c r="BI259" s="216">
        <f>IF(N259="nulová",J259,0)</f>
        <v>0</v>
      </c>
      <c r="BJ259" s="17" t="s">
        <v>77</v>
      </c>
      <c r="BK259" s="216">
        <f>ROUND(I259*H259,2)</f>
        <v>0</v>
      </c>
      <c r="BL259" s="17" t="s">
        <v>128</v>
      </c>
      <c r="BM259" s="215" t="s">
        <v>1385</v>
      </c>
    </row>
    <row r="260" s="2" customFormat="1">
      <c r="A260" s="38"/>
      <c r="B260" s="39"/>
      <c r="C260" s="40"/>
      <c r="D260" s="227" t="s">
        <v>185</v>
      </c>
      <c r="E260" s="40"/>
      <c r="F260" s="228" t="s">
        <v>984</v>
      </c>
      <c r="G260" s="40"/>
      <c r="H260" s="40"/>
      <c r="I260" s="229"/>
      <c r="J260" s="40"/>
      <c r="K260" s="40"/>
      <c r="L260" s="44"/>
      <c r="M260" s="230"/>
      <c r="N260" s="231"/>
      <c r="O260" s="84"/>
      <c r="P260" s="84"/>
      <c r="Q260" s="84"/>
      <c r="R260" s="84"/>
      <c r="S260" s="84"/>
      <c r="T260" s="85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185</v>
      </c>
      <c r="AU260" s="17" t="s">
        <v>79</v>
      </c>
    </row>
    <row r="261" s="2" customFormat="1" ht="16.30189" customHeight="1">
      <c r="A261" s="38"/>
      <c r="B261" s="39"/>
      <c r="C261" s="204" t="s">
        <v>752</v>
      </c>
      <c r="D261" s="204" t="s">
        <v>124</v>
      </c>
      <c r="E261" s="205" t="s">
        <v>701</v>
      </c>
      <c r="F261" s="206" t="s">
        <v>702</v>
      </c>
      <c r="G261" s="207" t="s">
        <v>127</v>
      </c>
      <c r="H261" s="208">
        <v>1</v>
      </c>
      <c r="I261" s="209"/>
      <c r="J261" s="210">
        <f>ROUND(I261*H261,2)</f>
        <v>0</v>
      </c>
      <c r="K261" s="206" t="s">
        <v>19</v>
      </c>
      <c r="L261" s="44"/>
      <c r="M261" s="211" t="s">
        <v>19</v>
      </c>
      <c r="N261" s="212" t="s">
        <v>40</v>
      </c>
      <c r="O261" s="84"/>
      <c r="P261" s="213">
        <f>O261*H261</f>
        <v>0</v>
      </c>
      <c r="Q261" s="213">
        <v>0</v>
      </c>
      <c r="R261" s="213">
        <f>Q261*H261</f>
        <v>0</v>
      </c>
      <c r="S261" s="213">
        <v>0</v>
      </c>
      <c r="T261" s="214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15" t="s">
        <v>128</v>
      </c>
      <c r="AT261" s="215" t="s">
        <v>124</v>
      </c>
      <c r="AU261" s="215" t="s">
        <v>79</v>
      </c>
      <c r="AY261" s="17" t="s">
        <v>121</v>
      </c>
      <c r="BE261" s="216">
        <f>IF(N261="základní",J261,0)</f>
        <v>0</v>
      </c>
      <c r="BF261" s="216">
        <f>IF(N261="snížená",J261,0)</f>
        <v>0</v>
      </c>
      <c r="BG261" s="216">
        <f>IF(N261="zákl. přenesená",J261,0)</f>
        <v>0</v>
      </c>
      <c r="BH261" s="216">
        <f>IF(N261="sníž. přenesená",J261,0)</f>
        <v>0</v>
      </c>
      <c r="BI261" s="216">
        <f>IF(N261="nulová",J261,0)</f>
        <v>0</v>
      </c>
      <c r="BJ261" s="17" t="s">
        <v>77</v>
      </c>
      <c r="BK261" s="216">
        <f>ROUND(I261*H261,2)</f>
        <v>0</v>
      </c>
      <c r="BL261" s="17" t="s">
        <v>128</v>
      </c>
      <c r="BM261" s="215" t="s">
        <v>1386</v>
      </c>
    </row>
    <row r="262" s="2" customFormat="1" ht="16.30189" customHeight="1">
      <c r="A262" s="38"/>
      <c r="B262" s="39"/>
      <c r="C262" s="217" t="s">
        <v>756</v>
      </c>
      <c r="D262" s="217" t="s">
        <v>134</v>
      </c>
      <c r="E262" s="218" t="s">
        <v>705</v>
      </c>
      <c r="F262" s="219" t="s">
        <v>706</v>
      </c>
      <c r="G262" s="220" t="s">
        <v>127</v>
      </c>
      <c r="H262" s="221">
        <v>1</v>
      </c>
      <c r="I262" s="222"/>
      <c r="J262" s="223">
        <f>ROUND(I262*H262,2)</f>
        <v>0</v>
      </c>
      <c r="K262" s="219" t="s">
        <v>19</v>
      </c>
      <c r="L262" s="224"/>
      <c r="M262" s="225" t="s">
        <v>19</v>
      </c>
      <c r="N262" s="226" t="s">
        <v>40</v>
      </c>
      <c r="O262" s="84"/>
      <c r="P262" s="213">
        <f>O262*H262</f>
        <v>0</v>
      </c>
      <c r="Q262" s="213">
        <v>0</v>
      </c>
      <c r="R262" s="213">
        <f>Q262*H262</f>
        <v>0</v>
      </c>
      <c r="S262" s="213">
        <v>0</v>
      </c>
      <c r="T262" s="214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15" t="s">
        <v>138</v>
      </c>
      <c r="AT262" s="215" t="s">
        <v>134</v>
      </c>
      <c r="AU262" s="215" t="s">
        <v>79</v>
      </c>
      <c r="AY262" s="17" t="s">
        <v>121</v>
      </c>
      <c r="BE262" s="216">
        <f>IF(N262="základní",J262,0)</f>
        <v>0</v>
      </c>
      <c r="BF262" s="216">
        <f>IF(N262="snížená",J262,0)</f>
        <v>0</v>
      </c>
      <c r="BG262" s="216">
        <f>IF(N262="zákl. přenesená",J262,0)</f>
        <v>0</v>
      </c>
      <c r="BH262" s="216">
        <f>IF(N262="sníž. přenesená",J262,0)</f>
        <v>0</v>
      </c>
      <c r="BI262" s="216">
        <f>IF(N262="nulová",J262,0)</f>
        <v>0</v>
      </c>
      <c r="BJ262" s="17" t="s">
        <v>77</v>
      </c>
      <c r="BK262" s="216">
        <f>ROUND(I262*H262,2)</f>
        <v>0</v>
      </c>
      <c r="BL262" s="17" t="s">
        <v>128</v>
      </c>
      <c r="BM262" s="215" t="s">
        <v>1387</v>
      </c>
    </row>
    <row r="263" s="2" customFormat="1" ht="21.0566" customHeight="1">
      <c r="A263" s="38"/>
      <c r="B263" s="39"/>
      <c r="C263" s="204" t="s">
        <v>760</v>
      </c>
      <c r="D263" s="204" t="s">
        <v>124</v>
      </c>
      <c r="E263" s="205" t="s">
        <v>1388</v>
      </c>
      <c r="F263" s="206" t="s">
        <v>1389</v>
      </c>
      <c r="G263" s="207" t="s">
        <v>127</v>
      </c>
      <c r="H263" s="208">
        <v>1</v>
      </c>
      <c r="I263" s="209"/>
      <c r="J263" s="210">
        <f>ROUND(I263*H263,2)</f>
        <v>0</v>
      </c>
      <c r="K263" s="206" t="s">
        <v>19</v>
      </c>
      <c r="L263" s="44"/>
      <c r="M263" s="211" t="s">
        <v>19</v>
      </c>
      <c r="N263" s="212" t="s">
        <v>40</v>
      </c>
      <c r="O263" s="84"/>
      <c r="P263" s="213">
        <f>O263*H263</f>
        <v>0</v>
      </c>
      <c r="Q263" s="213">
        <v>0</v>
      </c>
      <c r="R263" s="213">
        <f>Q263*H263</f>
        <v>0</v>
      </c>
      <c r="S263" s="213">
        <v>0</v>
      </c>
      <c r="T263" s="214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15" t="s">
        <v>128</v>
      </c>
      <c r="AT263" s="215" t="s">
        <v>124</v>
      </c>
      <c r="AU263" s="215" t="s">
        <v>79</v>
      </c>
      <c r="AY263" s="17" t="s">
        <v>121</v>
      </c>
      <c r="BE263" s="216">
        <f>IF(N263="základní",J263,0)</f>
        <v>0</v>
      </c>
      <c r="BF263" s="216">
        <f>IF(N263="snížená",J263,0)</f>
        <v>0</v>
      </c>
      <c r="BG263" s="216">
        <f>IF(N263="zákl. přenesená",J263,0)</f>
        <v>0</v>
      </c>
      <c r="BH263" s="216">
        <f>IF(N263="sníž. přenesená",J263,0)</f>
        <v>0</v>
      </c>
      <c r="BI263" s="216">
        <f>IF(N263="nulová",J263,0)</f>
        <v>0</v>
      </c>
      <c r="BJ263" s="17" t="s">
        <v>77</v>
      </c>
      <c r="BK263" s="216">
        <f>ROUND(I263*H263,2)</f>
        <v>0</v>
      </c>
      <c r="BL263" s="17" t="s">
        <v>128</v>
      </c>
      <c r="BM263" s="215" t="s">
        <v>1390</v>
      </c>
    </row>
    <row r="264" s="2" customFormat="1" ht="16.30189" customHeight="1">
      <c r="A264" s="38"/>
      <c r="B264" s="39"/>
      <c r="C264" s="217" t="s">
        <v>764</v>
      </c>
      <c r="D264" s="217" t="s">
        <v>134</v>
      </c>
      <c r="E264" s="218" t="s">
        <v>713</v>
      </c>
      <c r="F264" s="219" t="s">
        <v>1391</v>
      </c>
      <c r="G264" s="220" t="s">
        <v>127</v>
      </c>
      <c r="H264" s="221">
        <v>1</v>
      </c>
      <c r="I264" s="222"/>
      <c r="J264" s="223">
        <f>ROUND(I264*H264,2)</f>
        <v>0</v>
      </c>
      <c r="K264" s="219" t="s">
        <v>19</v>
      </c>
      <c r="L264" s="224"/>
      <c r="M264" s="225" t="s">
        <v>19</v>
      </c>
      <c r="N264" s="226" t="s">
        <v>40</v>
      </c>
      <c r="O264" s="84"/>
      <c r="P264" s="213">
        <f>O264*H264</f>
        <v>0</v>
      </c>
      <c r="Q264" s="213">
        <v>0</v>
      </c>
      <c r="R264" s="213">
        <f>Q264*H264</f>
        <v>0</v>
      </c>
      <c r="S264" s="213">
        <v>0</v>
      </c>
      <c r="T264" s="214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15" t="s">
        <v>138</v>
      </c>
      <c r="AT264" s="215" t="s">
        <v>134</v>
      </c>
      <c r="AU264" s="215" t="s">
        <v>79</v>
      </c>
      <c r="AY264" s="17" t="s">
        <v>121</v>
      </c>
      <c r="BE264" s="216">
        <f>IF(N264="základní",J264,0)</f>
        <v>0</v>
      </c>
      <c r="BF264" s="216">
        <f>IF(N264="snížená",J264,0)</f>
        <v>0</v>
      </c>
      <c r="BG264" s="216">
        <f>IF(N264="zákl. přenesená",J264,0)</f>
        <v>0</v>
      </c>
      <c r="BH264" s="216">
        <f>IF(N264="sníž. přenesená",J264,0)</f>
        <v>0</v>
      </c>
      <c r="BI264" s="216">
        <f>IF(N264="nulová",J264,0)</f>
        <v>0</v>
      </c>
      <c r="BJ264" s="17" t="s">
        <v>77</v>
      </c>
      <c r="BK264" s="216">
        <f>ROUND(I264*H264,2)</f>
        <v>0</v>
      </c>
      <c r="BL264" s="17" t="s">
        <v>128</v>
      </c>
      <c r="BM264" s="215" t="s">
        <v>1392</v>
      </c>
    </row>
    <row r="265" s="2" customFormat="1" ht="16.30189" customHeight="1">
      <c r="A265" s="38"/>
      <c r="B265" s="39"/>
      <c r="C265" s="204" t="s">
        <v>768</v>
      </c>
      <c r="D265" s="204" t="s">
        <v>124</v>
      </c>
      <c r="E265" s="205" t="s">
        <v>717</v>
      </c>
      <c r="F265" s="206" t="s">
        <v>718</v>
      </c>
      <c r="G265" s="207" t="s">
        <v>179</v>
      </c>
      <c r="H265" s="208">
        <v>150</v>
      </c>
      <c r="I265" s="209"/>
      <c r="J265" s="210">
        <f>ROUND(I265*H265,2)</f>
        <v>0</v>
      </c>
      <c r="K265" s="206" t="s">
        <v>19</v>
      </c>
      <c r="L265" s="44"/>
      <c r="M265" s="211" t="s">
        <v>19</v>
      </c>
      <c r="N265" s="212" t="s">
        <v>40</v>
      </c>
      <c r="O265" s="84"/>
      <c r="P265" s="213">
        <f>O265*H265</f>
        <v>0</v>
      </c>
      <c r="Q265" s="213">
        <v>0</v>
      </c>
      <c r="R265" s="213">
        <f>Q265*H265</f>
        <v>0</v>
      </c>
      <c r="S265" s="213">
        <v>0</v>
      </c>
      <c r="T265" s="214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15" t="s">
        <v>128</v>
      </c>
      <c r="AT265" s="215" t="s">
        <v>124</v>
      </c>
      <c r="AU265" s="215" t="s">
        <v>79</v>
      </c>
      <c r="AY265" s="17" t="s">
        <v>121</v>
      </c>
      <c r="BE265" s="216">
        <f>IF(N265="základní",J265,0)</f>
        <v>0</v>
      </c>
      <c r="BF265" s="216">
        <f>IF(N265="snížená",J265,0)</f>
        <v>0</v>
      </c>
      <c r="BG265" s="216">
        <f>IF(N265="zákl. přenesená",J265,0)</f>
        <v>0</v>
      </c>
      <c r="BH265" s="216">
        <f>IF(N265="sníž. přenesená",J265,0)</f>
        <v>0</v>
      </c>
      <c r="BI265" s="216">
        <f>IF(N265="nulová",J265,0)</f>
        <v>0</v>
      </c>
      <c r="BJ265" s="17" t="s">
        <v>77</v>
      </c>
      <c r="BK265" s="216">
        <f>ROUND(I265*H265,2)</f>
        <v>0</v>
      </c>
      <c r="BL265" s="17" t="s">
        <v>128</v>
      </c>
      <c r="BM265" s="215" t="s">
        <v>1393</v>
      </c>
    </row>
    <row r="266" s="2" customFormat="1" ht="16.30189" customHeight="1">
      <c r="A266" s="38"/>
      <c r="B266" s="39"/>
      <c r="C266" s="217" t="s">
        <v>772</v>
      </c>
      <c r="D266" s="217" t="s">
        <v>134</v>
      </c>
      <c r="E266" s="218" t="s">
        <v>721</v>
      </c>
      <c r="F266" s="219" t="s">
        <v>722</v>
      </c>
      <c r="G266" s="220" t="s">
        <v>179</v>
      </c>
      <c r="H266" s="221">
        <v>157.5</v>
      </c>
      <c r="I266" s="222"/>
      <c r="J266" s="223">
        <f>ROUND(I266*H266,2)</f>
        <v>0</v>
      </c>
      <c r="K266" s="219" t="s">
        <v>19</v>
      </c>
      <c r="L266" s="224"/>
      <c r="M266" s="225" t="s">
        <v>19</v>
      </c>
      <c r="N266" s="226" t="s">
        <v>40</v>
      </c>
      <c r="O266" s="84"/>
      <c r="P266" s="213">
        <f>O266*H266</f>
        <v>0</v>
      </c>
      <c r="Q266" s="213">
        <v>0.00021000000000000001</v>
      </c>
      <c r="R266" s="213">
        <f>Q266*H266</f>
        <v>0.033075</v>
      </c>
      <c r="S266" s="213">
        <v>0</v>
      </c>
      <c r="T266" s="214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15" t="s">
        <v>138</v>
      </c>
      <c r="AT266" s="215" t="s">
        <v>134</v>
      </c>
      <c r="AU266" s="215" t="s">
        <v>79</v>
      </c>
      <c r="AY266" s="17" t="s">
        <v>121</v>
      </c>
      <c r="BE266" s="216">
        <f>IF(N266="základní",J266,0)</f>
        <v>0</v>
      </c>
      <c r="BF266" s="216">
        <f>IF(N266="snížená",J266,0)</f>
        <v>0</v>
      </c>
      <c r="BG266" s="216">
        <f>IF(N266="zákl. přenesená",J266,0)</f>
        <v>0</v>
      </c>
      <c r="BH266" s="216">
        <f>IF(N266="sníž. přenesená",J266,0)</f>
        <v>0</v>
      </c>
      <c r="BI266" s="216">
        <f>IF(N266="nulová",J266,0)</f>
        <v>0</v>
      </c>
      <c r="BJ266" s="17" t="s">
        <v>77</v>
      </c>
      <c r="BK266" s="216">
        <f>ROUND(I266*H266,2)</f>
        <v>0</v>
      </c>
      <c r="BL266" s="17" t="s">
        <v>128</v>
      </c>
      <c r="BM266" s="215" t="s">
        <v>1394</v>
      </c>
    </row>
    <row r="267" s="13" customFormat="1">
      <c r="A267" s="13"/>
      <c r="B267" s="238"/>
      <c r="C267" s="239"/>
      <c r="D267" s="227" t="s">
        <v>302</v>
      </c>
      <c r="E267" s="240" t="s">
        <v>19</v>
      </c>
      <c r="F267" s="241" t="s">
        <v>724</v>
      </c>
      <c r="G267" s="239"/>
      <c r="H267" s="242">
        <v>157.5</v>
      </c>
      <c r="I267" s="243"/>
      <c r="J267" s="239"/>
      <c r="K267" s="239"/>
      <c r="L267" s="244"/>
      <c r="M267" s="245"/>
      <c r="N267" s="246"/>
      <c r="O267" s="246"/>
      <c r="P267" s="246"/>
      <c r="Q267" s="246"/>
      <c r="R267" s="246"/>
      <c r="S267" s="246"/>
      <c r="T267" s="247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8" t="s">
        <v>302</v>
      </c>
      <c r="AU267" s="248" t="s">
        <v>79</v>
      </c>
      <c r="AV267" s="13" t="s">
        <v>79</v>
      </c>
      <c r="AW267" s="13" t="s">
        <v>31</v>
      </c>
      <c r="AX267" s="13" t="s">
        <v>77</v>
      </c>
      <c r="AY267" s="248" t="s">
        <v>121</v>
      </c>
    </row>
    <row r="268" s="2" customFormat="1" ht="16.30189" customHeight="1">
      <c r="A268" s="38"/>
      <c r="B268" s="39"/>
      <c r="C268" s="204" t="s">
        <v>778</v>
      </c>
      <c r="D268" s="204" t="s">
        <v>124</v>
      </c>
      <c r="E268" s="205" t="s">
        <v>726</v>
      </c>
      <c r="F268" s="206" t="s">
        <v>727</v>
      </c>
      <c r="G268" s="207" t="s">
        <v>127</v>
      </c>
      <c r="H268" s="208">
        <v>500</v>
      </c>
      <c r="I268" s="209"/>
      <c r="J268" s="210">
        <f>ROUND(I268*H268,2)</f>
        <v>0</v>
      </c>
      <c r="K268" s="206" t="s">
        <v>19</v>
      </c>
      <c r="L268" s="44"/>
      <c r="M268" s="211" t="s">
        <v>19</v>
      </c>
      <c r="N268" s="212" t="s">
        <v>40</v>
      </c>
      <c r="O268" s="84"/>
      <c r="P268" s="213">
        <f>O268*H268</f>
        <v>0</v>
      </c>
      <c r="Q268" s="213">
        <v>0</v>
      </c>
      <c r="R268" s="213">
        <f>Q268*H268</f>
        <v>0</v>
      </c>
      <c r="S268" s="213">
        <v>0</v>
      </c>
      <c r="T268" s="214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15" t="s">
        <v>128</v>
      </c>
      <c r="AT268" s="215" t="s">
        <v>124</v>
      </c>
      <c r="AU268" s="215" t="s">
        <v>79</v>
      </c>
      <c r="AY268" s="17" t="s">
        <v>121</v>
      </c>
      <c r="BE268" s="216">
        <f>IF(N268="základní",J268,0)</f>
        <v>0</v>
      </c>
      <c r="BF268" s="216">
        <f>IF(N268="snížená",J268,0)</f>
        <v>0</v>
      </c>
      <c r="BG268" s="216">
        <f>IF(N268="zákl. přenesená",J268,0)</f>
        <v>0</v>
      </c>
      <c r="BH268" s="216">
        <f>IF(N268="sníž. přenesená",J268,0)</f>
        <v>0</v>
      </c>
      <c r="BI268" s="216">
        <f>IF(N268="nulová",J268,0)</f>
        <v>0</v>
      </c>
      <c r="BJ268" s="17" t="s">
        <v>77</v>
      </c>
      <c r="BK268" s="216">
        <f>ROUND(I268*H268,2)</f>
        <v>0</v>
      </c>
      <c r="BL268" s="17" t="s">
        <v>128</v>
      </c>
      <c r="BM268" s="215" t="s">
        <v>1395</v>
      </c>
    </row>
    <row r="269" s="2" customFormat="1" ht="16.30189" customHeight="1">
      <c r="A269" s="38"/>
      <c r="B269" s="39"/>
      <c r="C269" s="217" t="s">
        <v>782</v>
      </c>
      <c r="D269" s="217" t="s">
        <v>134</v>
      </c>
      <c r="E269" s="218" t="s">
        <v>730</v>
      </c>
      <c r="F269" s="219" t="s">
        <v>731</v>
      </c>
      <c r="G269" s="220" t="s">
        <v>127</v>
      </c>
      <c r="H269" s="221">
        <v>500</v>
      </c>
      <c r="I269" s="222"/>
      <c r="J269" s="223">
        <f>ROUND(I269*H269,2)</f>
        <v>0</v>
      </c>
      <c r="K269" s="219" t="s">
        <v>19</v>
      </c>
      <c r="L269" s="224"/>
      <c r="M269" s="225" t="s">
        <v>19</v>
      </c>
      <c r="N269" s="226" t="s">
        <v>40</v>
      </c>
      <c r="O269" s="84"/>
      <c r="P269" s="213">
        <f>O269*H269</f>
        <v>0</v>
      </c>
      <c r="Q269" s="213">
        <v>1.0000000000000001E-05</v>
      </c>
      <c r="R269" s="213">
        <f>Q269*H269</f>
        <v>0.0050000000000000001</v>
      </c>
      <c r="S269" s="213">
        <v>0</v>
      </c>
      <c r="T269" s="214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15" t="s">
        <v>138</v>
      </c>
      <c r="AT269" s="215" t="s">
        <v>134</v>
      </c>
      <c r="AU269" s="215" t="s">
        <v>79</v>
      </c>
      <c r="AY269" s="17" t="s">
        <v>121</v>
      </c>
      <c r="BE269" s="216">
        <f>IF(N269="základní",J269,0)</f>
        <v>0</v>
      </c>
      <c r="BF269" s="216">
        <f>IF(N269="snížená",J269,0)</f>
        <v>0</v>
      </c>
      <c r="BG269" s="216">
        <f>IF(N269="zákl. přenesená",J269,0)</f>
        <v>0</v>
      </c>
      <c r="BH269" s="216">
        <f>IF(N269="sníž. přenesená",J269,0)</f>
        <v>0</v>
      </c>
      <c r="BI269" s="216">
        <f>IF(N269="nulová",J269,0)</f>
        <v>0</v>
      </c>
      <c r="BJ269" s="17" t="s">
        <v>77</v>
      </c>
      <c r="BK269" s="216">
        <f>ROUND(I269*H269,2)</f>
        <v>0</v>
      </c>
      <c r="BL269" s="17" t="s">
        <v>128</v>
      </c>
      <c r="BM269" s="215" t="s">
        <v>1396</v>
      </c>
    </row>
    <row r="270" s="2" customFormat="1" ht="23.4566" customHeight="1">
      <c r="A270" s="38"/>
      <c r="B270" s="39"/>
      <c r="C270" s="217" t="s">
        <v>786</v>
      </c>
      <c r="D270" s="217" t="s">
        <v>134</v>
      </c>
      <c r="E270" s="218" t="s">
        <v>734</v>
      </c>
      <c r="F270" s="219" t="s">
        <v>735</v>
      </c>
      <c r="G270" s="220" t="s">
        <v>736</v>
      </c>
      <c r="H270" s="221">
        <v>5</v>
      </c>
      <c r="I270" s="222"/>
      <c r="J270" s="223">
        <f>ROUND(I270*H270,2)</f>
        <v>0</v>
      </c>
      <c r="K270" s="219" t="s">
        <v>19</v>
      </c>
      <c r="L270" s="224"/>
      <c r="M270" s="225" t="s">
        <v>19</v>
      </c>
      <c r="N270" s="226" t="s">
        <v>40</v>
      </c>
      <c r="O270" s="84"/>
      <c r="P270" s="213">
        <f>O270*H270</f>
        <v>0</v>
      </c>
      <c r="Q270" s="213">
        <v>0.001</v>
      </c>
      <c r="R270" s="213">
        <f>Q270*H270</f>
        <v>0.0050000000000000001</v>
      </c>
      <c r="S270" s="213">
        <v>0</v>
      </c>
      <c r="T270" s="214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15" t="s">
        <v>138</v>
      </c>
      <c r="AT270" s="215" t="s">
        <v>134</v>
      </c>
      <c r="AU270" s="215" t="s">
        <v>79</v>
      </c>
      <c r="AY270" s="17" t="s">
        <v>121</v>
      </c>
      <c r="BE270" s="216">
        <f>IF(N270="základní",J270,0)</f>
        <v>0</v>
      </c>
      <c r="BF270" s="216">
        <f>IF(N270="snížená",J270,0)</f>
        <v>0</v>
      </c>
      <c r="BG270" s="216">
        <f>IF(N270="zákl. přenesená",J270,0)</f>
        <v>0</v>
      </c>
      <c r="BH270" s="216">
        <f>IF(N270="sníž. přenesená",J270,0)</f>
        <v>0</v>
      </c>
      <c r="BI270" s="216">
        <f>IF(N270="nulová",J270,0)</f>
        <v>0</v>
      </c>
      <c r="BJ270" s="17" t="s">
        <v>77</v>
      </c>
      <c r="BK270" s="216">
        <f>ROUND(I270*H270,2)</f>
        <v>0</v>
      </c>
      <c r="BL270" s="17" t="s">
        <v>128</v>
      </c>
      <c r="BM270" s="215" t="s">
        <v>1397</v>
      </c>
    </row>
    <row r="271" s="2" customFormat="1" ht="16.30189" customHeight="1">
      <c r="A271" s="38"/>
      <c r="B271" s="39"/>
      <c r="C271" s="204" t="s">
        <v>790</v>
      </c>
      <c r="D271" s="204" t="s">
        <v>124</v>
      </c>
      <c r="E271" s="205" t="s">
        <v>739</v>
      </c>
      <c r="F271" s="206" t="s">
        <v>740</v>
      </c>
      <c r="G271" s="207" t="s">
        <v>137</v>
      </c>
      <c r="H271" s="208">
        <v>1</v>
      </c>
      <c r="I271" s="209"/>
      <c r="J271" s="210">
        <f>ROUND(I271*H271,2)</f>
        <v>0</v>
      </c>
      <c r="K271" s="206" t="s">
        <v>19</v>
      </c>
      <c r="L271" s="44"/>
      <c r="M271" s="211" t="s">
        <v>19</v>
      </c>
      <c r="N271" s="212" t="s">
        <v>40</v>
      </c>
      <c r="O271" s="84"/>
      <c r="P271" s="213">
        <f>O271*H271</f>
        <v>0</v>
      </c>
      <c r="Q271" s="213">
        <v>0</v>
      </c>
      <c r="R271" s="213">
        <f>Q271*H271</f>
        <v>0</v>
      </c>
      <c r="S271" s="213">
        <v>0</v>
      </c>
      <c r="T271" s="214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15" t="s">
        <v>128</v>
      </c>
      <c r="AT271" s="215" t="s">
        <v>124</v>
      </c>
      <c r="AU271" s="215" t="s">
        <v>79</v>
      </c>
      <c r="AY271" s="17" t="s">
        <v>121</v>
      </c>
      <c r="BE271" s="216">
        <f>IF(N271="základní",J271,0)</f>
        <v>0</v>
      </c>
      <c r="BF271" s="216">
        <f>IF(N271="snížená",J271,0)</f>
        <v>0</v>
      </c>
      <c r="BG271" s="216">
        <f>IF(N271="zákl. přenesená",J271,0)</f>
        <v>0</v>
      </c>
      <c r="BH271" s="216">
        <f>IF(N271="sníž. přenesená",J271,0)</f>
        <v>0</v>
      </c>
      <c r="BI271" s="216">
        <f>IF(N271="nulová",J271,0)</f>
        <v>0</v>
      </c>
      <c r="BJ271" s="17" t="s">
        <v>77</v>
      </c>
      <c r="BK271" s="216">
        <f>ROUND(I271*H271,2)</f>
        <v>0</v>
      </c>
      <c r="BL271" s="17" t="s">
        <v>128</v>
      </c>
      <c r="BM271" s="215" t="s">
        <v>1398</v>
      </c>
    </row>
    <row r="272" s="2" customFormat="1" ht="16.30189" customHeight="1">
      <c r="A272" s="38"/>
      <c r="B272" s="39"/>
      <c r="C272" s="204" t="s">
        <v>794</v>
      </c>
      <c r="D272" s="204" t="s">
        <v>124</v>
      </c>
      <c r="E272" s="205" t="s">
        <v>743</v>
      </c>
      <c r="F272" s="206" t="s">
        <v>744</v>
      </c>
      <c r="G272" s="207" t="s">
        <v>137</v>
      </c>
      <c r="H272" s="208">
        <v>1</v>
      </c>
      <c r="I272" s="209"/>
      <c r="J272" s="210">
        <f>ROUND(I272*H272,2)</f>
        <v>0</v>
      </c>
      <c r="K272" s="206" t="s">
        <v>19</v>
      </c>
      <c r="L272" s="44"/>
      <c r="M272" s="211" t="s">
        <v>19</v>
      </c>
      <c r="N272" s="212" t="s">
        <v>40</v>
      </c>
      <c r="O272" s="84"/>
      <c r="P272" s="213">
        <f>O272*H272</f>
        <v>0</v>
      </c>
      <c r="Q272" s="213">
        <v>0</v>
      </c>
      <c r="R272" s="213">
        <f>Q272*H272</f>
        <v>0</v>
      </c>
      <c r="S272" s="213">
        <v>0</v>
      </c>
      <c r="T272" s="214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15" t="s">
        <v>128</v>
      </c>
      <c r="AT272" s="215" t="s">
        <v>124</v>
      </c>
      <c r="AU272" s="215" t="s">
        <v>79</v>
      </c>
      <c r="AY272" s="17" t="s">
        <v>121</v>
      </c>
      <c r="BE272" s="216">
        <f>IF(N272="základní",J272,0)</f>
        <v>0</v>
      </c>
      <c r="BF272" s="216">
        <f>IF(N272="snížená",J272,0)</f>
        <v>0</v>
      </c>
      <c r="BG272" s="216">
        <f>IF(N272="zákl. přenesená",J272,0)</f>
        <v>0</v>
      </c>
      <c r="BH272" s="216">
        <f>IF(N272="sníž. přenesená",J272,0)</f>
        <v>0</v>
      </c>
      <c r="BI272" s="216">
        <f>IF(N272="nulová",J272,0)</f>
        <v>0</v>
      </c>
      <c r="BJ272" s="17" t="s">
        <v>77</v>
      </c>
      <c r="BK272" s="216">
        <f>ROUND(I272*H272,2)</f>
        <v>0</v>
      </c>
      <c r="BL272" s="17" t="s">
        <v>128</v>
      </c>
      <c r="BM272" s="215" t="s">
        <v>1399</v>
      </c>
    </row>
    <row r="273" s="12" customFormat="1" ht="22.8" customHeight="1">
      <c r="A273" s="12"/>
      <c r="B273" s="188"/>
      <c r="C273" s="189"/>
      <c r="D273" s="190" t="s">
        <v>68</v>
      </c>
      <c r="E273" s="202" t="s">
        <v>746</v>
      </c>
      <c r="F273" s="202" t="s">
        <v>747</v>
      </c>
      <c r="G273" s="189"/>
      <c r="H273" s="189"/>
      <c r="I273" s="192"/>
      <c r="J273" s="203">
        <f>BK273</f>
        <v>0</v>
      </c>
      <c r="K273" s="189"/>
      <c r="L273" s="194"/>
      <c r="M273" s="195"/>
      <c r="N273" s="196"/>
      <c r="O273" s="196"/>
      <c r="P273" s="197">
        <f>SUM(P274:P277)</f>
        <v>0</v>
      </c>
      <c r="Q273" s="196"/>
      <c r="R273" s="197">
        <f>SUM(R274:R277)</f>
        <v>0</v>
      </c>
      <c r="S273" s="196"/>
      <c r="T273" s="198">
        <f>SUM(T274:T277)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199" t="s">
        <v>79</v>
      </c>
      <c r="AT273" s="200" t="s">
        <v>68</v>
      </c>
      <c r="AU273" s="200" t="s">
        <v>77</v>
      </c>
      <c r="AY273" s="199" t="s">
        <v>121</v>
      </c>
      <c r="BK273" s="201">
        <f>SUM(BK274:BK277)</f>
        <v>0</v>
      </c>
    </row>
    <row r="274" s="2" customFormat="1" ht="16.30189" customHeight="1">
      <c r="A274" s="38"/>
      <c r="B274" s="39"/>
      <c r="C274" s="204" t="s">
        <v>800</v>
      </c>
      <c r="D274" s="204" t="s">
        <v>124</v>
      </c>
      <c r="E274" s="205" t="s">
        <v>757</v>
      </c>
      <c r="F274" s="206" t="s">
        <v>758</v>
      </c>
      <c r="G274" s="207" t="s">
        <v>201</v>
      </c>
      <c r="H274" s="232"/>
      <c r="I274" s="209"/>
      <c r="J274" s="210">
        <f>ROUND(I274*H274,2)</f>
        <v>0</v>
      </c>
      <c r="K274" s="206" t="s">
        <v>19</v>
      </c>
      <c r="L274" s="44"/>
      <c r="M274" s="211" t="s">
        <v>19</v>
      </c>
      <c r="N274" s="212" t="s">
        <v>40</v>
      </c>
      <c r="O274" s="84"/>
      <c r="P274" s="213">
        <f>O274*H274</f>
        <v>0</v>
      </c>
      <c r="Q274" s="213">
        <v>0</v>
      </c>
      <c r="R274" s="213">
        <f>Q274*H274</f>
        <v>0</v>
      </c>
      <c r="S274" s="213">
        <v>0</v>
      </c>
      <c r="T274" s="214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15" t="s">
        <v>128</v>
      </c>
      <c r="AT274" s="215" t="s">
        <v>124</v>
      </c>
      <c r="AU274" s="215" t="s">
        <v>79</v>
      </c>
      <c r="AY274" s="17" t="s">
        <v>121</v>
      </c>
      <c r="BE274" s="216">
        <f>IF(N274="základní",J274,0)</f>
        <v>0</v>
      </c>
      <c r="BF274" s="216">
        <f>IF(N274="snížená",J274,0)</f>
        <v>0</v>
      </c>
      <c r="BG274" s="216">
        <f>IF(N274="zákl. přenesená",J274,0)</f>
        <v>0</v>
      </c>
      <c r="BH274" s="216">
        <f>IF(N274="sníž. přenesená",J274,0)</f>
        <v>0</v>
      </c>
      <c r="BI274" s="216">
        <f>IF(N274="nulová",J274,0)</f>
        <v>0</v>
      </c>
      <c r="BJ274" s="17" t="s">
        <v>77</v>
      </c>
      <c r="BK274" s="216">
        <f>ROUND(I274*H274,2)</f>
        <v>0</v>
      </c>
      <c r="BL274" s="17" t="s">
        <v>128</v>
      </c>
      <c r="BM274" s="215" t="s">
        <v>1400</v>
      </c>
    </row>
    <row r="275" s="2" customFormat="1" ht="23.4566" customHeight="1">
      <c r="A275" s="38"/>
      <c r="B275" s="39"/>
      <c r="C275" s="204" t="s">
        <v>805</v>
      </c>
      <c r="D275" s="204" t="s">
        <v>124</v>
      </c>
      <c r="E275" s="205" t="s">
        <v>765</v>
      </c>
      <c r="F275" s="206" t="s">
        <v>766</v>
      </c>
      <c r="G275" s="207" t="s">
        <v>137</v>
      </c>
      <c r="H275" s="208">
        <v>1</v>
      </c>
      <c r="I275" s="209"/>
      <c r="J275" s="210">
        <f>ROUND(I275*H275,2)</f>
        <v>0</v>
      </c>
      <c r="K275" s="206" t="s">
        <v>19</v>
      </c>
      <c r="L275" s="44"/>
      <c r="M275" s="211" t="s">
        <v>19</v>
      </c>
      <c r="N275" s="212" t="s">
        <v>40</v>
      </c>
      <c r="O275" s="84"/>
      <c r="P275" s="213">
        <f>O275*H275</f>
        <v>0</v>
      </c>
      <c r="Q275" s="213">
        <v>0</v>
      </c>
      <c r="R275" s="213">
        <f>Q275*H275</f>
        <v>0</v>
      </c>
      <c r="S275" s="213">
        <v>0</v>
      </c>
      <c r="T275" s="214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15" t="s">
        <v>128</v>
      </c>
      <c r="AT275" s="215" t="s">
        <v>124</v>
      </c>
      <c r="AU275" s="215" t="s">
        <v>79</v>
      </c>
      <c r="AY275" s="17" t="s">
        <v>121</v>
      </c>
      <c r="BE275" s="216">
        <f>IF(N275="základní",J275,0)</f>
        <v>0</v>
      </c>
      <c r="BF275" s="216">
        <f>IF(N275="snížená",J275,0)</f>
        <v>0</v>
      </c>
      <c r="BG275" s="216">
        <f>IF(N275="zákl. přenesená",J275,0)</f>
        <v>0</v>
      </c>
      <c r="BH275" s="216">
        <f>IF(N275="sníž. přenesená",J275,0)</f>
        <v>0</v>
      </c>
      <c r="BI275" s="216">
        <f>IF(N275="nulová",J275,0)</f>
        <v>0</v>
      </c>
      <c r="BJ275" s="17" t="s">
        <v>77</v>
      </c>
      <c r="BK275" s="216">
        <f>ROUND(I275*H275,2)</f>
        <v>0</v>
      </c>
      <c r="BL275" s="17" t="s">
        <v>128</v>
      </c>
      <c r="BM275" s="215" t="s">
        <v>1401</v>
      </c>
    </row>
    <row r="276" s="2" customFormat="1" ht="31.92453" customHeight="1">
      <c r="A276" s="38"/>
      <c r="B276" s="39"/>
      <c r="C276" s="204" t="s">
        <v>1008</v>
      </c>
      <c r="D276" s="204" t="s">
        <v>124</v>
      </c>
      <c r="E276" s="205" t="s">
        <v>769</v>
      </c>
      <c r="F276" s="206" t="s">
        <v>770</v>
      </c>
      <c r="G276" s="207" t="s">
        <v>137</v>
      </c>
      <c r="H276" s="208">
        <v>1</v>
      </c>
      <c r="I276" s="209"/>
      <c r="J276" s="210">
        <f>ROUND(I276*H276,2)</f>
        <v>0</v>
      </c>
      <c r="K276" s="206" t="s">
        <v>19</v>
      </c>
      <c r="L276" s="44"/>
      <c r="M276" s="211" t="s">
        <v>19</v>
      </c>
      <c r="N276" s="212" t="s">
        <v>40</v>
      </c>
      <c r="O276" s="84"/>
      <c r="P276" s="213">
        <f>O276*H276</f>
        <v>0</v>
      </c>
      <c r="Q276" s="213">
        <v>0</v>
      </c>
      <c r="R276" s="213">
        <f>Q276*H276</f>
        <v>0</v>
      </c>
      <c r="S276" s="213">
        <v>0</v>
      </c>
      <c r="T276" s="214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15" t="s">
        <v>128</v>
      </c>
      <c r="AT276" s="215" t="s">
        <v>124</v>
      </c>
      <c r="AU276" s="215" t="s">
        <v>79</v>
      </c>
      <c r="AY276" s="17" t="s">
        <v>121</v>
      </c>
      <c r="BE276" s="216">
        <f>IF(N276="základní",J276,0)</f>
        <v>0</v>
      </c>
      <c r="BF276" s="216">
        <f>IF(N276="snížená",J276,0)</f>
        <v>0</v>
      </c>
      <c r="BG276" s="216">
        <f>IF(N276="zákl. přenesená",J276,0)</f>
        <v>0</v>
      </c>
      <c r="BH276" s="216">
        <f>IF(N276="sníž. přenesená",J276,0)</f>
        <v>0</v>
      </c>
      <c r="BI276" s="216">
        <f>IF(N276="nulová",J276,0)</f>
        <v>0</v>
      </c>
      <c r="BJ276" s="17" t="s">
        <v>77</v>
      </c>
      <c r="BK276" s="216">
        <f>ROUND(I276*H276,2)</f>
        <v>0</v>
      </c>
      <c r="BL276" s="17" t="s">
        <v>128</v>
      </c>
      <c r="BM276" s="215" t="s">
        <v>1402</v>
      </c>
    </row>
    <row r="277" s="2" customFormat="1" ht="16.30189" customHeight="1">
      <c r="A277" s="38"/>
      <c r="B277" s="39"/>
      <c r="C277" s="204" t="s">
        <v>831</v>
      </c>
      <c r="D277" s="204" t="s">
        <v>124</v>
      </c>
      <c r="E277" s="205" t="s">
        <v>761</v>
      </c>
      <c r="F277" s="206" t="s">
        <v>762</v>
      </c>
      <c r="G277" s="207" t="s">
        <v>137</v>
      </c>
      <c r="H277" s="208">
        <v>1</v>
      </c>
      <c r="I277" s="209"/>
      <c r="J277" s="210">
        <f>ROUND(I277*H277,2)</f>
        <v>0</v>
      </c>
      <c r="K277" s="206" t="s">
        <v>19</v>
      </c>
      <c r="L277" s="44"/>
      <c r="M277" s="211" t="s">
        <v>19</v>
      </c>
      <c r="N277" s="212" t="s">
        <v>40</v>
      </c>
      <c r="O277" s="84"/>
      <c r="P277" s="213">
        <f>O277*H277</f>
        <v>0</v>
      </c>
      <c r="Q277" s="213">
        <v>0</v>
      </c>
      <c r="R277" s="213">
        <f>Q277*H277</f>
        <v>0</v>
      </c>
      <c r="S277" s="213">
        <v>0</v>
      </c>
      <c r="T277" s="214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15" t="s">
        <v>128</v>
      </c>
      <c r="AT277" s="215" t="s">
        <v>124</v>
      </c>
      <c r="AU277" s="215" t="s">
        <v>79</v>
      </c>
      <c r="AY277" s="17" t="s">
        <v>121</v>
      </c>
      <c r="BE277" s="216">
        <f>IF(N277="základní",J277,0)</f>
        <v>0</v>
      </c>
      <c r="BF277" s="216">
        <f>IF(N277="snížená",J277,0)</f>
        <v>0</v>
      </c>
      <c r="BG277" s="216">
        <f>IF(N277="zákl. přenesená",J277,0)</f>
        <v>0</v>
      </c>
      <c r="BH277" s="216">
        <f>IF(N277="sníž. přenesená",J277,0)</f>
        <v>0</v>
      </c>
      <c r="BI277" s="216">
        <f>IF(N277="nulová",J277,0)</f>
        <v>0</v>
      </c>
      <c r="BJ277" s="17" t="s">
        <v>77</v>
      </c>
      <c r="BK277" s="216">
        <f>ROUND(I277*H277,2)</f>
        <v>0</v>
      </c>
      <c r="BL277" s="17" t="s">
        <v>128</v>
      </c>
      <c r="BM277" s="215" t="s">
        <v>1403</v>
      </c>
    </row>
    <row r="278" s="12" customFormat="1" ht="22.8" customHeight="1">
      <c r="A278" s="12"/>
      <c r="B278" s="188"/>
      <c r="C278" s="189"/>
      <c r="D278" s="190" t="s">
        <v>68</v>
      </c>
      <c r="E278" s="202" t="s">
        <v>776</v>
      </c>
      <c r="F278" s="202" t="s">
        <v>777</v>
      </c>
      <c r="G278" s="189"/>
      <c r="H278" s="189"/>
      <c r="I278" s="192"/>
      <c r="J278" s="203">
        <f>BK278</f>
        <v>0</v>
      </c>
      <c r="K278" s="189"/>
      <c r="L278" s="194"/>
      <c r="M278" s="195"/>
      <c r="N278" s="196"/>
      <c r="O278" s="196"/>
      <c r="P278" s="197">
        <f>SUM(P279:P284)</f>
        <v>0</v>
      </c>
      <c r="Q278" s="196"/>
      <c r="R278" s="197">
        <f>SUM(R279:R284)</f>
        <v>0</v>
      </c>
      <c r="S278" s="196"/>
      <c r="T278" s="198">
        <f>SUM(T279:T284)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199" t="s">
        <v>79</v>
      </c>
      <c r="AT278" s="200" t="s">
        <v>68</v>
      </c>
      <c r="AU278" s="200" t="s">
        <v>77</v>
      </c>
      <c r="AY278" s="199" t="s">
        <v>121</v>
      </c>
      <c r="BK278" s="201">
        <f>SUM(BK279:BK284)</f>
        <v>0</v>
      </c>
    </row>
    <row r="279" s="2" customFormat="1" ht="23.4566" customHeight="1">
      <c r="A279" s="38"/>
      <c r="B279" s="39"/>
      <c r="C279" s="204" t="s">
        <v>834</v>
      </c>
      <c r="D279" s="204" t="s">
        <v>124</v>
      </c>
      <c r="E279" s="205" t="s">
        <v>779</v>
      </c>
      <c r="F279" s="206" t="s">
        <v>780</v>
      </c>
      <c r="G279" s="207" t="s">
        <v>127</v>
      </c>
      <c r="H279" s="208">
        <v>1</v>
      </c>
      <c r="I279" s="209"/>
      <c r="J279" s="210">
        <f>ROUND(I279*H279,2)</f>
        <v>0</v>
      </c>
      <c r="K279" s="206" t="s">
        <v>19</v>
      </c>
      <c r="L279" s="44"/>
      <c r="M279" s="211" t="s">
        <v>19</v>
      </c>
      <c r="N279" s="212" t="s">
        <v>40</v>
      </c>
      <c r="O279" s="84"/>
      <c r="P279" s="213">
        <f>O279*H279</f>
        <v>0</v>
      </c>
      <c r="Q279" s="213">
        <v>0</v>
      </c>
      <c r="R279" s="213">
        <f>Q279*H279</f>
        <v>0</v>
      </c>
      <c r="S279" s="213">
        <v>0</v>
      </c>
      <c r="T279" s="214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15" t="s">
        <v>128</v>
      </c>
      <c r="AT279" s="215" t="s">
        <v>124</v>
      </c>
      <c r="AU279" s="215" t="s">
        <v>79</v>
      </c>
      <c r="AY279" s="17" t="s">
        <v>121</v>
      </c>
      <c r="BE279" s="216">
        <f>IF(N279="základní",J279,0)</f>
        <v>0</v>
      </c>
      <c r="BF279" s="216">
        <f>IF(N279="snížená",J279,0)</f>
        <v>0</v>
      </c>
      <c r="BG279" s="216">
        <f>IF(N279="zákl. přenesená",J279,0)</f>
        <v>0</v>
      </c>
      <c r="BH279" s="216">
        <f>IF(N279="sníž. přenesená",J279,0)</f>
        <v>0</v>
      </c>
      <c r="BI279" s="216">
        <f>IF(N279="nulová",J279,0)</f>
        <v>0</v>
      </c>
      <c r="BJ279" s="17" t="s">
        <v>77</v>
      </c>
      <c r="BK279" s="216">
        <f>ROUND(I279*H279,2)</f>
        <v>0</v>
      </c>
      <c r="BL279" s="17" t="s">
        <v>128</v>
      </c>
      <c r="BM279" s="215" t="s">
        <v>1404</v>
      </c>
    </row>
    <row r="280" s="2" customFormat="1" ht="31.92453" customHeight="1">
      <c r="A280" s="38"/>
      <c r="B280" s="39"/>
      <c r="C280" s="204" t="s">
        <v>836</v>
      </c>
      <c r="D280" s="204" t="s">
        <v>124</v>
      </c>
      <c r="E280" s="205" t="s">
        <v>783</v>
      </c>
      <c r="F280" s="206" t="s">
        <v>784</v>
      </c>
      <c r="G280" s="207" t="s">
        <v>127</v>
      </c>
      <c r="H280" s="208">
        <v>25</v>
      </c>
      <c r="I280" s="209"/>
      <c r="J280" s="210">
        <f>ROUND(I280*H280,2)</f>
        <v>0</v>
      </c>
      <c r="K280" s="206" t="s">
        <v>19</v>
      </c>
      <c r="L280" s="44"/>
      <c r="M280" s="211" t="s">
        <v>19</v>
      </c>
      <c r="N280" s="212" t="s">
        <v>40</v>
      </c>
      <c r="O280" s="84"/>
      <c r="P280" s="213">
        <f>O280*H280</f>
        <v>0</v>
      </c>
      <c r="Q280" s="213">
        <v>0</v>
      </c>
      <c r="R280" s="213">
        <f>Q280*H280</f>
        <v>0</v>
      </c>
      <c r="S280" s="213">
        <v>0</v>
      </c>
      <c r="T280" s="214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15" t="s">
        <v>128</v>
      </c>
      <c r="AT280" s="215" t="s">
        <v>124</v>
      </c>
      <c r="AU280" s="215" t="s">
        <v>79</v>
      </c>
      <c r="AY280" s="17" t="s">
        <v>121</v>
      </c>
      <c r="BE280" s="216">
        <f>IF(N280="základní",J280,0)</f>
        <v>0</v>
      </c>
      <c r="BF280" s="216">
        <f>IF(N280="snížená",J280,0)</f>
        <v>0</v>
      </c>
      <c r="BG280" s="216">
        <f>IF(N280="zákl. přenesená",J280,0)</f>
        <v>0</v>
      </c>
      <c r="BH280" s="216">
        <f>IF(N280="sníž. přenesená",J280,0)</f>
        <v>0</v>
      </c>
      <c r="BI280" s="216">
        <f>IF(N280="nulová",J280,0)</f>
        <v>0</v>
      </c>
      <c r="BJ280" s="17" t="s">
        <v>77</v>
      </c>
      <c r="BK280" s="216">
        <f>ROUND(I280*H280,2)</f>
        <v>0</v>
      </c>
      <c r="BL280" s="17" t="s">
        <v>128</v>
      </c>
      <c r="BM280" s="215" t="s">
        <v>1405</v>
      </c>
    </row>
    <row r="281" s="2" customFormat="1" ht="21.0566" customHeight="1">
      <c r="A281" s="38"/>
      <c r="B281" s="39"/>
      <c r="C281" s="204" t="s">
        <v>841</v>
      </c>
      <c r="D281" s="204" t="s">
        <v>124</v>
      </c>
      <c r="E281" s="205" t="s">
        <v>787</v>
      </c>
      <c r="F281" s="206" t="s">
        <v>788</v>
      </c>
      <c r="G281" s="207" t="s">
        <v>127</v>
      </c>
      <c r="H281" s="208">
        <v>2</v>
      </c>
      <c r="I281" s="209"/>
      <c r="J281" s="210">
        <f>ROUND(I281*H281,2)</f>
        <v>0</v>
      </c>
      <c r="K281" s="206" t="s">
        <v>19</v>
      </c>
      <c r="L281" s="44"/>
      <c r="M281" s="211" t="s">
        <v>19</v>
      </c>
      <c r="N281" s="212" t="s">
        <v>40</v>
      </c>
      <c r="O281" s="84"/>
      <c r="P281" s="213">
        <f>O281*H281</f>
        <v>0</v>
      </c>
      <c r="Q281" s="213">
        <v>0</v>
      </c>
      <c r="R281" s="213">
        <f>Q281*H281</f>
        <v>0</v>
      </c>
      <c r="S281" s="213">
        <v>0</v>
      </c>
      <c r="T281" s="214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15" t="s">
        <v>128</v>
      </c>
      <c r="AT281" s="215" t="s">
        <v>124</v>
      </c>
      <c r="AU281" s="215" t="s">
        <v>79</v>
      </c>
      <c r="AY281" s="17" t="s">
        <v>121</v>
      </c>
      <c r="BE281" s="216">
        <f>IF(N281="základní",J281,0)</f>
        <v>0</v>
      </c>
      <c r="BF281" s="216">
        <f>IF(N281="snížená",J281,0)</f>
        <v>0</v>
      </c>
      <c r="BG281" s="216">
        <f>IF(N281="zákl. přenesená",J281,0)</f>
        <v>0</v>
      </c>
      <c r="BH281" s="216">
        <f>IF(N281="sníž. přenesená",J281,0)</f>
        <v>0</v>
      </c>
      <c r="BI281" s="216">
        <f>IF(N281="nulová",J281,0)</f>
        <v>0</v>
      </c>
      <c r="BJ281" s="17" t="s">
        <v>77</v>
      </c>
      <c r="BK281" s="216">
        <f>ROUND(I281*H281,2)</f>
        <v>0</v>
      </c>
      <c r="BL281" s="17" t="s">
        <v>128</v>
      </c>
      <c r="BM281" s="215" t="s">
        <v>1406</v>
      </c>
    </row>
    <row r="282" s="2" customFormat="1" ht="23.4566" customHeight="1">
      <c r="A282" s="38"/>
      <c r="B282" s="39"/>
      <c r="C282" s="204" t="s">
        <v>1023</v>
      </c>
      <c r="D282" s="204" t="s">
        <v>124</v>
      </c>
      <c r="E282" s="205" t="s">
        <v>791</v>
      </c>
      <c r="F282" s="206" t="s">
        <v>792</v>
      </c>
      <c r="G282" s="207" t="s">
        <v>127</v>
      </c>
      <c r="H282" s="208">
        <v>1</v>
      </c>
      <c r="I282" s="209"/>
      <c r="J282" s="210">
        <f>ROUND(I282*H282,2)</f>
        <v>0</v>
      </c>
      <c r="K282" s="206" t="s">
        <v>19</v>
      </c>
      <c r="L282" s="44"/>
      <c r="M282" s="211" t="s">
        <v>19</v>
      </c>
      <c r="N282" s="212" t="s">
        <v>40</v>
      </c>
      <c r="O282" s="84"/>
      <c r="P282" s="213">
        <f>O282*H282</f>
        <v>0</v>
      </c>
      <c r="Q282" s="213">
        <v>0</v>
      </c>
      <c r="R282" s="213">
        <f>Q282*H282</f>
        <v>0</v>
      </c>
      <c r="S282" s="213">
        <v>0</v>
      </c>
      <c r="T282" s="214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15" t="s">
        <v>128</v>
      </c>
      <c r="AT282" s="215" t="s">
        <v>124</v>
      </c>
      <c r="AU282" s="215" t="s">
        <v>79</v>
      </c>
      <c r="AY282" s="17" t="s">
        <v>121</v>
      </c>
      <c r="BE282" s="216">
        <f>IF(N282="základní",J282,0)</f>
        <v>0</v>
      </c>
      <c r="BF282" s="216">
        <f>IF(N282="snížená",J282,0)</f>
        <v>0</v>
      </c>
      <c r="BG282" s="216">
        <f>IF(N282="zákl. přenesená",J282,0)</f>
        <v>0</v>
      </c>
      <c r="BH282" s="216">
        <f>IF(N282="sníž. přenesená",J282,0)</f>
        <v>0</v>
      </c>
      <c r="BI282" s="216">
        <f>IF(N282="nulová",J282,0)</f>
        <v>0</v>
      </c>
      <c r="BJ282" s="17" t="s">
        <v>77</v>
      </c>
      <c r="BK282" s="216">
        <f>ROUND(I282*H282,2)</f>
        <v>0</v>
      </c>
      <c r="BL282" s="17" t="s">
        <v>128</v>
      </c>
      <c r="BM282" s="215" t="s">
        <v>1407</v>
      </c>
    </row>
    <row r="283" s="2" customFormat="1" ht="16.30189" customHeight="1">
      <c r="A283" s="38"/>
      <c r="B283" s="39"/>
      <c r="C283" s="204" t="s">
        <v>1025</v>
      </c>
      <c r="D283" s="204" t="s">
        <v>124</v>
      </c>
      <c r="E283" s="205" t="s">
        <v>795</v>
      </c>
      <c r="F283" s="206" t="s">
        <v>796</v>
      </c>
      <c r="G283" s="207" t="s">
        <v>797</v>
      </c>
      <c r="H283" s="208">
        <v>333.04000000000002</v>
      </c>
      <c r="I283" s="209"/>
      <c r="J283" s="210">
        <f>ROUND(I283*H283,2)</f>
        <v>0</v>
      </c>
      <c r="K283" s="206" t="s">
        <v>19</v>
      </c>
      <c r="L283" s="44"/>
      <c r="M283" s="211" t="s">
        <v>19</v>
      </c>
      <c r="N283" s="212" t="s">
        <v>40</v>
      </c>
      <c r="O283" s="84"/>
      <c r="P283" s="213">
        <f>O283*H283</f>
        <v>0</v>
      </c>
      <c r="Q283" s="213">
        <v>0</v>
      </c>
      <c r="R283" s="213">
        <f>Q283*H283</f>
        <v>0</v>
      </c>
      <c r="S283" s="213">
        <v>0</v>
      </c>
      <c r="T283" s="214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15" t="s">
        <v>128</v>
      </c>
      <c r="AT283" s="215" t="s">
        <v>124</v>
      </c>
      <c r="AU283" s="215" t="s">
        <v>79</v>
      </c>
      <c r="AY283" s="17" t="s">
        <v>121</v>
      </c>
      <c r="BE283" s="216">
        <f>IF(N283="základní",J283,0)</f>
        <v>0</v>
      </c>
      <c r="BF283" s="216">
        <f>IF(N283="snížená",J283,0)</f>
        <v>0</v>
      </c>
      <c r="BG283" s="216">
        <f>IF(N283="zákl. přenesená",J283,0)</f>
        <v>0</v>
      </c>
      <c r="BH283" s="216">
        <f>IF(N283="sníž. přenesená",J283,0)</f>
        <v>0</v>
      </c>
      <c r="BI283" s="216">
        <f>IF(N283="nulová",J283,0)</f>
        <v>0</v>
      </c>
      <c r="BJ283" s="17" t="s">
        <v>77</v>
      </c>
      <c r="BK283" s="216">
        <f>ROUND(I283*H283,2)</f>
        <v>0</v>
      </c>
      <c r="BL283" s="17" t="s">
        <v>128</v>
      </c>
      <c r="BM283" s="215" t="s">
        <v>1408</v>
      </c>
    </row>
    <row r="284" s="13" customFormat="1">
      <c r="A284" s="13"/>
      <c r="B284" s="238"/>
      <c r="C284" s="239"/>
      <c r="D284" s="227" t="s">
        <v>302</v>
      </c>
      <c r="E284" s="240" t="s">
        <v>19</v>
      </c>
      <c r="F284" s="241" t="s">
        <v>1409</v>
      </c>
      <c r="G284" s="239"/>
      <c r="H284" s="242">
        <v>333.04000000000002</v>
      </c>
      <c r="I284" s="243"/>
      <c r="J284" s="239"/>
      <c r="K284" s="239"/>
      <c r="L284" s="244"/>
      <c r="M284" s="245"/>
      <c r="N284" s="246"/>
      <c r="O284" s="246"/>
      <c r="P284" s="246"/>
      <c r="Q284" s="246"/>
      <c r="R284" s="246"/>
      <c r="S284" s="246"/>
      <c r="T284" s="247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8" t="s">
        <v>302</v>
      </c>
      <c r="AU284" s="248" t="s">
        <v>79</v>
      </c>
      <c r="AV284" s="13" t="s">
        <v>79</v>
      </c>
      <c r="AW284" s="13" t="s">
        <v>31</v>
      </c>
      <c r="AX284" s="13" t="s">
        <v>77</v>
      </c>
      <c r="AY284" s="248" t="s">
        <v>121</v>
      </c>
    </row>
    <row r="285" s="12" customFormat="1" ht="25.92" customHeight="1">
      <c r="A285" s="12"/>
      <c r="B285" s="188"/>
      <c r="C285" s="189"/>
      <c r="D285" s="190" t="s">
        <v>68</v>
      </c>
      <c r="E285" s="191" t="s">
        <v>203</v>
      </c>
      <c r="F285" s="191" t="s">
        <v>204</v>
      </c>
      <c r="G285" s="189"/>
      <c r="H285" s="189"/>
      <c r="I285" s="192"/>
      <c r="J285" s="193">
        <f>BK285</f>
        <v>0</v>
      </c>
      <c r="K285" s="189"/>
      <c r="L285" s="194"/>
      <c r="M285" s="195"/>
      <c r="N285" s="196"/>
      <c r="O285" s="196"/>
      <c r="P285" s="197">
        <f>P286+P291+P296+P302+P304</f>
        <v>0</v>
      </c>
      <c r="Q285" s="196"/>
      <c r="R285" s="197">
        <f>R286+R291+R296+R302+R304</f>
        <v>0</v>
      </c>
      <c r="S285" s="196"/>
      <c r="T285" s="198">
        <f>T286+T291+T296+T302+T304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199" t="s">
        <v>144</v>
      </c>
      <c r="AT285" s="200" t="s">
        <v>68</v>
      </c>
      <c r="AU285" s="200" t="s">
        <v>69</v>
      </c>
      <c r="AY285" s="199" t="s">
        <v>121</v>
      </c>
      <c r="BK285" s="201">
        <f>BK286+BK291+BK296+BK302+BK304</f>
        <v>0</v>
      </c>
    </row>
    <row r="286" s="12" customFormat="1" ht="22.8" customHeight="1">
      <c r="A286" s="12"/>
      <c r="B286" s="188"/>
      <c r="C286" s="189"/>
      <c r="D286" s="190" t="s">
        <v>68</v>
      </c>
      <c r="E286" s="202" t="s">
        <v>205</v>
      </c>
      <c r="F286" s="202" t="s">
        <v>206</v>
      </c>
      <c r="G286" s="189"/>
      <c r="H286" s="189"/>
      <c r="I286" s="192"/>
      <c r="J286" s="203">
        <f>BK286</f>
        <v>0</v>
      </c>
      <c r="K286" s="189"/>
      <c r="L286" s="194"/>
      <c r="M286" s="195"/>
      <c r="N286" s="196"/>
      <c r="O286" s="196"/>
      <c r="P286" s="197">
        <f>SUM(P287:P290)</f>
        <v>0</v>
      </c>
      <c r="Q286" s="196"/>
      <c r="R286" s="197">
        <f>SUM(R287:R290)</f>
        <v>0</v>
      </c>
      <c r="S286" s="196"/>
      <c r="T286" s="198">
        <f>SUM(T287:T290)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199" t="s">
        <v>144</v>
      </c>
      <c r="AT286" s="200" t="s">
        <v>68</v>
      </c>
      <c r="AU286" s="200" t="s">
        <v>77</v>
      </c>
      <c r="AY286" s="199" t="s">
        <v>121</v>
      </c>
      <c r="BK286" s="201">
        <f>SUM(BK287:BK290)</f>
        <v>0</v>
      </c>
    </row>
    <row r="287" s="2" customFormat="1" ht="16.30189" customHeight="1">
      <c r="A287" s="38"/>
      <c r="B287" s="39"/>
      <c r="C287" s="204" t="s">
        <v>845</v>
      </c>
      <c r="D287" s="204" t="s">
        <v>124</v>
      </c>
      <c r="E287" s="205" t="s">
        <v>801</v>
      </c>
      <c r="F287" s="206" t="s">
        <v>802</v>
      </c>
      <c r="G287" s="207" t="s">
        <v>217</v>
      </c>
      <c r="H287" s="208">
        <v>150</v>
      </c>
      <c r="I287" s="209"/>
      <c r="J287" s="210">
        <f>ROUND(I287*H287,2)</f>
        <v>0</v>
      </c>
      <c r="K287" s="206" t="s">
        <v>19</v>
      </c>
      <c r="L287" s="44"/>
      <c r="M287" s="211" t="s">
        <v>19</v>
      </c>
      <c r="N287" s="212" t="s">
        <v>40</v>
      </c>
      <c r="O287" s="84"/>
      <c r="P287" s="213">
        <f>O287*H287</f>
        <v>0</v>
      </c>
      <c r="Q287" s="213">
        <v>0</v>
      </c>
      <c r="R287" s="213">
        <f>Q287*H287</f>
        <v>0</v>
      </c>
      <c r="S287" s="213">
        <v>0</v>
      </c>
      <c r="T287" s="214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15" t="s">
        <v>210</v>
      </c>
      <c r="AT287" s="215" t="s">
        <v>124</v>
      </c>
      <c r="AU287" s="215" t="s">
        <v>79</v>
      </c>
      <c r="AY287" s="17" t="s">
        <v>121</v>
      </c>
      <c r="BE287" s="216">
        <f>IF(N287="základní",J287,0)</f>
        <v>0</v>
      </c>
      <c r="BF287" s="216">
        <f>IF(N287="snížená",J287,0)</f>
        <v>0</v>
      </c>
      <c r="BG287" s="216">
        <f>IF(N287="zákl. přenesená",J287,0)</f>
        <v>0</v>
      </c>
      <c r="BH287" s="216">
        <f>IF(N287="sníž. přenesená",J287,0)</f>
        <v>0</v>
      </c>
      <c r="BI287" s="216">
        <f>IF(N287="nulová",J287,0)</f>
        <v>0</v>
      </c>
      <c r="BJ287" s="17" t="s">
        <v>77</v>
      </c>
      <c r="BK287" s="216">
        <f>ROUND(I287*H287,2)</f>
        <v>0</v>
      </c>
      <c r="BL287" s="17" t="s">
        <v>210</v>
      </c>
      <c r="BM287" s="215" t="s">
        <v>1410</v>
      </c>
    </row>
    <row r="288" s="2" customFormat="1">
      <c r="A288" s="38"/>
      <c r="B288" s="39"/>
      <c r="C288" s="40"/>
      <c r="D288" s="227" t="s">
        <v>185</v>
      </c>
      <c r="E288" s="40"/>
      <c r="F288" s="228" t="s">
        <v>804</v>
      </c>
      <c r="G288" s="40"/>
      <c r="H288" s="40"/>
      <c r="I288" s="229"/>
      <c r="J288" s="40"/>
      <c r="K288" s="40"/>
      <c r="L288" s="44"/>
      <c r="M288" s="230"/>
      <c r="N288" s="231"/>
      <c r="O288" s="84"/>
      <c r="P288" s="84"/>
      <c r="Q288" s="84"/>
      <c r="R288" s="84"/>
      <c r="S288" s="84"/>
      <c r="T288" s="85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7" t="s">
        <v>185</v>
      </c>
      <c r="AU288" s="17" t="s">
        <v>79</v>
      </c>
    </row>
    <row r="289" s="2" customFormat="1" ht="23.4566" customHeight="1">
      <c r="A289" s="38"/>
      <c r="B289" s="39"/>
      <c r="C289" s="204" t="s">
        <v>850</v>
      </c>
      <c r="D289" s="204" t="s">
        <v>124</v>
      </c>
      <c r="E289" s="205" t="s">
        <v>806</v>
      </c>
      <c r="F289" s="206" t="s">
        <v>807</v>
      </c>
      <c r="G289" s="207" t="s">
        <v>217</v>
      </c>
      <c r="H289" s="208">
        <v>133</v>
      </c>
      <c r="I289" s="209"/>
      <c r="J289" s="210">
        <f>ROUND(I289*H289,2)</f>
        <v>0</v>
      </c>
      <c r="K289" s="206" t="s">
        <v>19</v>
      </c>
      <c r="L289" s="44"/>
      <c r="M289" s="211" t="s">
        <v>19</v>
      </c>
      <c r="N289" s="212" t="s">
        <v>40</v>
      </c>
      <c r="O289" s="84"/>
      <c r="P289" s="213">
        <f>O289*H289</f>
        <v>0</v>
      </c>
      <c r="Q289" s="213">
        <v>0</v>
      </c>
      <c r="R289" s="213">
        <f>Q289*H289</f>
        <v>0</v>
      </c>
      <c r="S289" s="213">
        <v>0</v>
      </c>
      <c r="T289" s="214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15" t="s">
        <v>210</v>
      </c>
      <c r="AT289" s="215" t="s">
        <v>124</v>
      </c>
      <c r="AU289" s="215" t="s">
        <v>79</v>
      </c>
      <c r="AY289" s="17" t="s">
        <v>121</v>
      </c>
      <c r="BE289" s="216">
        <f>IF(N289="základní",J289,0)</f>
        <v>0</v>
      </c>
      <c r="BF289" s="216">
        <f>IF(N289="snížená",J289,0)</f>
        <v>0</v>
      </c>
      <c r="BG289" s="216">
        <f>IF(N289="zákl. přenesená",J289,0)</f>
        <v>0</v>
      </c>
      <c r="BH289" s="216">
        <f>IF(N289="sníž. přenesená",J289,0)</f>
        <v>0</v>
      </c>
      <c r="BI289" s="216">
        <f>IF(N289="nulová",J289,0)</f>
        <v>0</v>
      </c>
      <c r="BJ289" s="17" t="s">
        <v>77</v>
      </c>
      <c r="BK289" s="216">
        <f>ROUND(I289*H289,2)</f>
        <v>0</v>
      </c>
      <c r="BL289" s="17" t="s">
        <v>210</v>
      </c>
      <c r="BM289" s="215" t="s">
        <v>1411</v>
      </c>
    </row>
    <row r="290" s="2" customFormat="1">
      <c r="A290" s="38"/>
      <c r="B290" s="39"/>
      <c r="C290" s="40"/>
      <c r="D290" s="227" t="s">
        <v>185</v>
      </c>
      <c r="E290" s="40"/>
      <c r="F290" s="228" t="s">
        <v>809</v>
      </c>
      <c r="G290" s="40"/>
      <c r="H290" s="40"/>
      <c r="I290" s="229"/>
      <c r="J290" s="40"/>
      <c r="K290" s="40"/>
      <c r="L290" s="44"/>
      <c r="M290" s="230"/>
      <c r="N290" s="231"/>
      <c r="O290" s="84"/>
      <c r="P290" s="84"/>
      <c r="Q290" s="84"/>
      <c r="R290" s="84"/>
      <c r="S290" s="84"/>
      <c r="T290" s="85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17" t="s">
        <v>185</v>
      </c>
      <c r="AU290" s="17" t="s">
        <v>79</v>
      </c>
    </row>
    <row r="291" s="12" customFormat="1" ht="22.8" customHeight="1">
      <c r="A291" s="12"/>
      <c r="B291" s="188"/>
      <c r="C291" s="189"/>
      <c r="D291" s="190" t="s">
        <v>68</v>
      </c>
      <c r="E291" s="202" t="s">
        <v>810</v>
      </c>
      <c r="F291" s="202" t="s">
        <v>811</v>
      </c>
      <c r="G291" s="189"/>
      <c r="H291" s="189"/>
      <c r="I291" s="192"/>
      <c r="J291" s="203">
        <f>BK291</f>
        <v>0</v>
      </c>
      <c r="K291" s="189"/>
      <c r="L291" s="194"/>
      <c r="M291" s="195"/>
      <c r="N291" s="196"/>
      <c r="O291" s="196"/>
      <c r="P291" s="197">
        <f>SUM(P292:P295)</f>
        <v>0</v>
      </c>
      <c r="Q291" s="196"/>
      <c r="R291" s="197">
        <f>SUM(R292:R295)</f>
        <v>0</v>
      </c>
      <c r="S291" s="196"/>
      <c r="T291" s="198">
        <f>SUM(T292:T295)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199" t="s">
        <v>144</v>
      </c>
      <c r="AT291" s="200" t="s">
        <v>68</v>
      </c>
      <c r="AU291" s="200" t="s">
        <v>77</v>
      </c>
      <c r="AY291" s="199" t="s">
        <v>121</v>
      </c>
      <c r="BK291" s="201">
        <f>SUM(BK292:BK295)</f>
        <v>0</v>
      </c>
    </row>
    <row r="292" s="2" customFormat="1" ht="16.30189" customHeight="1">
      <c r="A292" s="38"/>
      <c r="B292" s="39"/>
      <c r="C292" s="204" t="s">
        <v>812</v>
      </c>
      <c r="D292" s="204" t="s">
        <v>124</v>
      </c>
      <c r="E292" s="205" t="s">
        <v>813</v>
      </c>
      <c r="F292" s="206" t="s">
        <v>814</v>
      </c>
      <c r="G292" s="207" t="s">
        <v>815</v>
      </c>
      <c r="H292" s="208">
        <v>2</v>
      </c>
      <c r="I292" s="209"/>
      <c r="J292" s="210">
        <f>ROUND(I292*H292,2)</f>
        <v>0</v>
      </c>
      <c r="K292" s="206" t="s">
        <v>19</v>
      </c>
      <c r="L292" s="44"/>
      <c r="M292" s="211" t="s">
        <v>19</v>
      </c>
      <c r="N292" s="212" t="s">
        <v>40</v>
      </c>
      <c r="O292" s="84"/>
      <c r="P292" s="213">
        <f>O292*H292</f>
        <v>0</v>
      </c>
      <c r="Q292" s="213">
        <v>0</v>
      </c>
      <c r="R292" s="213">
        <f>Q292*H292</f>
        <v>0</v>
      </c>
      <c r="S292" s="213">
        <v>0</v>
      </c>
      <c r="T292" s="214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15" t="s">
        <v>210</v>
      </c>
      <c r="AT292" s="215" t="s">
        <v>124</v>
      </c>
      <c r="AU292" s="215" t="s">
        <v>79</v>
      </c>
      <c r="AY292" s="17" t="s">
        <v>121</v>
      </c>
      <c r="BE292" s="216">
        <f>IF(N292="základní",J292,0)</f>
        <v>0</v>
      </c>
      <c r="BF292" s="216">
        <f>IF(N292="snížená",J292,0)</f>
        <v>0</v>
      </c>
      <c r="BG292" s="216">
        <f>IF(N292="zákl. přenesená",J292,0)</f>
        <v>0</v>
      </c>
      <c r="BH292" s="216">
        <f>IF(N292="sníž. přenesená",J292,0)</f>
        <v>0</v>
      </c>
      <c r="BI292" s="216">
        <f>IF(N292="nulová",J292,0)</f>
        <v>0</v>
      </c>
      <c r="BJ292" s="17" t="s">
        <v>77</v>
      </c>
      <c r="BK292" s="216">
        <f>ROUND(I292*H292,2)</f>
        <v>0</v>
      </c>
      <c r="BL292" s="17" t="s">
        <v>210</v>
      </c>
      <c r="BM292" s="215" t="s">
        <v>1412</v>
      </c>
    </row>
    <row r="293" s="2" customFormat="1" ht="16.30189" customHeight="1">
      <c r="A293" s="38"/>
      <c r="B293" s="39"/>
      <c r="C293" s="204" t="s">
        <v>817</v>
      </c>
      <c r="D293" s="204" t="s">
        <v>124</v>
      </c>
      <c r="E293" s="205" t="s">
        <v>818</v>
      </c>
      <c r="F293" s="206" t="s">
        <v>819</v>
      </c>
      <c r="G293" s="207" t="s">
        <v>408</v>
      </c>
      <c r="H293" s="208">
        <v>150</v>
      </c>
      <c r="I293" s="209"/>
      <c r="J293" s="210">
        <f>ROUND(I293*H293,2)</f>
        <v>0</v>
      </c>
      <c r="K293" s="206" t="s">
        <v>19</v>
      </c>
      <c r="L293" s="44"/>
      <c r="M293" s="211" t="s">
        <v>19</v>
      </c>
      <c r="N293" s="212" t="s">
        <v>40</v>
      </c>
      <c r="O293" s="84"/>
      <c r="P293" s="213">
        <f>O293*H293</f>
        <v>0</v>
      </c>
      <c r="Q293" s="213">
        <v>0</v>
      </c>
      <c r="R293" s="213">
        <f>Q293*H293</f>
        <v>0</v>
      </c>
      <c r="S293" s="213">
        <v>0</v>
      </c>
      <c r="T293" s="214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15" t="s">
        <v>210</v>
      </c>
      <c r="AT293" s="215" t="s">
        <v>124</v>
      </c>
      <c r="AU293" s="215" t="s">
        <v>79</v>
      </c>
      <c r="AY293" s="17" t="s">
        <v>121</v>
      </c>
      <c r="BE293" s="216">
        <f>IF(N293="základní",J293,0)</f>
        <v>0</v>
      </c>
      <c r="BF293" s="216">
        <f>IF(N293="snížená",J293,0)</f>
        <v>0</v>
      </c>
      <c r="BG293" s="216">
        <f>IF(N293="zákl. přenesená",J293,0)</f>
        <v>0</v>
      </c>
      <c r="BH293" s="216">
        <f>IF(N293="sníž. přenesená",J293,0)</f>
        <v>0</v>
      </c>
      <c r="BI293" s="216">
        <f>IF(N293="nulová",J293,0)</f>
        <v>0</v>
      </c>
      <c r="BJ293" s="17" t="s">
        <v>77</v>
      </c>
      <c r="BK293" s="216">
        <f>ROUND(I293*H293,2)</f>
        <v>0</v>
      </c>
      <c r="BL293" s="17" t="s">
        <v>210</v>
      </c>
      <c r="BM293" s="215" t="s">
        <v>1413</v>
      </c>
    </row>
    <row r="294" s="2" customFormat="1" ht="16.30189" customHeight="1">
      <c r="A294" s="38"/>
      <c r="B294" s="39"/>
      <c r="C294" s="204" t="s">
        <v>821</v>
      </c>
      <c r="D294" s="204" t="s">
        <v>124</v>
      </c>
      <c r="E294" s="205" t="s">
        <v>822</v>
      </c>
      <c r="F294" s="206" t="s">
        <v>823</v>
      </c>
      <c r="G294" s="207" t="s">
        <v>179</v>
      </c>
      <c r="H294" s="208">
        <v>200</v>
      </c>
      <c r="I294" s="209"/>
      <c r="J294" s="210">
        <f>ROUND(I294*H294,2)</f>
        <v>0</v>
      </c>
      <c r="K294" s="206" t="s">
        <v>19</v>
      </c>
      <c r="L294" s="44"/>
      <c r="M294" s="211" t="s">
        <v>19</v>
      </c>
      <c r="N294" s="212" t="s">
        <v>40</v>
      </c>
      <c r="O294" s="84"/>
      <c r="P294" s="213">
        <f>O294*H294</f>
        <v>0</v>
      </c>
      <c r="Q294" s="213">
        <v>0</v>
      </c>
      <c r="R294" s="213">
        <f>Q294*H294</f>
        <v>0</v>
      </c>
      <c r="S294" s="213">
        <v>0</v>
      </c>
      <c r="T294" s="214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15" t="s">
        <v>210</v>
      </c>
      <c r="AT294" s="215" t="s">
        <v>124</v>
      </c>
      <c r="AU294" s="215" t="s">
        <v>79</v>
      </c>
      <c r="AY294" s="17" t="s">
        <v>121</v>
      </c>
      <c r="BE294" s="216">
        <f>IF(N294="základní",J294,0)</f>
        <v>0</v>
      </c>
      <c r="BF294" s="216">
        <f>IF(N294="snížená",J294,0)</f>
        <v>0</v>
      </c>
      <c r="BG294" s="216">
        <f>IF(N294="zákl. přenesená",J294,0)</f>
        <v>0</v>
      </c>
      <c r="BH294" s="216">
        <f>IF(N294="sníž. přenesená",J294,0)</f>
        <v>0</v>
      </c>
      <c r="BI294" s="216">
        <f>IF(N294="nulová",J294,0)</f>
        <v>0</v>
      </c>
      <c r="BJ294" s="17" t="s">
        <v>77</v>
      </c>
      <c r="BK294" s="216">
        <f>ROUND(I294*H294,2)</f>
        <v>0</v>
      </c>
      <c r="BL294" s="17" t="s">
        <v>210</v>
      </c>
      <c r="BM294" s="215" t="s">
        <v>1414</v>
      </c>
    </row>
    <row r="295" s="2" customFormat="1" ht="16.30189" customHeight="1">
      <c r="A295" s="38"/>
      <c r="B295" s="39"/>
      <c r="C295" s="204" t="s">
        <v>825</v>
      </c>
      <c r="D295" s="204" t="s">
        <v>124</v>
      </c>
      <c r="E295" s="205" t="s">
        <v>826</v>
      </c>
      <c r="F295" s="206" t="s">
        <v>827</v>
      </c>
      <c r="G295" s="207" t="s">
        <v>815</v>
      </c>
      <c r="H295" s="208">
        <v>2</v>
      </c>
      <c r="I295" s="209"/>
      <c r="J295" s="210">
        <f>ROUND(I295*H295,2)</f>
        <v>0</v>
      </c>
      <c r="K295" s="206" t="s">
        <v>19</v>
      </c>
      <c r="L295" s="44"/>
      <c r="M295" s="211" t="s">
        <v>19</v>
      </c>
      <c r="N295" s="212" t="s">
        <v>40</v>
      </c>
      <c r="O295" s="84"/>
      <c r="P295" s="213">
        <f>O295*H295</f>
        <v>0</v>
      </c>
      <c r="Q295" s="213">
        <v>0</v>
      </c>
      <c r="R295" s="213">
        <f>Q295*H295</f>
        <v>0</v>
      </c>
      <c r="S295" s="213">
        <v>0</v>
      </c>
      <c r="T295" s="214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15" t="s">
        <v>210</v>
      </c>
      <c r="AT295" s="215" t="s">
        <v>124</v>
      </c>
      <c r="AU295" s="215" t="s">
        <v>79</v>
      </c>
      <c r="AY295" s="17" t="s">
        <v>121</v>
      </c>
      <c r="BE295" s="216">
        <f>IF(N295="základní",J295,0)</f>
        <v>0</v>
      </c>
      <c r="BF295" s="216">
        <f>IF(N295="snížená",J295,0)</f>
        <v>0</v>
      </c>
      <c r="BG295" s="216">
        <f>IF(N295="zákl. přenesená",J295,0)</f>
        <v>0</v>
      </c>
      <c r="BH295" s="216">
        <f>IF(N295="sníž. přenesená",J295,0)</f>
        <v>0</v>
      </c>
      <c r="BI295" s="216">
        <f>IF(N295="nulová",J295,0)</f>
        <v>0</v>
      </c>
      <c r="BJ295" s="17" t="s">
        <v>77</v>
      </c>
      <c r="BK295" s="216">
        <f>ROUND(I295*H295,2)</f>
        <v>0</v>
      </c>
      <c r="BL295" s="17" t="s">
        <v>210</v>
      </c>
      <c r="BM295" s="215" t="s">
        <v>1415</v>
      </c>
    </row>
    <row r="296" s="12" customFormat="1" ht="22.8" customHeight="1">
      <c r="A296" s="12"/>
      <c r="B296" s="188"/>
      <c r="C296" s="189"/>
      <c r="D296" s="190" t="s">
        <v>68</v>
      </c>
      <c r="E296" s="202" t="s">
        <v>212</v>
      </c>
      <c r="F296" s="202" t="s">
        <v>213</v>
      </c>
      <c r="G296" s="189"/>
      <c r="H296" s="189"/>
      <c r="I296" s="192"/>
      <c r="J296" s="203">
        <f>BK296</f>
        <v>0</v>
      </c>
      <c r="K296" s="189"/>
      <c r="L296" s="194"/>
      <c r="M296" s="195"/>
      <c r="N296" s="196"/>
      <c r="O296" s="196"/>
      <c r="P296" s="197">
        <f>SUM(P297:P301)</f>
        <v>0</v>
      </c>
      <c r="Q296" s="196"/>
      <c r="R296" s="197">
        <f>SUM(R297:R301)</f>
        <v>0</v>
      </c>
      <c r="S296" s="196"/>
      <c r="T296" s="198">
        <f>SUM(T297:T301)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199" t="s">
        <v>144</v>
      </c>
      <c r="AT296" s="200" t="s">
        <v>68</v>
      </c>
      <c r="AU296" s="200" t="s">
        <v>77</v>
      </c>
      <c r="AY296" s="199" t="s">
        <v>121</v>
      </c>
      <c r="BK296" s="201">
        <f>SUM(BK297:BK301)</f>
        <v>0</v>
      </c>
    </row>
    <row r="297" s="2" customFormat="1" ht="16.30189" customHeight="1">
      <c r="A297" s="38"/>
      <c r="B297" s="39"/>
      <c r="C297" s="204" t="s">
        <v>1416</v>
      </c>
      <c r="D297" s="204" t="s">
        <v>124</v>
      </c>
      <c r="E297" s="205" t="s">
        <v>215</v>
      </c>
      <c r="F297" s="206" t="s">
        <v>216</v>
      </c>
      <c r="G297" s="207" t="s">
        <v>217</v>
      </c>
      <c r="H297" s="208">
        <v>50</v>
      </c>
      <c r="I297" s="209"/>
      <c r="J297" s="210">
        <f>ROUND(I297*H297,2)</f>
        <v>0</v>
      </c>
      <c r="K297" s="206" t="s">
        <v>19</v>
      </c>
      <c r="L297" s="44"/>
      <c r="M297" s="211" t="s">
        <v>19</v>
      </c>
      <c r="N297" s="212" t="s">
        <v>40</v>
      </c>
      <c r="O297" s="84"/>
      <c r="P297" s="213">
        <f>O297*H297</f>
        <v>0</v>
      </c>
      <c r="Q297" s="213">
        <v>0</v>
      </c>
      <c r="R297" s="213">
        <f>Q297*H297</f>
        <v>0</v>
      </c>
      <c r="S297" s="213">
        <v>0</v>
      </c>
      <c r="T297" s="214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15" t="s">
        <v>210</v>
      </c>
      <c r="AT297" s="215" t="s">
        <v>124</v>
      </c>
      <c r="AU297" s="215" t="s">
        <v>79</v>
      </c>
      <c r="AY297" s="17" t="s">
        <v>121</v>
      </c>
      <c r="BE297" s="216">
        <f>IF(N297="základní",J297,0)</f>
        <v>0</v>
      </c>
      <c r="BF297" s="216">
        <f>IF(N297="snížená",J297,0)</f>
        <v>0</v>
      </c>
      <c r="BG297" s="216">
        <f>IF(N297="zákl. přenesená",J297,0)</f>
        <v>0</v>
      </c>
      <c r="BH297" s="216">
        <f>IF(N297="sníž. přenesená",J297,0)</f>
        <v>0</v>
      </c>
      <c r="BI297" s="216">
        <f>IF(N297="nulová",J297,0)</f>
        <v>0</v>
      </c>
      <c r="BJ297" s="17" t="s">
        <v>77</v>
      </c>
      <c r="BK297" s="216">
        <f>ROUND(I297*H297,2)</f>
        <v>0</v>
      </c>
      <c r="BL297" s="17" t="s">
        <v>210</v>
      </c>
      <c r="BM297" s="215" t="s">
        <v>1417</v>
      </c>
    </row>
    <row r="298" s="2" customFormat="1" ht="16.30189" customHeight="1">
      <c r="A298" s="38"/>
      <c r="B298" s="39"/>
      <c r="C298" s="204" t="s">
        <v>1418</v>
      </c>
      <c r="D298" s="204" t="s">
        <v>124</v>
      </c>
      <c r="E298" s="205" t="s">
        <v>219</v>
      </c>
      <c r="F298" s="206" t="s">
        <v>220</v>
      </c>
      <c r="G298" s="207" t="s">
        <v>217</v>
      </c>
      <c r="H298" s="208">
        <v>200</v>
      </c>
      <c r="I298" s="209"/>
      <c r="J298" s="210">
        <f>ROUND(I298*H298,2)</f>
        <v>0</v>
      </c>
      <c r="K298" s="206" t="s">
        <v>19</v>
      </c>
      <c r="L298" s="44"/>
      <c r="M298" s="211" t="s">
        <v>19</v>
      </c>
      <c r="N298" s="212" t="s">
        <v>40</v>
      </c>
      <c r="O298" s="84"/>
      <c r="P298" s="213">
        <f>O298*H298</f>
        <v>0</v>
      </c>
      <c r="Q298" s="213">
        <v>0</v>
      </c>
      <c r="R298" s="213">
        <f>Q298*H298</f>
        <v>0</v>
      </c>
      <c r="S298" s="213">
        <v>0</v>
      </c>
      <c r="T298" s="214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15" t="s">
        <v>210</v>
      </c>
      <c r="AT298" s="215" t="s">
        <v>124</v>
      </c>
      <c r="AU298" s="215" t="s">
        <v>79</v>
      </c>
      <c r="AY298" s="17" t="s">
        <v>121</v>
      </c>
      <c r="BE298" s="216">
        <f>IF(N298="základní",J298,0)</f>
        <v>0</v>
      </c>
      <c r="BF298" s="216">
        <f>IF(N298="snížená",J298,0)</f>
        <v>0</v>
      </c>
      <c r="BG298" s="216">
        <f>IF(N298="zákl. přenesená",J298,0)</f>
        <v>0</v>
      </c>
      <c r="BH298" s="216">
        <f>IF(N298="sníž. přenesená",J298,0)</f>
        <v>0</v>
      </c>
      <c r="BI298" s="216">
        <f>IF(N298="nulová",J298,0)</f>
        <v>0</v>
      </c>
      <c r="BJ298" s="17" t="s">
        <v>77</v>
      </c>
      <c r="BK298" s="216">
        <f>ROUND(I298*H298,2)</f>
        <v>0</v>
      </c>
      <c r="BL298" s="17" t="s">
        <v>210</v>
      </c>
      <c r="BM298" s="215" t="s">
        <v>1419</v>
      </c>
    </row>
    <row r="299" s="2" customFormat="1">
      <c r="A299" s="38"/>
      <c r="B299" s="39"/>
      <c r="C299" s="40"/>
      <c r="D299" s="227" t="s">
        <v>185</v>
      </c>
      <c r="E299" s="40"/>
      <c r="F299" s="228" t="s">
        <v>1420</v>
      </c>
      <c r="G299" s="40"/>
      <c r="H299" s="40"/>
      <c r="I299" s="229"/>
      <c r="J299" s="40"/>
      <c r="K299" s="40"/>
      <c r="L299" s="44"/>
      <c r="M299" s="230"/>
      <c r="N299" s="231"/>
      <c r="O299" s="84"/>
      <c r="P299" s="84"/>
      <c r="Q299" s="84"/>
      <c r="R299" s="84"/>
      <c r="S299" s="84"/>
      <c r="T299" s="85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7" t="s">
        <v>185</v>
      </c>
      <c r="AU299" s="17" t="s">
        <v>79</v>
      </c>
    </row>
    <row r="300" s="2" customFormat="1" ht="16.30189" customHeight="1">
      <c r="A300" s="38"/>
      <c r="B300" s="39"/>
      <c r="C300" s="204" t="s">
        <v>1020</v>
      </c>
      <c r="D300" s="204" t="s">
        <v>124</v>
      </c>
      <c r="E300" s="205" t="s">
        <v>224</v>
      </c>
      <c r="F300" s="206" t="s">
        <v>225</v>
      </c>
      <c r="G300" s="207" t="s">
        <v>217</v>
      </c>
      <c r="H300" s="208">
        <v>320</v>
      </c>
      <c r="I300" s="209"/>
      <c r="J300" s="210">
        <f>ROUND(I300*H300,2)</f>
        <v>0</v>
      </c>
      <c r="K300" s="206" t="s">
        <v>19</v>
      </c>
      <c r="L300" s="44"/>
      <c r="M300" s="211" t="s">
        <v>19</v>
      </c>
      <c r="N300" s="212" t="s">
        <v>40</v>
      </c>
      <c r="O300" s="84"/>
      <c r="P300" s="213">
        <f>O300*H300</f>
        <v>0</v>
      </c>
      <c r="Q300" s="213">
        <v>0</v>
      </c>
      <c r="R300" s="213">
        <f>Q300*H300</f>
        <v>0</v>
      </c>
      <c r="S300" s="213">
        <v>0</v>
      </c>
      <c r="T300" s="214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15" t="s">
        <v>210</v>
      </c>
      <c r="AT300" s="215" t="s">
        <v>124</v>
      </c>
      <c r="AU300" s="215" t="s">
        <v>79</v>
      </c>
      <c r="AY300" s="17" t="s">
        <v>121</v>
      </c>
      <c r="BE300" s="216">
        <f>IF(N300="základní",J300,0)</f>
        <v>0</v>
      </c>
      <c r="BF300" s="216">
        <f>IF(N300="snížená",J300,0)</f>
        <v>0</v>
      </c>
      <c r="BG300" s="216">
        <f>IF(N300="zákl. přenesená",J300,0)</f>
        <v>0</v>
      </c>
      <c r="BH300" s="216">
        <f>IF(N300="sníž. přenesená",J300,0)</f>
        <v>0</v>
      </c>
      <c r="BI300" s="216">
        <f>IF(N300="nulová",J300,0)</f>
        <v>0</v>
      </c>
      <c r="BJ300" s="17" t="s">
        <v>77</v>
      </c>
      <c r="BK300" s="216">
        <f>ROUND(I300*H300,2)</f>
        <v>0</v>
      </c>
      <c r="BL300" s="17" t="s">
        <v>210</v>
      </c>
      <c r="BM300" s="215" t="s">
        <v>1421</v>
      </c>
    </row>
    <row r="301" s="2" customFormat="1">
      <c r="A301" s="38"/>
      <c r="B301" s="39"/>
      <c r="C301" s="40"/>
      <c r="D301" s="227" t="s">
        <v>185</v>
      </c>
      <c r="E301" s="40"/>
      <c r="F301" s="228" t="s">
        <v>227</v>
      </c>
      <c r="G301" s="40"/>
      <c r="H301" s="40"/>
      <c r="I301" s="229"/>
      <c r="J301" s="40"/>
      <c r="K301" s="40"/>
      <c r="L301" s="44"/>
      <c r="M301" s="230"/>
      <c r="N301" s="231"/>
      <c r="O301" s="84"/>
      <c r="P301" s="84"/>
      <c r="Q301" s="84"/>
      <c r="R301" s="84"/>
      <c r="S301" s="84"/>
      <c r="T301" s="85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T301" s="17" t="s">
        <v>185</v>
      </c>
      <c r="AU301" s="17" t="s">
        <v>79</v>
      </c>
    </row>
    <row r="302" s="12" customFormat="1" ht="22.8" customHeight="1">
      <c r="A302" s="12"/>
      <c r="B302" s="188"/>
      <c r="C302" s="189"/>
      <c r="D302" s="190" t="s">
        <v>68</v>
      </c>
      <c r="E302" s="202" t="s">
        <v>228</v>
      </c>
      <c r="F302" s="202" t="s">
        <v>229</v>
      </c>
      <c r="G302" s="189"/>
      <c r="H302" s="189"/>
      <c r="I302" s="192"/>
      <c r="J302" s="203">
        <f>BK302</f>
        <v>0</v>
      </c>
      <c r="K302" s="189"/>
      <c r="L302" s="194"/>
      <c r="M302" s="195"/>
      <c r="N302" s="196"/>
      <c r="O302" s="196"/>
      <c r="P302" s="197">
        <f>P303</f>
        <v>0</v>
      </c>
      <c r="Q302" s="196"/>
      <c r="R302" s="197">
        <f>R303</f>
        <v>0</v>
      </c>
      <c r="S302" s="196"/>
      <c r="T302" s="198">
        <f>T303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199" t="s">
        <v>144</v>
      </c>
      <c r="AT302" s="200" t="s">
        <v>68</v>
      </c>
      <c r="AU302" s="200" t="s">
        <v>77</v>
      </c>
      <c r="AY302" s="199" t="s">
        <v>121</v>
      </c>
      <c r="BK302" s="201">
        <f>BK303</f>
        <v>0</v>
      </c>
    </row>
    <row r="303" s="2" customFormat="1" ht="16.30189" customHeight="1">
      <c r="A303" s="38"/>
      <c r="B303" s="39"/>
      <c r="C303" s="204" t="s">
        <v>1422</v>
      </c>
      <c r="D303" s="204" t="s">
        <v>124</v>
      </c>
      <c r="E303" s="205" t="s">
        <v>231</v>
      </c>
      <c r="F303" s="206" t="s">
        <v>232</v>
      </c>
      <c r="G303" s="207" t="s">
        <v>201</v>
      </c>
      <c r="H303" s="232"/>
      <c r="I303" s="209"/>
      <c r="J303" s="210">
        <f>ROUND(I303*H303,2)</f>
        <v>0</v>
      </c>
      <c r="K303" s="206" t="s">
        <v>19</v>
      </c>
      <c r="L303" s="44"/>
      <c r="M303" s="211" t="s">
        <v>19</v>
      </c>
      <c r="N303" s="212" t="s">
        <v>40</v>
      </c>
      <c r="O303" s="84"/>
      <c r="P303" s="213">
        <f>O303*H303</f>
        <v>0</v>
      </c>
      <c r="Q303" s="213">
        <v>0</v>
      </c>
      <c r="R303" s="213">
        <f>Q303*H303</f>
        <v>0</v>
      </c>
      <c r="S303" s="213">
        <v>0</v>
      </c>
      <c r="T303" s="214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15" t="s">
        <v>210</v>
      </c>
      <c r="AT303" s="215" t="s">
        <v>124</v>
      </c>
      <c r="AU303" s="215" t="s">
        <v>79</v>
      </c>
      <c r="AY303" s="17" t="s">
        <v>121</v>
      </c>
      <c r="BE303" s="216">
        <f>IF(N303="základní",J303,0)</f>
        <v>0</v>
      </c>
      <c r="BF303" s="216">
        <f>IF(N303="snížená",J303,0)</f>
        <v>0</v>
      </c>
      <c r="BG303" s="216">
        <f>IF(N303="zákl. přenesená",J303,0)</f>
        <v>0</v>
      </c>
      <c r="BH303" s="216">
        <f>IF(N303="sníž. přenesená",J303,0)</f>
        <v>0</v>
      </c>
      <c r="BI303" s="216">
        <f>IF(N303="nulová",J303,0)</f>
        <v>0</v>
      </c>
      <c r="BJ303" s="17" t="s">
        <v>77</v>
      </c>
      <c r="BK303" s="216">
        <f>ROUND(I303*H303,2)</f>
        <v>0</v>
      </c>
      <c r="BL303" s="17" t="s">
        <v>210</v>
      </c>
      <c r="BM303" s="215" t="s">
        <v>1423</v>
      </c>
    </row>
    <row r="304" s="12" customFormat="1" ht="22.8" customHeight="1">
      <c r="A304" s="12"/>
      <c r="B304" s="188"/>
      <c r="C304" s="189"/>
      <c r="D304" s="190" t="s">
        <v>68</v>
      </c>
      <c r="E304" s="202" t="s">
        <v>843</v>
      </c>
      <c r="F304" s="202" t="s">
        <v>844</v>
      </c>
      <c r="G304" s="189"/>
      <c r="H304" s="189"/>
      <c r="I304" s="192"/>
      <c r="J304" s="203">
        <f>BK304</f>
        <v>0</v>
      </c>
      <c r="K304" s="189"/>
      <c r="L304" s="194"/>
      <c r="M304" s="195"/>
      <c r="N304" s="196"/>
      <c r="O304" s="196"/>
      <c r="P304" s="197">
        <f>SUM(P305:P308)</f>
        <v>0</v>
      </c>
      <c r="Q304" s="196"/>
      <c r="R304" s="197">
        <f>SUM(R305:R308)</f>
        <v>0</v>
      </c>
      <c r="S304" s="196"/>
      <c r="T304" s="198">
        <f>SUM(T305:T308)</f>
        <v>0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199" t="s">
        <v>144</v>
      </c>
      <c r="AT304" s="200" t="s">
        <v>68</v>
      </c>
      <c r="AU304" s="200" t="s">
        <v>77</v>
      </c>
      <c r="AY304" s="199" t="s">
        <v>121</v>
      </c>
      <c r="BK304" s="201">
        <f>SUM(BK305:BK308)</f>
        <v>0</v>
      </c>
    </row>
    <row r="305" s="2" customFormat="1" ht="16.30189" customHeight="1">
      <c r="A305" s="38"/>
      <c r="B305" s="39"/>
      <c r="C305" s="204" t="s">
        <v>1424</v>
      </c>
      <c r="D305" s="204" t="s">
        <v>124</v>
      </c>
      <c r="E305" s="205" t="s">
        <v>846</v>
      </c>
      <c r="F305" s="206" t="s">
        <v>847</v>
      </c>
      <c r="G305" s="207" t="s">
        <v>137</v>
      </c>
      <c r="H305" s="208">
        <v>1</v>
      </c>
      <c r="I305" s="209"/>
      <c r="J305" s="210">
        <f>ROUND(I305*H305,2)</f>
        <v>0</v>
      </c>
      <c r="K305" s="206" t="s">
        <v>19</v>
      </c>
      <c r="L305" s="44"/>
      <c r="M305" s="211" t="s">
        <v>19</v>
      </c>
      <c r="N305" s="212" t="s">
        <v>40</v>
      </c>
      <c r="O305" s="84"/>
      <c r="P305" s="213">
        <f>O305*H305</f>
        <v>0</v>
      </c>
      <c r="Q305" s="213">
        <v>0</v>
      </c>
      <c r="R305" s="213">
        <f>Q305*H305</f>
        <v>0</v>
      </c>
      <c r="S305" s="213">
        <v>0</v>
      </c>
      <c r="T305" s="214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15" t="s">
        <v>210</v>
      </c>
      <c r="AT305" s="215" t="s">
        <v>124</v>
      </c>
      <c r="AU305" s="215" t="s">
        <v>79</v>
      </c>
      <c r="AY305" s="17" t="s">
        <v>121</v>
      </c>
      <c r="BE305" s="216">
        <f>IF(N305="základní",J305,0)</f>
        <v>0</v>
      </c>
      <c r="BF305" s="216">
        <f>IF(N305="snížená",J305,0)</f>
        <v>0</v>
      </c>
      <c r="BG305" s="216">
        <f>IF(N305="zákl. přenesená",J305,0)</f>
        <v>0</v>
      </c>
      <c r="BH305" s="216">
        <f>IF(N305="sníž. přenesená",J305,0)</f>
        <v>0</v>
      </c>
      <c r="BI305" s="216">
        <f>IF(N305="nulová",J305,0)</f>
        <v>0</v>
      </c>
      <c r="BJ305" s="17" t="s">
        <v>77</v>
      </c>
      <c r="BK305" s="216">
        <f>ROUND(I305*H305,2)</f>
        <v>0</v>
      </c>
      <c r="BL305" s="17" t="s">
        <v>210</v>
      </c>
      <c r="BM305" s="215" t="s">
        <v>1425</v>
      </c>
    </row>
    <row r="306" s="2" customFormat="1">
      <c r="A306" s="38"/>
      <c r="B306" s="39"/>
      <c r="C306" s="40"/>
      <c r="D306" s="227" t="s">
        <v>185</v>
      </c>
      <c r="E306" s="40"/>
      <c r="F306" s="228" t="s">
        <v>849</v>
      </c>
      <c r="G306" s="40"/>
      <c r="H306" s="40"/>
      <c r="I306" s="229"/>
      <c r="J306" s="40"/>
      <c r="K306" s="40"/>
      <c r="L306" s="44"/>
      <c r="M306" s="230"/>
      <c r="N306" s="231"/>
      <c r="O306" s="84"/>
      <c r="P306" s="84"/>
      <c r="Q306" s="84"/>
      <c r="R306" s="84"/>
      <c r="S306" s="84"/>
      <c r="T306" s="85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T306" s="17" t="s">
        <v>185</v>
      </c>
      <c r="AU306" s="17" t="s">
        <v>79</v>
      </c>
    </row>
    <row r="307" s="2" customFormat="1" ht="16.30189" customHeight="1">
      <c r="A307" s="38"/>
      <c r="B307" s="39"/>
      <c r="C307" s="204" t="s">
        <v>1426</v>
      </c>
      <c r="D307" s="204" t="s">
        <v>124</v>
      </c>
      <c r="E307" s="205" t="s">
        <v>851</v>
      </c>
      <c r="F307" s="206" t="s">
        <v>852</v>
      </c>
      <c r="G307" s="207" t="s">
        <v>201</v>
      </c>
      <c r="H307" s="232"/>
      <c r="I307" s="209"/>
      <c r="J307" s="210">
        <f>ROUND(I307*H307,2)</f>
        <v>0</v>
      </c>
      <c r="K307" s="206" t="s">
        <v>19</v>
      </c>
      <c r="L307" s="44"/>
      <c r="M307" s="211" t="s">
        <v>19</v>
      </c>
      <c r="N307" s="212" t="s">
        <v>40</v>
      </c>
      <c r="O307" s="84"/>
      <c r="P307" s="213">
        <f>O307*H307</f>
        <v>0</v>
      </c>
      <c r="Q307" s="213">
        <v>0</v>
      </c>
      <c r="R307" s="213">
        <f>Q307*H307</f>
        <v>0</v>
      </c>
      <c r="S307" s="213">
        <v>0</v>
      </c>
      <c r="T307" s="214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15" t="s">
        <v>210</v>
      </c>
      <c r="AT307" s="215" t="s">
        <v>124</v>
      </c>
      <c r="AU307" s="215" t="s">
        <v>79</v>
      </c>
      <c r="AY307" s="17" t="s">
        <v>121</v>
      </c>
      <c r="BE307" s="216">
        <f>IF(N307="základní",J307,0)</f>
        <v>0</v>
      </c>
      <c r="BF307" s="216">
        <f>IF(N307="snížená",J307,0)</f>
        <v>0</v>
      </c>
      <c r="BG307" s="216">
        <f>IF(N307="zákl. přenesená",J307,0)</f>
        <v>0</v>
      </c>
      <c r="BH307" s="216">
        <f>IF(N307="sníž. přenesená",J307,0)</f>
        <v>0</v>
      </c>
      <c r="BI307" s="216">
        <f>IF(N307="nulová",J307,0)</f>
        <v>0</v>
      </c>
      <c r="BJ307" s="17" t="s">
        <v>77</v>
      </c>
      <c r="BK307" s="216">
        <f>ROUND(I307*H307,2)</f>
        <v>0</v>
      </c>
      <c r="BL307" s="17" t="s">
        <v>210</v>
      </c>
      <c r="BM307" s="215" t="s">
        <v>1427</v>
      </c>
    </row>
    <row r="308" s="2" customFormat="1">
      <c r="A308" s="38"/>
      <c r="B308" s="39"/>
      <c r="C308" s="40"/>
      <c r="D308" s="227" t="s">
        <v>185</v>
      </c>
      <c r="E308" s="40"/>
      <c r="F308" s="228" t="s">
        <v>854</v>
      </c>
      <c r="G308" s="40"/>
      <c r="H308" s="40"/>
      <c r="I308" s="229"/>
      <c r="J308" s="40"/>
      <c r="K308" s="40"/>
      <c r="L308" s="44"/>
      <c r="M308" s="260"/>
      <c r="N308" s="261"/>
      <c r="O308" s="235"/>
      <c r="P308" s="235"/>
      <c r="Q308" s="235"/>
      <c r="R308" s="235"/>
      <c r="S308" s="235"/>
      <c r="T308" s="262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7" t="s">
        <v>185</v>
      </c>
      <c r="AU308" s="17" t="s">
        <v>79</v>
      </c>
    </row>
    <row r="309" s="2" customFormat="1" ht="6.96" customHeight="1">
      <c r="A309" s="38"/>
      <c r="B309" s="59"/>
      <c r="C309" s="60"/>
      <c r="D309" s="60"/>
      <c r="E309" s="60"/>
      <c r="F309" s="60"/>
      <c r="G309" s="60"/>
      <c r="H309" s="60"/>
      <c r="I309" s="60"/>
      <c r="J309" s="60"/>
      <c r="K309" s="60"/>
      <c r="L309" s="44"/>
      <c r="M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</row>
  </sheetData>
  <sheetProtection sheet="1" autoFilter="0" formatColumns="0" formatRows="0" objects="1" scenarios="1" spinCount="100000" saltValue="Y6aijxtqcrvZXcRM5qapujlDgwwpfvKbKKWGyl6bJ19HOuYMVxU5VkrNQRSgvRcpNwh83F1ih0i7bBGI3Xk0tg==" hashValue="0Dk3MpN20TcllU17jASRvSfdRbsugd+qyoJU2oaX4FlQQ9uonlpSIoW0gZGBaP3fcvSYfh7mZ5rxhf8iT3aqfA==" algorithmName="SHA-512" password="F61F"/>
  <autoFilter ref="C96:K308"/>
  <mergeCells count="9">
    <mergeCell ref="E7:H7"/>
    <mergeCell ref="E9:H9"/>
    <mergeCell ref="E18:H18"/>
    <mergeCell ref="E27:H27"/>
    <mergeCell ref="E48:H48"/>
    <mergeCell ref="E50:H50"/>
    <mergeCell ref="E87:H87"/>
    <mergeCell ref="E89:H8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210938" style="263" customWidth="1"/>
    <col min="2" max="2" width="1.558594" style="263" customWidth="1"/>
    <col min="3" max="4" width="4.882813" style="263" customWidth="1"/>
    <col min="5" max="5" width="11.54297" style="263" customWidth="1"/>
    <col min="6" max="6" width="9.042969" style="263" customWidth="1"/>
    <col min="7" max="7" width="4.882813" style="263" customWidth="1"/>
    <col min="8" max="8" width="77.71094" style="263" customWidth="1"/>
    <col min="9" max="10" width="19.88281" style="263" customWidth="1"/>
    <col min="11" max="11" width="1.558594" style="263" customWidth="1"/>
  </cols>
  <sheetData>
    <row r="1" s="1" customFormat="1" ht="37.5" customHeight="1"/>
    <row r="2" s="1" customFormat="1" ht="7.5" customHeight="1">
      <c r="B2" s="264"/>
      <c r="C2" s="265"/>
      <c r="D2" s="265"/>
      <c r="E2" s="265"/>
      <c r="F2" s="265"/>
      <c r="G2" s="265"/>
      <c r="H2" s="265"/>
      <c r="I2" s="265"/>
      <c r="J2" s="265"/>
      <c r="K2" s="266"/>
    </row>
    <row r="3" s="15" customFormat="1" ht="45" customHeight="1">
      <c r="B3" s="267"/>
      <c r="C3" s="268" t="s">
        <v>1428</v>
      </c>
      <c r="D3" s="268"/>
      <c r="E3" s="268"/>
      <c r="F3" s="268"/>
      <c r="G3" s="268"/>
      <c r="H3" s="268"/>
      <c r="I3" s="268"/>
      <c r="J3" s="268"/>
      <c r="K3" s="269"/>
    </row>
    <row r="4" s="1" customFormat="1" ht="25.5" customHeight="1">
      <c r="B4" s="270"/>
      <c r="C4" s="271" t="s">
        <v>1429</v>
      </c>
      <c r="D4" s="271"/>
      <c r="E4" s="271"/>
      <c r="F4" s="271"/>
      <c r="G4" s="271"/>
      <c r="H4" s="271"/>
      <c r="I4" s="271"/>
      <c r="J4" s="271"/>
      <c r="K4" s="272"/>
    </row>
    <row r="5" s="1" customFormat="1" ht="5.25" customHeight="1">
      <c r="B5" s="270"/>
      <c r="C5" s="273"/>
      <c r="D5" s="273"/>
      <c r="E5" s="273"/>
      <c r="F5" s="273"/>
      <c r="G5" s="273"/>
      <c r="H5" s="273"/>
      <c r="I5" s="273"/>
      <c r="J5" s="273"/>
      <c r="K5" s="272"/>
    </row>
    <row r="6" s="1" customFormat="1" ht="15" customHeight="1">
      <c r="B6" s="270"/>
      <c r="C6" s="274" t="s">
        <v>1430</v>
      </c>
      <c r="D6" s="274"/>
      <c r="E6" s="274"/>
      <c r="F6" s="274"/>
      <c r="G6" s="274"/>
      <c r="H6" s="274"/>
      <c r="I6" s="274"/>
      <c r="J6" s="274"/>
      <c r="K6" s="272"/>
    </row>
    <row r="7" s="1" customFormat="1" ht="15" customHeight="1">
      <c r="B7" s="275"/>
      <c r="C7" s="274" t="s">
        <v>1431</v>
      </c>
      <c r="D7" s="274"/>
      <c r="E7" s="274"/>
      <c r="F7" s="274"/>
      <c r="G7" s="274"/>
      <c r="H7" s="274"/>
      <c r="I7" s="274"/>
      <c r="J7" s="274"/>
      <c r="K7" s="272"/>
    </row>
    <row r="8" s="1" customFormat="1" ht="12.75" customHeight="1">
      <c r="B8" s="275"/>
      <c r="C8" s="274"/>
      <c r="D8" s="274"/>
      <c r="E8" s="274"/>
      <c r="F8" s="274"/>
      <c r="G8" s="274"/>
      <c r="H8" s="274"/>
      <c r="I8" s="274"/>
      <c r="J8" s="274"/>
      <c r="K8" s="272"/>
    </row>
    <row r="9" s="1" customFormat="1" ht="15" customHeight="1">
      <c r="B9" s="275"/>
      <c r="C9" s="274" t="s">
        <v>1432</v>
      </c>
      <c r="D9" s="274"/>
      <c r="E9" s="274"/>
      <c r="F9" s="274"/>
      <c r="G9" s="274"/>
      <c r="H9" s="274"/>
      <c r="I9" s="274"/>
      <c r="J9" s="274"/>
      <c r="K9" s="272"/>
    </row>
    <row r="10" s="1" customFormat="1" ht="15" customHeight="1">
      <c r="B10" s="275"/>
      <c r="C10" s="274"/>
      <c r="D10" s="274" t="s">
        <v>1433</v>
      </c>
      <c r="E10" s="274"/>
      <c r="F10" s="274"/>
      <c r="G10" s="274"/>
      <c r="H10" s="274"/>
      <c r="I10" s="274"/>
      <c r="J10" s="274"/>
      <c r="K10" s="272"/>
    </row>
    <row r="11" s="1" customFormat="1" ht="15" customHeight="1">
      <c r="B11" s="275"/>
      <c r="C11" s="276"/>
      <c r="D11" s="274" t="s">
        <v>1434</v>
      </c>
      <c r="E11" s="274"/>
      <c r="F11" s="274"/>
      <c r="G11" s="274"/>
      <c r="H11" s="274"/>
      <c r="I11" s="274"/>
      <c r="J11" s="274"/>
      <c r="K11" s="272"/>
    </row>
    <row r="12" s="1" customFormat="1" ht="15" customHeight="1">
      <c r="B12" s="275"/>
      <c r="C12" s="276"/>
      <c r="D12" s="274"/>
      <c r="E12" s="274"/>
      <c r="F12" s="274"/>
      <c r="G12" s="274"/>
      <c r="H12" s="274"/>
      <c r="I12" s="274"/>
      <c r="J12" s="274"/>
      <c r="K12" s="272"/>
    </row>
    <row r="13" s="1" customFormat="1" ht="15" customHeight="1">
      <c r="B13" s="275"/>
      <c r="C13" s="276"/>
      <c r="D13" s="277" t="s">
        <v>1435</v>
      </c>
      <c r="E13" s="274"/>
      <c r="F13" s="274"/>
      <c r="G13" s="274"/>
      <c r="H13" s="274"/>
      <c r="I13" s="274"/>
      <c r="J13" s="274"/>
      <c r="K13" s="272"/>
    </row>
    <row r="14" s="1" customFormat="1" ht="12.75" customHeight="1">
      <c r="B14" s="275"/>
      <c r="C14" s="276"/>
      <c r="D14" s="276"/>
      <c r="E14" s="276"/>
      <c r="F14" s="276"/>
      <c r="G14" s="276"/>
      <c r="H14" s="276"/>
      <c r="I14" s="276"/>
      <c r="J14" s="276"/>
      <c r="K14" s="272"/>
    </row>
    <row r="15" s="1" customFormat="1" ht="15" customHeight="1">
      <c r="B15" s="275"/>
      <c r="C15" s="276"/>
      <c r="D15" s="274" t="s">
        <v>1436</v>
      </c>
      <c r="E15" s="274"/>
      <c r="F15" s="274"/>
      <c r="G15" s="274"/>
      <c r="H15" s="274"/>
      <c r="I15" s="274"/>
      <c r="J15" s="274"/>
      <c r="K15" s="272"/>
    </row>
    <row r="16" s="1" customFormat="1" ht="15" customHeight="1">
      <c r="B16" s="275"/>
      <c r="C16" s="276"/>
      <c r="D16" s="274" t="s">
        <v>1437</v>
      </c>
      <c r="E16" s="274"/>
      <c r="F16" s="274"/>
      <c r="G16" s="274"/>
      <c r="H16" s="274"/>
      <c r="I16" s="274"/>
      <c r="J16" s="274"/>
      <c r="K16" s="272"/>
    </row>
    <row r="17" s="1" customFormat="1" ht="15" customHeight="1">
      <c r="B17" s="275"/>
      <c r="C17" s="276"/>
      <c r="D17" s="274" t="s">
        <v>1438</v>
      </c>
      <c r="E17" s="274"/>
      <c r="F17" s="274"/>
      <c r="G17" s="274"/>
      <c r="H17" s="274"/>
      <c r="I17" s="274"/>
      <c r="J17" s="274"/>
      <c r="K17" s="272"/>
    </row>
    <row r="18" s="1" customFormat="1" ht="15" customHeight="1">
      <c r="B18" s="275"/>
      <c r="C18" s="276"/>
      <c r="D18" s="276"/>
      <c r="E18" s="278" t="s">
        <v>76</v>
      </c>
      <c r="F18" s="274" t="s">
        <v>1439</v>
      </c>
      <c r="G18" s="274"/>
      <c r="H18" s="274"/>
      <c r="I18" s="274"/>
      <c r="J18" s="274"/>
      <c r="K18" s="272"/>
    </row>
    <row r="19" s="1" customFormat="1" ht="15" customHeight="1">
      <c r="B19" s="275"/>
      <c r="C19" s="276"/>
      <c r="D19" s="276"/>
      <c r="E19" s="278" t="s">
        <v>1440</v>
      </c>
      <c r="F19" s="274" t="s">
        <v>1441</v>
      </c>
      <c r="G19" s="274"/>
      <c r="H19" s="274"/>
      <c r="I19" s="274"/>
      <c r="J19" s="274"/>
      <c r="K19" s="272"/>
    </row>
    <row r="20" s="1" customFormat="1" ht="15" customHeight="1">
      <c r="B20" s="275"/>
      <c r="C20" s="276"/>
      <c r="D20" s="276"/>
      <c r="E20" s="278" t="s">
        <v>1442</v>
      </c>
      <c r="F20" s="274" t="s">
        <v>1443</v>
      </c>
      <c r="G20" s="274"/>
      <c r="H20" s="274"/>
      <c r="I20" s="274"/>
      <c r="J20" s="274"/>
      <c r="K20" s="272"/>
    </row>
    <row r="21" s="1" customFormat="1" ht="15" customHeight="1">
      <c r="B21" s="275"/>
      <c r="C21" s="276"/>
      <c r="D21" s="276"/>
      <c r="E21" s="278" t="s">
        <v>1444</v>
      </c>
      <c r="F21" s="274" t="s">
        <v>1445</v>
      </c>
      <c r="G21" s="274"/>
      <c r="H21" s="274"/>
      <c r="I21" s="274"/>
      <c r="J21" s="274"/>
      <c r="K21" s="272"/>
    </row>
    <row r="22" s="1" customFormat="1" ht="15" customHeight="1">
      <c r="B22" s="275"/>
      <c r="C22" s="276"/>
      <c r="D22" s="276"/>
      <c r="E22" s="278" t="s">
        <v>1446</v>
      </c>
      <c r="F22" s="274" t="s">
        <v>1447</v>
      </c>
      <c r="G22" s="274"/>
      <c r="H22" s="274"/>
      <c r="I22" s="274"/>
      <c r="J22" s="274"/>
      <c r="K22" s="272"/>
    </row>
    <row r="23" s="1" customFormat="1" ht="15" customHeight="1">
      <c r="B23" s="275"/>
      <c r="C23" s="276"/>
      <c r="D23" s="276"/>
      <c r="E23" s="278" t="s">
        <v>1448</v>
      </c>
      <c r="F23" s="274" t="s">
        <v>1449</v>
      </c>
      <c r="G23" s="274"/>
      <c r="H23" s="274"/>
      <c r="I23" s="274"/>
      <c r="J23" s="274"/>
      <c r="K23" s="272"/>
    </row>
    <row r="24" s="1" customFormat="1" ht="12.75" customHeight="1">
      <c r="B24" s="275"/>
      <c r="C24" s="276"/>
      <c r="D24" s="276"/>
      <c r="E24" s="276"/>
      <c r="F24" s="276"/>
      <c r="G24" s="276"/>
      <c r="H24" s="276"/>
      <c r="I24" s="276"/>
      <c r="J24" s="276"/>
      <c r="K24" s="272"/>
    </row>
    <row r="25" s="1" customFormat="1" ht="15" customHeight="1">
      <c r="B25" s="275"/>
      <c r="C25" s="274" t="s">
        <v>1450</v>
      </c>
      <c r="D25" s="274"/>
      <c r="E25" s="274"/>
      <c r="F25" s="274"/>
      <c r="G25" s="274"/>
      <c r="H25" s="274"/>
      <c r="I25" s="274"/>
      <c r="J25" s="274"/>
      <c r="K25" s="272"/>
    </row>
    <row r="26" s="1" customFormat="1" ht="15" customHeight="1">
      <c r="B26" s="275"/>
      <c r="C26" s="274" t="s">
        <v>1451</v>
      </c>
      <c r="D26" s="274"/>
      <c r="E26" s="274"/>
      <c r="F26" s="274"/>
      <c r="G26" s="274"/>
      <c r="H26" s="274"/>
      <c r="I26" s="274"/>
      <c r="J26" s="274"/>
      <c r="K26" s="272"/>
    </row>
    <row r="27" s="1" customFormat="1" ht="15" customHeight="1">
      <c r="B27" s="275"/>
      <c r="C27" s="274"/>
      <c r="D27" s="274" t="s">
        <v>1452</v>
      </c>
      <c r="E27" s="274"/>
      <c r="F27" s="274"/>
      <c r="G27" s="274"/>
      <c r="H27" s="274"/>
      <c r="I27" s="274"/>
      <c r="J27" s="274"/>
      <c r="K27" s="272"/>
    </row>
    <row r="28" s="1" customFormat="1" ht="15" customHeight="1">
      <c r="B28" s="275"/>
      <c r="C28" s="276"/>
      <c r="D28" s="274" t="s">
        <v>1453</v>
      </c>
      <c r="E28" s="274"/>
      <c r="F28" s="274"/>
      <c r="G28" s="274"/>
      <c r="H28" s="274"/>
      <c r="I28" s="274"/>
      <c r="J28" s="274"/>
      <c r="K28" s="272"/>
    </row>
    <row r="29" s="1" customFormat="1" ht="12.75" customHeight="1">
      <c r="B29" s="275"/>
      <c r="C29" s="276"/>
      <c r="D29" s="276"/>
      <c r="E29" s="276"/>
      <c r="F29" s="276"/>
      <c r="G29" s="276"/>
      <c r="H29" s="276"/>
      <c r="I29" s="276"/>
      <c r="J29" s="276"/>
      <c r="K29" s="272"/>
    </row>
    <row r="30" s="1" customFormat="1" ht="15" customHeight="1">
      <c r="B30" s="275"/>
      <c r="C30" s="276"/>
      <c r="D30" s="274" t="s">
        <v>1454</v>
      </c>
      <c r="E30" s="274"/>
      <c r="F30" s="274"/>
      <c r="G30" s="274"/>
      <c r="H30" s="274"/>
      <c r="I30" s="274"/>
      <c r="J30" s="274"/>
      <c r="K30" s="272"/>
    </row>
    <row r="31" s="1" customFormat="1" ht="15" customHeight="1">
      <c r="B31" s="275"/>
      <c r="C31" s="276"/>
      <c r="D31" s="274" t="s">
        <v>1455</v>
      </c>
      <c r="E31" s="274"/>
      <c r="F31" s="274"/>
      <c r="G31" s="274"/>
      <c r="H31" s="274"/>
      <c r="I31" s="274"/>
      <c r="J31" s="274"/>
      <c r="K31" s="272"/>
    </row>
    <row r="32" s="1" customFormat="1" ht="12.75" customHeight="1">
      <c r="B32" s="275"/>
      <c r="C32" s="276"/>
      <c r="D32" s="276"/>
      <c r="E32" s="276"/>
      <c r="F32" s="276"/>
      <c r="G32" s="276"/>
      <c r="H32" s="276"/>
      <c r="I32" s="276"/>
      <c r="J32" s="276"/>
      <c r="K32" s="272"/>
    </row>
    <row r="33" s="1" customFormat="1" ht="15" customHeight="1">
      <c r="B33" s="275"/>
      <c r="C33" s="276"/>
      <c r="D33" s="274" t="s">
        <v>1456</v>
      </c>
      <c r="E33" s="274"/>
      <c r="F33" s="274"/>
      <c r="G33" s="274"/>
      <c r="H33" s="274"/>
      <c r="I33" s="274"/>
      <c r="J33" s="274"/>
      <c r="K33" s="272"/>
    </row>
    <row r="34" s="1" customFormat="1" ht="15" customHeight="1">
      <c r="B34" s="275"/>
      <c r="C34" s="276"/>
      <c r="D34" s="274" t="s">
        <v>1457</v>
      </c>
      <c r="E34" s="274"/>
      <c r="F34" s="274"/>
      <c r="G34" s="274"/>
      <c r="H34" s="274"/>
      <c r="I34" s="274"/>
      <c r="J34" s="274"/>
      <c r="K34" s="272"/>
    </row>
    <row r="35" s="1" customFormat="1" ht="15" customHeight="1">
      <c r="B35" s="275"/>
      <c r="C35" s="276"/>
      <c r="D35" s="274" t="s">
        <v>1458</v>
      </c>
      <c r="E35" s="274"/>
      <c r="F35" s="274"/>
      <c r="G35" s="274"/>
      <c r="H35" s="274"/>
      <c r="I35" s="274"/>
      <c r="J35" s="274"/>
      <c r="K35" s="272"/>
    </row>
    <row r="36" s="1" customFormat="1" ht="15" customHeight="1">
      <c r="B36" s="275"/>
      <c r="C36" s="276"/>
      <c r="D36" s="274"/>
      <c r="E36" s="277" t="s">
        <v>107</v>
      </c>
      <c r="F36" s="274"/>
      <c r="G36" s="274" t="s">
        <v>1459</v>
      </c>
      <c r="H36" s="274"/>
      <c r="I36" s="274"/>
      <c r="J36" s="274"/>
      <c r="K36" s="272"/>
    </row>
    <row r="37" s="1" customFormat="1" ht="30.75" customHeight="1">
      <c r="B37" s="275"/>
      <c r="C37" s="276"/>
      <c r="D37" s="274"/>
      <c r="E37" s="277" t="s">
        <v>1460</v>
      </c>
      <c r="F37" s="274"/>
      <c r="G37" s="274" t="s">
        <v>1461</v>
      </c>
      <c r="H37" s="274"/>
      <c r="I37" s="274"/>
      <c r="J37" s="274"/>
      <c r="K37" s="272"/>
    </row>
    <row r="38" s="1" customFormat="1" ht="15" customHeight="1">
      <c r="B38" s="275"/>
      <c r="C38" s="276"/>
      <c r="D38" s="274"/>
      <c r="E38" s="277" t="s">
        <v>50</v>
      </c>
      <c r="F38" s="274"/>
      <c r="G38" s="274" t="s">
        <v>1462</v>
      </c>
      <c r="H38" s="274"/>
      <c r="I38" s="274"/>
      <c r="J38" s="274"/>
      <c r="K38" s="272"/>
    </row>
    <row r="39" s="1" customFormat="1" ht="15" customHeight="1">
      <c r="B39" s="275"/>
      <c r="C39" s="276"/>
      <c r="D39" s="274"/>
      <c r="E39" s="277" t="s">
        <v>51</v>
      </c>
      <c r="F39" s="274"/>
      <c r="G39" s="274" t="s">
        <v>1463</v>
      </c>
      <c r="H39" s="274"/>
      <c r="I39" s="274"/>
      <c r="J39" s="274"/>
      <c r="K39" s="272"/>
    </row>
    <row r="40" s="1" customFormat="1" ht="15" customHeight="1">
      <c r="B40" s="275"/>
      <c r="C40" s="276"/>
      <c r="D40" s="274"/>
      <c r="E40" s="277" t="s">
        <v>108</v>
      </c>
      <c r="F40" s="274"/>
      <c r="G40" s="274" t="s">
        <v>1464</v>
      </c>
      <c r="H40" s="274"/>
      <c r="I40" s="274"/>
      <c r="J40" s="274"/>
      <c r="K40" s="272"/>
    </row>
    <row r="41" s="1" customFormat="1" ht="15" customHeight="1">
      <c r="B41" s="275"/>
      <c r="C41" s="276"/>
      <c r="D41" s="274"/>
      <c r="E41" s="277" t="s">
        <v>109</v>
      </c>
      <c r="F41" s="274"/>
      <c r="G41" s="274" t="s">
        <v>1465</v>
      </c>
      <c r="H41" s="274"/>
      <c r="I41" s="274"/>
      <c r="J41" s="274"/>
      <c r="K41" s="272"/>
    </row>
    <row r="42" s="1" customFormat="1" ht="15" customHeight="1">
      <c r="B42" s="275"/>
      <c r="C42" s="276"/>
      <c r="D42" s="274"/>
      <c r="E42" s="277" t="s">
        <v>1466</v>
      </c>
      <c r="F42" s="274"/>
      <c r="G42" s="274" t="s">
        <v>1467</v>
      </c>
      <c r="H42" s="274"/>
      <c r="I42" s="274"/>
      <c r="J42" s="274"/>
      <c r="K42" s="272"/>
    </row>
    <row r="43" s="1" customFormat="1" ht="15" customHeight="1">
      <c r="B43" s="275"/>
      <c r="C43" s="276"/>
      <c r="D43" s="274"/>
      <c r="E43" s="277"/>
      <c r="F43" s="274"/>
      <c r="G43" s="274" t="s">
        <v>1468</v>
      </c>
      <c r="H43" s="274"/>
      <c r="I43" s="274"/>
      <c r="J43" s="274"/>
      <c r="K43" s="272"/>
    </row>
    <row r="44" s="1" customFormat="1" ht="15" customHeight="1">
      <c r="B44" s="275"/>
      <c r="C44" s="276"/>
      <c r="D44" s="274"/>
      <c r="E44" s="277" t="s">
        <v>1469</v>
      </c>
      <c r="F44" s="274"/>
      <c r="G44" s="274" t="s">
        <v>1470</v>
      </c>
      <c r="H44" s="274"/>
      <c r="I44" s="274"/>
      <c r="J44" s="274"/>
      <c r="K44" s="272"/>
    </row>
    <row r="45" s="1" customFormat="1" ht="15" customHeight="1">
      <c r="B45" s="275"/>
      <c r="C45" s="276"/>
      <c r="D45" s="274"/>
      <c r="E45" s="277" t="s">
        <v>111</v>
      </c>
      <c r="F45" s="274"/>
      <c r="G45" s="274" t="s">
        <v>1471</v>
      </c>
      <c r="H45" s="274"/>
      <c r="I45" s="274"/>
      <c r="J45" s="274"/>
      <c r="K45" s="272"/>
    </row>
    <row r="46" s="1" customFormat="1" ht="12.75" customHeight="1">
      <c r="B46" s="275"/>
      <c r="C46" s="276"/>
      <c r="D46" s="274"/>
      <c r="E46" s="274"/>
      <c r="F46" s="274"/>
      <c r="G46" s="274"/>
      <c r="H46" s="274"/>
      <c r="I46" s="274"/>
      <c r="J46" s="274"/>
      <c r="K46" s="272"/>
    </row>
    <row r="47" s="1" customFormat="1" ht="15" customHeight="1">
      <c r="B47" s="275"/>
      <c r="C47" s="276"/>
      <c r="D47" s="274" t="s">
        <v>1472</v>
      </c>
      <c r="E47" s="274"/>
      <c r="F47" s="274"/>
      <c r="G47" s="274"/>
      <c r="H47" s="274"/>
      <c r="I47" s="274"/>
      <c r="J47" s="274"/>
      <c r="K47" s="272"/>
    </row>
    <row r="48" s="1" customFormat="1" ht="15" customHeight="1">
      <c r="B48" s="275"/>
      <c r="C48" s="276"/>
      <c r="D48" s="276"/>
      <c r="E48" s="274" t="s">
        <v>1473</v>
      </c>
      <c r="F48" s="274"/>
      <c r="G48" s="274"/>
      <c r="H48" s="274"/>
      <c r="I48" s="274"/>
      <c r="J48" s="274"/>
      <c r="K48" s="272"/>
    </row>
    <row r="49" s="1" customFormat="1" ht="15" customHeight="1">
      <c r="B49" s="275"/>
      <c r="C49" s="276"/>
      <c r="D49" s="276"/>
      <c r="E49" s="274" t="s">
        <v>1474</v>
      </c>
      <c r="F49" s="274"/>
      <c r="G49" s="274"/>
      <c r="H49" s="274"/>
      <c r="I49" s="274"/>
      <c r="J49" s="274"/>
      <c r="K49" s="272"/>
    </row>
    <row r="50" s="1" customFormat="1" ht="15" customHeight="1">
      <c r="B50" s="275"/>
      <c r="C50" s="276"/>
      <c r="D50" s="276"/>
      <c r="E50" s="274" t="s">
        <v>1475</v>
      </c>
      <c r="F50" s="274"/>
      <c r="G50" s="274"/>
      <c r="H50" s="274"/>
      <c r="I50" s="274"/>
      <c r="J50" s="274"/>
      <c r="K50" s="272"/>
    </row>
    <row r="51" s="1" customFormat="1" ht="15" customHeight="1">
      <c r="B51" s="275"/>
      <c r="C51" s="276"/>
      <c r="D51" s="274" t="s">
        <v>1476</v>
      </c>
      <c r="E51" s="274"/>
      <c r="F51" s="274"/>
      <c r="G51" s="274"/>
      <c r="H51" s="274"/>
      <c r="I51" s="274"/>
      <c r="J51" s="274"/>
      <c r="K51" s="272"/>
    </row>
    <row r="52" s="1" customFormat="1" ht="25.5" customHeight="1">
      <c r="B52" s="270"/>
      <c r="C52" s="271" t="s">
        <v>1477</v>
      </c>
      <c r="D52" s="271"/>
      <c r="E52" s="271"/>
      <c r="F52" s="271"/>
      <c r="G52" s="271"/>
      <c r="H52" s="271"/>
      <c r="I52" s="271"/>
      <c r="J52" s="271"/>
      <c r="K52" s="272"/>
    </row>
    <row r="53" s="1" customFormat="1" ht="5.25" customHeight="1">
      <c r="B53" s="270"/>
      <c r="C53" s="273"/>
      <c r="D53" s="273"/>
      <c r="E53" s="273"/>
      <c r="F53" s="273"/>
      <c r="G53" s="273"/>
      <c r="H53" s="273"/>
      <c r="I53" s="273"/>
      <c r="J53" s="273"/>
      <c r="K53" s="272"/>
    </row>
    <row r="54" s="1" customFormat="1" ht="15" customHeight="1">
      <c r="B54" s="270"/>
      <c r="C54" s="274" t="s">
        <v>1478</v>
      </c>
      <c r="D54" s="274"/>
      <c r="E54" s="274"/>
      <c r="F54" s="274"/>
      <c r="G54" s="274"/>
      <c r="H54" s="274"/>
      <c r="I54" s="274"/>
      <c r="J54" s="274"/>
      <c r="K54" s="272"/>
    </row>
    <row r="55" s="1" customFormat="1" ht="15" customHeight="1">
      <c r="B55" s="270"/>
      <c r="C55" s="274" t="s">
        <v>1479</v>
      </c>
      <c r="D55" s="274"/>
      <c r="E55" s="274"/>
      <c r="F55" s="274"/>
      <c r="G55" s="274"/>
      <c r="H55" s="274"/>
      <c r="I55" s="274"/>
      <c r="J55" s="274"/>
      <c r="K55" s="272"/>
    </row>
    <row r="56" s="1" customFormat="1" ht="12.75" customHeight="1">
      <c r="B56" s="270"/>
      <c r="C56" s="274"/>
      <c r="D56" s="274"/>
      <c r="E56" s="274"/>
      <c r="F56" s="274"/>
      <c r="G56" s="274"/>
      <c r="H56" s="274"/>
      <c r="I56" s="274"/>
      <c r="J56" s="274"/>
      <c r="K56" s="272"/>
    </row>
    <row r="57" s="1" customFormat="1" ht="15" customHeight="1">
      <c r="B57" s="270"/>
      <c r="C57" s="274" t="s">
        <v>1480</v>
      </c>
      <c r="D57" s="274"/>
      <c r="E57" s="274"/>
      <c r="F57" s="274"/>
      <c r="G57" s="274"/>
      <c r="H57" s="274"/>
      <c r="I57" s="274"/>
      <c r="J57" s="274"/>
      <c r="K57" s="272"/>
    </row>
    <row r="58" s="1" customFormat="1" ht="15" customHeight="1">
      <c r="B58" s="270"/>
      <c r="C58" s="276"/>
      <c r="D58" s="274" t="s">
        <v>1481</v>
      </c>
      <c r="E58" s="274"/>
      <c r="F58" s="274"/>
      <c r="G58" s="274"/>
      <c r="H58" s="274"/>
      <c r="I58" s="274"/>
      <c r="J58" s="274"/>
      <c r="K58" s="272"/>
    </row>
    <row r="59" s="1" customFormat="1" ht="15" customHeight="1">
      <c r="B59" s="270"/>
      <c r="C59" s="276"/>
      <c r="D59" s="274" t="s">
        <v>1482</v>
      </c>
      <c r="E59" s="274"/>
      <c r="F59" s="274"/>
      <c r="G59" s="274"/>
      <c r="H59" s="274"/>
      <c r="I59" s="274"/>
      <c r="J59" s="274"/>
      <c r="K59" s="272"/>
    </row>
    <row r="60" s="1" customFormat="1" ht="15" customHeight="1">
      <c r="B60" s="270"/>
      <c r="C60" s="276"/>
      <c r="D60" s="274" t="s">
        <v>1483</v>
      </c>
      <c r="E60" s="274"/>
      <c r="F60" s="274"/>
      <c r="G60" s="274"/>
      <c r="H60" s="274"/>
      <c r="I60" s="274"/>
      <c r="J60" s="274"/>
      <c r="K60" s="272"/>
    </row>
    <row r="61" s="1" customFormat="1" ht="15" customHeight="1">
      <c r="B61" s="270"/>
      <c r="C61" s="276"/>
      <c r="D61" s="274" t="s">
        <v>1484</v>
      </c>
      <c r="E61" s="274"/>
      <c r="F61" s="274"/>
      <c r="G61" s="274"/>
      <c r="H61" s="274"/>
      <c r="I61" s="274"/>
      <c r="J61" s="274"/>
      <c r="K61" s="272"/>
    </row>
    <row r="62" s="1" customFormat="1" ht="15" customHeight="1">
      <c r="B62" s="270"/>
      <c r="C62" s="276"/>
      <c r="D62" s="279" t="s">
        <v>1485</v>
      </c>
      <c r="E62" s="279"/>
      <c r="F62" s="279"/>
      <c r="G62" s="279"/>
      <c r="H62" s="279"/>
      <c r="I62" s="279"/>
      <c r="J62" s="279"/>
      <c r="K62" s="272"/>
    </row>
    <row r="63" s="1" customFormat="1" ht="15" customHeight="1">
      <c r="B63" s="270"/>
      <c r="C63" s="276"/>
      <c r="D63" s="274" t="s">
        <v>1486</v>
      </c>
      <c r="E63" s="274"/>
      <c r="F63" s="274"/>
      <c r="G63" s="274"/>
      <c r="H63" s="274"/>
      <c r="I63" s="274"/>
      <c r="J63" s="274"/>
      <c r="K63" s="272"/>
    </row>
    <row r="64" s="1" customFormat="1" ht="12.75" customHeight="1">
      <c r="B64" s="270"/>
      <c r="C64" s="276"/>
      <c r="D64" s="276"/>
      <c r="E64" s="280"/>
      <c r="F64" s="276"/>
      <c r="G64" s="276"/>
      <c r="H64" s="276"/>
      <c r="I64" s="276"/>
      <c r="J64" s="276"/>
      <c r="K64" s="272"/>
    </row>
    <row r="65" s="1" customFormat="1" ht="15" customHeight="1">
      <c r="B65" s="270"/>
      <c r="C65" s="276"/>
      <c r="D65" s="274" t="s">
        <v>1487</v>
      </c>
      <c r="E65" s="274"/>
      <c r="F65" s="274"/>
      <c r="G65" s="274"/>
      <c r="H65" s="274"/>
      <c r="I65" s="274"/>
      <c r="J65" s="274"/>
      <c r="K65" s="272"/>
    </row>
    <row r="66" s="1" customFormat="1" ht="15" customHeight="1">
      <c r="B66" s="270"/>
      <c r="C66" s="276"/>
      <c r="D66" s="279" t="s">
        <v>1488</v>
      </c>
      <c r="E66" s="279"/>
      <c r="F66" s="279"/>
      <c r="G66" s="279"/>
      <c r="H66" s="279"/>
      <c r="I66" s="279"/>
      <c r="J66" s="279"/>
      <c r="K66" s="272"/>
    </row>
    <row r="67" s="1" customFormat="1" ht="15" customHeight="1">
      <c r="B67" s="270"/>
      <c r="C67" s="276"/>
      <c r="D67" s="274" t="s">
        <v>1489</v>
      </c>
      <c r="E67" s="274"/>
      <c r="F67" s="274"/>
      <c r="G67" s="274"/>
      <c r="H67" s="274"/>
      <c r="I67" s="274"/>
      <c r="J67" s="274"/>
      <c r="K67" s="272"/>
    </row>
    <row r="68" s="1" customFormat="1" ht="15" customHeight="1">
      <c r="B68" s="270"/>
      <c r="C68" s="276"/>
      <c r="D68" s="274" t="s">
        <v>1490</v>
      </c>
      <c r="E68" s="274"/>
      <c r="F68" s="274"/>
      <c r="G68" s="274"/>
      <c r="H68" s="274"/>
      <c r="I68" s="274"/>
      <c r="J68" s="274"/>
      <c r="K68" s="272"/>
    </row>
    <row r="69" s="1" customFormat="1" ht="15" customHeight="1">
      <c r="B69" s="270"/>
      <c r="C69" s="276"/>
      <c r="D69" s="274" t="s">
        <v>1491</v>
      </c>
      <c r="E69" s="274"/>
      <c r="F69" s="274"/>
      <c r="G69" s="274"/>
      <c r="H69" s="274"/>
      <c r="I69" s="274"/>
      <c r="J69" s="274"/>
      <c r="K69" s="272"/>
    </row>
    <row r="70" s="1" customFormat="1" ht="15" customHeight="1">
      <c r="B70" s="270"/>
      <c r="C70" s="276"/>
      <c r="D70" s="274" t="s">
        <v>1492</v>
      </c>
      <c r="E70" s="274"/>
      <c r="F70" s="274"/>
      <c r="G70" s="274"/>
      <c r="H70" s="274"/>
      <c r="I70" s="274"/>
      <c r="J70" s="274"/>
      <c r="K70" s="272"/>
    </row>
    <row r="71" s="1" customFormat="1" ht="12.75" customHeight="1">
      <c r="B71" s="281"/>
      <c r="C71" s="282"/>
      <c r="D71" s="282"/>
      <c r="E71" s="282"/>
      <c r="F71" s="282"/>
      <c r="G71" s="282"/>
      <c r="H71" s="282"/>
      <c r="I71" s="282"/>
      <c r="J71" s="282"/>
      <c r="K71" s="283"/>
    </row>
    <row r="72" s="1" customFormat="1" ht="18.75" customHeight="1">
      <c r="B72" s="284"/>
      <c r="C72" s="284"/>
      <c r="D72" s="284"/>
      <c r="E72" s="284"/>
      <c r="F72" s="284"/>
      <c r="G72" s="284"/>
      <c r="H72" s="284"/>
      <c r="I72" s="284"/>
      <c r="J72" s="284"/>
      <c r="K72" s="285"/>
    </row>
    <row r="73" s="1" customFormat="1" ht="18.75" customHeight="1">
      <c r="B73" s="285"/>
      <c r="C73" s="285"/>
      <c r="D73" s="285"/>
      <c r="E73" s="285"/>
      <c r="F73" s="285"/>
      <c r="G73" s="285"/>
      <c r="H73" s="285"/>
      <c r="I73" s="285"/>
      <c r="J73" s="285"/>
      <c r="K73" s="285"/>
    </row>
    <row r="74" s="1" customFormat="1" ht="7.5" customHeight="1">
      <c r="B74" s="286"/>
      <c r="C74" s="287"/>
      <c r="D74" s="287"/>
      <c r="E74" s="287"/>
      <c r="F74" s="287"/>
      <c r="G74" s="287"/>
      <c r="H74" s="287"/>
      <c r="I74" s="287"/>
      <c r="J74" s="287"/>
      <c r="K74" s="288"/>
    </row>
    <row r="75" s="1" customFormat="1" ht="45" customHeight="1">
      <c r="B75" s="289"/>
      <c r="C75" s="290" t="s">
        <v>1493</v>
      </c>
      <c r="D75" s="290"/>
      <c r="E75" s="290"/>
      <c r="F75" s="290"/>
      <c r="G75" s="290"/>
      <c r="H75" s="290"/>
      <c r="I75" s="290"/>
      <c r="J75" s="290"/>
      <c r="K75" s="291"/>
    </row>
    <row r="76" s="1" customFormat="1" ht="17.25" customHeight="1">
      <c r="B76" s="289"/>
      <c r="C76" s="292" t="s">
        <v>1494</v>
      </c>
      <c r="D76" s="292"/>
      <c r="E76" s="292"/>
      <c r="F76" s="292" t="s">
        <v>1495</v>
      </c>
      <c r="G76" s="293"/>
      <c r="H76" s="292" t="s">
        <v>51</v>
      </c>
      <c r="I76" s="292" t="s">
        <v>54</v>
      </c>
      <c r="J76" s="292" t="s">
        <v>1496</v>
      </c>
      <c r="K76" s="291"/>
    </row>
    <row r="77" s="1" customFormat="1" ht="17.25" customHeight="1">
      <c r="B77" s="289"/>
      <c r="C77" s="294" t="s">
        <v>1497</v>
      </c>
      <c r="D77" s="294"/>
      <c r="E77" s="294"/>
      <c r="F77" s="295" t="s">
        <v>1498</v>
      </c>
      <c r="G77" s="296"/>
      <c r="H77" s="294"/>
      <c r="I77" s="294"/>
      <c r="J77" s="294" t="s">
        <v>1499</v>
      </c>
      <c r="K77" s="291"/>
    </row>
    <row r="78" s="1" customFormat="1" ht="5.25" customHeight="1">
      <c r="B78" s="289"/>
      <c r="C78" s="297"/>
      <c r="D78" s="297"/>
      <c r="E78" s="297"/>
      <c r="F78" s="297"/>
      <c r="G78" s="298"/>
      <c r="H78" s="297"/>
      <c r="I78" s="297"/>
      <c r="J78" s="297"/>
      <c r="K78" s="291"/>
    </row>
    <row r="79" s="1" customFormat="1" ht="15" customHeight="1">
      <c r="B79" s="289"/>
      <c r="C79" s="277" t="s">
        <v>50</v>
      </c>
      <c r="D79" s="299"/>
      <c r="E79" s="299"/>
      <c r="F79" s="300" t="s">
        <v>1500</v>
      </c>
      <c r="G79" s="301"/>
      <c r="H79" s="277" t="s">
        <v>1501</v>
      </c>
      <c r="I79" s="277" t="s">
        <v>1502</v>
      </c>
      <c r="J79" s="277">
        <v>20</v>
      </c>
      <c r="K79" s="291"/>
    </row>
    <row r="80" s="1" customFormat="1" ht="15" customHeight="1">
      <c r="B80" s="289"/>
      <c r="C80" s="277" t="s">
        <v>1503</v>
      </c>
      <c r="D80" s="277"/>
      <c r="E80" s="277"/>
      <c r="F80" s="300" t="s">
        <v>1500</v>
      </c>
      <c r="G80" s="301"/>
      <c r="H80" s="277" t="s">
        <v>1504</v>
      </c>
      <c r="I80" s="277" t="s">
        <v>1502</v>
      </c>
      <c r="J80" s="277">
        <v>120</v>
      </c>
      <c r="K80" s="291"/>
    </row>
    <row r="81" s="1" customFormat="1" ht="15" customHeight="1">
      <c r="B81" s="302"/>
      <c r="C81" s="277" t="s">
        <v>1505</v>
      </c>
      <c r="D81" s="277"/>
      <c r="E81" s="277"/>
      <c r="F81" s="300" t="s">
        <v>1506</v>
      </c>
      <c r="G81" s="301"/>
      <c r="H81" s="277" t="s">
        <v>1507</v>
      </c>
      <c r="I81" s="277" t="s">
        <v>1502</v>
      </c>
      <c r="J81" s="277">
        <v>50</v>
      </c>
      <c r="K81" s="291"/>
    </row>
    <row r="82" s="1" customFormat="1" ht="15" customHeight="1">
      <c r="B82" s="302"/>
      <c r="C82" s="277" t="s">
        <v>1508</v>
      </c>
      <c r="D82" s="277"/>
      <c r="E82" s="277"/>
      <c r="F82" s="300" t="s">
        <v>1500</v>
      </c>
      <c r="G82" s="301"/>
      <c r="H82" s="277" t="s">
        <v>1509</v>
      </c>
      <c r="I82" s="277" t="s">
        <v>1510</v>
      </c>
      <c r="J82" s="277"/>
      <c r="K82" s="291"/>
    </row>
    <row r="83" s="1" customFormat="1" ht="15" customHeight="1">
      <c r="B83" s="302"/>
      <c r="C83" s="303" t="s">
        <v>1511</v>
      </c>
      <c r="D83" s="303"/>
      <c r="E83" s="303"/>
      <c r="F83" s="304" t="s">
        <v>1506</v>
      </c>
      <c r="G83" s="303"/>
      <c r="H83" s="303" t="s">
        <v>1512</v>
      </c>
      <c r="I83" s="303" t="s">
        <v>1502</v>
      </c>
      <c r="J83" s="303">
        <v>15</v>
      </c>
      <c r="K83" s="291"/>
    </row>
    <row r="84" s="1" customFormat="1" ht="15" customHeight="1">
      <c r="B84" s="302"/>
      <c r="C84" s="303" t="s">
        <v>1513</v>
      </c>
      <c r="D84" s="303"/>
      <c r="E84" s="303"/>
      <c r="F84" s="304" t="s">
        <v>1506</v>
      </c>
      <c r="G84" s="303"/>
      <c r="H84" s="303" t="s">
        <v>1514</v>
      </c>
      <c r="I84" s="303" t="s">
        <v>1502</v>
      </c>
      <c r="J84" s="303">
        <v>15</v>
      </c>
      <c r="K84" s="291"/>
    </row>
    <row r="85" s="1" customFormat="1" ht="15" customHeight="1">
      <c r="B85" s="302"/>
      <c r="C85" s="303" t="s">
        <v>1515</v>
      </c>
      <c r="D85" s="303"/>
      <c r="E85" s="303"/>
      <c r="F85" s="304" t="s">
        <v>1506</v>
      </c>
      <c r="G85" s="303"/>
      <c r="H85" s="303" t="s">
        <v>1516</v>
      </c>
      <c r="I85" s="303" t="s">
        <v>1502</v>
      </c>
      <c r="J85" s="303">
        <v>20</v>
      </c>
      <c r="K85" s="291"/>
    </row>
    <row r="86" s="1" customFormat="1" ht="15" customHeight="1">
      <c r="B86" s="302"/>
      <c r="C86" s="303" t="s">
        <v>1517</v>
      </c>
      <c r="D86" s="303"/>
      <c r="E86" s="303"/>
      <c r="F86" s="304" t="s">
        <v>1506</v>
      </c>
      <c r="G86" s="303"/>
      <c r="H86" s="303" t="s">
        <v>1518</v>
      </c>
      <c r="I86" s="303" t="s">
        <v>1502</v>
      </c>
      <c r="J86" s="303">
        <v>20</v>
      </c>
      <c r="K86" s="291"/>
    </row>
    <row r="87" s="1" customFormat="1" ht="15" customHeight="1">
      <c r="B87" s="302"/>
      <c r="C87" s="277" t="s">
        <v>1519</v>
      </c>
      <c r="D87" s="277"/>
      <c r="E87" s="277"/>
      <c r="F87" s="300" t="s">
        <v>1506</v>
      </c>
      <c r="G87" s="301"/>
      <c r="H87" s="277" t="s">
        <v>1520</v>
      </c>
      <c r="I87" s="277" t="s">
        <v>1502</v>
      </c>
      <c r="J87" s="277">
        <v>50</v>
      </c>
      <c r="K87" s="291"/>
    </row>
    <row r="88" s="1" customFormat="1" ht="15" customHeight="1">
      <c r="B88" s="302"/>
      <c r="C88" s="277" t="s">
        <v>1521</v>
      </c>
      <c r="D88" s="277"/>
      <c r="E88" s="277"/>
      <c r="F88" s="300" t="s">
        <v>1506</v>
      </c>
      <c r="G88" s="301"/>
      <c r="H88" s="277" t="s">
        <v>1522</v>
      </c>
      <c r="I88" s="277" t="s">
        <v>1502</v>
      </c>
      <c r="J88" s="277">
        <v>20</v>
      </c>
      <c r="K88" s="291"/>
    </row>
    <row r="89" s="1" customFormat="1" ht="15" customHeight="1">
      <c r="B89" s="302"/>
      <c r="C89" s="277" t="s">
        <v>1523</v>
      </c>
      <c r="D89" s="277"/>
      <c r="E89" s="277"/>
      <c r="F89" s="300" t="s">
        <v>1506</v>
      </c>
      <c r="G89" s="301"/>
      <c r="H89" s="277" t="s">
        <v>1524</v>
      </c>
      <c r="I89" s="277" t="s">
        <v>1502</v>
      </c>
      <c r="J89" s="277">
        <v>20</v>
      </c>
      <c r="K89" s="291"/>
    </row>
    <row r="90" s="1" customFormat="1" ht="15" customHeight="1">
      <c r="B90" s="302"/>
      <c r="C90" s="277" t="s">
        <v>1525</v>
      </c>
      <c r="D90" s="277"/>
      <c r="E90" s="277"/>
      <c r="F90" s="300" t="s">
        <v>1506</v>
      </c>
      <c r="G90" s="301"/>
      <c r="H90" s="277" t="s">
        <v>1526</v>
      </c>
      <c r="I90" s="277" t="s">
        <v>1502</v>
      </c>
      <c r="J90" s="277">
        <v>50</v>
      </c>
      <c r="K90" s="291"/>
    </row>
    <row r="91" s="1" customFormat="1" ht="15" customHeight="1">
      <c r="B91" s="302"/>
      <c r="C91" s="277" t="s">
        <v>1527</v>
      </c>
      <c r="D91" s="277"/>
      <c r="E91" s="277"/>
      <c r="F91" s="300" t="s">
        <v>1506</v>
      </c>
      <c r="G91" s="301"/>
      <c r="H91" s="277" t="s">
        <v>1527</v>
      </c>
      <c r="I91" s="277" t="s">
        <v>1502</v>
      </c>
      <c r="J91" s="277">
        <v>50</v>
      </c>
      <c r="K91" s="291"/>
    </row>
    <row r="92" s="1" customFormat="1" ht="15" customHeight="1">
      <c r="B92" s="302"/>
      <c r="C92" s="277" t="s">
        <v>1528</v>
      </c>
      <c r="D92" s="277"/>
      <c r="E92" s="277"/>
      <c r="F92" s="300" t="s">
        <v>1506</v>
      </c>
      <c r="G92" s="301"/>
      <c r="H92" s="277" t="s">
        <v>1529</v>
      </c>
      <c r="I92" s="277" t="s">
        <v>1502</v>
      </c>
      <c r="J92" s="277">
        <v>255</v>
      </c>
      <c r="K92" s="291"/>
    </row>
    <row r="93" s="1" customFormat="1" ht="15" customHeight="1">
      <c r="B93" s="302"/>
      <c r="C93" s="277" t="s">
        <v>1530</v>
      </c>
      <c r="D93" s="277"/>
      <c r="E93" s="277"/>
      <c r="F93" s="300" t="s">
        <v>1500</v>
      </c>
      <c r="G93" s="301"/>
      <c r="H93" s="277" t="s">
        <v>1531</v>
      </c>
      <c r="I93" s="277" t="s">
        <v>1532</v>
      </c>
      <c r="J93" s="277"/>
      <c r="K93" s="291"/>
    </row>
    <row r="94" s="1" customFormat="1" ht="15" customHeight="1">
      <c r="B94" s="302"/>
      <c r="C94" s="277" t="s">
        <v>1533</v>
      </c>
      <c r="D94" s="277"/>
      <c r="E94" s="277"/>
      <c r="F94" s="300" t="s">
        <v>1500</v>
      </c>
      <c r="G94" s="301"/>
      <c r="H94" s="277" t="s">
        <v>1534</v>
      </c>
      <c r="I94" s="277" t="s">
        <v>1535</v>
      </c>
      <c r="J94" s="277"/>
      <c r="K94" s="291"/>
    </row>
    <row r="95" s="1" customFormat="1" ht="15" customHeight="1">
      <c r="B95" s="302"/>
      <c r="C95" s="277" t="s">
        <v>1536</v>
      </c>
      <c r="D95" s="277"/>
      <c r="E95" s="277"/>
      <c r="F95" s="300" t="s">
        <v>1500</v>
      </c>
      <c r="G95" s="301"/>
      <c r="H95" s="277" t="s">
        <v>1536</v>
      </c>
      <c r="I95" s="277" t="s">
        <v>1535</v>
      </c>
      <c r="J95" s="277"/>
      <c r="K95" s="291"/>
    </row>
    <row r="96" s="1" customFormat="1" ht="15" customHeight="1">
      <c r="B96" s="302"/>
      <c r="C96" s="277" t="s">
        <v>35</v>
      </c>
      <c r="D96" s="277"/>
      <c r="E96" s="277"/>
      <c r="F96" s="300" t="s">
        <v>1500</v>
      </c>
      <c r="G96" s="301"/>
      <c r="H96" s="277" t="s">
        <v>1537</v>
      </c>
      <c r="I96" s="277" t="s">
        <v>1535</v>
      </c>
      <c r="J96" s="277"/>
      <c r="K96" s="291"/>
    </row>
    <row r="97" s="1" customFormat="1" ht="15" customHeight="1">
      <c r="B97" s="302"/>
      <c r="C97" s="277" t="s">
        <v>45</v>
      </c>
      <c r="D97" s="277"/>
      <c r="E97" s="277"/>
      <c r="F97" s="300" t="s">
        <v>1500</v>
      </c>
      <c r="G97" s="301"/>
      <c r="H97" s="277" t="s">
        <v>1538</v>
      </c>
      <c r="I97" s="277" t="s">
        <v>1535</v>
      </c>
      <c r="J97" s="277"/>
      <c r="K97" s="291"/>
    </row>
    <row r="98" s="1" customFormat="1" ht="15" customHeight="1">
      <c r="B98" s="305"/>
      <c r="C98" s="306"/>
      <c r="D98" s="306"/>
      <c r="E98" s="306"/>
      <c r="F98" s="306"/>
      <c r="G98" s="306"/>
      <c r="H98" s="306"/>
      <c r="I98" s="306"/>
      <c r="J98" s="306"/>
      <c r="K98" s="307"/>
    </row>
    <row r="99" s="1" customFormat="1" ht="18.75" customHeight="1">
      <c r="B99" s="308"/>
      <c r="C99" s="309"/>
      <c r="D99" s="309"/>
      <c r="E99" s="309"/>
      <c r="F99" s="309"/>
      <c r="G99" s="309"/>
      <c r="H99" s="309"/>
      <c r="I99" s="309"/>
      <c r="J99" s="309"/>
      <c r="K99" s="308"/>
    </row>
    <row r="100" s="1" customFormat="1" ht="18.75" customHeight="1">
      <c r="B100" s="285"/>
      <c r="C100" s="285"/>
      <c r="D100" s="285"/>
      <c r="E100" s="285"/>
      <c r="F100" s="285"/>
      <c r="G100" s="285"/>
      <c r="H100" s="285"/>
      <c r="I100" s="285"/>
      <c r="J100" s="285"/>
      <c r="K100" s="285"/>
    </row>
    <row r="101" s="1" customFormat="1" ht="7.5" customHeight="1">
      <c r="B101" s="286"/>
      <c r="C101" s="287"/>
      <c r="D101" s="287"/>
      <c r="E101" s="287"/>
      <c r="F101" s="287"/>
      <c r="G101" s="287"/>
      <c r="H101" s="287"/>
      <c r="I101" s="287"/>
      <c r="J101" s="287"/>
      <c r="K101" s="288"/>
    </row>
    <row r="102" s="1" customFormat="1" ht="45" customHeight="1">
      <c r="B102" s="289"/>
      <c r="C102" s="290" t="s">
        <v>1539</v>
      </c>
      <c r="D102" s="290"/>
      <c r="E102" s="290"/>
      <c r="F102" s="290"/>
      <c r="G102" s="290"/>
      <c r="H102" s="290"/>
      <c r="I102" s="290"/>
      <c r="J102" s="290"/>
      <c r="K102" s="291"/>
    </row>
    <row r="103" s="1" customFormat="1" ht="17.25" customHeight="1">
      <c r="B103" s="289"/>
      <c r="C103" s="292" t="s">
        <v>1494</v>
      </c>
      <c r="D103" s="292"/>
      <c r="E103" s="292"/>
      <c r="F103" s="292" t="s">
        <v>1495</v>
      </c>
      <c r="G103" s="293"/>
      <c r="H103" s="292" t="s">
        <v>51</v>
      </c>
      <c r="I103" s="292" t="s">
        <v>54</v>
      </c>
      <c r="J103" s="292" t="s">
        <v>1496</v>
      </c>
      <c r="K103" s="291"/>
    </row>
    <row r="104" s="1" customFormat="1" ht="17.25" customHeight="1">
      <c r="B104" s="289"/>
      <c r="C104" s="294" t="s">
        <v>1497</v>
      </c>
      <c r="D104" s="294"/>
      <c r="E104" s="294"/>
      <c r="F104" s="295" t="s">
        <v>1498</v>
      </c>
      <c r="G104" s="296"/>
      <c r="H104" s="294"/>
      <c r="I104" s="294"/>
      <c r="J104" s="294" t="s">
        <v>1499</v>
      </c>
      <c r="K104" s="291"/>
    </row>
    <row r="105" s="1" customFormat="1" ht="5.25" customHeight="1">
      <c r="B105" s="289"/>
      <c r="C105" s="292"/>
      <c r="D105" s="292"/>
      <c r="E105" s="292"/>
      <c r="F105" s="292"/>
      <c r="G105" s="310"/>
      <c r="H105" s="292"/>
      <c r="I105" s="292"/>
      <c r="J105" s="292"/>
      <c r="K105" s="291"/>
    </row>
    <row r="106" s="1" customFormat="1" ht="15" customHeight="1">
      <c r="B106" s="289"/>
      <c r="C106" s="277" t="s">
        <v>50</v>
      </c>
      <c r="D106" s="299"/>
      <c r="E106" s="299"/>
      <c r="F106" s="300" t="s">
        <v>1500</v>
      </c>
      <c r="G106" s="277"/>
      <c r="H106" s="277" t="s">
        <v>1540</v>
      </c>
      <c r="I106" s="277" t="s">
        <v>1502</v>
      </c>
      <c r="J106" s="277">
        <v>20</v>
      </c>
      <c r="K106" s="291"/>
    </row>
    <row r="107" s="1" customFormat="1" ht="15" customHeight="1">
      <c r="B107" s="289"/>
      <c r="C107" s="277" t="s">
        <v>1503</v>
      </c>
      <c r="D107" s="277"/>
      <c r="E107" s="277"/>
      <c r="F107" s="300" t="s">
        <v>1500</v>
      </c>
      <c r="G107" s="277"/>
      <c r="H107" s="277" t="s">
        <v>1540</v>
      </c>
      <c r="I107" s="277" t="s">
        <v>1502</v>
      </c>
      <c r="J107" s="277">
        <v>120</v>
      </c>
      <c r="K107" s="291"/>
    </row>
    <row r="108" s="1" customFormat="1" ht="15" customHeight="1">
      <c r="B108" s="302"/>
      <c r="C108" s="277" t="s">
        <v>1505</v>
      </c>
      <c r="D108" s="277"/>
      <c r="E108" s="277"/>
      <c r="F108" s="300" t="s">
        <v>1506</v>
      </c>
      <c r="G108" s="277"/>
      <c r="H108" s="277" t="s">
        <v>1540</v>
      </c>
      <c r="I108" s="277" t="s">
        <v>1502</v>
      </c>
      <c r="J108" s="277">
        <v>50</v>
      </c>
      <c r="K108" s="291"/>
    </row>
    <row r="109" s="1" customFormat="1" ht="15" customHeight="1">
      <c r="B109" s="302"/>
      <c r="C109" s="277" t="s">
        <v>1508</v>
      </c>
      <c r="D109" s="277"/>
      <c r="E109" s="277"/>
      <c r="F109" s="300" t="s">
        <v>1500</v>
      </c>
      <c r="G109" s="277"/>
      <c r="H109" s="277" t="s">
        <v>1540</v>
      </c>
      <c r="I109" s="277" t="s">
        <v>1510</v>
      </c>
      <c r="J109" s="277"/>
      <c r="K109" s="291"/>
    </row>
    <row r="110" s="1" customFormat="1" ht="15" customHeight="1">
      <c r="B110" s="302"/>
      <c r="C110" s="277" t="s">
        <v>1519</v>
      </c>
      <c r="D110" s="277"/>
      <c r="E110" s="277"/>
      <c r="F110" s="300" t="s">
        <v>1506</v>
      </c>
      <c r="G110" s="277"/>
      <c r="H110" s="277" t="s">
        <v>1540</v>
      </c>
      <c r="I110" s="277" t="s">
        <v>1502</v>
      </c>
      <c r="J110" s="277">
        <v>50</v>
      </c>
      <c r="K110" s="291"/>
    </row>
    <row r="111" s="1" customFormat="1" ht="15" customHeight="1">
      <c r="B111" s="302"/>
      <c r="C111" s="277" t="s">
        <v>1527</v>
      </c>
      <c r="D111" s="277"/>
      <c r="E111" s="277"/>
      <c r="F111" s="300" t="s">
        <v>1506</v>
      </c>
      <c r="G111" s="277"/>
      <c r="H111" s="277" t="s">
        <v>1540</v>
      </c>
      <c r="I111" s="277" t="s">
        <v>1502</v>
      </c>
      <c r="J111" s="277">
        <v>50</v>
      </c>
      <c r="K111" s="291"/>
    </row>
    <row r="112" s="1" customFormat="1" ht="15" customHeight="1">
      <c r="B112" s="302"/>
      <c r="C112" s="277" t="s">
        <v>1525</v>
      </c>
      <c r="D112" s="277"/>
      <c r="E112" s="277"/>
      <c r="F112" s="300" t="s">
        <v>1506</v>
      </c>
      <c r="G112" s="277"/>
      <c r="H112" s="277" t="s">
        <v>1540</v>
      </c>
      <c r="I112" s="277" t="s">
        <v>1502</v>
      </c>
      <c r="J112" s="277">
        <v>50</v>
      </c>
      <c r="K112" s="291"/>
    </row>
    <row r="113" s="1" customFormat="1" ht="15" customHeight="1">
      <c r="B113" s="302"/>
      <c r="C113" s="277" t="s">
        <v>50</v>
      </c>
      <c r="D113" s="277"/>
      <c r="E113" s="277"/>
      <c r="F113" s="300" t="s">
        <v>1500</v>
      </c>
      <c r="G113" s="277"/>
      <c r="H113" s="277" t="s">
        <v>1541</v>
      </c>
      <c r="I113" s="277" t="s">
        <v>1502</v>
      </c>
      <c r="J113" s="277">
        <v>20</v>
      </c>
      <c r="K113" s="291"/>
    </row>
    <row r="114" s="1" customFormat="1" ht="15" customHeight="1">
      <c r="B114" s="302"/>
      <c r="C114" s="277" t="s">
        <v>1542</v>
      </c>
      <c r="D114" s="277"/>
      <c r="E114" s="277"/>
      <c r="F114" s="300" t="s">
        <v>1500</v>
      </c>
      <c r="G114" s="277"/>
      <c r="H114" s="277" t="s">
        <v>1543</v>
      </c>
      <c r="I114" s="277" t="s">
        <v>1502</v>
      </c>
      <c r="J114" s="277">
        <v>120</v>
      </c>
      <c r="K114" s="291"/>
    </row>
    <row r="115" s="1" customFormat="1" ht="15" customHeight="1">
      <c r="B115" s="302"/>
      <c r="C115" s="277" t="s">
        <v>35</v>
      </c>
      <c r="D115" s="277"/>
      <c r="E115" s="277"/>
      <c r="F115" s="300" t="s">
        <v>1500</v>
      </c>
      <c r="G115" s="277"/>
      <c r="H115" s="277" t="s">
        <v>1544</v>
      </c>
      <c r="I115" s="277" t="s">
        <v>1535</v>
      </c>
      <c r="J115" s="277"/>
      <c r="K115" s="291"/>
    </row>
    <row r="116" s="1" customFormat="1" ht="15" customHeight="1">
      <c r="B116" s="302"/>
      <c r="C116" s="277" t="s">
        <v>45</v>
      </c>
      <c r="D116" s="277"/>
      <c r="E116" s="277"/>
      <c r="F116" s="300" t="s">
        <v>1500</v>
      </c>
      <c r="G116" s="277"/>
      <c r="H116" s="277" t="s">
        <v>1545</v>
      </c>
      <c r="I116" s="277" t="s">
        <v>1535</v>
      </c>
      <c r="J116" s="277"/>
      <c r="K116" s="291"/>
    </row>
    <row r="117" s="1" customFormat="1" ht="15" customHeight="1">
      <c r="B117" s="302"/>
      <c r="C117" s="277" t="s">
        <v>54</v>
      </c>
      <c r="D117" s="277"/>
      <c r="E117" s="277"/>
      <c r="F117" s="300" t="s">
        <v>1500</v>
      </c>
      <c r="G117" s="277"/>
      <c r="H117" s="277" t="s">
        <v>1546</v>
      </c>
      <c r="I117" s="277" t="s">
        <v>1547</v>
      </c>
      <c r="J117" s="277"/>
      <c r="K117" s="291"/>
    </row>
    <row r="118" s="1" customFormat="1" ht="15" customHeight="1">
      <c r="B118" s="305"/>
      <c r="C118" s="311"/>
      <c r="D118" s="311"/>
      <c r="E118" s="311"/>
      <c r="F118" s="311"/>
      <c r="G118" s="311"/>
      <c r="H118" s="311"/>
      <c r="I118" s="311"/>
      <c r="J118" s="311"/>
      <c r="K118" s="307"/>
    </row>
    <row r="119" s="1" customFormat="1" ht="18.75" customHeight="1">
      <c r="B119" s="312"/>
      <c r="C119" s="313"/>
      <c r="D119" s="313"/>
      <c r="E119" s="313"/>
      <c r="F119" s="314"/>
      <c r="G119" s="313"/>
      <c r="H119" s="313"/>
      <c r="I119" s="313"/>
      <c r="J119" s="313"/>
      <c r="K119" s="312"/>
    </row>
    <row r="120" s="1" customFormat="1" ht="18.75" customHeight="1">
      <c r="B120" s="285"/>
      <c r="C120" s="285"/>
      <c r="D120" s="285"/>
      <c r="E120" s="285"/>
      <c r="F120" s="285"/>
      <c r="G120" s="285"/>
      <c r="H120" s="285"/>
      <c r="I120" s="285"/>
      <c r="J120" s="285"/>
      <c r="K120" s="285"/>
    </row>
    <row r="121" s="1" customFormat="1" ht="7.5" customHeight="1">
      <c r="B121" s="315"/>
      <c r="C121" s="316"/>
      <c r="D121" s="316"/>
      <c r="E121" s="316"/>
      <c r="F121" s="316"/>
      <c r="G121" s="316"/>
      <c r="H121" s="316"/>
      <c r="I121" s="316"/>
      <c r="J121" s="316"/>
      <c r="K121" s="317"/>
    </row>
    <row r="122" s="1" customFormat="1" ht="45" customHeight="1">
      <c r="B122" s="318"/>
      <c r="C122" s="268" t="s">
        <v>1548</v>
      </c>
      <c r="D122" s="268"/>
      <c r="E122" s="268"/>
      <c r="F122" s="268"/>
      <c r="G122" s="268"/>
      <c r="H122" s="268"/>
      <c r="I122" s="268"/>
      <c r="J122" s="268"/>
      <c r="K122" s="319"/>
    </row>
    <row r="123" s="1" customFormat="1" ht="17.25" customHeight="1">
      <c r="B123" s="320"/>
      <c r="C123" s="292" t="s">
        <v>1494</v>
      </c>
      <c r="D123" s="292"/>
      <c r="E123" s="292"/>
      <c r="F123" s="292" t="s">
        <v>1495</v>
      </c>
      <c r="G123" s="293"/>
      <c r="H123" s="292" t="s">
        <v>51</v>
      </c>
      <c r="I123" s="292" t="s">
        <v>54</v>
      </c>
      <c r="J123" s="292" t="s">
        <v>1496</v>
      </c>
      <c r="K123" s="321"/>
    </row>
    <row r="124" s="1" customFormat="1" ht="17.25" customHeight="1">
      <c r="B124" s="320"/>
      <c r="C124" s="294" t="s">
        <v>1497</v>
      </c>
      <c r="D124" s="294"/>
      <c r="E124" s="294"/>
      <c r="F124" s="295" t="s">
        <v>1498</v>
      </c>
      <c r="G124" s="296"/>
      <c r="H124" s="294"/>
      <c r="I124" s="294"/>
      <c r="J124" s="294" t="s">
        <v>1499</v>
      </c>
      <c r="K124" s="321"/>
    </row>
    <row r="125" s="1" customFormat="1" ht="5.25" customHeight="1">
      <c r="B125" s="322"/>
      <c r="C125" s="297"/>
      <c r="D125" s="297"/>
      <c r="E125" s="297"/>
      <c r="F125" s="297"/>
      <c r="G125" s="323"/>
      <c r="H125" s="297"/>
      <c r="I125" s="297"/>
      <c r="J125" s="297"/>
      <c r="K125" s="324"/>
    </row>
    <row r="126" s="1" customFormat="1" ht="15" customHeight="1">
      <c r="B126" s="322"/>
      <c r="C126" s="277" t="s">
        <v>1503</v>
      </c>
      <c r="D126" s="299"/>
      <c r="E126" s="299"/>
      <c r="F126" s="300" t="s">
        <v>1500</v>
      </c>
      <c r="G126" s="277"/>
      <c r="H126" s="277" t="s">
        <v>1540</v>
      </c>
      <c r="I126" s="277" t="s">
        <v>1502</v>
      </c>
      <c r="J126" s="277">
        <v>120</v>
      </c>
      <c r="K126" s="325"/>
    </row>
    <row r="127" s="1" customFormat="1" ht="15" customHeight="1">
      <c r="B127" s="322"/>
      <c r="C127" s="277" t="s">
        <v>1549</v>
      </c>
      <c r="D127" s="277"/>
      <c r="E127" s="277"/>
      <c r="F127" s="300" t="s">
        <v>1500</v>
      </c>
      <c r="G127" s="277"/>
      <c r="H127" s="277" t="s">
        <v>1550</v>
      </c>
      <c r="I127" s="277" t="s">
        <v>1502</v>
      </c>
      <c r="J127" s="277" t="s">
        <v>1551</v>
      </c>
      <c r="K127" s="325"/>
    </row>
    <row r="128" s="1" customFormat="1" ht="15" customHeight="1">
      <c r="B128" s="322"/>
      <c r="C128" s="277" t="s">
        <v>1448</v>
      </c>
      <c r="D128" s="277"/>
      <c r="E128" s="277"/>
      <c r="F128" s="300" t="s">
        <v>1500</v>
      </c>
      <c r="G128" s="277"/>
      <c r="H128" s="277" t="s">
        <v>1552</v>
      </c>
      <c r="I128" s="277" t="s">
        <v>1502</v>
      </c>
      <c r="J128" s="277" t="s">
        <v>1551</v>
      </c>
      <c r="K128" s="325"/>
    </row>
    <row r="129" s="1" customFormat="1" ht="15" customHeight="1">
      <c r="B129" s="322"/>
      <c r="C129" s="277" t="s">
        <v>1511</v>
      </c>
      <c r="D129" s="277"/>
      <c r="E129" s="277"/>
      <c r="F129" s="300" t="s">
        <v>1506</v>
      </c>
      <c r="G129" s="277"/>
      <c r="H129" s="277" t="s">
        <v>1512</v>
      </c>
      <c r="I129" s="277" t="s">
        <v>1502</v>
      </c>
      <c r="J129" s="277">
        <v>15</v>
      </c>
      <c r="K129" s="325"/>
    </row>
    <row r="130" s="1" customFormat="1" ht="15" customHeight="1">
      <c r="B130" s="322"/>
      <c r="C130" s="303" t="s">
        <v>1513</v>
      </c>
      <c r="D130" s="303"/>
      <c r="E130" s="303"/>
      <c r="F130" s="304" t="s">
        <v>1506</v>
      </c>
      <c r="G130" s="303"/>
      <c r="H130" s="303" t="s">
        <v>1514</v>
      </c>
      <c r="I130" s="303" t="s">
        <v>1502</v>
      </c>
      <c r="J130" s="303">
        <v>15</v>
      </c>
      <c r="K130" s="325"/>
    </row>
    <row r="131" s="1" customFormat="1" ht="15" customHeight="1">
      <c r="B131" s="322"/>
      <c r="C131" s="303" t="s">
        <v>1515</v>
      </c>
      <c r="D131" s="303"/>
      <c r="E131" s="303"/>
      <c r="F131" s="304" t="s">
        <v>1506</v>
      </c>
      <c r="G131" s="303"/>
      <c r="H131" s="303" t="s">
        <v>1516</v>
      </c>
      <c r="I131" s="303" t="s">
        <v>1502</v>
      </c>
      <c r="J131" s="303">
        <v>20</v>
      </c>
      <c r="K131" s="325"/>
    </row>
    <row r="132" s="1" customFormat="1" ht="15" customHeight="1">
      <c r="B132" s="322"/>
      <c r="C132" s="303" t="s">
        <v>1517</v>
      </c>
      <c r="D132" s="303"/>
      <c r="E132" s="303"/>
      <c r="F132" s="304" t="s">
        <v>1506</v>
      </c>
      <c r="G132" s="303"/>
      <c r="H132" s="303" t="s">
        <v>1518</v>
      </c>
      <c r="I132" s="303" t="s">
        <v>1502</v>
      </c>
      <c r="J132" s="303">
        <v>20</v>
      </c>
      <c r="K132" s="325"/>
    </row>
    <row r="133" s="1" customFormat="1" ht="15" customHeight="1">
      <c r="B133" s="322"/>
      <c r="C133" s="277" t="s">
        <v>1505</v>
      </c>
      <c r="D133" s="277"/>
      <c r="E133" s="277"/>
      <c r="F133" s="300" t="s">
        <v>1506</v>
      </c>
      <c r="G133" s="277"/>
      <c r="H133" s="277" t="s">
        <v>1540</v>
      </c>
      <c r="I133" s="277" t="s">
        <v>1502</v>
      </c>
      <c r="J133" s="277">
        <v>50</v>
      </c>
      <c r="K133" s="325"/>
    </row>
    <row r="134" s="1" customFormat="1" ht="15" customHeight="1">
      <c r="B134" s="322"/>
      <c r="C134" s="277" t="s">
        <v>1519</v>
      </c>
      <c r="D134" s="277"/>
      <c r="E134" s="277"/>
      <c r="F134" s="300" t="s">
        <v>1506</v>
      </c>
      <c r="G134" s="277"/>
      <c r="H134" s="277" t="s">
        <v>1540</v>
      </c>
      <c r="I134" s="277" t="s">
        <v>1502</v>
      </c>
      <c r="J134" s="277">
        <v>50</v>
      </c>
      <c r="K134" s="325"/>
    </row>
    <row r="135" s="1" customFormat="1" ht="15" customHeight="1">
      <c r="B135" s="322"/>
      <c r="C135" s="277" t="s">
        <v>1525</v>
      </c>
      <c r="D135" s="277"/>
      <c r="E135" s="277"/>
      <c r="F135" s="300" t="s">
        <v>1506</v>
      </c>
      <c r="G135" s="277"/>
      <c r="H135" s="277" t="s">
        <v>1540</v>
      </c>
      <c r="I135" s="277" t="s">
        <v>1502</v>
      </c>
      <c r="J135" s="277">
        <v>50</v>
      </c>
      <c r="K135" s="325"/>
    </row>
    <row r="136" s="1" customFormat="1" ht="15" customHeight="1">
      <c r="B136" s="322"/>
      <c r="C136" s="277" t="s">
        <v>1527</v>
      </c>
      <c r="D136" s="277"/>
      <c r="E136" s="277"/>
      <c r="F136" s="300" t="s">
        <v>1506</v>
      </c>
      <c r="G136" s="277"/>
      <c r="H136" s="277" t="s">
        <v>1540</v>
      </c>
      <c r="I136" s="277" t="s">
        <v>1502</v>
      </c>
      <c r="J136" s="277">
        <v>50</v>
      </c>
      <c r="K136" s="325"/>
    </row>
    <row r="137" s="1" customFormat="1" ht="15" customHeight="1">
      <c r="B137" s="322"/>
      <c r="C137" s="277" t="s">
        <v>1528</v>
      </c>
      <c r="D137" s="277"/>
      <c r="E137" s="277"/>
      <c r="F137" s="300" t="s">
        <v>1506</v>
      </c>
      <c r="G137" s="277"/>
      <c r="H137" s="277" t="s">
        <v>1553</v>
      </c>
      <c r="I137" s="277" t="s">
        <v>1502</v>
      </c>
      <c r="J137" s="277">
        <v>255</v>
      </c>
      <c r="K137" s="325"/>
    </row>
    <row r="138" s="1" customFormat="1" ht="15" customHeight="1">
      <c r="B138" s="322"/>
      <c r="C138" s="277" t="s">
        <v>1530</v>
      </c>
      <c r="D138" s="277"/>
      <c r="E138" s="277"/>
      <c r="F138" s="300" t="s">
        <v>1500</v>
      </c>
      <c r="G138" s="277"/>
      <c r="H138" s="277" t="s">
        <v>1554</v>
      </c>
      <c r="I138" s="277" t="s">
        <v>1532</v>
      </c>
      <c r="J138" s="277"/>
      <c r="K138" s="325"/>
    </row>
    <row r="139" s="1" customFormat="1" ht="15" customHeight="1">
      <c r="B139" s="322"/>
      <c r="C139" s="277" t="s">
        <v>1533</v>
      </c>
      <c r="D139" s="277"/>
      <c r="E139" s="277"/>
      <c r="F139" s="300" t="s">
        <v>1500</v>
      </c>
      <c r="G139" s="277"/>
      <c r="H139" s="277" t="s">
        <v>1555</v>
      </c>
      <c r="I139" s="277" t="s">
        <v>1535</v>
      </c>
      <c r="J139" s="277"/>
      <c r="K139" s="325"/>
    </row>
    <row r="140" s="1" customFormat="1" ht="15" customHeight="1">
      <c r="B140" s="322"/>
      <c r="C140" s="277" t="s">
        <v>1536</v>
      </c>
      <c r="D140" s="277"/>
      <c r="E140" s="277"/>
      <c r="F140" s="300" t="s">
        <v>1500</v>
      </c>
      <c r="G140" s="277"/>
      <c r="H140" s="277" t="s">
        <v>1536</v>
      </c>
      <c r="I140" s="277" t="s">
        <v>1535</v>
      </c>
      <c r="J140" s="277"/>
      <c r="K140" s="325"/>
    </row>
    <row r="141" s="1" customFormat="1" ht="15" customHeight="1">
      <c r="B141" s="322"/>
      <c r="C141" s="277" t="s">
        <v>35</v>
      </c>
      <c r="D141" s="277"/>
      <c r="E141" s="277"/>
      <c r="F141" s="300" t="s">
        <v>1500</v>
      </c>
      <c r="G141" s="277"/>
      <c r="H141" s="277" t="s">
        <v>1556</v>
      </c>
      <c r="I141" s="277" t="s">
        <v>1535</v>
      </c>
      <c r="J141" s="277"/>
      <c r="K141" s="325"/>
    </row>
    <row r="142" s="1" customFormat="1" ht="15" customHeight="1">
      <c r="B142" s="322"/>
      <c r="C142" s="277" t="s">
        <v>1557</v>
      </c>
      <c r="D142" s="277"/>
      <c r="E142" s="277"/>
      <c r="F142" s="300" t="s">
        <v>1500</v>
      </c>
      <c r="G142" s="277"/>
      <c r="H142" s="277" t="s">
        <v>1558</v>
      </c>
      <c r="I142" s="277" t="s">
        <v>1535</v>
      </c>
      <c r="J142" s="277"/>
      <c r="K142" s="325"/>
    </row>
    <row r="143" s="1" customFormat="1" ht="15" customHeight="1">
      <c r="B143" s="326"/>
      <c r="C143" s="327"/>
      <c r="D143" s="327"/>
      <c r="E143" s="327"/>
      <c r="F143" s="327"/>
      <c r="G143" s="327"/>
      <c r="H143" s="327"/>
      <c r="I143" s="327"/>
      <c r="J143" s="327"/>
      <c r="K143" s="328"/>
    </row>
    <row r="144" s="1" customFormat="1" ht="18.75" customHeight="1">
      <c r="B144" s="313"/>
      <c r="C144" s="313"/>
      <c r="D144" s="313"/>
      <c r="E144" s="313"/>
      <c r="F144" s="314"/>
      <c r="G144" s="313"/>
      <c r="H144" s="313"/>
      <c r="I144" s="313"/>
      <c r="J144" s="313"/>
      <c r="K144" s="313"/>
    </row>
    <row r="145" s="1" customFormat="1" ht="18.75" customHeight="1">
      <c r="B145" s="285"/>
      <c r="C145" s="285"/>
      <c r="D145" s="285"/>
      <c r="E145" s="285"/>
      <c r="F145" s="285"/>
      <c r="G145" s="285"/>
      <c r="H145" s="285"/>
      <c r="I145" s="285"/>
      <c r="J145" s="285"/>
      <c r="K145" s="285"/>
    </row>
    <row r="146" s="1" customFormat="1" ht="7.5" customHeight="1">
      <c r="B146" s="286"/>
      <c r="C146" s="287"/>
      <c r="D146" s="287"/>
      <c r="E146" s="287"/>
      <c r="F146" s="287"/>
      <c r="G146" s="287"/>
      <c r="H146" s="287"/>
      <c r="I146" s="287"/>
      <c r="J146" s="287"/>
      <c r="K146" s="288"/>
    </row>
    <row r="147" s="1" customFormat="1" ht="45" customHeight="1">
      <c r="B147" s="289"/>
      <c r="C147" s="290" t="s">
        <v>1559</v>
      </c>
      <c r="D147" s="290"/>
      <c r="E147" s="290"/>
      <c r="F147" s="290"/>
      <c r="G147" s="290"/>
      <c r="H147" s="290"/>
      <c r="I147" s="290"/>
      <c r="J147" s="290"/>
      <c r="K147" s="291"/>
    </row>
    <row r="148" s="1" customFormat="1" ht="17.25" customHeight="1">
      <c r="B148" s="289"/>
      <c r="C148" s="292" t="s">
        <v>1494</v>
      </c>
      <c r="D148" s="292"/>
      <c r="E148" s="292"/>
      <c r="F148" s="292" t="s">
        <v>1495</v>
      </c>
      <c r="G148" s="293"/>
      <c r="H148" s="292" t="s">
        <v>51</v>
      </c>
      <c r="I148" s="292" t="s">
        <v>54</v>
      </c>
      <c r="J148" s="292" t="s">
        <v>1496</v>
      </c>
      <c r="K148" s="291"/>
    </row>
    <row r="149" s="1" customFormat="1" ht="17.25" customHeight="1">
      <c r="B149" s="289"/>
      <c r="C149" s="294" t="s">
        <v>1497</v>
      </c>
      <c r="D149" s="294"/>
      <c r="E149" s="294"/>
      <c r="F149" s="295" t="s">
        <v>1498</v>
      </c>
      <c r="G149" s="296"/>
      <c r="H149" s="294"/>
      <c r="I149" s="294"/>
      <c r="J149" s="294" t="s">
        <v>1499</v>
      </c>
      <c r="K149" s="291"/>
    </row>
    <row r="150" s="1" customFormat="1" ht="5.25" customHeight="1">
      <c r="B150" s="302"/>
      <c r="C150" s="297"/>
      <c r="D150" s="297"/>
      <c r="E150" s="297"/>
      <c r="F150" s="297"/>
      <c r="G150" s="298"/>
      <c r="H150" s="297"/>
      <c r="I150" s="297"/>
      <c r="J150" s="297"/>
      <c r="K150" s="325"/>
    </row>
    <row r="151" s="1" customFormat="1" ht="15" customHeight="1">
      <c r="B151" s="302"/>
      <c r="C151" s="329" t="s">
        <v>1503</v>
      </c>
      <c r="D151" s="277"/>
      <c r="E151" s="277"/>
      <c r="F151" s="330" t="s">
        <v>1500</v>
      </c>
      <c r="G151" s="277"/>
      <c r="H151" s="329" t="s">
        <v>1540</v>
      </c>
      <c r="I151" s="329" t="s">
        <v>1502</v>
      </c>
      <c r="J151" s="329">
        <v>120</v>
      </c>
      <c r="K151" s="325"/>
    </row>
    <row r="152" s="1" customFormat="1" ht="15" customHeight="1">
      <c r="B152" s="302"/>
      <c r="C152" s="329" t="s">
        <v>1549</v>
      </c>
      <c r="D152" s="277"/>
      <c r="E152" s="277"/>
      <c r="F152" s="330" t="s">
        <v>1500</v>
      </c>
      <c r="G152" s="277"/>
      <c r="H152" s="329" t="s">
        <v>1560</v>
      </c>
      <c r="I152" s="329" t="s">
        <v>1502</v>
      </c>
      <c r="J152" s="329" t="s">
        <v>1551</v>
      </c>
      <c r="K152" s="325"/>
    </row>
    <row r="153" s="1" customFormat="1" ht="15" customHeight="1">
      <c r="B153" s="302"/>
      <c r="C153" s="329" t="s">
        <v>1448</v>
      </c>
      <c r="D153" s="277"/>
      <c r="E153" s="277"/>
      <c r="F153" s="330" t="s">
        <v>1500</v>
      </c>
      <c r="G153" s="277"/>
      <c r="H153" s="329" t="s">
        <v>1561</v>
      </c>
      <c r="I153" s="329" t="s">
        <v>1502</v>
      </c>
      <c r="J153" s="329" t="s">
        <v>1551</v>
      </c>
      <c r="K153" s="325"/>
    </row>
    <row r="154" s="1" customFormat="1" ht="15" customHeight="1">
      <c r="B154" s="302"/>
      <c r="C154" s="329" t="s">
        <v>1505</v>
      </c>
      <c r="D154" s="277"/>
      <c r="E154" s="277"/>
      <c r="F154" s="330" t="s">
        <v>1506</v>
      </c>
      <c r="G154" s="277"/>
      <c r="H154" s="329" t="s">
        <v>1540</v>
      </c>
      <c r="I154" s="329" t="s">
        <v>1502</v>
      </c>
      <c r="J154" s="329">
        <v>50</v>
      </c>
      <c r="K154" s="325"/>
    </row>
    <row r="155" s="1" customFormat="1" ht="15" customHeight="1">
      <c r="B155" s="302"/>
      <c r="C155" s="329" t="s">
        <v>1508</v>
      </c>
      <c r="D155" s="277"/>
      <c r="E155" s="277"/>
      <c r="F155" s="330" t="s">
        <v>1500</v>
      </c>
      <c r="G155" s="277"/>
      <c r="H155" s="329" t="s">
        <v>1540</v>
      </c>
      <c r="I155" s="329" t="s">
        <v>1510</v>
      </c>
      <c r="J155" s="329"/>
      <c r="K155" s="325"/>
    </row>
    <row r="156" s="1" customFormat="1" ht="15" customHeight="1">
      <c r="B156" s="302"/>
      <c r="C156" s="329" t="s">
        <v>1519</v>
      </c>
      <c r="D156" s="277"/>
      <c r="E156" s="277"/>
      <c r="F156" s="330" t="s">
        <v>1506</v>
      </c>
      <c r="G156" s="277"/>
      <c r="H156" s="329" t="s">
        <v>1540</v>
      </c>
      <c r="I156" s="329" t="s">
        <v>1502</v>
      </c>
      <c r="J156" s="329">
        <v>50</v>
      </c>
      <c r="K156" s="325"/>
    </row>
    <row r="157" s="1" customFormat="1" ht="15" customHeight="1">
      <c r="B157" s="302"/>
      <c r="C157" s="329" t="s">
        <v>1527</v>
      </c>
      <c r="D157" s="277"/>
      <c r="E157" s="277"/>
      <c r="F157" s="330" t="s">
        <v>1506</v>
      </c>
      <c r="G157" s="277"/>
      <c r="H157" s="329" t="s">
        <v>1540</v>
      </c>
      <c r="I157" s="329" t="s">
        <v>1502</v>
      </c>
      <c r="J157" s="329">
        <v>50</v>
      </c>
      <c r="K157" s="325"/>
    </row>
    <row r="158" s="1" customFormat="1" ht="15" customHeight="1">
      <c r="B158" s="302"/>
      <c r="C158" s="329" t="s">
        <v>1525</v>
      </c>
      <c r="D158" s="277"/>
      <c r="E158" s="277"/>
      <c r="F158" s="330" t="s">
        <v>1506</v>
      </c>
      <c r="G158" s="277"/>
      <c r="H158" s="329" t="s">
        <v>1540</v>
      </c>
      <c r="I158" s="329" t="s">
        <v>1502</v>
      </c>
      <c r="J158" s="329">
        <v>50</v>
      </c>
      <c r="K158" s="325"/>
    </row>
    <row r="159" s="1" customFormat="1" ht="15" customHeight="1">
      <c r="B159" s="302"/>
      <c r="C159" s="329" t="s">
        <v>97</v>
      </c>
      <c r="D159" s="277"/>
      <c r="E159" s="277"/>
      <c r="F159" s="330" t="s">
        <v>1500</v>
      </c>
      <c r="G159" s="277"/>
      <c r="H159" s="329" t="s">
        <v>1562</v>
      </c>
      <c r="I159" s="329" t="s">
        <v>1502</v>
      </c>
      <c r="J159" s="329" t="s">
        <v>1563</v>
      </c>
      <c r="K159" s="325"/>
    </row>
    <row r="160" s="1" customFormat="1" ht="15" customHeight="1">
      <c r="B160" s="302"/>
      <c r="C160" s="329" t="s">
        <v>1564</v>
      </c>
      <c r="D160" s="277"/>
      <c r="E160" s="277"/>
      <c r="F160" s="330" t="s">
        <v>1500</v>
      </c>
      <c r="G160" s="277"/>
      <c r="H160" s="329" t="s">
        <v>1565</v>
      </c>
      <c r="I160" s="329" t="s">
        <v>1535</v>
      </c>
      <c r="J160" s="329"/>
      <c r="K160" s="325"/>
    </row>
    <row r="161" s="1" customFormat="1" ht="15" customHeight="1">
      <c r="B161" s="331"/>
      <c r="C161" s="311"/>
      <c r="D161" s="311"/>
      <c r="E161" s="311"/>
      <c r="F161" s="311"/>
      <c r="G161" s="311"/>
      <c r="H161" s="311"/>
      <c r="I161" s="311"/>
      <c r="J161" s="311"/>
      <c r="K161" s="332"/>
    </row>
    <row r="162" s="1" customFormat="1" ht="18.75" customHeight="1">
      <c r="B162" s="313"/>
      <c r="C162" s="323"/>
      <c r="D162" s="323"/>
      <c r="E162" s="323"/>
      <c r="F162" s="333"/>
      <c r="G162" s="323"/>
      <c r="H162" s="323"/>
      <c r="I162" s="323"/>
      <c r="J162" s="323"/>
      <c r="K162" s="313"/>
    </row>
    <row r="163" s="1" customFormat="1" ht="18.75" customHeight="1">
      <c r="B163" s="285"/>
      <c r="C163" s="285"/>
      <c r="D163" s="285"/>
      <c r="E163" s="285"/>
      <c r="F163" s="285"/>
      <c r="G163" s="285"/>
      <c r="H163" s="285"/>
      <c r="I163" s="285"/>
      <c r="J163" s="285"/>
      <c r="K163" s="285"/>
    </row>
    <row r="164" s="1" customFormat="1" ht="7.5" customHeight="1">
      <c r="B164" s="264"/>
      <c r="C164" s="265"/>
      <c r="D164" s="265"/>
      <c r="E164" s="265"/>
      <c r="F164" s="265"/>
      <c r="G164" s="265"/>
      <c r="H164" s="265"/>
      <c r="I164" s="265"/>
      <c r="J164" s="265"/>
      <c r="K164" s="266"/>
    </row>
    <row r="165" s="1" customFormat="1" ht="45" customHeight="1">
      <c r="B165" s="267"/>
      <c r="C165" s="268" t="s">
        <v>1566</v>
      </c>
      <c r="D165" s="268"/>
      <c r="E165" s="268"/>
      <c r="F165" s="268"/>
      <c r="G165" s="268"/>
      <c r="H165" s="268"/>
      <c r="I165" s="268"/>
      <c r="J165" s="268"/>
      <c r="K165" s="269"/>
    </row>
    <row r="166" s="1" customFormat="1" ht="17.25" customHeight="1">
      <c r="B166" s="267"/>
      <c r="C166" s="292" t="s">
        <v>1494</v>
      </c>
      <c r="D166" s="292"/>
      <c r="E166" s="292"/>
      <c r="F166" s="292" t="s">
        <v>1495</v>
      </c>
      <c r="G166" s="334"/>
      <c r="H166" s="335" t="s">
        <v>51</v>
      </c>
      <c r="I166" s="335" t="s">
        <v>54</v>
      </c>
      <c r="J166" s="292" t="s">
        <v>1496</v>
      </c>
      <c r="K166" s="269"/>
    </row>
    <row r="167" s="1" customFormat="1" ht="17.25" customHeight="1">
      <c r="B167" s="270"/>
      <c r="C167" s="294" t="s">
        <v>1497</v>
      </c>
      <c r="D167" s="294"/>
      <c r="E167" s="294"/>
      <c r="F167" s="295" t="s">
        <v>1498</v>
      </c>
      <c r="G167" s="336"/>
      <c r="H167" s="337"/>
      <c r="I167" s="337"/>
      <c r="J167" s="294" t="s">
        <v>1499</v>
      </c>
      <c r="K167" s="272"/>
    </row>
    <row r="168" s="1" customFormat="1" ht="5.25" customHeight="1">
      <c r="B168" s="302"/>
      <c r="C168" s="297"/>
      <c r="D168" s="297"/>
      <c r="E168" s="297"/>
      <c r="F168" s="297"/>
      <c r="G168" s="298"/>
      <c r="H168" s="297"/>
      <c r="I168" s="297"/>
      <c r="J168" s="297"/>
      <c r="K168" s="325"/>
    </row>
    <row r="169" s="1" customFormat="1" ht="15" customHeight="1">
      <c r="B169" s="302"/>
      <c r="C169" s="277" t="s">
        <v>1503</v>
      </c>
      <c r="D169" s="277"/>
      <c r="E169" s="277"/>
      <c r="F169" s="300" t="s">
        <v>1500</v>
      </c>
      <c r="G169" s="277"/>
      <c r="H169" s="277" t="s">
        <v>1540</v>
      </c>
      <c r="I169" s="277" t="s">
        <v>1502</v>
      </c>
      <c r="J169" s="277">
        <v>120</v>
      </c>
      <c r="K169" s="325"/>
    </row>
    <row r="170" s="1" customFormat="1" ht="15" customHeight="1">
      <c r="B170" s="302"/>
      <c r="C170" s="277" t="s">
        <v>1549</v>
      </c>
      <c r="D170" s="277"/>
      <c r="E170" s="277"/>
      <c r="F170" s="300" t="s">
        <v>1500</v>
      </c>
      <c r="G170" s="277"/>
      <c r="H170" s="277" t="s">
        <v>1550</v>
      </c>
      <c r="I170" s="277" t="s">
        <v>1502</v>
      </c>
      <c r="J170" s="277" t="s">
        <v>1551</v>
      </c>
      <c r="K170" s="325"/>
    </row>
    <row r="171" s="1" customFormat="1" ht="15" customHeight="1">
      <c r="B171" s="302"/>
      <c r="C171" s="277" t="s">
        <v>1448</v>
      </c>
      <c r="D171" s="277"/>
      <c r="E171" s="277"/>
      <c r="F171" s="300" t="s">
        <v>1500</v>
      </c>
      <c r="G171" s="277"/>
      <c r="H171" s="277" t="s">
        <v>1567</v>
      </c>
      <c r="I171" s="277" t="s">
        <v>1502</v>
      </c>
      <c r="J171" s="277" t="s">
        <v>1551</v>
      </c>
      <c r="K171" s="325"/>
    </row>
    <row r="172" s="1" customFormat="1" ht="15" customHeight="1">
      <c r="B172" s="302"/>
      <c r="C172" s="277" t="s">
        <v>1505</v>
      </c>
      <c r="D172" s="277"/>
      <c r="E172" s="277"/>
      <c r="F172" s="300" t="s">
        <v>1506</v>
      </c>
      <c r="G172" s="277"/>
      <c r="H172" s="277" t="s">
        <v>1567</v>
      </c>
      <c r="I172" s="277" t="s">
        <v>1502</v>
      </c>
      <c r="J172" s="277">
        <v>50</v>
      </c>
      <c r="K172" s="325"/>
    </row>
    <row r="173" s="1" customFormat="1" ht="15" customHeight="1">
      <c r="B173" s="302"/>
      <c r="C173" s="277" t="s">
        <v>1508</v>
      </c>
      <c r="D173" s="277"/>
      <c r="E173" s="277"/>
      <c r="F173" s="300" t="s">
        <v>1500</v>
      </c>
      <c r="G173" s="277"/>
      <c r="H173" s="277" t="s">
        <v>1567</v>
      </c>
      <c r="I173" s="277" t="s">
        <v>1510</v>
      </c>
      <c r="J173" s="277"/>
      <c r="K173" s="325"/>
    </row>
    <row r="174" s="1" customFormat="1" ht="15" customHeight="1">
      <c r="B174" s="302"/>
      <c r="C174" s="277" t="s">
        <v>1519</v>
      </c>
      <c r="D174" s="277"/>
      <c r="E174" s="277"/>
      <c r="F174" s="300" t="s">
        <v>1506</v>
      </c>
      <c r="G174" s="277"/>
      <c r="H174" s="277" t="s">
        <v>1567</v>
      </c>
      <c r="I174" s="277" t="s">
        <v>1502</v>
      </c>
      <c r="J174" s="277">
        <v>50</v>
      </c>
      <c r="K174" s="325"/>
    </row>
    <row r="175" s="1" customFormat="1" ht="15" customHeight="1">
      <c r="B175" s="302"/>
      <c r="C175" s="277" t="s">
        <v>1527</v>
      </c>
      <c r="D175" s="277"/>
      <c r="E175" s="277"/>
      <c r="F175" s="300" t="s">
        <v>1506</v>
      </c>
      <c r="G175" s="277"/>
      <c r="H175" s="277" t="s">
        <v>1567</v>
      </c>
      <c r="I175" s="277" t="s">
        <v>1502</v>
      </c>
      <c r="J175" s="277">
        <v>50</v>
      </c>
      <c r="K175" s="325"/>
    </row>
    <row r="176" s="1" customFormat="1" ht="15" customHeight="1">
      <c r="B176" s="302"/>
      <c r="C176" s="277" t="s">
        <v>1525</v>
      </c>
      <c r="D176" s="277"/>
      <c r="E176" s="277"/>
      <c r="F176" s="300" t="s">
        <v>1506</v>
      </c>
      <c r="G176" s="277"/>
      <c r="H176" s="277" t="s">
        <v>1567</v>
      </c>
      <c r="I176" s="277" t="s">
        <v>1502</v>
      </c>
      <c r="J176" s="277">
        <v>50</v>
      </c>
      <c r="K176" s="325"/>
    </row>
    <row r="177" s="1" customFormat="1" ht="15" customHeight="1">
      <c r="B177" s="302"/>
      <c r="C177" s="277" t="s">
        <v>107</v>
      </c>
      <c r="D177" s="277"/>
      <c r="E177" s="277"/>
      <c r="F177" s="300" t="s">
        <v>1500</v>
      </c>
      <c r="G177" s="277"/>
      <c r="H177" s="277" t="s">
        <v>1568</v>
      </c>
      <c r="I177" s="277" t="s">
        <v>1569</v>
      </c>
      <c r="J177" s="277"/>
      <c r="K177" s="325"/>
    </row>
    <row r="178" s="1" customFormat="1" ht="15" customHeight="1">
      <c r="B178" s="302"/>
      <c r="C178" s="277" t="s">
        <v>54</v>
      </c>
      <c r="D178" s="277"/>
      <c r="E178" s="277"/>
      <c r="F178" s="300" t="s">
        <v>1500</v>
      </c>
      <c r="G178" s="277"/>
      <c r="H178" s="277" t="s">
        <v>1570</v>
      </c>
      <c r="I178" s="277" t="s">
        <v>1571</v>
      </c>
      <c r="J178" s="277">
        <v>1</v>
      </c>
      <c r="K178" s="325"/>
    </row>
    <row r="179" s="1" customFormat="1" ht="15" customHeight="1">
      <c r="B179" s="302"/>
      <c r="C179" s="277" t="s">
        <v>50</v>
      </c>
      <c r="D179" s="277"/>
      <c r="E179" s="277"/>
      <c r="F179" s="300" t="s">
        <v>1500</v>
      </c>
      <c r="G179" s="277"/>
      <c r="H179" s="277" t="s">
        <v>1572</v>
      </c>
      <c r="I179" s="277" t="s">
        <v>1502</v>
      </c>
      <c r="J179" s="277">
        <v>20</v>
      </c>
      <c r="K179" s="325"/>
    </row>
    <row r="180" s="1" customFormat="1" ht="15" customHeight="1">
      <c r="B180" s="302"/>
      <c r="C180" s="277" t="s">
        <v>51</v>
      </c>
      <c r="D180" s="277"/>
      <c r="E180" s="277"/>
      <c r="F180" s="300" t="s">
        <v>1500</v>
      </c>
      <c r="G180" s="277"/>
      <c r="H180" s="277" t="s">
        <v>1573</v>
      </c>
      <c r="I180" s="277" t="s">
        <v>1502</v>
      </c>
      <c r="J180" s="277">
        <v>255</v>
      </c>
      <c r="K180" s="325"/>
    </row>
    <row r="181" s="1" customFormat="1" ht="15" customHeight="1">
      <c r="B181" s="302"/>
      <c r="C181" s="277" t="s">
        <v>108</v>
      </c>
      <c r="D181" s="277"/>
      <c r="E181" s="277"/>
      <c r="F181" s="300" t="s">
        <v>1500</v>
      </c>
      <c r="G181" s="277"/>
      <c r="H181" s="277" t="s">
        <v>1464</v>
      </c>
      <c r="I181" s="277" t="s">
        <v>1502</v>
      </c>
      <c r="J181" s="277">
        <v>10</v>
      </c>
      <c r="K181" s="325"/>
    </row>
    <row r="182" s="1" customFormat="1" ht="15" customHeight="1">
      <c r="B182" s="302"/>
      <c r="C182" s="277" t="s">
        <v>109</v>
      </c>
      <c r="D182" s="277"/>
      <c r="E182" s="277"/>
      <c r="F182" s="300" t="s">
        <v>1500</v>
      </c>
      <c r="G182" s="277"/>
      <c r="H182" s="277" t="s">
        <v>1574</v>
      </c>
      <c r="I182" s="277" t="s">
        <v>1535</v>
      </c>
      <c r="J182" s="277"/>
      <c r="K182" s="325"/>
    </row>
    <row r="183" s="1" customFormat="1" ht="15" customHeight="1">
      <c r="B183" s="302"/>
      <c r="C183" s="277" t="s">
        <v>1575</v>
      </c>
      <c r="D183" s="277"/>
      <c r="E183" s="277"/>
      <c r="F183" s="300" t="s">
        <v>1500</v>
      </c>
      <c r="G183" s="277"/>
      <c r="H183" s="277" t="s">
        <v>1576</v>
      </c>
      <c r="I183" s="277" t="s">
        <v>1535</v>
      </c>
      <c r="J183" s="277"/>
      <c r="K183" s="325"/>
    </row>
    <row r="184" s="1" customFormat="1" ht="15" customHeight="1">
      <c r="B184" s="302"/>
      <c r="C184" s="277" t="s">
        <v>1564</v>
      </c>
      <c r="D184" s="277"/>
      <c r="E184" s="277"/>
      <c r="F184" s="300" t="s">
        <v>1500</v>
      </c>
      <c r="G184" s="277"/>
      <c r="H184" s="277" t="s">
        <v>1577</v>
      </c>
      <c r="I184" s="277" t="s">
        <v>1535</v>
      </c>
      <c r="J184" s="277"/>
      <c r="K184" s="325"/>
    </row>
    <row r="185" s="1" customFormat="1" ht="15" customHeight="1">
      <c r="B185" s="302"/>
      <c r="C185" s="277" t="s">
        <v>111</v>
      </c>
      <c r="D185" s="277"/>
      <c r="E185" s="277"/>
      <c r="F185" s="300" t="s">
        <v>1506</v>
      </c>
      <c r="G185" s="277"/>
      <c r="H185" s="277" t="s">
        <v>1578</v>
      </c>
      <c r="I185" s="277" t="s">
        <v>1502</v>
      </c>
      <c r="J185" s="277">
        <v>50</v>
      </c>
      <c r="K185" s="325"/>
    </row>
    <row r="186" s="1" customFormat="1" ht="15" customHeight="1">
      <c r="B186" s="302"/>
      <c r="C186" s="277" t="s">
        <v>1579</v>
      </c>
      <c r="D186" s="277"/>
      <c r="E186" s="277"/>
      <c r="F186" s="300" t="s">
        <v>1506</v>
      </c>
      <c r="G186" s="277"/>
      <c r="H186" s="277" t="s">
        <v>1580</v>
      </c>
      <c r="I186" s="277" t="s">
        <v>1581</v>
      </c>
      <c r="J186" s="277"/>
      <c r="K186" s="325"/>
    </row>
    <row r="187" s="1" customFormat="1" ht="15" customHeight="1">
      <c r="B187" s="302"/>
      <c r="C187" s="277" t="s">
        <v>1582</v>
      </c>
      <c r="D187" s="277"/>
      <c r="E187" s="277"/>
      <c r="F187" s="300" t="s">
        <v>1506</v>
      </c>
      <c r="G187" s="277"/>
      <c r="H187" s="277" t="s">
        <v>1583</v>
      </c>
      <c r="I187" s="277" t="s">
        <v>1581</v>
      </c>
      <c r="J187" s="277"/>
      <c r="K187" s="325"/>
    </row>
    <row r="188" s="1" customFormat="1" ht="15" customHeight="1">
      <c r="B188" s="302"/>
      <c r="C188" s="277" t="s">
        <v>1584</v>
      </c>
      <c r="D188" s="277"/>
      <c r="E188" s="277"/>
      <c r="F188" s="300" t="s">
        <v>1506</v>
      </c>
      <c r="G188" s="277"/>
      <c r="H188" s="277" t="s">
        <v>1585</v>
      </c>
      <c r="I188" s="277" t="s">
        <v>1581</v>
      </c>
      <c r="J188" s="277"/>
      <c r="K188" s="325"/>
    </row>
    <row r="189" s="1" customFormat="1" ht="15" customHeight="1">
      <c r="B189" s="302"/>
      <c r="C189" s="338" t="s">
        <v>1586</v>
      </c>
      <c r="D189" s="277"/>
      <c r="E189" s="277"/>
      <c r="F189" s="300" t="s">
        <v>1506</v>
      </c>
      <c r="G189" s="277"/>
      <c r="H189" s="277" t="s">
        <v>1587</v>
      </c>
      <c r="I189" s="277" t="s">
        <v>1588</v>
      </c>
      <c r="J189" s="339" t="s">
        <v>1589</v>
      </c>
      <c r="K189" s="325"/>
    </row>
    <row r="190" s="1" customFormat="1" ht="15" customHeight="1">
      <c r="B190" s="302"/>
      <c r="C190" s="338" t="s">
        <v>39</v>
      </c>
      <c r="D190" s="277"/>
      <c r="E190" s="277"/>
      <c r="F190" s="300" t="s">
        <v>1500</v>
      </c>
      <c r="G190" s="277"/>
      <c r="H190" s="274" t="s">
        <v>1590</v>
      </c>
      <c r="I190" s="277" t="s">
        <v>1591</v>
      </c>
      <c r="J190" s="277"/>
      <c r="K190" s="325"/>
    </row>
    <row r="191" s="1" customFormat="1" ht="15" customHeight="1">
      <c r="B191" s="302"/>
      <c r="C191" s="338" t="s">
        <v>1592</v>
      </c>
      <c r="D191" s="277"/>
      <c r="E191" s="277"/>
      <c r="F191" s="300" t="s">
        <v>1500</v>
      </c>
      <c r="G191" s="277"/>
      <c r="H191" s="277" t="s">
        <v>1593</v>
      </c>
      <c r="I191" s="277" t="s">
        <v>1535</v>
      </c>
      <c r="J191" s="277"/>
      <c r="K191" s="325"/>
    </row>
    <row r="192" s="1" customFormat="1" ht="15" customHeight="1">
      <c r="B192" s="302"/>
      <c r="C192" s="338" t="s">
        <v>1594</v>
      </c>
      <c r="D192" s="277"/>
      <c r="E192" s="277"/>
      <c r="F192" s="300" t="s">
        <v>1500</v>
      </c>
      <c r="G192" s="277"/>
      <c r="H192" s="277" t="s">
        <v>1595</v>
      </c>
      <c r="I192" s="277" t="s">
        <v>1535</v>
      </c>
      <c r="J192" s="277"/>
      <c r="K192" s="325"/>
    </row>
    <row r="193" s="1" customFormat="1" ht="15" customHeight="1">
      <c r="B193" s="302"/>
      <c r="C193" s="338" t="s">
        <v>1596</v>
      </c>
      <c r="D193" s="277"/>
      <c r="E193" s="277"/>
      <c r="F193" s="300" t="s">
        <v>1506</v>
      </c>
      <c r="G193" s="277"/>
      <c r="H193" s="277" t="s">
        <v>1597</v>
      </c>
      <c r="I193" s="277" t="s">
        <v>1535</v>
      </c>
      <c r="J193" s="277"/>
      <c r="K193" s="325"/>
    </row>
    <row r="194" s="1" customFormat="1" ht="15" customHeight="1">
      <c r="B194" s="331"/>
      <c r="C194" s="340"/>
      <c r="D194" s="311"/>
      <c r="E194" s="311"/>
      <c r="F194" s="311"/>
      <c r="G194" s="311"/>
      <c r="H194" s="311"/>
      <c r="I194" s="311"/>
      <c r="J194" s="311"/>
      <c r="K194" s="332"/>
    </row>
    <row r="195" s="1" customFormat="1" ht="18.75" customHeight="1">
      <c r="B195" s="313"/>
      <c r="C195" s="323"/>
      <c r="D195" s="323"/>
      <c r="E195" s="323"/>
      <c r="F195" s="333"/>
      <c r="G195" s="323"/>
      <c r="H195" s="323"/>
      <c r="I195" s="323"/>
      <c r="J195" s="323"/>
      <c r="K195" s="313"/>
    </row>
    <row r="196" s="1" customFormat="1" ht="18.75" customHeight="1">
      <c r="B196" s="313"/>
      <c r="C196" s="323"/>
      <c r="D196" s="323"/>
      <c r="E196" s="323"/>
      <c r="F196" s="333"/>
      <c r="G196" s="323"/>
      <c r="H196" s="323"/>
      <c r="I196" s="323"/>
      <c r="J196" s="323"/>
      <c r="K196" s="313"/>
    </row>
    <row r="197" s="1" customFormat="1" ht="18.75" customHeight="1">
      <c r="B197" s="285"/>
      <c r="C197" s="285"/>
      <c r="D197" s="285"/>
      <c r="E197" s="285"/>
      <c r="F197" s="285"/>
      <c r="G197" s="285"/>
      <c r="H197" s="285"/>
      <c r="I197" s="285"/>
      <c r="J197" s="285"/>
      <c r="K197" s="285"/>
    </row>
    <row r="198" s="1" customFormat="1">
      <c r="B198" s="264"/>
      <c r="C198" s="265"/>
      <c r="D198" s="265"/>
      <c r="E198" s="265"/>
      <c r="F198" s="265"/>
      <c r="G198" s="265"/>
      <c r="H198" s="265"/>
      <c r="I198" s="265"/>
      <c r="J198" s="265"/>
      <c r="K198" s="266"/>
    </row>
    <row r="199" s="1" customFormat="1" ht="21">
      <c r="B199" s="267"/>
      <c r="C199" s="268" t="s">
        <v>1598</v>
      </c>
      <c r="D199" s="268"/>
      <c r="E199" s="268"/>
      <c r="F199" s="268"/>
      <c r="G199" s="268"/>
      <c r="H199" s="268"/>
      <c r="I199" s="268"/>
      <c r="J199" s="268"/>
      <c r="K199" s="269"/>
    </row>
    <row r="200" s="1" customFormat="1" ht="25.5" customHeight="1">
      <c r="B200" s="267"/>
      <c r="C200" s="341" t="s">
        <v>1599</v>
      </c>
      <c r="D200" s="341"/>
      <c r="E200" s="341"/>
      <c r="F200" s="341" t="s">
        <v>1600</v>
      </c>
      <c r="G200" s="342"/>
      <c r="H200" s="341" t="s">
        <v>1601</v>
      </c>
      <c r="I200" s="341"/>
      <c r="J200" s="341"/>
      <c r="K200" s="269"/>
    </row>
    <row r="201" s="1" customFormat="1" ht="5.25" customHeight="1">
      <c r="B201" s="302"/>
      <c r="C201" s="297"/>
      <c r="D201" s="297"/>
      <c r="E201" s="297"/>
      <c r="F201" s="297"/>
      <c r="G201" s="323"/>
      <c r="H201" s="297"/>
      <c r="I201" s="297"/>
      <c r="J201" s="297"/>
      <c r="K201" s="325"/>
    </row>
    <row r="202" s="1" customFormat="1" ht="15" customHeight="1">
      <c r="B202" s="302"/>
      <c r="C202" s="277" t="s">
        <v>1591</v>
      </c>
      <c r="D202" s="277"/>
      <c r="E202" s="277"/>
      <c r="F202" s="300" t="s">
        <v>40</v>
      </c>
      <c r="G202" s="277"/>
      <c r="H202" s="277" t="s">
        <v>1602</v>
      </c>
      <c r="I202" s="277"/>
      <c r="J202" s="277"/>
      <c r="K202" s="325"/>
    </row>
    <row r="203" s="1" customFormat="1" ht="15" customHeight="1">
      <c r="B203" s="302"/>
      <c r="C203" s="277"/>
      <c r="D203" s="277"/>
      <c r="E203" s="277"/>
      <c r="F203" s="300" t="s">
        <v>41</v>
      </c>
      <c r="G203" s="277"/>
      <c r="H203" s="277" t="s">
        <v>1603</v>
      </c>
      <c r="I203" s="277"/>
      <c r="J203" s="277"/>
      <c r="K203" s="325"/>
    </row>
    <row r="204" s="1" customFormat="1" ht="15" customHeight="1">
      <c r="B204" s="302"/>
      <c r="C204" s="277"/>
      <c r="D204" s="277"/>
      <c r="E204" s="277"/>
      <c r="F204" s="300" t="s">
        <v>44</v>
      </c>
      <c r="G204" s="277"/>
      <c r="H204" s="277" t="s">
        <v>1604</v>
      </c>
      <c r="I204" s="277"/>
      <c r="J204" s="277"/>
      <c r="K204" s="325"/>
    </row>
    <row r="205" s="1" customFormat="1" ht="15" customHeight="1">
      <c r="B205" s="302"/>
      <c r="C205" s="277"/>
      <c r="D205" s="277"/>
      <c r="E205" s="277"/>
      <c r="F205" s="300" t="s">
        <v>42</v>
      </c>
      <c r="G205" s="277"/>
      <c r="H205" s="277" t="s">
        <v>1605</v>
      </c>
      <c r="I205" s="277"/>
      <c r="J205" s="277"/>
      <c r="K205" s="325"/>
    </row>
    <row r="206" s="1" customFormat="1" ht="15" customHeight="1">
      <c r="B206" s="302"/>
      <c r="C206" s="277"/>
      <c r="D206" s="277"/>
      <c r="E206" s="277"/>
      <c r="F206" s="300" t="s">
        <v>43</v>
      </c>
      <c r="G206" s="277"/>
      <c r="H206" s="277" t="s">
        <v>1606</v>
      </c>
      <c r="I206" s="277"/>
      <c r="J206" s="277"/>
      <c r="K206" s="325"/>
    </row>
    <row r="207" s="1" customFormat="1" ht="15" customHeight="1">
      <c r="B207" s="302"/>
      <c r="C207" s="277"/>
      <c r="D207" s="277"/>
      <c r="E207" s="277"/>
      <c r="F207" s="300"/>
      <c r="G207" s="277"/>
      <c r="H207" s="277"/>
      <c r="I207" s="277"/>
      <c r="J207" s="277"/>
      <c r="K207" s="325"/>
    </row>
    <row r="208" s="1" customFormat="1" ht="15" customHeight="1">
      <c r="B208" s="302"/>
      <c r="C208" s="277" t="s">
        <v>1547</v>
      </c>
      <c r="D208" s="277"/>
      <c r="E208" s="277"/>
      <c r="F208" s="300" t="s">
        <v>76</v>
      </c>
      <c r="G208" s="277"/>
      <c r="H208" s="277" t="s">
        <v>1607</v>
      </c>
      <c r="I208" s="277"/>
      <c r="J208" s="277"/>
      <c r="K208" s="325"/>
    </row>
    <row r="209" s="1" customFormat="1" ht="15" customHeight="1">
      <c r="B209" s="302"/>
      <c r="C209" s="277"/>
      <c r="D209" s="277"/>
      <c r="E209" s="277"/>
      <c r="F209" s="300" t="s">
        <v>1442</v>
      </c>
      <c r="G209" s="277"/>
      <c r="H209" s="277" t="s">
        <v>1443</v>
      </c>
      <c r="I209" s="277"/>
      <c r="J209" s="277"/>
      <c r="K209" s="325"/>
    </row>
    <row r="210" s="1" customFormat="1" ht="15" customHeight="1">
      <c r="B210" s="302"/>
      <c r="C210" s="277"/>
      <c r="D210" s="277"/>
      <c r="E210" s="277"/>
      <c r="F210" s="300" t="s">
        <v>1440</v>
      </c>
      <c r="G210" s="277"/>
      <c r="H210" s="277" t="s">
        <v>1608</v>
      </c>
      <c r="I210" s="277"/>
      <c r="J210" s="277"/>
      <c r="K210" s="325"/>
    </row>
    <row r="211" s="1" customFormat="1" ht="15" customHeight="1">
      <c r="B211" s="343"/>
      <c r="C211" s="277"/>
      <c r="D211" s="277"/>
      <c r="E211" s="277"/>
      <c r="F211" s="300" t="s">
        <v>1444</v>
      </c>
      <c r="G211" s="338"/>
      <c r="H211" s="329" t="s">
        <v>1445</v>
      </c>
      <c r="I211" s="329"/>
      <c r="J211" s="329"/>
      <c r="K211" s="344"/>
    </row>
    <row r="212" s="1" customFormat="1" ht="15" customHeight="1">
      <c r="B212" s="343"/>
      <c r="C212" s="277"/>
      <c r="D212" s="277"/>
      <c r="E212" s="277"/>
      <c r="F212" s="300" t="s">
        <v>1446</v>
      </c>
      <c r="G212" s="338"/>
      <c r="H212" s="329" t="s">
        <v>844</v>
      </c>
      <c r="I212" s="329"/>
      <c r="J212" s="329"/>
      <c r="K212" s="344"/>
    </row>
    <row r="213" s="1" customFormat="1" ht="15" customHeight="1">
      <c r="B213" s="343"/>
      <c r="C213" s="277"/>
      <c r="D213" s="277"/>
      <c r="E213" s="277"/>
      <c r="F213" s="300"/>
      <c r="G213" s="338"/>
      <c r="H213" s="329"/>
      <c r="I213" s="329"/>
      <c r="J213" s="329"/>
      <c r="K213" s="344"/>
    </row>
    <row r="214" s="1" customFormat="1" ht="15" customHeight="1">
      <c r="B214" s="343"/>
      <c r="C214" s="277" t="s">
        <v>1571</v>
      </c>
      <c r="D214" s="277"/>
      <c r="E214" s="277"/>
      <c r="F214" s="300">
        <v>1</v>
      </c>
      <c r="G214" s="338"/>
      <c r="H214" s="329" t="s">
        <v>1609</v>
      </c>
      <c r="I214" s="329"/>
      <c r="J214" s="329"/>
      <c r="K214" s="344"/>
    </row>
    <row r="215" s="1" customFormat="1" ht="15" customHeight="1">
      <c r="B215" s="343"/>
      <c r="C215" s="277"/>
      <c r="D215" s="277"/>
      <c r="E215" s="277"/>
      <c r="F215" s="300">
        <v>2</v>
      </c>
      <c r="G215" s="338"/>
      <c r="H215" s="329" t="s">
        <v>1610</v>
      </c>
      <c r="I215" s="329"/>
      <c r="J215" s="329"/>
      <c r="K215" s="344"/>
    </row>
    <row r="216" s="1" customFormat="1" ht="15" customHeight="1">
      <c r="B216" s="343"/>
      <c r="C216" s="277"/>
      <c r="D216" s="277"/>
      <c r="E216" s="277"/>
      <c r="F216" s="300">
        <v>3</v>
      </c>
      <c r="G216" s="338"/>
      <c r="H216" s="329" t="s">
        <v>1611</v>
      </c>
      <c r="I216" s="329"/>
      <c r="J216" s="329"/>
      <c r="K216" s="344"/>
    </row>
    <row r="217" s="1" customFormat="1" ht="15" customHeight="1">
      <c r="B217" s="343"/>
      <c r="C217" s="277"/>
      <c r="D217" s="277"/>
      <c r="E217" s="277"/>
      <c r="F217" s="300">
        <v>4</v>
      </c>
      <c r="G217" s="338"/>
      <c r="H217" s="329" t="s">
        <v>1612</v>
      </c>
      <c r="I217" s="329"/>
      <c r="J217" s="329"/>
      <c r="K217" s="344"/>
    </row>
    <row r="218" s="1" customFormat="1" ht="12.75" customHeight="1">
      <c r="B218" s="345"/>
      <c r="C218" s="346"/>
      <c r="D218" s="346"/>
      <c r="E218" s="346"/>
      <c r="F218" s="346"/>
      <c r="G218" s="346"/>
      <c r="H218" s="346"/>
      <c r="I218" s="346"/>
      <c r="J218" s="346"/>
      <c r="K218" s="347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Jan Kabát</dc:creator>
  <cp:lastModifiedBy>Jan Kabát</cp:lastModifiedBy>
  <dcterms:created xsi:type="dcterms:W3CDTF">2023-07-10T10:54:15Z</dcterms:created>
  <dcterms:modified xsi:type="dcterms:W3CDTF">2023-07-10T10:54:26Z</dcterms:modified>
</cp:coreProperties>
</file>