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workbookProtection workbookAlgorithmName="SHA-512" workbookHashValue="wG5jEonanq1SHd+AosJwvxwbkYm13F9BxMfqd2KCwq4WC/CnAGzUOz9BEpkAmXIRf52iiInithTwLzd1OPQDIg==" workbookSpinCount="100000" workbookSaltValue="NXJiDvIS3Km1JLlExvk4/w==" lockStructure="1"/>
  <bookViews>
    <workbookView xWindow="0" yWindow="0" windowWidth="28800" windowHeight="11580" activeTab="0"/>
  </bookViews>
  <sheets>
    <sheet name="Rekapitulace stavby" sheetId="1" r:id="rId1"/>
    <sheet name="D.1.1 - Architektnicko st..." sheetId="2" r:id="rId2"/>
    <sheet name="D.1.4.1 - Zdravotně techn..." sheetId="3" r:id="rId3"/>
    <sheet name="D.1.4.2 - VZT+CHL" sheetId="4" r:id="rId4"/>
    <sheet name="D.1.4.4 - Elektroinstalace" sheetId="5" r:id="rId5"/>
    <sheet name="D.1.4.5 - Elektroinstalac..." sheetId="6" r:id="rId6"/>
    <sheet name="D.1.4.6 - Vytápění" sheetId="7" r:id="rId7"/>
    <sheet name="D.1.4.7 - Medicinální plyny" sheetId="8" r:id="rId8"/>
    <sheet name="D.1.4.8 - Měření a regulace" sheetId="9" r:id="rId9"/>
    <sheet name="SO 02 - Zpevněné plochy" sheetId="10" r:id="rId10"/>
    <sheet name="SO 03,04,05 - Kanalizace ..." sheetId="11" r:id="rId11"/>
    <sheet name="SO 07 - Teplovodní přípojka" sheetId="12" r:id="rId12"/>
    <sheet name="SO 08 - Přípojka NN" sheetId="13" r:id="rId13"/>
    <sheet name="VRN - Ostatní a vedlejší ..." sheetId="14" r:id="rId14"/>
    <sheet name="Pokyny pro vyplnění" sheetId="15" r:id="rId15"/>
  </sheets>
  <definedNames>
    <definedName name="_xlnm._FilterDatabase" localSheetId="1" hidden="1">'D.1.1 - Architektnicko st...'!$C$115:$K$1927</definedName>
    <definedName name="_xlnm._FilterDatabase" localSheetId="2" hidden="1">'D.1.4.1 - Zdravotně techn...'!$C$101:$K$334</definedName>
    <definedName name="_xlnm._FilterDatabase" localSheetId="3" hidden="1">'D.1.4.2 - VZT+CHL'!$C$93:$K$213</definedName>
    <definedName name="_xlnm._FilterDatabase" localSheetId="4" hidden="1">'D.1.4.4 - Elektroinstalace'!$C$95:$K$260</definedName>
    <definedName name="_xlnm._FilterDatabase" localSheetId="5" hidden="1">'D.1.4.5 - Elektroinstalac...'!$C$139:$K$721</definedName>
    <definedName name="_xlnm._FilterDatabase" localSheetId="6" hidden="1">'D.1.4.6 - Vytápění'!$C$94:$K$203</definedName>
    <definedName name="_xlnm._FilterDatabase" localSheetId="7" hidden="1">'D.1.4.7 - Medicinální plyny'!$C$91:$K$137</definedName>
    <definedName name="_xlnm._FilterDatabase" localSheetId="8" hidden="1">'D.1.4.8 - Měření a regulace'!$C$96:$K$221</definedName>
    <definedName name="_xlnm._FilterDatabase" localSheetId="9" hidden="1">'SO 02 - Zpevněné plochy'!$C$97:$K$423</definedName>
    <definedName name="_xlnm._FilterDatabase" localSheetId="10" hidden="1">'SO 03,04,05 - Kanalizace ...'!$C$83:$K$143</definedName>
    <definedName name="_xlnm._FilterDatabase" localSheetId="11" hidden="1">'SO 07 - Teplovodní přípojka'!$C$88:$K$150</definedName>
    <definedName name="_xlnm._FilterDatabase" localSheetId="12" hidden="1">'SO 08 - Přípojka NN'!$C$81:$K$109</definedName>
    <definedName name="_xlnm._FilterDatabase" localSheetId="13" hidden="1">'VRN - Ostatní a vedlejší ...'!$C$79:$K$93</definedName>
    <definedName name="_xlnm.Print_Area" localSheetId="1">'D.1.1 - Architektnicko st...'!$C$4:$J$41,'D.1.1 - Architektnicko st...'!$C$47:$J$95,'D.1.1 - Architektnicko st...'!$C$101:$K$1927</definedName>
    <definedName name="_xlnm.Print_Area" localSheetId="2">'D.1.4.1 - Zdravotně techn...'!$C$4:$J$41,'D.1.4.1 - Zdravotně techn...'!$C$47:$J$81,'D.1.4.1 - Zdravotně techn...'!$C$87:$K$334</definedName>
    <definedName name="_xlnm.Print_Area" localSheetId="3">'D.1.4.2 - VZT+CHL'!$C$4:$J$41,'D.1.4.2 - VZT+CHL'!$C$47:$J$73,'D.1.4.2 - VZT+CHL'!$C$79:$K$213</definedName>
    <definedName name="_xlnm.Print_Area" localSheetId="4">'D.1.4.4 - Elektroinstalace'!$C$4:$J$41,'D.1.4.4 - Elektroinstalace'!$C$47:$J$75,'D.1.4.4 - Elektroinstalace'!$C$81:$K$260</definedName>
    <definedName name="_xlnm.Print_Area" localSheetId="5">'D.1.4.5 - Elektroinstalac...'!$C$4:$J$41,'D.1.4.5 - Elektroinstalac...'!$C$47:$J$119,'D.1.4.5 - Elektroinstalac...'!$C$125:$K$721</definedName>
    <definedName name="_xlnm.Print_Area" localSheetId="6">'D.1.4.6 - Vytápění'!$C$4:$J$41,'D.1.4.6 - Vytápění'!$C$47:$J$74,'D.1.4.6 - Vytápění'!$C$80:$K$203</definedName>
    <definedName name="_xlnm.Print_Area" localSheetId="7">'D.1.4.7 - Medicinální plyny'!$C$4:$J$41,'D.1.4.7 - Medicinální plyny'!$C$47:$J$71,'D.1.4.7 - Medicinální plyny'!$C$77:$K$137</definedName>
    <definedName name="_xlnm.Print_Area" localSheetId="8">'D.1.4.8 - Měření a regulace'!$C$4:$J$41,'D.1.4.8 - Měření a regulace'!$C$47:$J$76,'D.1.4.8 - Měření a regulace'!$C$82:$K$221</definedName>
    <definedName name="_xlnm.Print_Area" localSheetId="14">'Pokyny pro vyplnění'!$B$2:$K$71,'Pokyny pro vyplnění'!$B$74:$K$118,'Pokyny pro vyplnění'!$B$121:$K$161,'Pokyny pro vyplnění'!$B$164:$K$218</definedName>
    <definedName name="_xlnm.Print_Area" localSheetId="0">'Rekapitulace stavby'!$D$4:$AO$36,'Rekapitulace stavby'!$C$42:$AQ$69</definedName>
    <definedName name="_xlnm.Print_Area" localSheetId="9">'SO 02 - Zpevněné plochy'!$C$4:$J$39,'SO 02 - Zpevněné plochy'!$C$45:$J$79,'SO 02 - Zpevněné plochy'!$C$85:$K$423</definedName>
    <definedName name="_xlnm.Print_Area" localSheetId="10">'SO 03,04,05 - Kanalizace ...'!$C$4:$J$39,'SO 03,04,05 - Kanalizace ...'!$C$45:$J$65,'SO 03,04,05 - Kanalizace ...'!$C$71:$K$143</definedName>
    <definedName name="_xlnm.Print_Area" localSheetId="11">'SO 07 - Teplovodní přípojka'!$C$4:$J$39,'SO 07 - Teplovodní přípojka'!$C$45:$J$70,'SO 07 - Teplovodní přípojka'!$C$76:$K$150</definedName>
    <definedName name="_xlnm.Print_Area" localSheetId="12">'SO 08 - Přípojka NN'!$C$4:$J$39,'SO 08 - Přípojka NN'!$C$45:$J$63,'SO 08 - Přípojka NN'!$C$69:$K$109</definedName>
    <definedName name="_xlnm.Print_Area" localSheetId="13">'VRN - Ostatní a vedlejší ...'!$C$4:$J$39,'VRN - Ostatní a vedlejší ...'!$C$45:$J$61,'VRN - Ostatní a vedlejší ...'!$C$67:$K$93</definedName>
    <definedName name="_xlnm.Print_Titles" localSheetId="0">'Rekapitulace stavby'!$52:$52</definedName>
    <definedName name="_xlnm.Print_Titles" localSheetId="1">'D.1.1 - Architektnicko st...'!$115:$115</definedName>
    <definedName name="_xlnm.Print_Titles" localSheetId="2">'D.1.4.1 - Zdravotně techn...'!$101:$101</definedName>
    <definedName name="_xlnm.Print_Titles" localSheetId="3">'D.1.4.2 - VZT+CHL'!$93:$93</definedName>
    <definedName name="_xlnm.Print_Titles" localSheetId="4">'D.1.4.4 - Elektroinstalace'!$95:$95</definedName>
    <definedName name="_xlnm.Print_Titles" localSheetId="5">'D.1.4.5 - Elektroinstalac...'!$139:$139</definedName>
    <definedName name="_xlnm.Print_Titles" localSheetId="6">'D.1.4.6 - Vytápění'!$94:$94</definedName>
    <definedName name="_xlnm.Print_Titles" localSheetId="7">'D.1.4.7 - Medicinální plyny'!$91:$91</definedName>
    <definedName name="_xlnm.Print_Titles" localSheetId="8">'D.1.4.8 - Měření a regulace'!$96:$96</definedName>
    <definedName name="_xlnm.Print_Titles" localSheetId="9">'SO 02 - Zpevněné plochy'!$97:$97</definedName>
    <definedName name="_xlnm.Print_Titles" localSheetId="11">'SO 07 - Teplovodní přípojka'!$88:$88</definedName>
    <definedName name="_xlnm.Print_Titles" localSheetId="12">'SO 08 - Přípojka NN'!$81:$81</definedName>
    <definedName name="_xlnm.Print_Titles" localSheetId="13">'VRN - Ostatní a vedlejší ...'!$79:$79</definedName>
  </definedNames>
  <calcPr calcId="191029"/>
</workbook>
</file>

<file path=xl/sharedStrings.xml><?xml version="1.0" encoding="utf-8"?>
<sst xmlns="http://schemas.openxmlformats.org/spreadsheetml/2006/main" count="44525" uniqueCount="6466">
  <si>
    <t>Export Komplet</t>
  </si>
  <si>
    <t>VZ</t>
  </si>
  <si>
    <t>2.0</t>
  </si>
  <si>
    <t/>
  </si>
  <si>
    <t>False</t>
  </si>
  <si>
    <t>{773bfc52-a5a5-4123-81ee-b8c57e4a88bd}</t>
  </si>
  <si>
    <t>&gt;&gt;  skryté sloupce  &lt;&lt;</t>
  </si>
  <si>
    <t>0,01</t>
  </si>
  <si>
    <t>21</t>
  </si>
  <si>
    <t>15</t>
  </si>
  <si>
    <t>REKAPITULACE STAVBY</t>
  </si>
  <si>
    <t>v ---  níže se nacházejí doplnkové a pomocné údaje k sestavám  --- v</t>
  </si>
  <si>
    <t>Návod na vyplnění</t>
  </si>
  <si>
    <t>0,001</t>
  </si>
  <si>
    <t>Kód:</t>
  </si>
  <si>
    <t>1</t>
  </si>
  <si>
    <t>Měnit lze pouze buňky se žlutým podbarvením!
1) v Rekapitulaci stavby vyplňte údaje o Uchazeči (přenesou se do ostatních sestav i v jiných listech)
2) na vybraných listech vyplňte v sestavě Soupis prací ceny u položek</t>
  </si>
  <si>
    <t>Stavba:</t>
  </si>
  <si>
    <t>Infekce Nemocnice Tábor, a.s.</t>
  </si>
  <si>
    <t>KSO:</t>
  </si>
  <si>
    <t>CC-CZ:</t>
  </si>
  <si>
    <t>Místo:</t>
  </si>
  <si>
    <t xml:space="preserve"> </t>
  </si>
  <si>
    <t>Datum:</t>
  </si>
  <si>
    <t>12. 4. 2023</t>
  </si>
  <si>
    <t>Zadavatel:</t>
  </si>
  <si>
    <t>IČ:</t>
  </si>
  <si>
    <t>Nemocnice Tábor, a.s.</t>
  </si>
  <si>
    <t>DIČ:</t>
  </si>
  <si>
    <t>Uchazeč:</t>
  </si>
  <si>
    <t>Vyplň údaj</t>
  </si>
  <si>
    <t>Projektant:</t>
  </si>
  <si>
    <t>AGP nova spol. s r.o.</t>
  </si>
  <si>
    <t>True</t>
  </si>
  <si>
    <t>Zpracovatel:</t>
  </si>
  <si>
    <t>Poznámka:</t>
  </si>
  <si>
    <t>Součástí zadávací dokumentace je nejen výkaz výměr, ale i projektová dokumentace. Cena musí být tvořena na základě prohlídky stavby a minimálně těchto dvou částí zadávací dokumentace. Přesto, že tento výkaz výměr byl vypracován s nejvyšší péčí,  je na výhradní odpovědnosti nabízejícího zkontrolovat položky a výměry zde uvedené s výkresovou a textovou částí dokumentace a případně uvést opravené či doplněné položky na zvláštní list nabídky. Projektová dokumentace a TZ má přednost před rozpočtem.</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</si>
  <si>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</si>
  <si>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</si>
  <si>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</si>
  <si>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</si>
  <si>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</si>
  <si>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</si>
  <si>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</si>
  <si>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</si>
  <si>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</si>
  <si>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</si>
  <si>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</si>
  <si>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</si>
  <si>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</si>
  <si>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</si>
  <si>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</si>
  <si>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</si>
  <si>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</si>
  <si>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</si>
  <si>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</si>
  <si>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</si>
  <si>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</si>
  <si>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</si>
  <si>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</si>
  <si>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</si>
  <si>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</si>
  <si>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</si>
  <si>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</si>
  <si>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</si>
  <si>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</si>
  <si>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</si>
  <si>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</si>
  <si>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</si>
  <si>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</si>
  <si>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</si>
  <si>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</si>
  <si>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</si>
  <si>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</si>
  <si>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</si>
  <si>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01</t>
  </si>
  <si>
    <t>Infektologický pavilon Nemocnice Tábor</t>
  </si>
  <si>
    <t>STA</t>
  </si>
  <si>
    <t>{a9914016-6cc3-42f4-9587-b837195b3eab}</t>
  </si>
  <si>
    <t>2</t>
  </si>
  <si>
    <t>/</t>
  </si>
  <si>
    <t>D.1.1</t>
  </si>
  <si>
    <t xml:space="preserve">Architektnicko stavební řešení + Stavebně konstrukční řešení </t>
  </si>
  <si>
    <t>Soupis</t>
  </si>
  <si>
    <t>{3a12f999-646c-4e01-865c-2225ee4517a2}</t>
  </si>
  <si>
    <t>D.1.4.1</t>
  </si>
  <si>
    <t>Zdravotně technické instalace</t>
  </si>
  <si>
    <t>{bd091b58-79a1-4457-802a-792c7f688620}</t>
  </si>
  <si>
    <t>D.1.4.2</t>
  </si>
  <si>
    <t>VZT+CHL</t>
  </si>
  <si>
    <t>{88b4bcfc-41d9-4996-9c5e-a506055b3d2b}</t>
  </si>
  <si>
    <t>D.1.4.4</t>
  </si>
  <si>
    <t>Elektroinstalace</t>
  </si>
  <si>
    <t>{30eabaff-05a6-448d-a231-d3ee022c0d1c}</t>
  </si>
  <si>
    <t>D.1.4.5</t>
  </si>
  <si>
    <t>Elektroinstalace slaboproud</t>
  </si>
  <si>
    <t>{8f0096e3-ffa7-4ccb-a83c-ee99a2d92615}</t>
  </si>
  <si>
    <t>D.1.4.6</t>
  </si>
  <si>
    <t>Vytápění</t>
  </si>
  <si>
    <t>{3fb9d2fc-f5e5-405d-857d-68ca48266553}</t>
  </si>
  <si>
    <t>D.1.4.7</t>
  </si>
  <si>
    <t>Medicinální plyny</t>
  </si>
  <si>
    <t>{6f160555-3d19-4aa2-9181-75da6866f195}</t>
  </si>
  <si>
    <t>D.1.4.8</t>
  </si>
  <si>
    <t>Měření a regulace</t>
  </si>
  <si>
    <t>{e5639367-e190-48d0-a8ad-af6183c6eaa6}</t>
  </si>
  <si>
    <t>SO 02</t>
  </si>
  <si>
    <t>Zpevněné plochy</t>
  </si>
  <si>
    <t>{f96d6243-5ff8-43dc-ace2-4f85402080f9}</t>
  </si>
  <si>
    <t>SO 03,04,05</t>
  </si>
  <si>
    <t>Kanalizace dešťová, splašková, Vodovod</t>
  </si>
  <si>
    <t>{f961bee0-6796-4003-83aa-32ec4fe56141}</t>
  </si>
  <si>
    <t>SO 07</t>
  </si>
  <si>
    <t>Teplovodní přípojka</t>
  </si>
  <si>
    <t>{09edd815-e116-48f2-b2dd-3c26b5d87205}</t>
  </si>
  <si>
    <t>SO 08</t>
  </si>
  <si>
    <t>Přípojka NN</t>
  </si>
  <si>
    <t>{a42f86f3-c84c-4ef1-9cfb-2a3f55600a2b}</t>
  </si>
  <si>
    <t>VRN</t>
  </si>
  <si>
    <t>Ostatní a vedlejší náklady</t>
  </si>
  <si>
    <t>{fecdfc89-bc85-438a-8b38-6d4bd6cb958e}</t>
  </si>
  <si>
    <t>KRYCÍ LIST SOUPISU PRACÍ</t>
  </si>
  <si>
    <t>Objekt:</t>
  </si>
  <si>
    <t>SO 01 - Infektologický pavilon Nemocnice Tábor</t>
  </si>
  <si>
    <t>Soupis:</t>
  </si>
  <si>
    <t xml:space="preserve">D.1.1 - Architektnicko stavební řešení + Stavebně konstrukční řešení </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</si>
  <si>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</si>
  <si>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</si>
  <si>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</si>
  <si>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</si>
  <si>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</si>
  <si>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</si>
  <si>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</si>
  <si>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</si>
  <si>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</si>
  <si>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</si>
  <si>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</si>
  <si>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</si>
  <si>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</si>
  <si>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9 - Ostatní konstrukce a práce, bourání</t>
  </si>
  <si>
    <t xml:space="preserve">      93 - Stavební přípomoce k TZB</t>
  </si>
  <si>
    <t xml:space="preserve">      94 - Lešení a stavební výtahy</t>
  </si>
  <si>
    <t xml:space="preserve">      95 - Různé dokončovací konstrukce a práce pozemních staveb</t>
  </si>
  <si>
    <t xml:space="preserve">      96 - Bourání konstrukcí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</si>
  <si>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</si>
  <si>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</si>
  <si>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</si>
  <si>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</si>
  <si>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</si>
  <si>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</si>
  <si>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</si>
  <si>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</si>
  <si>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</si>
  <si>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</si>
  <si>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</si>
  <si>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768 - Ostatní prvky</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</si>
  <si>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</si>
  <si>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</si>
  <si>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</si>
  <si>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</si>
  <si>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</si>
  <si>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</si>
  <si>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</si>
  <si>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</si>
  <si>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</si>
  <si>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</si>
  <si>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</si>
  <si>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</si>
  <si>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</si>
  <si>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</si>
  <si>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</si>
  <si>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</si>
  <si>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</si>
  <si>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</si>
  <si>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</si>
  <si>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</si>
  <si>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</si>
  <si>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</si>
  <si>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</si>
  <si>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121151123</t>
  </si>
  <si>
    <t>Sejmutí ornice strojně při souvislé ploše přes 500 m2, tl. vrstvy do 200 mm</t>
  </si>
  <si>
    <t>m2</t>
  </si>
  <si>
    <t>CS ÚRS 2023 01</t>
  </si>
  <si>
    <t>4</t>
  </si>
  <si>
    <t>-88507853</t>
  </si>
  <si>
    <t>Online PSC</t>
  </si>
  <si>
    <t>https://podminky.urs.cz/item/CS_URS_2023_01/121151123</t>
  </si>
  <si>
    <t>VV</t>
  </si>
  <si>
    <t>650,0</t>
  </si>
  <si>
    <t>122251104</t>
  </si>
  <si>
    <t>Odkopávky a prokopávky nezapažené strojně v hornině třídy těžitelnosti I skupiny 3 přes 100 do 500 m3</t>
  </si>
  <si>
    <t>m3</t>
  </si>
  <si>
    <t>-1118970077</t>
  </si>
  <si>
    <t>https://podminky.urs.cz/item/CS_URS_2023_01/122251104</t>
  </si>
  <si>
    <t>650,0*(0,75-0,2)</t>
  </si>
  <si>
    <t>3</t>
  </si>
  <si>
    <t>132251103</t>
  </si>
  <si>
    <t>Hloubení nezapažených rýh šířky do 800 mm strojně s urovnáním dna do předepsaného profilu a spádu v hornině třídy těžitelnosti I skupiny 3 přes 50 do 100 m3</t>
  </si>
  <si>
    <t>576483807</t>
  </si>
  <si>
    <t>https://podminky.urs.cz/item/CS_URS_2023_01/132251103</t>
  </si>
  <si>
    <t>drenáž</t>
  </si>
  <si>
    <t>90,3*0,3</t>
  </si>
  <si>
    <t>prahy</t>
  </si>
  <si>
    <t>(9,5+11,5+16,2+3,5+28,4+0,8+2,3+18,4+1,4+3,4+11,2)*0,4*(0,4)</t>
  </si>
  <si>
    <t>(2,1)*0,75*(0,4)</t>
  </si>
  <si>
    <t>(28,3+20,0)*0,6*(0,4)</t>
  </si>
  <si>
    <t>Součet</t>
  </si>
  <si>
    <t>162351103</t>
  </si>
  <si>
    <t>Vodorovné přemístění výkopku nebo sypaniny po suchu na obvyklém dopravním prostředku, bez naložení výkopku, avšak se složením bez rozhrnutí z horniny třídy těžitelnosti I skupiny 1 až 3 na vzdálenost přes 50 do 500 m</t>
  </si>
  <si>
    <t>553834956</t>
  </si>
  <si>
    <t>https://podminky.urs.cz/item/CS_URS_2023_01/162351103</t>
  </si>
  <si>
    <t>zásyp na deponii a zpět</t>
  </si>
  <si>
    <t>54,18*2</t>
  </si>
  <si>
    <t>5</t>
  </si>
  <si>
    <t>167151111</t>
  </si>
  <si>
    <t>Nakládání, skládání a překládání neulehlého výkopku nebo sypaniny strojně nakládání, množství přes 100 m3, z hornin třídy těžitelnosti I, skupiny 1 až 3</t>
  </si>
  <si>
    <t>546719420</t>
  </si>
  <si>
    <t>https://podminky.urs.cz/item/CS_URS_2023_01/167151111</t>
  </si>
  <si>
    <t>zemin z pilot</t>
  </si>
  <si>
    <t>182,0*3,14*0,2*0,2</t>
  </si>
  <si>
    <t>88,0*3,14*0,3*0,3</t>
  </si>
  <si>
    <t>zásyp z deponie</t>
  </si>
  <si>
    <t>54,18</t>
  </si>
  <si>
    <t>6</t>
  </si>
  <si>
    <t>162751117</t>
  </si>
  <si>
    <t>Vodorovné přemístění výkopku nebo sypaniny po suchu na obvyklém dopravním prostředku, bez naložení výkopku, avšak se složením bez rozhrnutí z horniny třídy těžitelnosti I skupiny 1 až 3 na vzdálenost přes 9 000 do 10 000 m</t>
  </si>
  <si>
    <t>327970086</t>
  </si>
  <si>
    <t>https://podminky.urs.cz/item/CS_URS_2023_01/162751117</t>
  </si>
  <si>
    <t>výkop</t>
  </si>
  <si>
    <t>650*0,2</t>
  </si>
  <si>
    <t>357,5</t>
  </si>
  <si>
    <t>56,368</t>
  </si>
  <si>
    <t>47,728</t>
  </si>
  <si>
    <t>-zásyp</t>
  </si>
  <si>
    <t>-54,18</t>
  </si>
  <si>
    <t>7</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</si>
  <si>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</si>
  <si>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</si>
  <si>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1010821568</t>
  </si>
  <si>
    <t>https://podminky.urs.cz/item/CS_URS_2023_01/162751119</t>
  </si>
  <si>
    <t>537,416*5 'Přepočtené koeficientem množství</t>
  </si>
  <si>
    <t>8</t>
  </si>
  <si>
    <t>171251201</t>
  </si>
  <si>
    <t>Uložení sypaniny na skládky nebo meziskládky bez hutnění s upravením uložené sypaniny do předepsaného tvaru</t>
  </si>
  <si>
    <t>1914193161</t>
  </si>
  <si>
    <t>https://podminky.urs.cz/item/CS_URS_2023_01/171251201</t>
  </si>
  <si>
    <t>9</t>
  </si>
  <si>
    <t>171201231</t>
  </si>
  <si>
    <t>Poplatek za uložení stavebního odpadu na recyklační skládce (skládkovné) zeminy a kamení zatříděného do Katalogu odpadů pod kódem 17 05 04</t>
  </si>
  <si>
    <t>t</t>
  </si>
  <si>
    <t>-856921184</t>
  </si>
  <si>
    <t>https://podminky.urs.cz/item/CS_URS_2023_01/171201231</t>
  </si>
  <si>
    <t>537,416*2 'Přepočtené koeficientem množství</t>
  </si>
  <si>
    <t>10</t>
  </si>
  <si>
    <t>174151101</t>
  </si>
  <si>
    <t>Zásyp sypaninou z jakékoliv horniny strojně s uložením výkopku ve vrstvách se zhutněním jam, šachet, rýh nebo kolem objektů v těchto vykopávkách</t>
  </si>
  <si>
    <t>-925758633</t>
  </si>
  <si>
    <t>https://podminky.urs.cz/item/CS_URS_2023_01/174151101</t>
  </si>
  <si>
    <t>90,3*0,6</t>
  </si>
  <si>
    <t>11</t>
  </si>
  <si>
    <t>181951112</t>
  </si>
  <si>
    <t>Úprava pláně vyrovnáním výškových rozdílů strojně v hornině třídy těžitelnosti I, skupiny 1 až 3 se zhutněním</t>
  </si>
  <si>
    <t>-1416148600</t>
  </si>
  <si>
    <t>https://podminky.urs.cz/item/CS_URS_2023_01/181951112</t>
  </si>
  <si>
    <t>577,5</t>
  </si>
  <si>
    <t>Zakládání</t>
  </si>
  <si>
    <t>12</t>
  </si>
  <si>
    <t>212751104</t>
  </si>
  <si>
    <t>Trativody z drenážních a melioračních trubek pro meliorace, dočasné nebo odlehčovací drenáže se zřízením štěrkového lože pod trubky a s jejich obsypem v otevřeném výkopu trubka flexibilní PVC-U SN 4 celoperforovaná 360° DN 100</t>
  </si>
  <si>
    <t>m</t>
  </si>
  <si>
    <t>-1758680869</t>
  </si>
  <si>
    <t>https://podminky.urs.cz/item/CS_URS_2023_01/212751104</t>
  </si>
  <si>
    <t>(75,0+15,3)</t>
  </si>
  <si>
    <t>13</t>
  </si>
  <si>
    <t>212972x</t>
  </si>
  <si>
    <t>Opláštění drenážních trub filtrační textilií DN 125</t>
  </si>
  <si>
    <t>-1701899599</t>
  </si>
  <si>
    <t>14</t>
  </si>
  <si>
    <t>218111114</t>
  </si>
  <si>
    <t>Odvětrání radonu vodorovné kladené do štěrkového podsypu drenážní z plastových perforovaných trubek, vnitřní průměr přes 100 do 125 mm</t>
  </si>
  <si>
    <t>-830510940</t>
  </si>
  <si>
    <t>https://podminky.urs.cz/item/CS_URS_2023_01/218111114</t>
  </si>
  <si>
    <t>53,0+38,5+38,0+14,0+12,5+27,0+2,5+9,0+25,0</t>
  </si>
  <si>
    <t>218121114</t>
  </si>
  <si>
    <t>Odvětrání radonu svislé z plastových trubek, vnitřní průměr přes 160 do 200 mm</t>
  </si>
  <si>
    <t>1365961933</t>
  </si>
  <si>
    <t>https://podminky.urs.cz/item/CS_URS_2023_01/218121114</t>
  </si>
  <si>
    <t>5,7*2</t>
  </si>
  <si>
    <t>16</t>
  </si>
  <si>
    <t>K579</t>
  </si>
  <si>
    <t>D+M ventilátor na radonové potrubí</t>
  </si>
  <si>
    <t>kus</t>
  </si>
  <si>
    <t>-42614048</t>
  </si>
  <si>
    <t>17</t>
  </si>
  <si>
    <t>226211214</t>
  </si>
  <si>
    <t>Velkoprofilové vrty náběrovým vrtáním svislé zapažené ocelovými pažnicemi průměru přes 400 do 450 mm, v hl od 0 do 10 m v hornině tř. IV</t>
  </si>
  <si>
    <t>78084735</t>
  </si>
  <si>
    <t>https://podminky.urs.cz/item/CS_URS_2023_01/226211214</t>
  </si>
  <si>
    <t>viz. výpis</t>
  </si>
  <si>
    <t>112,0+70,0</t>
  </si>
  <si>
    <t>18</t>
  </si>
  <si>
    <t>226212214</t>
  </si>
  <si>
    <t>Velkoprofilové vrty náběrovým vrtáním svislé zapažené ocelovými pažnicemi průměru přes 550 do 650 mm, v hl od 0 do 10 m v hornině tř. IV</t>
  </si>
  <si>
    <t>1772843909</t>
  </si>
  <si>
    <t>https://podminky.urs.cz/item/CS_URS_2023_01/226212214</t>
  </si>
  <si>
    <t>88,0</t>
  </si>
  <si>
    <t>19</t>
  </si>
  <si>
    <t>231212111</t>
  </si>
  <si>
    <t>Zřízení výplně pilot zapažených s vytažením pažnic z vrtu svislých z betonu železového, v hl od 0 do 10 m, při průměru piloty přes 245 do 450 mm</t>
  </si>
  <si>
    <t>36280744</t>
  </si>
  <si>
    <t>https://podminky.urs.cz/item/CS_URS_2023_01/231212111</t>
  </si>
  <si>
    <t>20</t>
  </si>
  <si>
    <t>M</t>
  </si>
  <si>
    <t>58933333</t>
  </si>
  <si>
    <t>beton C 30/37 XF3 kamenivo frakce 0/22</t>
  </si>
  <si>
    <t>1779791988</t>
  </si>
  <si>
    <t>22,859*1,05 'Přepočtené koeficientem množství</t>
  </si>
  <si>
    <t>231212112</t>
  </si>
  <si>
    <t>Zřízení výplně pilot zapažených s vytažením pažnic z vrtu svislých z betonu železového, v hl od 0 do 10 m, při průměru piloty přes 450 do 650 mm</t>
  </si>
  <si>
    <t>2114876063</t>
  </si>
  <si>
    <t>https://podminky.urs.cz/item/CS_URS_2023_01/231212112</t>
  </si>
  <si>
    <t>22</t>
  </si>
  <si>
    <t>45865071</t>
  </si>
  <si>
    <t>24,869*1,05 'Přepočtené koeficientem množství</t>
  </si>
  <si>
    <t>23</t>
  </si>
  <si>
    <t>231611114</t>
  </si>
  <si>
    <t>Výztuž pilot betonovaných do země z oceli 10 505 (R)</t>
  </si>
  <si>
    <t>1637426030</t>
  </si>
  <si>
    <t>https://podminky.urs.cz/item/CS_URS_2023_01/231611114</t>
  </si>
  <si>
    <t xml:space="preserve">VÝPIS OCELI PRO 1 KS PILOTY ø400 mm </t>
  </si>
  <si>
    <t>0,12255*(1+15+10)</t>
  </si>
  <si>
    <t>VÝPIS OCELI PRO 1 KS PILOTY o600 mm V OSE D a C</t>
  </si>
  <si>
    <t>0,15951*11</t>
  </si>
  <si>
    <t>4,941*1,08 'Přepočtené koeficientem množství</t>
  </si>
  <si>
    <t>24</t>
  </si>
  <si>
    <t>271532211</t>
  </si>
  <si>
    <t>Podsyp pod základové konstrukce se zhutněním a urovnáním povrchu z kameniva hrubého, frakce 32 - 63 mm</t>
  </si>
  <si>
    <t>-1961070711</t>
  </si>
  <si>
    <t>https://podminky.urs.cz/item/CS_URS_2023_01/271532211</t>
  </si>
  <si>
    <t>(85,0+130,0+182,0+108,5)*0,1</t>
  </si>
  <si>
    <t>25</t>
  </si>
  <si>
    <t>271542211</t>
  </si>
  <si>
    <t>Podsyp pod základové konstrukce se zhutněním a urovnáním povrchu ze štěrkodrtě netříděné</t>
  </si>
  <si>
    <t>-1743102675</t>
  </si>
  <si>
    <t>https://podminky.urs.cz/item/CS_URS_2023_01/271542211</t>
  </si>
  <si>
    <t>(85,0+130,0+182,0+108,5)*0,15</t>
  </si>
  <si>
    <t>26</t>
  </si>
  <si>
    <t>273313711</t>
  </si>
  <si>
    <t>Základy z betonu prostého desky z betonu kamenem neprokládaného tř. C 20/25</t>
  </si>
  <si>
    <t>-789948823</t>
  </si>
  <si>
    <t>https://podminky.urs.cz/item/CS_URS_2023_01/273313711</t>
  </si>
  <si>
    <t>podkladní beton</t>
  </si>
  <si>
    <t>(85,0+130,0+182,0+108,5)*0,1*1,05</t>
  </si>
  <si>
    <t>27</t>
  </si>
  <si>
    <t>273321611</t>
  </si>
  <si>
    <t>Základy z betonu železového (bez výztuže) desky z betonu bez zvláštních nároků na prostředí tř. C 30/37</t>
  </si>
  <si>
    <t>484228897</t>
  </si>
  <si>
    <t>https://podminky.urs.cz/item/CS_URS_2023_01/273321611</t>
  </si>
  <si>
    <t>577,5*0,2*1,05</t>
  </si>
  <si>
    <t>28</t>
  </si>
  <si>
    <t>273351121</t>
  </si>
  <si>
    <t>Bednění základů desek zřízení</t>
  </si>
  <si>
    <t>-1064766709</t>
  </si>
  <si>
    <t>https://podminky.urs.cz/item/CS_URS_2023_01/273351121</t>
  </si>
  <si>
    <t>112,7*0,35</t>
  </si>
  <si>
    <t>29</t>
  </si>
  <si>
    <t>273351122</t>
  </si>
  <si>
    <t>Bednění základů desek odstranění</t>
  </si>
  <si>
    <t>899043965</t>
  </si>
  <si>
    <t>https://podminky.urs.cz/item/CS_URS_2023_01/273351122</t>
  </si>
  <si>
    <t>30</t>
  </si>
  <si>
    <t>273361821</t>
  </si>
  <si>
    <t>Výztuž základů desek z betonářské oceli 10 505 (R) nebo BSt 500</t>
  </si>
  <si>
    <t>2130295103</t>
  </si>
  <si>
    <t>https://podminky.urs.cz/item/CS_URS_2023_01/273361821</t>
  </si>
  <si>
    <t>1,52</t>
  </si>
  <si>
    <t>31</t>
  </si>
  <si>
    <t>273362021</t>
  </si>
  <si>
    <t>Výztuž základů desek ze svařovaných sítí z drátů typu KARI</t>
  </si>
  <si>
    <t>-96977215</t>
  </si>
  <si>
    <t>https://podminky.urs.cz/item/CS_URS_2023_01/273362021</t>
  </si>
  <si>
    <t>577,5*0,0079*2*1,2</t>
  </si>
  <si>
    <t>32</t>
  </si>
  <si>
    <t>274313711</t>
  </si>
  <si>
    <t>Základy z betonu prostého pasy betonu kamenem neprokládaného tř. C 20/25</t>
  </si>
  <si>
    <t>766826496</t>
  </si>
  <si>
    <t>https://podminky.urs.cz/item/CS_URS_2023_01/274313711</t>
  </si>
  <si>
    <t>(9,5+11,5+16,2+3,5+28,4+0,8+2,3+18,4+1,4+3,4+11,2)*0,4*0,07*1,05</t>
  </si>
  <si>
    <t>(2,1)*0,75*0,07*1,05</t>
  </si>
  <si>
    <t>(28,3+20,0)*0,6*0,07*1,05</t>
  </si>
  <si>
    <t>33</t>
  </si>
  <si>
    <t>274321511</t>
  </si>
  <si>
    <t>Základy z betonu železového (bez výztuže) pasy z betonu bez zvláštních nároků na prostředí tř. C 25/30</t>
  </si>
  <si>
    <t>451101410</t>
  </si>
  <si>
    <t>https://podminky.urs.cz/item/CS_URS_2023_01/274321511</t>
  </si>
  <si>
    <t>(9,5+11,5+16,2+3,5+28,4+0,8+2,3+18,4+1,4+3,4+11,2)*0,4*(0,6)</t>
  </si>
  <si>
    <t>(2,1)*0,75*(0,6)</t>
  </si>
  <si>
    <t>(28,3+20,0)*0,6*(0,6)</t>
  </si>
  <si>
    <t>34</t>
  </si>
  <si>
    <t>274361821</t>
  </si>
  <si>
    <t>Výztuž základů pasů z betonářské oceli 10 505 (R) nebo BSt 500</t>
  </si>
  <si>
    <t>536939081</t>
  </si>
  <si>
    <t>https://podminky.urs.cz/item/CS_URS_2023_01/274361821</t>
  </si>
  <si>
    <t>OBVODOVÝ ZÁKL. PAS V OSE   23</t>
  </si>
  <si>
    <t>0,2876</t>
  </si>
  <si>
    <t>OBVODOVÝ ZÁKL. PAS V OSE   E</t>
  </si>
  <si>
    <t>0,34554</t>
  </si>
  <si>
    <t>OBVODOVÝ ZÁKL. PAS V OSE   1</t>
  </si>
  <si>
    <t>0,51645</t>
  </si>
  <si>
    <t>OBVODOVÝ ZÁKL. PAS V OSE   A</t>
  </si>
  <si>
    <t>1,09449</t>
  </si>
  <si>
    <t xml:space="preserve">OBVODOVÝ ZÁKL. PAS MEZI OSOU  B   a   2   </t>
  </si>
  <si>
    <t>0,10113</t>
  </si>
  <si>
    <t>ŘEZ D-D</t>
  </si>
  <si>
    <t>0,5052</t>
  </si>
  <si>
    <t>ŘEZ E-E</t>
  </si>
  <si>
    <t>0,99668</t>
  </si>
  <si>
    <t xml:space="preserve"> ŘEZ F-F</t>
  </si>
  <si>
    <t>0,95018</t>
  </si>
  <si>
    <t xml:space="preserve"> ŘEZ G-G</t>
  </si>
  <si>
    <t>0,67915</t>
  </si>
  <si>
    <t>35</t>
  </si>
  <si>
    <t>274351121</t>
  </si>
  <si>
    <t>Bednění základů pasů rovné zřízení</t>
  </si>
  <si>
    <t>1281125780</t>
  </si>
  <si>
    <t>https://podminky.urs.cz/item/CS_URS_2023_01/274351121</t>
  </si>
  <si>
    <t>(9,5+11,5+16,2+3,5+28,4+0,8+2,3+18,4+1,4+3,4+11,2)*(0,6)*2*1,05</t>
  </si>
  <si>
    <t>(2,1)*(0,6)*2*1,05</t>
  </si>
  <si>
    <t>(28,3+20,0)*(0,6)*2*1,05</t>
  </si>
  <si>
    <t>36</t>
  </si>
  <si>
    <t>274351122</t>
  </si>
  <si>
    <t>Bednění základů pasů rovné odstranění</t>
  </si>
  <si>
    <t>334378596</t>
  </si>
  <si>
    <t>https://podminky.urs.cz/item/CS_URS_2023_01/274351122</t>
  </si>
  <si>
    <t>37</t>
  </si>
  <si>
    <t>K580</t>
  </si>
  <si>
    <t>Bednění prostupů v základových konstrukcí</t>
  </si>
  <si>
    <t>kpl</t>
  </si>
  <si>
    <t>-385266669</t>
  </si>
  <si>
    <t>Svislé a kompletní konstrukce</t>
  </si>
  <si>
    <t>38</t>
  </si>
  <si>
    <t>310239211</t>
  </si>
  <si>
    <t>Zazdívka otvorů ve zdivu nadzákladovém cihlami pálenými plochy přes 1 m2 do 4 m2 na maltu vápenocementovou</t>
  </si>
  <si>
    <t>371877217</t>
  </si>
  <si>
    <t>https://podminky.urs.cz/item/CS_URS_2023_01/310239211</t>
  </si>
  <si>
    <t>propojení objektu</t>
  </si>
  <si>
    <t>1,0*2,0*0,4</t>
  </si>
  <si>
    <t>0,5*2,0*0,4</t>
  </si>
  <si>
    <t>39</t>
  </si>
  <si>
    <t>311238653</t>
  </si>
  <si>
    <t>Zdivo jednovrstvé tepelně izolační z cihel děrovaných broušených s integrovanou izolací z hydrofobizované minerální vlny na tenkovrstvou maltu, součinitel prostupu tepla U přes 0,18 do 0,22, pevnost cihel P10, tl. zdiva 380 mm</t>
  </si>
  <si>
    <t>-296849259</t>
  </si>
  <si>
    <t>https://podminky.urs.cz/item/CS_URS_2023_01/311238653</t>
  </si>
  <si>
    <t>1NP</t>
  </si>
  <si>
    <t>(9,0+3,9+6,7+5,8+5,6+3,6+3,5+3,6+5,6+5,7+6,5+5,2+2,5+1,9+2,1+5,2+5,2+3,5+1,3)*(4,25-0,5)</t>
  </si>
  <si>
    <t>-(1,3*3,0+1,2*2,05*2+1,915*2,05+1,8*2,05+2,1*2,05*2+1,75*3,0+2,1*2,05+1,8*2,05+1,0*2,0+1,8*2,05+1,8*2,05+1,8*2,05*2+1,05*2,05+0,9*2,0*2+1,0*1,6)</t>
  </si>
  <si>
    <t>-(1,5*3,0+1,8*2,05*2+0,9*2,05*2+0,9*2,0)</t>
  </si>
  <si>
    <t>2NP</t>
  </si>
  <si>
    <t>(6,4+6,9+6,4+6,9)*2,75</t>
  </si>
  <si>
    <t>-(1,8*2,0+1,3*2,0+1,0*0,6*3)</t>
  </si>
  <si>
    <t>40</t>
  </si>
  <si>
    <t>311238969</t>
  </si>
  <si>
    <t>Zakládací vrstva z hydrofobizovaných broušených cihel s integrovanou izolací výšky 250 mm, tloušťky 380 mm</t>
  </si>
  <si>
    <t>31523767</t>
  </si>
  <si>
    <t>https://podminky.urs.cz/item/CS_URS_2023_01/311238969</t>
  </si>
  <si>
    <t>(9,0+3,9+6,7+5,8+5,6+3,6+3,5+3,6+5,6+5,7+6,5+5,2+2,5+1,9+2,1+5,2+5,2+3,5+1,3)</t>
  </si>
  <si>
    <t>-(1,3+1,3+1,75+0,9+0,9+0,9+1,2)</t>
  </si>
  <si>
    <t>41</t>
  </si>
  <si>
    <t>311236101</t>
  </si>
  <si>
    <t>Zdivo jednovrstvé zvukově izolační z cihel děrovaných spojených na pero a drážku na maltu cementovou M10, pevnost cihel do P15, tl. zdiva 190 mm</t>
  </si>
  <si>
    <t>1540109377</t>
  </si>
  <si>
    <t>https://podminky.urs.cz/item/CS_URS_2023_01/311236101</t>
  </si>
  <si>
    <t>(6,0)*4,25</t>
  </si>
  <si>
    <t>-(0,9*2,0)</t>
  </si>
  <si>
    <t>42</t>
  </si>
  <si>
    <t>311272311</t>
  </si>
  <si>
    <t>Zdivo z pórobetonových tvárnic na tenké maltové lože, tl. zdiva 375 mm pevnost tvárnic do P2, objemová hmotnost do 450 kg/m3 hladkých</t>
  </si>
  <si>
    <t>386892330</t>
  </si>
  <si>
    <t>https://podminky.urs.cz/item/CS_URS_2023_01/311272311</t>
  </si>
  <si>
    <t xml:space="preserve">atika </t>
  </si>
  <si>
    <t>nad 1NP</t>
  </si>
  <si>
    <t>(113,5)*0,85</t>
  </si>
  <si>
    <t>atika strojovny</t>
  </si>
  <si>
    <t>(6,4+6,9+6,4+6,9)*0,5</t>
  </si>
  <si>
    <t>43</t>
  </si>
  <si>
    <t>317141423</t>
  </si>
  <si>
    <t>Překlady ploché prefabrikované z pórobetonu osazené do tenkého maltového lože, včetně slepení dvou překladů vedle sebe po celé délce boční plochy, výšky překladu do 200 mm šířky 125 mm, délky překladu přes 1300 do 1500 mm</t>
  </si>
  <si>
    <t>-88337978</t>
  </si>
  <si>
    <t>https://podminky.urs.cz/item/CS_URS_2023_01/317141423</t>
  </si>
  <si>
    <t>viz. tabulka dveří</t>
  </si>
  <si>
    <t>44</t>
  </si>
  <si>
    <t>317142432</t>
  </si>
  <si>
    <t>Překlady nenosné z pórobetonu osazené do tenkého maltového lože, výšky do 250 mm, šířky překladu 125 mm, délky překladu přes 1000 do 1250 mm</t>
  </si>
  <si>
    <t>-1072159709</t>
  </si>
  <si>
    <t>https://podminky.urs.cz/item/CS_URS_2023_01/317142432</t>
  </si>
  <si>
    <t>45</t>
  </si>
  <si>
    <t>317168011</t>
  </si>
  <si>
    <t>Překlady keramické ploché osazené do maltového lože, výšky překladu 71 mm šířky 115 mm, délky 1000 mm</t>
  </si>
  <si>
    <t>-676965414</t>
  </si>
  <si>
    <t>https://podminky.urs.cz/item/CS_URS_2023_01/317168011</t>
  </si>
  <si>
    <t>10+2</t>
  </si>
  <si>
    <t>46</t>
  </si>
  <si>
    <t>317168012</t>
  </si>
  <si>
    <t>Překlady keramické ploché osazené do maltového lože, výšky překladu 71 mm šířky 115 mm, délky 1250 mm</t>
  </si>
  <si>
    <t>-1622239807</t>
  </si>
  <si>
    <t>https://podminky.urs.cz/item/CS_URS_2023_01/317168012</t>
  </si>
  <si>
    <t>4+2+1+1+6+1+1+7+4+1</t>
  </si>
  <si>
    <t>47</t>
  </si>
  <si>
    <t>317168013</t>
  </si>
  <si>
    <t>Překlady keramické ploché osazené do maltového lože, výšky překladu 71 mm šířky 115 mm, délky 1500 mm</t>
  </si>
  <si>
    <t>1566646457</t>
  </si>
  <si>
    <t>https://podminky.urs.cz/item/CS_URS_2023_01/317168013</t>
  </si>
  <si>
    <t>1+1+2+1+2+1</t>
  </si>
  <si>
    <t>48</t>
  </si>
  <si>
    <t>317168014</t>
  </si>
  <si>
    <t>Překlady keramické ploché osazené do maltového lože, výšky překladu 71 mm šířky 115 mm, délky 1750 mm</t>
  </si>
  <si>
    <t>-1870395742</t>
  </si>
  <si>
    <t>https://podminky.urs.cz/item/CS_URS_2023_01/317168014</t>
  </si>
  <si>
    <t>1+1</t>
  </si>
  <si>
    <t>49</t>
  </si>
  <si>
    <t>317168052</t>
  </si>
  <si>
    <t>Překlady keramické vysoké osazené do maltového lože, šířky překladu 70 mm výšky 238 mm, délky 1250 mm</t>
  </si>
  <si>
    <t>-636857517</t>
  </si>
  <si>
    <t>https://podminky.urs.cz/item/CS_URS_2023_01/317168052</t>
  </si>
  <si>
    <t>4*3</t>
  </si>
  <si>
    <t>50</t>
  </si>
  <si>
    <t>317168053</t>
  </si>
  <si>
    <t>Překlady keramické vysoké osazené do maltového lože, šířky překladu 70 mm výšky 238 mm, délky 1500 mm</t>
  </si>
  <si>
    <t>-1041644318</t>
  </si>
  <si>
    <t>https://podminky.urs.cz/item/CS_URS_2023_01/317168053</t>
  </si>
  <si>
    <t>4*5</t>
  </si>
  <si>
    <t>propojení objektů</t>
  </si>
  <si>
    <t>51</t>
  </si>
  <si>
    <t>317168054</t>
  </si>
  <si>
    <t>Překlady keramické vysoké osazené do maltového lože, šířky překladu 70 mm výšky 238 mm, délky 1750 mm</t>
  </si>
  <si>
    <t>1276694321</t>
  </si>
  <si>
    <t>https://podminky.urs.cz/item/CS_URS_2023_01/317168054</t>
  </si>
  <si>
    <t>4*2</t>
  </si>
  <si>
    <t>52</t>
  </si>
  <si>
    <t>317168056</t>
  </si>
  <si>
    <t>Překlady keramické vysoké osazené do maltového lože, šířky překladu 70 mm výšky 238 mm, délky 2250 mm</t>
  </si>
  <si>
    <t>1956675485</t>
  </si>
  <si>
    <t>https://podminky.urs.cz/item/CS_URS_2023_01/317168056</t>
  </si>
  <si>
    <t>4*9</t>
  </si>
  <si>
    <t>53</t>
  </si>
  <si>
    <t>317168057</t>
  </si>
  <si>
    <t>Překlady keramické vysoké osazené do maltového lože, šířky překladu 70 mm výšky 238 mm, délky 2500 mm</t>
  </si>
  <si>
    <t>-1845409440</t>
  </si>
  <si>
    <t>https://podminky.urs.cz/item/CS_URS_2023_01/317168057</t>
  </si>
  <si>
    <t>4*1</t>
  </si>
  <si>
    <t>54</t>
  </si>
  <si>
    <t>317168058</t>
  </si>
  <si>
    <t>Překlady keramické vysoké osazené do maltového lože, šířky překladu 70 mm výšky 238 mm, délky 2750 mm</t>
  </si>
  <si>
    <t>-271285814</t>
  </si>
  <si>
    <t>https://podminky.urs.cz/item/CS_URS_2023_01/317168058</t>
  </si>
  <si>
    <t>55</t>
  </si>
  <si>
    <t>317998114</t>
  </si>
  <si>
    <t>Izolace tepelná mezi překlady z pěnového polystyrenu výšky 24 cm, tloušťky 90 mm</t>
  </si>
  <si>
    <t>1046974220</t>
  </si>
  <si>
    <t>https://podminky.urs.cz/item/CS_URS_2023_01/317998114</t>
  </si>
  <si>
    <t>1,25*6</t>
  </si>
  <si>
    <t>1,5*5</t>
  </si>
  <si>
    <t>1,75*2</t>
  </si>
  <si>
    <t>2,25*9</t>
  </si>
  <si>
    <t>2,5*1</t>
  </si>
  <si>
    <t>2,75*3</t>
  </si>
  <si>
    <t>56</t>
  </si>
  <si>
    <t>342244201</t>
  </si>
  <si>
    <t>Příčky jednoduché z cihel děrovaných broušených, na tenkovrstvou maltu, pevnost cihel do P15, tl. příčky 80 mm</t>
  </si>
  <si>
    <t>1534556428</t>
  </si>
  <si>
    <t>https://podminky.urs.cz/item/CS_URS_2023_01/342244201</t>
  </si>
  <si>
    <t>(1,9+0,15+1,5+1,5+3,3+0,9+0,9+1,2+0,2+1,6+1,6+1,6+1,6+3,3+0,3+0,3+1,8)*4,25</t>
  </si>
  <si>
    <t>-(0,7*2,0+0,75*2,0*2+0,7*2,0+0,8*2,0+0,7*2,0*5+0,9*2,0+0,7*2,0)</t>
  </si>
  <si>
    <t>57</t>
  </si>
  <si>
    <t>342244211</t>
  </si>
  <si>
    <t>Příčky jednoduché z cihel děrovaných broušených, na tenkovrstvou maltu, pevnost cihel do P15, tl. příčky 115 mm</t>
  </si>
  <si>
    <t>804660336</t>
  </si>
  <si>
    <t>https://podminky.urs.cz/item/CS_URS_2023_01/342244211</t>
  </si>
  <si>
    <t>(4,3+1,6+1,6+4,6+2,1+9,2+1,9+2,7+0,8+0,2+1,5+4,4+1,5+1,5+2,7+1,2+8,5+2,1+4,5+8,2+1,8)*4,25</t>
  </si>
  <si>
    <t>(1,7+1,6+6,5+1,0+1,0+1,0+0,7+0,3+1,7+1,7+1,4+0,4+1,5+1,0+0,2+1,4+0,7+0,6)*4,25</t>
  </si>
  <si>
    <t>(0,4+5,7+4,4+7,5+0,6+1,4+2,2+0,3+0,5+0,5+3,1+0,3+1,6+4,4+3,7+1,5+1,5+1,7+1,4+0,3+0,5+0,7+0,9+0,7)*4,25</t>
  </si>
  <si>
    <t>(1,3)*2,0</t>
  </si>
  <si>
    <t>-(1,1*2,0+0,915*1,22+0,8*2,0+1,1*2,0+0,9*2,0+0,8*2,0*5+1,1*2,0+0,8*2,0*3+0,9*2,0*2)</t>
  </si>
  <si>
    <t>-(0,7*2,0*3+1,2*2,0+1,1*2,0+1,0*2,0+0,9*2,0*2+2,4*2,2+0,8*2,0+1,0*0,895+0,8*0,895)</t>
  </si>
  <si>
    <t>strojovna</t>
  </si>
  <si>
    <t>(5,6)*3,0</t>
  </si>
  <si>
    <t>stávající objekt</t>
  </si>
  <si>
    <t>(1,3+0,7)*3,0</t>
  </si>
  <si>
    <t>58</t>
  </si>
  <si>
    <t>342244311</t>
  </si>
  <si>
    <t>Příčky jednoduché z cihel děrovaných zvukově izolační z cihel broušených na tenkovrstvou zdicí maltu, pevnost cihel do P15, tl. příčky 115 mm</t>
  </si>
  <si>
    <t>1361097485</t>
  </si>
  <si>
    <t>https://podminky.urs.cz/item/CS_URS_2023_01/342244311</t>
  </si>
  <si>
    <t>(10,0+4,2+4,2+23,9+6,1+6,1+6,1+6,1+4,2+4,3+1,8+4,5+5,8+3,7+1,6+4,8+4,8+9,1+1,7)*4,25</t>
  </si>
  <si>
    <t>-(1,1*2,0*2+0,8*2,0*2+0,8*2,0+0,9*2,0+0,7*2,0*2+1,2*2,0+0,8*2,0*2+0,9*2,0+0,8*2,0*2+0,9*2,0+1,0*0,895+0,8*2,0+1,1*2,0+1,7*2,4)</t>
  </si>
  <si>
    <t>59</t>
  </si>
  <si>
    <t>342291121</t>
  </si>
  <si>
    <t>Ukotvení příček plochými kotvami, do konstrukce cihelné</t>
  </si>
  <si>
    <t>-701293557</t>
  </si>
  <si>
    <t>https://podminky.urs.cz/item/CS_URS_2023_01/342291121</t>
  </si>
  <si>
    <t>4,25*29</t>
  </si>
  <si>
    <t>3,0*2</t>
  </si>
  <si>
    <t>60</t>
  </si>
  <si>
    <t>K677</t>
  </si>
  <si>
    <t>D+M ukončení příčky u stropu viz. detail (výplň minerální vatou a tmelem+ kotvení úhelníkem)</t>
  </si>
  <si>
    <t>1025682450</t>
  </si>
  <si>
    <t>tl.80</t>
  </si>
  <si>
    <t>(1,9+0,15+1,5+1,5+3,3+0,9+0,9+1,2+0,2+1,6+1,6+1,6+1,6+3,3+0,3+0,3+1,8)</t>
  </si>
  <si>
    <t>tl.115</t>
  </si>
  <si>
    <t>(4,3+1,6+1,6+4,6+2,1+9,2+1,9+2,7+0,8+0,2+1,5+4,4+1,5+1,5+2,7+1,2+8,5+2,1+4,5+8,2+1,8)</t>
  </si>
  <si>
    <t>(1,7+1,6+6,5+1,0+1,0+1,0+0,7+0,3+1,7+1,7+1,4+0,4+1,5+1,0+0,2+1,4+0,7+0,6)</t>
  </si>
  <si>
    <t>(0,4+5,7+4,4+7,5+0,6+1,4+2,2+0,3+0,5+0,5+3,1+0,3+1,6+4,4+3,7+1,5+1,5+1,7+1,4+0,3+0,5+0,7+0,9+0,7)</t>
  </si>
  <si>
    <t>(5,6)</t>
  </si>
  <si>
    <t>(10,0+4,2+4,2+23,9+6,1+6,1+6,1+6,1+4,2+4,3+1,8+4,5+5,8+3,7+1,6+4,8+4,8+9,1+1,7)</t>
  </si>
  <si>
    <t>tl.190</t>
  </si>
  <si>
    <t>(6,0)</t>
  </si>
  <si>
    <t>61</t>
  </si>
  <si>
    <t>K002</t>
  </si>
  <si>
    <t>D+M prefabrikovaných sloupů vč. kotvení, zalivky, ocelové botky atd.</t>
  </si>
  <si>
    <t>-1281151972</t>
  </si>
  <si>
    <t>8,506</t>
  </si>
  <si>
    <t>62</t>
  </si>
  <si>
    <t>K003</t>
  </si>
  <si>
    <t>D+M prefabrikovaných plných panelů vč. kotvení, zalivky atd.</t>
  </si>
  <si>
    <t>1344744795</t>
  </si>
  <si>
    <t>27,3</t>
  </si>
  <si>
    <t>63</t>
  </si>
  <si>
    <t>K004</t>
  </si>
  <si>
    <t>D+M prefabrikovaných plných průvlaků vč. kotvení, zalivky atd.</t>
  </si>
  <si>
    <t>1250868260</t>
  </si>
  <si>
    <t>19,015</t>
  </si>
  <si>
    <t>Vodorovné konstrukce</t>
  </si>
  <si>
    <t>64</t>
  </si>
  <si>
    <t>411121121</t>
  </si>
  <si>
    <t>Montáž prefabrikovaných železobetonových stropů se zalitím spár, včetně podpěrné konstrukce, na cementovou maltu ze stropních panelů šířky do 1200 mm a délky do 3800 mm</t>
  </si>
  <si>
    <t>895629664</t>
  </si>
  <si>
    <t>https://podminky.urs.cz/item/CS_URS_2023_01/411121121</t>
  </si>
  <si>
    <t>2+2+1+2</t>
  </si>
  <si>
    <t>65</t>
  </si>
  <si>
    <t>411121125</t>
  </si>
  <si>
    <t>Montáž prefabrikovaných železobetonových stropů se zalitím spár, včetně podpěrné konstrukce, na cementovou maltu ze stropních panelů šířky do 1200 mm a délky přes 3800 do 7000 mm</t>
  </si>
  <si>
    <t>-514329882</t>
  </si>
  <si>
    <t>https://podminky.urs.cz/item/CS_URS_2023_01/411121125</t>
  </si>
  <si>
    <t>4+17+4+13+3+20+1+6</t>
  </si>
  <si>
    <t>66</t>
  </si>
  <si>
    <t>411121127</t>
  </si>
  <si>
    <t>Montáž prefabrikovaných železobetonových stropů se zalitím spár, včetně podpěrné konstrukce, na cementovou maltu ze stropních panelů šířky do 1200 mm a délky přes 7000 mm</t>
  </si>
  <si>
    <t>-659840385</t>
  </si>
  <si>
    <t>https://podminky.urs.cz/item/CS_URS_2023_01/411121127</t>
  </si>
  <si>
    <t>67</t>
  </si>
  <si>
    <t>M001</t>
  </si>
  <si>
    <t>prefabrikované předepjaté stropní panely tl. 250 mm</t>
  </si>
  <si>
    <t>-1287087189</t>
  </si>
  <si>
    <t>452,6</t>
  </si>
  <si>
    <t>41,8</t>
  </si>
  <si>
    <t>68</t>
  </si>
  <si>
    <t>411321616</t>
  </si>
  <si>
    <t>Stropy z betonu železového (bez výztuže) stropů deskových, plochých střech, desek balkonových, desek hřibových stropů včetně hlavic hřibových sloupů tř. C 30/37</t>
  </si>
  <si>
    <t>1481055061</t>
  </si>
  <si>
    <t>https://podminky.urs.cz/item/CS_URS_2023_01/411321616</t>
  </si>
  <si>
    <t>monolitická deska D1</t>
  </si>
  <si>
    <t>5,76*3,29*0,35</t>
  </si>
  <si>
    <t>-1,0*0,415*0,35*4</t>
  </si>
  <si>
    <t>-0,35*0,415*0,35</t>
  </si>
  <si>
    <t>69</t>
  </si>
  <si>
    <t>411351021</t>
  </si>
  <si>
    <t>Bednění stropních konstrukcí - bez podpěrné konstrukce desek tloušťky stropní desky přes 25 do 50 cm zřízení</t>
  </si>
  <si>
    <t>-677057540</t>
  </si>
  <si>
    <t>https://podminky.urs.cz/item/CS_URS_2023_01/411351021</t>
  </si>
  <si>
    <t>5,76*3,29*1,05</t>
  </si>
  <si>
    <t>-1,0*0,415*4*1,05</t>
  </si>
  <si>
    <t>-0,35*0,415*1,05</t>
  </si>
  <si>
    <t>(5,76+5,76+3,29+3,29)*0,35*1,05</t>
  </si>
  <si>
    <t>(1,0+1,0+0,415+0,415)*0,35*4*1,05</t>
  </si>
  <si>
    <t>(0,35+0,35+0,415+0,415)*0,35*1*1,05</t>
  </si>
  <si>
    <t>70</t>
  </si>
  <si>
    <t>411351022</t>
  </si>
  <si>
    <t>Bednění stropních konstrukcí - bez podpěrné konstrukce desek tloušťky stropní desky přes 25 do 50 cm odstranění</t>
  </si>
  <si>
    <t>631813678</t>
  </si>
  <si>
    <t>https://podminky.urs.cz/item/CS_URS_2023_01/411351022</t>
  </si>
  <si>
    <t>71</t>
  </si>
  <si>
    <t>411354315</t>
  </si>
  <si>
    <t>Podpěrná konstrukce stropů - desek, kleneb a skořepin výška podepření do 4 m tloušťka stropu přes 25 do 35 cm zřízení</t>
  </si>
  <si>
    <t>2134083673</t>
  </si>
  <si>
    <t>https://podminky.urs.cz/item/CS_URS_2023_01/411354315</t>
  </si>
  <si>
    <t>5,76*3,29</t>
  </si>
  <si>
    <t>-1,0*0,415*4</t>
  </si>
  <si>
    <t>-0,35*0,415</t>
  </si>
  <si>
    <t>72</t>
  </si>
  <si>
    <t>411354316</t>
  </si>
  <si>
    <t>Podpěrná konstrukce stropů - desek, kleneb a skořepin výška podepření do 4 m tloušťka stropu přes 25 do 35 cm odstranění</t>
  </si>
  <si>
    <t>-398554783</t>
  </si>
  <si>
    <t>https://podminky.urs.cz/item/CS_URS_2023_01/411354316</t>
  </si>
  <si>
    <t>73</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</si>
  <si>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</si>
  <si>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</si>
  <si>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-1102984657</t>
  </si>
  <si>
    <t>https://podminky.urs.cz/item/CS_URS_2023_01/411361821</t>
  </si>
  <si>
    <t>D1</t>
  </si>
  <si>
    <t>0,29084</t>
  </si>
  <si>
    <t>zálivková výztuž</t>
  </si>
  <si>
    <t>0,91777/2+0,03115+0,02672</t>
  </si>
  <si>
    <t>74</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</si>
  <si>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</si>
  <si>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</si>
  <si>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-838089980</t>
  </si>
  <si>
    <t>https://podminky.urs.cz/item/CS_URS_2023_01/411362021</t>
  </si>
  <si>
    <t>0,05328</t>
  </si>
  <si>
    <t>75</t>
  </si>
  <si>
    <t>417321515</t>
  </si>
  <si>
    <t>Ztužující pásy a věnce z betonu železového (bez výztuže) tř. C 25/30</t>
  </si>
  <si>
    <t>931832419</t>
  </si>
  <si>
    <t>https://podminky.urs.cz/item/CS_URS_2023_01/417321515</t>
  </si>
  <si>
    <t>(113,5)*0,375*0,25</t>
  </si>
  <si>
    <t>(6,4+6,9+6,4+6,9)*0,375*0,2</t>
  </si>
  <si>
    <t>V1</t>
  </si>
  <si>
    <t>(105,785-36,2-12,7-4,3-12,8-4,0)*0,38*0,25</t>
  </si>
  <si>
    <t>(105,785-36,2-12,7-4,3-12,8-4,0)*0,23*0,25</t>
  </si>
  <si>
    <t>V2</t>
  </si>
  <si>
    <t>(43,1-10,3-3,7-13,8)*0,38*0,5</t>
  </si>
  <si>
    <t>V3</t>
  </si>
  <si>
    <t>(6,56)*0,38*0,25</t>
  </si>
  <si>
    <t>(6,56)*0,25*0,3</t>
  </si>
  <si>
    <t>V5</t>
  </si>
  <si>
    <t>14,1*0,38*0,25</t>
  </si>
  <si>
    <t>14,1*0,23*0,25</t>
  </si>
  <si>
    <t>V4</t>
  </si>
  <si>
    <t>6,39*0,38*0,25</t>
  </si>
  <si>
    <t>6,39*0,33*0,25</t>
  </si>
  <si>
    <t>V6</t>
  </si>
  <si>
    <t>6,39*0,295*0,25</t>
  </si>
  <si>
    <t>76</t>
  </si>
  <si>
    <t>417351115</t>
  </si>
  <si>
    <t>Bednění bočnic ztužujících pásů a věnců včetně vzpěr zřízení</t>
  </si>
  <si>
    <t>-1227044186</t>
  </si>
  <si>
    <t>https://podminky.urs.cz/item/CS_URS_2023_01/417351115</t>
  </si>
  <si>
    <t>(113,5)*0,35*2</t>
  </si>
  <si>
    <t>(6,4+6,9+6,4+6,9)*0,35*2</t>
  </si>
  <si>
    <t>(105,785-36,2-12,7-4,3-12,8-4,0)*(0,75+0,35)</t>
  </si>
  <si>
    <t>(43,1-10,3-3,7-13,8)*0,75*2</t>
  </si>
  <si>
    <t>(6,56)*(0,75+0,35)</t>
  </si>
  <si>
    <t>14,1*(0,75+0,35)</t>
  </si>
  <si>
    <t>6,39*(0,75+0,35)</t>
  </si>
  <si>
    <t>77</t>
  </si>
  <si>
    <t>417351116</t>
  </si>
  <si>
    <t>Bednění bočnic ztužujících pásů a věnců včetně vzpěr odstranění</t>
  </si>
  <si>
    <t>2106350081</t>
  </si>
  <si>
    <t>https://podminky.urs.cz/item/CS_URS_2023_01/417351116</t>
  </si>
  <si>
    <t>78</t>
  </si>
  <si>
    <t>417361821</t>
  </si>
  <si>
    <t>Výztuž ztužujících pásů a věnců z betonářské oceli 10 505 (R) nebo BSt 500</t>
  </si>
  <si>
    <t>529167989</t>
  </si>
  <si>
    <t>https://podminky.urs.cz/item/CS_URS_2023_01/417361821</t>
  </si>
  <si>
    <t>1,68929/2+0,2977</t>
  </si>
  <si>
    <t>(10,641+1,995)*0,12</t>
  </si>
  <si>
    <t>Úpravy povrchů, podlahy a osazování výplní</t>
  </si>
  <si>
    <t>Úprava povrchů vnitřních</t>
  </si>
  <si>
    <t>79</t>
  </si>
  <si>
    <t>612131121</t>
  </si>
  <si>
    <t>Podkladní a spojovací vrstva vnitřních omítaných ploch penetrace disperzní nanášená ručně stěn</t>
  </si>
  <si>
    <t>-1628935930</t>
  </si>
  <si>
    <t>https://podminky.urs.cz/item/CS_URS_2023_01/612131121</t>
  </si>
  <si>
    <t>obvod stěn x výška</t>
  </si>
  <si>
    <t>677,89*4,25</t>
  </si>
  <si>
    <t>-skleněné příčky</t>
  </si>
  <si>
    <t>-(2,7*4,25)*4</t>
  </si>
  <si>
    <t>-vnitřní dveře</t>
  </si>
  <si>
    <t>-(1,1*2,0)*(5+1+1)*2</t>
  </si>
  <si>
    <t>-(0,8*2,0)*(10+1+2+5+1)*2</t>
  </si>
  <si>
    <t>-(0,9*2,0)*(3+1+3+1+2)*2</t>
  </si>
  <si>
    <t>-(0,7*2,0)*(8+1+1+1+2)*2</t>
  </si>
  <si>
    <t>-(1,0*2,0)*(1)*2</t>
  </si>
  <si>
    <t>-(1,2*2,0)*(2)*2</t>
  </si>
  <si>
    <t>-(1,7*2,4)*(1)*2</t>
  </si>
  <si>
    <t>-vnitřní okno</t>
  </si>
  <si>
    <t>-(0,915*1,22)*(1)*2</t>
  </si>
  <si>
    <t>-otvory v obvodovém zdivu</t>
  </si>
  <si>
    <t>-(1,3*3,0+1,2*2,05*2+1,915*3,0+1,8*2,05+2,1*2,05*2+1,75*3,0+2,1*2,05+1,8*2,05+1,3*3,0+1,8*2,05*4+1,05*2,05+1,2*3,0*2+1,5*3,0+1,8*2,05*2+0,9*2,05*2)</t>
  </si>
  <si>
    <t>-(1,3*3,0)</t>
  </si>
  <si>
    <t>ostění</t>
  </si>
  <si>
    <t>(1,3+3,0+3,0)*0,3</t>
  </si>
  <si>
    <t>(1,2+2,05+2,05)*2*0,3</t>
  </si>
  <si>
    <t>(1,915+3,0+3,0)*0,3</t>
  </si>
  <si>
    <t>(1,8+2,05+2,05)*0,3</t>
  </si>
  <si>
    <t>(2,1+2,05+2,05)*2*0,3</t>
  </si>
  <si>
    <t>(1,75+3,0+3,0)*0,3</t>
  </si>
  <si>
    <t>(2,1+2,05+2,05)*0,3</t>
  </si>
  <si>
    <t>(1,8+2,05+2,05)*5*0,3</t>
  </si>
  <si>
    <t>(1,3+3,0+3,0)*0,3*3</t>
  </si>
  <si>
    <t>(1,05+2,05+2,05)*0,3</t>
  </si>
  <si>
    <t>(1,5+3,0+3,0)*0,3</t>
  </si>
  <si>
    <t>(1,8+2,05+2,05)*2*0,3</t>
  </si>
  <si>
    <t>(0,9+2,05+2,05)*2*0,3</t>
  </si>
  <si>
    <t>(1,3*3,0+3,0)*0,3</t>
  </si>
  <si>
    <t>Mezisoučet</t>
  </si>
  <si>
    <t>(21,4+14,6)*3,0</t>
  </si>
  <si>
    <t>(1,8+2,0+2,0+1,3+2,0+2,0+1,0+0,6+0,6+1,0+0,6+0,6+1,0+0,6+0,6)*0,3</t>
  </si>
  <si>
    <t>(1,3+0,7)*3,0*2</t>
  </si>
  <si>
    <t>80</t>
  </si>
  <si>
    <t>612321111</t>
  </si>
  <si>
    <t>Omítka vápenocementová vnitřních ploch nanášená ručně jednovrstvá, tloušťky do 10 mm hrubá zatřená svislých konstrukcí stěn</t>
  </si>
  <si>
    <t>-1187853797</t>
  </si>
  <si>
    <t>https://podminky.urs.cz/item/CS_URS_2023_01/612321111</t>
  </si>
  <si>
    <t>pod obklad</t>
  </si>
  <si>
    <t>348,12</t>
  </si>
  <si>
    <t>81</t>
  </si>
  <si>
    <t>612321141</t>
  </si>
  <si>
    <t>Omítka vápenocementová vnitřních ploch nanášená ručně dvouvrstvá, tloušťky jádrové omítky do 10 mm a tloušťky štuku do 3 mm štuková svislých konstrukcí stěn</t>
  </si>
  <si>
    <t>1837010362</t>
  </si>
  <si>
    <t>https://podminky.urs.cz/item/CS_URS_2023_01/612321141</t>
  </si>
  <si>
    <t>penetrace</t>
  </si>
  <si>
    <t>2722,102</t>
  </si>
  <si>
    <t>-hrubá omítka</t>
  </si>
  <si>
    <t>-348,12</t>
  </si>
  <si>
    <t>- baritová omítka</t>
  </si>
  <si>
    <t>-65,374</t>
  </si>
  <si>
    <t>82</t>
  </si>
  <si>
    <t>612831121</t>
  </si>
  <si>
    <t>Omítka stínící barytová vnitřních ploch nanášená ručně jednovrstvá, tloušťky do 10 mm hladká svislých konstrukcí stěn</t>
  </si>
  <si>
    <t>-888862061</t>
  </si>
  <si>
    <t>https://podminky.urs.cz/item/CS_URS_2023_01/612831121</t>
  </si>
  <si>
    <t>m181</t>
  </si>
  <si>
    <t>17,06*4,25</t>
  </si>
  <si>
    <t>-(1,1*2,0+0,915*1,22+0,8*2,0+1,8*2,05)</t>
  </si>
  <si>
    <t>(1,8+2,05+2,05)*0,25</t>
  </si>
  <si>
    <t>83</t>
  </si>
  <si>
    <t>6123x</t>
  </si>
  <si>
    <t>Omítka stínící barytová vnitřních ploch nanášená ručně Příplatek k cenám za každých dalších i započatých 5 mm tloušťky omítky přes 10 mm stěn</t>
  </si>
  <si>
    <t>-709860598</t>
  </si>
  <si>
    <t>tl.35mm</t>
  </si>
  <si>
    <t>65,374*5</t>
  </si>
  <si>
    <t>84</t>
  </si>
  <si>
    <t>612325225</t>
  </si>
  <si>
    <t>Vápenocementová omítka jednotlivých malých ploch štuková na stěnách, plochy jednotlivě přes 1,0 do 4 m2</t>
  </si>
  <si>
    <t>353828790</t>
  </si>
  <si>
    <t>https://podminky.urs.cz/item/CS_URS_2023_01/612325225</t>
  </si>
  <si>
    <t>85</t>
  </si>
  <si>
    <t>622143003</t>
  </si>
  <si>
    <t>Montáž omítkových profilů plastových, pozinkovaných nebo dřevěných upevněných vtlačením do podkladní vrstvy nebo přibitím rohových s tkaninou</t>
  </si>
  <si>
    <t>-1229441881</t>
  </si>
  <si>
    <t>https://podminky.urs.cz/item/CS_URS_2023_01/622143003</t>
  </si>
  <si>
    <t>viz. APU</t>
  </si>
  <si>
    <t>155,315</t>
  </si>
  <si>
    <t>rohy</t>
  </si>
  <si>
    <t>4,25*20</t>
  </si>
  <si>
    <t>3,0*1</t>
  </si>
  <si>
    <t>86</t>
  </si>
  <si>
    <t>63127466</t>
  </si>
  <si>
    <t>profil rohový Al 23x23mm s výztužnou tkaninou š 100mm pro ETICS</t>
  </si>
  <si>
    <t>62191191</t>
  </si>
  <si>
    <t>243,315*1,05 'Přepočtené koeficientem množství</t>
  </si>
  <si>
    <t>87</t>
  </si>
  <si>
    <t>622143004</t>
  </si>
  <si>
    <t>Montáž omítkových profilů plastových, pozinkovaných nebo dřevěných upevněných vtlačením do podkladní vrstvy nebo přibitím začišťovacích samolepících pro vytvoření dilatujícího spoje s okenním rámem</t>
  </si>
  <si>
    <t>-1165978950</t>
  </si>
  <si>
    <t>https://podminky.urs.cz/item/CS_URS_2023_01/622143004</t>
  </si>
  <si>
    <t>(2,1+2,05+2,05)*3</t>
  </si>
  <si>
    <t>(1,8+2,05+2,05)*8</t>
  </si>
  <si>
    <t>(1,05+2,05+2,05)*1</t>
  </si>
  <si>
    <t>(1,2+2,05+2,05)*2</t>
  </si>
  <si>
    <t>(0,9+2,05+2,05)*2</t>
  </si>
  <si>
    <t>(0,915+1,22+1,22)*1</t>
  </si>
  <si>
    <t>(0,915+1,22+1,22)*2</t>
  </si>
  <si>
    <t>(1,0+0,6+0,6)*3</t>
  </si>
  <si>
    <t>(0,9+2,0+2,0)*5</t>
  </si>
  <si>
    <t>1,3+2,0+2,0</t>
  </si>
  <si>
    <t>1,7+2,4+2,4</t>
  </si>
  <si>
    <t>1,2+2,1+2,1</t>
  </si>
  <si>
    <t>1,4+2,0+2,0</t>
  </si>
  <si>
    <t>88</t>
  </si>
  <si>
    <t>59051476</t>
  </si>
  <si>
    <t>profil začišťovací PVC 9mm s výztužnou tkaninou pro ostění ETICS</t>
  </si>
  <si>
    <t>-1472427943</t>
  </si>
  <si>
    <t>155,315*1,05 'Přepočtené koeficientem množství</t>
  </si>
  <si>
    <t>89</t>
  </si>
  <si>
    <t>629991011</t>
  </si>
  <si>
    <t>Zakrytí vnějších ploch před znečištěním včetně pozdějšího odkrytí výplní otvorů a svislých ploch fólií přilepenou lepící páskou</t>
  </si>
  <si>
    <t>-239324411</t>
  </si>
  <si>
    <t>https://podminky.urs.cz/item/CS_URS_2023_01/629991011</t>
  </si>
  <si>
    <t>2,1*2,05*3</t>
  </si>
  <si>
    <t>1,8*2,05*8</t>
  </si>
  <si>
    <t>1,05*2,05*1</t>
  </si>
  <si>
    <t>1,2*2,05*2</t>
  </si>
  <si>
    <t>0,9*2,05*2</t>
  </si>
  <si>
    <t>0,915*1,22*1</t>
  </si>
  <si>
    <t>0,915*1,22*2</t>
  </si>
  <si>
    <t>1,0*0,6*3</t>
  </si>
  <si>
    <t>0,9*2,0*5</t>
  </si>
  <si>
    <t>1,3*2,0</t>
  </si>
  <si>
    <t>1,7*2,4</t>
  </si>
  <si>
    <t>1,2*2,1</t>
  </si>
  <si>
    <t>1,4*2,0</t>
  </si>
  <si>
    <t>90</t>
  </si>
  <si>
    <t>619991001</t>
  </si>
  <si>
    <t>Zakrytí vnitřních ploch před znečištěním včetně pozdějšího odkrytí podlah fólií přilepenou lepící páskou</t>
  </si>
  <si>
    <t>814813696</t>
  </si>
  <si>
    <t>https://podminky.urs.cz/item/CS_URS_2023_01/619991001</t>
  </si>
  <si>
    <t>viz. PVC+dlažby</t>
  </si>
  <si>
    <t>(335,76+170,626)</t>
  </si>
  <si>
    <t>(29,4+9,9)</t>
  </si>
  <si>
    <t>91</t>
  </si>
  <si>
    <t>632450121</t>
  </si>
  <si>
    <t>Potěr cementový vyrovnávací ze suchých směsí v pásu o průměrné (střední) tl. od 10 do 20 mm</t>
  </si>
  <si>
    <t>1265959382</t>
  </si>
  <si>
    <t>https://podminky.urs.cz/item/CS_URS_2023_01/632450121</t>
  </si>
  <si>
    <t>vyrovnání pod parapet</t>
  </si>
  <si>
    <t>30,78*0,35</t>
  </si>
  <si>
    <t>92</t>
  </si>
  <si>
    <t>619995001</t>
  </si>
  <si>
    <t>Začištění omítek (s dodáním hmot) kolem oken, dveří, podlah, obkladů apod.</t>
  </si>
  <si>
    <t>987526602</t>
  </si>
  <si>
    <t>https://podminky.urs.cz/item/CS_URS_2023_01/619995001</t>
  </si>
  <si>
    <t>viz. sokl</t>
  </si>
  <si>
    <t>48,45+174,44</t>
  </si>
  <si>
    <t>nad obkladem</t>
  </si>
  <si>
    <t>m161</t>
  </si>
  <si>
    <t>11,96</t>
  </si>
  <si>
    <t>-(0,9*2)</t>
  </si>
  <si>
    <t>m162</t>
  </si>
  <si>
    <t>14,84</t>
  </si>
  <si>
    <t>-(0,9+1,2)</t>
  </si>
  <si>
    <t>m163</t>
  </si>
  <si>
    <t>19,61</t>
  </si>
  <si>
    <t>-(1,0+1,2+1,2)</t>
  </si>
  <si>
    <t>m172</t>
  </si>
  <si>
    <t>10,1</t>
  </si>
  <si>
    <t>-(0,9)</t>
  </si>
  <si>
    <t>m174</t>
  </si>
  <si>
    <t>5,18</t>
  </si>
  <si>
    <t>-(0,7*2)</t>
  </si>
  <si>
    <t>m175</t>
  </si>
  <si>
    <t>6,0</t>
  </si>
  <si>
    <t>-(0,7)</t>
  </si>
  <si>
    <t>m179</t>
  </si>
  <si>
    <t>6,8</t>
  </si>
  <si>
    <t>m183</t>
  </si>
  <si>
    <t>5,38</t>
  </si>
  <si>
    <t>m184</t>
  </si>
  <si>
    <t>5,0</t>
  </si>
  <si>
    <t>m185</t>
  </si>
  <si>
    <t>m186</t>
  </si>
  <si>
    <t>5,4</t>
  </si>
  <si>
    <t>-(0,7+0,9)</t>
  </si>
  <si>
    <t>m188</t>
  </si>
  <si>
    <t>m189</t>
  </si>
  <si>
    <t>m190</t>
  </si>
  <si>
    <t>m191</t>
  </si>
  <si>
    <t>m199</t>
  </si>
  <si>
    <t>9,07</t>
  </si>
  <si>
    <t>m200</t>
  </si>
  <si>
    <t>4,2</t>
  </si>
  <si>
    <t>m201</t>
  </si>
  <si>
    <t>4,8</t>
  </si>
  <si>
    <t>-(0,75)</t>
  </si>
  <si>
    <t>m202</t>
  </si>
  <si>
    <t>14,9</t>
  </si>
  <si>
    <t>-(0,8*2+0,7+0,75)</t>
  </si>
  <si>
    <t>m206</t>
  </si>
  <si>
    <t>10,55</t>
  </si>
  <si>
    <t>m207</t>
  </si>
  <si>
    <t>m208</t>
  </si>
  <si>
    <t>5,2</t>
  </si>
  <si>
    <t>m210</t>
  </si>
  <si>
    <t>18,98</t>
  </si>
  <si>
    <t>-(1,1+1,2+0,8*2+1,3)</t>
  </si>
  <si>
    <t>m212</t>
  </si>
  <si>
    <t>5,3</t>
  </si>
  <si>
    <t>m215</t>
  </si>
  <si>
    <t>6,21</t>
  </si>
  <si>
    <t>u kuchyňských linek a umyvadel</t>
  </si>
  <si>
    <t>m173</t>
  </si>
  <si>
    <t>2,2</t>
  </si>
  <si>
    <t>m178</t>
  </si>
  <si>
    <t>2,0</t>
  </si>
  <si>
    <t>1,0</t>
  </si>
  <si>
    <t>m193</t>
  </si>
  <si>
    <t>4,0</t>
  </si>
  <si>
    <t>m197</t>
  </si>
  <si>
    <t>93</t>
  </si>
  <si>
    <t>619996127</t>
  </si>
  <si>
    <t>Ochrana stavebních konstrukcí a samostatných prvků včetně pozdějšího odstranění obedněním z OSB desek svislých ploch</t>
  </si>
  <si>
    <t>1334803180</t>
  </si>
  <si>
    <t>https://podminky.urs.cz/item/CS_URS_2023_01/619996127</t>
  </si>
  <si>
    <t>stáavjící dveře</t>
  </si>
  <si>
    <t>12,0</t>
  </si>
  <si>
    <t>Úprava povrchů vnějších</t>
  </si>
  <si>
    <t>94</t>
  </si>
  <si>
    <t>622131121</t>
  </si>
  <si>
    <t>Podkladní a spojovací vrstva vnějších omítaných ploch penetrace nanášená ručně stěn</t>
  </si>
  <si>
    <t>1363192678</t>
  </si>
  <si>
    <t>https://podminky.urs.cz/item/CS_URS_2023_01/622131121</t>
  </si>
  <si>
    <t>viz. KZS</t>
  </si>
  <si>
    <t>480,586</t>
  </si>
  <si>
    <t>viz. sokl nad terénem</t>
  </si>
  <si>
    <t>(75,0+15,3)*0,3</t>
  </si>
  <si>
    <t>95</t>
  </si>
  <si>
    <t>622221031</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</si>
  <si>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120 do 160 mm</t>
  </si>
  <si>
    <t>-2135650467</t>
  </si>
  <si>
    <t>https://podminky.urs.cz/item/CS_URS_2023_01/622221031</t>
  </si>
  <si>
    <t>(75,0+15,3)*5,0</t>
  </si>
  <si>
    <t>29,5*3,6</t>
  </si>
  <si>
    <t>-otvory</t>
  </si>
  <si>
    <t>-2,1*2,05*3</t>
  </si>
  <si>
    <t>-1,8*2,05*8</t>
  </si>
  <si>
    <t>-1,05*2,05*1</t>
  </si>
  <si>
    <t>-1,2*2,05*2</t>
  </si>
  <si>
    <t>-0,9*2,05*2</t>
  </si>
  <si>
    <t>-0,915*1,22*1</t>
  </si>
  <si>
    <t>-1,0*0,6*3</t>
  </si>
  <si>
    <t>-0,9*2,0*5</t>
  </si>
  <si>
    <t>-1,3*2,0</t>
  </si>
  <si>
    <t>-1,7*2,4</t>
  </si>
  <si>
    <t>-1,2*2,1</t>
  </si>
  <si>
    <t>-1,4*2,0</t>
  </si>
  <si>
    <t>96</t>
  </si>
  <si>
    <t>63152266</t>
  </si>
  <si>
    <t>deska tepelně izolační minerální kontaktních fasád podélné vlákno λ=0,034 tl 160mm</t>
  </si>
  <si>
    <t>1835716527</t>
  </si>
  <si>
    <t>480,586*1,05 'Přepočtené koeficientem množství</t>
  </si>
  <si>
    <t>97</t>
  </si>
  <si>
    <t>622251105</t>
  </si>
  <si>
    <t>Montáž kontaktního zateplení lepením a mechanickým kotvením Příplatek k cenám za zápustnou montáž kotev s použitím tepelněizolačních zátek na vnější stěny z minerální vlny</t>
  </si>
  <si>
    <t>-1215541073</t>
  </si>
  <si>
    <t>https://podminky.urs.cz/item/CS_URS_2023_01/622251105</t>
  </si>
  <si>
    <t>98</t>
  </si>
  <si>
    <t>622151031</t>
  </si>
  <si>
    <t>Penetrační nátěr vnějších pastovitých tenkovrstvých omítek silikonový stěn</t>
  </si>
  <si>
    <t>765442270</t>
  </si>
  <si>
    <t>https://podminky.urs.cz/item/CS_URS_2023_01/622151031</t>
  </si>
  <si>
    <t>ostění+ nadpraží</t>
  </si>
  <si>
    <t>148,605*0,16</t>
  </si>
  <si>
    <t>99</t>
  </si>
  <si>
    <t>622531012</t>
  </si>
  <si>
    <t>Omítka tenkovrstvá silikonová vnějších ploch probarvená bez penetrace zatíraná (škrábaná), zrnitost 1,5 mm stěn</t>
  </si>
  <si>
    <t>-460686752</t>
  </si>
  <si>
    <t>https://podminky.urs.cz/item/CS_URS_2023_01/622531012</t>
  </si>
  <si>
    <t>100</t>
  </si>
  <si>
    <t>622142001</t>
  </si>
  <si>
    <t>Potažení vnějších ploch pletivem v ploše nebo pruzích, na plném podkladu sklovláknitým vtlačením do tmelu stěn</t>
  </si>
  <si>
    <t>-1734872921</t>
  </si>
  <si>
    <t>https://podminky.urs.cz/item/CS_URS_2023_01/622142001</t>
  </si>
  <si>
    <t>sokl nad terénem</t>
  </si>
  <si>
    <t>101</t>
  </si>
  <si>
    <t>622151021</t>
  </si>
  <si>
    <t>Penetrační nátěr vnějších pastovitých tenkovrstvých omítek mozaikových akrylátový stěn</t>
  </si>
  <si>
    <t>-364958743</t>
  </si>
  <si>
    <t>https://podminky.urs.cz/item/CS_URS_2023_01/622151021</t>
  </si>
  <si>
    <t>102</t>
  </si>
  <si>
    <t>622511112</t>
  </si>
  <si>
    <t>Omítka tenkovrstvá akrylátová vnějších ploch probarvená bez penetrace mozaiková střednězrnná stěn</t>
  </si>
  <si>
    <t>1924747308</t>
  </si>
  <si>
    <t>https://podminky.urs.cz/item/CS_URS_2023_01/622511112</t>
  </si>
  <si>
    <t>103</t>
  </si>
  <si>
    <t>-595376356</t>
  </si>
  <si>
    <t>148,605</t>
  </si>
  <si>
    <t>5,3*4</t>
  </si>
  <si>
    <t>3,7*4</t>
  </si>
  <si>
    <t>104</t>
  </si>
  <si>
    <t>1941606701</t>
  </si>
  <si>
    <t>184,605*1,05 'Přepočtené koeficientem množství</t>
  </si>
  <si>
    <t>105</t>
  </si>
  <si>
    <t>-892036683</t>
  </si>
  <si>
    <t>106</t>
  </si>
  <si>
    <t>-1770716434</t>
  </si>
  <si>
    <t>148,605*1,05 'Přepočtené koeficientem množství</t>
  </si>
  <si>
    <t>107</t>
  </si>
  <si>
    <t>622252002</t>
  </si>
  <si>
    <t>Montáž profilů kontaktního zateplení ostatních stěnových, dilatačních apod. lepených do tmelu</t>
  </si>
  <si>
    <t>-443765141</t>
  </si>
  <si>
    <t>https://podminky.urs.cz/item/CS_URS_2023_01/622252002</t>
  </si>
  <si>
    <t>5,0*4</t>
  </si>
  <si>
    <t>108</t>
  </si>
  <si>
    <t>59051502</t>
  </si>
  <si>
    <t>profil dilatační rohový PVC s výztužnou tkaninou pro ETICS</t>
  </si>
  <si>
    <t>407021375</t>
  </si>
  <si>
    <t>20*1,05 'Přepočtené koeficientem množství</t>
  </si>
  <si>
    <t>109</t>
  </si>
  <si>
    <t>-1140845535</t>
  </si>
  <si>
    <t>32,8+3,0</t>
  </si>
  <si>
    <t>110</t>
  </si>
  <si>
    <t>59051512</t>
  </si>
  <si>
    <t>profil začišťovací s okapnicí PVC s výztužnou tkaninou pro parapet ETICS</t>
  </si>
  <si>
    <t>-1215335910</t>
  </si>
  <si>
    <t>35,8*1,05 'Přepočtené koeficientem množství</t>
  </si>
  <si>
    <t>111</t>
  </si>
  <si>
    <t>2076825873</t>
  </si>
  <si>
    <t>112</t>
  </si>
  <si>
    <t>629991001</t>
  </si>
  <si>
    <t>Zakrytí vnějších ploch před znečištěním včetně pozdějšího odkrytí ploch podélných rovných (např. chodníků) fólií položenou volně</t>
  </si>
  <si>
    <t>785585968</t>
  </si>
  <si>
    <t>https://podminky.urs.cz/item/CS_URS_2023_01/629991001</t>
  </si>
  <si>
    <t>(77,0+15,0)*1,2</t>
  </si>
  <si>
    <t>Podlahy a podlahové konstrukce</t>
  </si>
  <si>
    <t>113</t>
  </si>
  <si>
    <t>631311125</t>
  </si>
  <si>
    <t>Mazanina z betonu prostého bez zvýšených nároků na prostředí tl. přes 80 do 120 mm tř. C 20/25</t>
  </si>
  <si>
    <t>796007933</t>
  </si>
  <si>
    <t>https://podminky.urs.cz/item/CS_URS_2023_01/631311125</t>
  </si>
  <si>
    <t>(335,76+170,626)*0,085</t>
  </si>
  <si>
    <t>(29,4+9,9)*0,1</t>
  </si>
  <si>
    <t>114</t>
  </si>
  <si>
    <t>631319012</t>
  </si>
  <si>
    <t>Příplatek k cenám mazanin za úpravu povrchu mazaniny přehlazením, mazanina tl. přes 80 do 120 mm</t>
  </si>
  <si>
    <t>-2021565791</t>
  </si>
  <si>
    <t>https://podminky.urs.cz/item/CS_URS_2023_01/631319012</t>
  </si>
  <si>
    <t>115</t>
  </si>
  <si>
    <t>631319173</t>
  </si>
  <si>
    <t>Příplatek k cenám mazanin za stržení povrchu spodní vrstvy mazaniny latí před vložením výztuže nebo pletiva pro tl. obou vrstev mazaniny přes 80 do 120 mm</t>
  </si>
  <si>
    <t>-1908760612</t>
  </si>
  <si>
    <t>https://podminky.urs.cz/item/CS_URS_2023_01/631319173</t>
  </si>
  <si>
    <t>116</t>
  </si>
  <si>
    <t>K857</t>
  </si>
  <si>
    <t>Příplatek za dilatační spáry v betonové podlaze v předepsaném rastru</t>
  </si>
  <si>
    <t>1639353339</t>
  </si>
  <si>
    <t>117</t>
  </si>
  <si>
    <t>631311114</t>
  </si>
  <si>
    <t>Mazanina z betonu prostého bez zvýšených nároků na prostředí tl. přes 50 do 80 mm tř. C 16/20</t>
  </si>
  <si>
    <t>-961843451</t>
  </si>
  <si>
    <t>https://podminky.urs.cz/item/CS_URS_2023_01/631311114</t>
  </si>
  <si>
    <t>střecha</t>
  </si>
  <si>
    <t>(37,5+502,1-53,6)*0,05</t>
  </si>
  <si>
    <t>(38,7)*0,05</t>
  </si>
  <si>
    <t>118</t>
  </si>
  <si>
    <t>631319011</t>
  </si>
  <si>
    <t>Příplatek k cenám mazanin za úpravu povrchu mazaniny přehlazením, mazanina tl. přes 50 do 80 mm</t>
  </si>
  <si>
    <t>878008860</t>
  </si>
  <si>
    <t>https://podminky.urs.cz/item/CS_URS_2023_01/631319011</t>
  </si>
  <si>
    <t>119</t>
  </si>
  <si>
    <t>631319171</t>
  </si>
  <si>
    <t>Příplatek k cenám mazanin za stržení povrchu spodní vrstvy mazaniny latí před vložením výztuže nebo pletiva pro tl. obou vrstev mazaniny přes 50 do 80 mm</t>
  </si>
  <si>
    <t>1772148098</t>
  </si>
  <si>
    <t>https://podminky.urs.cz/item/CS_URS_2023_01/631319171</t>
  </si>
  <si>
    <t>120</t>
  </si>
  <si>
    <t>631362021</t>
  </si>
  <si>
    <t>Výztuž mazanin ze svařovaných sítí z drátů typu KARI</t>
  </si>
  <si>
    <t>-1310580110</t>
  </si>
  <si>
    <t>https://podminky.urs.cz/item/CS_URS_2023_01/631362021</t>
  </si>
  <si>
    <t>(335,76+170,626)*0,0079*1,2</t>
  </si>
  <si>
    <t>(29,4+9,9)*0,0079*1,2</t>
  </si>
  <si>
    <t>(37,5+502,1-53,6)*0,00308*1,2</t>
  </si>
  <si>
    <t>(38,7)*0,00308*1,2</t>
  </si>
  <si>
    <t>121</t>
  </si>
  <si>
    <t>634112112</t>
  </si>
  <si>
    <t>Obvodová dilatace mezi stěnou a mazaninou nebo potěrem podlahovým páskem z pěnového PE tl. do 10 mm, výšky 100 mm</t>
  </si>
  <si>
    <t>757109755</t>
  </si>
  <si>
    <t>https://podminky.urs.cz/item/CS_URS_2023_01/634112112</t>
  </si>
  <si>
    <t>viz. tabulka místností-obvody</t>
  </si>
  <si>
    <t>677,89</t>
  </si>
  <si>
    <t>22,2+15,0</t>
  </si>
  <si>
    <t>122</t>
  </si>
  <si>
    <t>637121111</t>
  </si>
  <si>
    <t>Okapový chodník z kameniva s udusáním a urovnáním povrchu z kačírku tl. 100 mm</t>
  </si>
  <si>
    <t>-94899623</t>
  </si>
  <si>
    <t>https://podminky.urs.cz/item/CS_URS_2023_01/637121111</t>
  </si>
  <si>
    <t>(75,0+15,3)*0,5</t>
  </si>
  <si>
    <t>Ostatní konstrukce a práce, bourání</t>
  </si>
  <si>
    <t>Stavební přípomoce k TZB</t>
  </si>
  <si>
    <t>123</t>
  </si>
  <si>
    <t>K850</t>
  </si>
  <si>
    <t>Stavební přípomoce k TZB (vysekání, prostupy, zahození atd.)</t>
  </si>
  <si>
    <t>-552556588</t>
  </si>
  <si>
    <t>Lešení a stavební výtahy</t>
  </si>
  <si>
    <t>124</t>
  </si>
  <si>
    <t>949101112</t>
  </si>
  <si>
    <t>Lešení pomocné pracovní pro objekty pozemních staveb pro zatížení do 150 kg/m2, o výšce lešeňové podlahy přes 1,9 do 3,5 m</t>
  </si>
  <si>
    <t>-215563474</t>
  </si>
  <si>
    <t>https://podminky.urs.cz/item/CS_URS_2023_01/949101112</t>
  </si>
  <si>
    <t>125</t>
  </si>
  <si>
    <t>949101111</t>
  </si>
  <si>
    <t>Lešení pomocné pracovní pro objekty pozemních staveb pro zatížení do 150 kg/m2, o výšce lešeňové podlahy do 1,9 m</t>
  </si>
  <si>
    <t>-1586308816</t>
  </si>
  <si>
    <t>https://podminky.urs.cz/item/CS_URS_2023_01/949101111</t>
  </si>
  <si>
    <t>126</t>
  </si>
  <si>
    <t>941211111</t>
  </si>
  <si>
    <t>Montáž lešení řadového rámového lehkého pracovního s podlahami s provozním zatížením tř. 3 do 200 kg/m2 šířky tř. SW06 od 0,6 do 0,9 m, výšky do 10 m</t>
  </si>
  <si>
    <t>-1558447282</t>
  </si>
  <si>
    <t>https://podminky.urs.cz/item/CS_URS_2023_01/941211111</t>
  </si>
  <si>
    <t>(77,0+15,0)*(5,3+1,0)</t>
  </si>
  <si>
    <t>34,0*(3,6+1,0)</t>
  </si>
  <si>
    <t>127</t>
  </si>
  <si>
    <t>941211211</t>
  </si>
  <si>
    <t>Montáž lešení řadového rámového lehkého pracovního s podlahami s provozním zatížením tř. 3 do 200 kg/m2 Příplatek za první a každý další den použití lešení k ceně -1111 nebo -1112</t>
  </si>
  <si>
    <t>-1152221056</t>
  </si>
  <si>
    <t>https://podminky.urs.cz/item/CS_URS_2023_01/941211211</t>
  </si>
  <si>
    <t>736,0*31*4</t>
  </si>
  <si>
    <t>128</t>
  </si>
  <si>
    <t>941211811</t>
  </si>
  <si>
    <t>Demontáž lešení řadového rámového lehkého pracovního s provozním zatížením tř. 3 do 200 kg/m2 šířky tř. SW06 od 0,6 do 0,9 m, výšky do 10 m</t>
  </si>
  <si>
    <t>468205320</t>
  </si>
  <si>
    <t>https://podminky.urs.cz/item/CS_URS_2023_01/941211811</t>
  </si>
  <si>
    <t>129</t>
  </si>
  <si>
    <t>944511111</t>
  </si>
  <si>
    <t>Montáž ochranné sítě zavěšené na konstrukci lešení z textilie z umělých vláken</t>
  </si>
  <si>
    <t>1711957873</t>
  </si>
  <si>
    <t>https://podminky.urs.cz/item/CS_URS_2023_01/944511111</t>
  </si>
  <si>
    <t>130</t>
  </si>
  <si>
    <t>944511211</t>
  </si>
  <si>
    <t>Montáž ochranné sítě Příplatek za první a každý další den použití sítě k ceně -1111</t>
  </si>
  <si>
    <t>192010118</t>
  </si>
  <si>
    <t>https://podminky.urs.cz/item/CS_URS_2023_01/944511211</t>
  </si>
  <si>
    <t>131</t>
  </si>
  <si>
    <t>944511811</t>
  </si>
  <si>
    <t>Demontáž ochranné sítě zavěšené na konstrukci lešení z textilie z umělých vláken</t>
  </si>
  <si>
    <t>148021250</t>
  </si>
  <si>
    <t>https://podminky.urs.cz/item/CS_URS_2023_01/944511811</t>
  </si>
  <si>
    <t>Různé dokončovací konstrukce a práce pozemních staveb</t>
  </si>
  <si>
    <t>132</t>
  </si>
  <si>
    <t>952901111</t>
  </si>
  <si>
    <t>Vyčištění budov nebo objektů před předáním do užívání budov bytové nebo občanské výstavby, světlé výšky podlaží do 4 m</t>
  </si>
  <si>
    <t>-1377132030</t>
  </si>
  <si>
    <t>https://podminky.urs.cz/item/CS_URS_2023_01/952901111</t>
  </si>
  <si>
    <t>54,5</t>
  </si>
  <si>
    <t>133</t>
  </si>
  <si>
    <t>K006</t>
  </si>
  <si>
    <t>D+M PHP s hasicí schopností 21A/113B</t>
  </si>
  <si>
    <t>-154506509</t>
  </si>
  <si>
    <t>134</t>
  </si>
  <si>
    <t>K007</t>
  </si>
  <si>
    <t>D+M PHP typu 55B</t>
  </si>
  <si>
    <t>-598838552</t>
  </si>
  <si>
    <t>135</t>
  </si>
  <si>
    <t>K008</t>
  </si>
  <si>
    <t>D+M bezpečnostní tabulky dle PBŘ</t>
  </si>
  <si>
    <t>450740746</t>
  </si>
  <si>
    <t>136</t>
  </si>
  <si>
    <t>K009</t>
  </si>
  <si>
    <t>D+M požární ucpávky dle PBŘ</t>
  </si>
  <si>
    <t>1209619041</t>
  </si>
  <si>
    <t>137</t>
  </si>
  <si>
    <t>K859</t>
  </si>
  <si>
    <t>Úprava střechy navazujícího objektu v návaznosti na přístavbu- rozebrání, odříznutí, doplnění dřevěného klínu, OSB desky a hydroizolace atd. (kompletní provedení)- podrobně viz. Detail atikové zdi a šikmé střechy v PD (množství vykázáno jako metry běžné návaznosti nové a stávaj</t>
  </si>
  <si>
    <t>618709184</t>
  </si>
  <si>
    <t>8,0+18,0</t>
  </si>
  <si>
    <t>138</t>
  </si>
  <si>
    <t>K858</t>
  </si>
  <si>
    <t>Podchycování stávajících vazníků při úpravě</t>
  </si>
  <si>
    <t>404917595</t>
  </si>
  <si>
    <t>Bourání konstrukcí</t>
  </si>
  <si>
    <t>139</t>
  </si>
  <si>
    <t>971033651</t>
  </si>
  <si>
    <t>Vybourání otvorů ve zdivu základovém nebo nadzákladovém z cihel, tvárnic, příčkovek z cihel pálených na maltu vápennou nebo vápenocementovou plochy do 4 m2, tl. do 600 mm</t>
  </si>
  <si>
    <t>688255570</t>
  </si>
  <si>
    <t>https://podminky.urs.cz/item/CS_URS_2023_01/971033651</t>
  </si>
  <si>
    <t>1,2*2,0*0,4*2</t>
  </si>
  <si>
    <t>997</t>
  </si>
  <si>
    <t>Přesun sutě</t>
  </si>
  <si>
    <t>140</t>
  </si>
  <si>
    <t>997013211</t>
  </si>
  <si>
    <t>Vnitrostaveništní doprava suti a vybouraných hmot vodorovně do 50 m svisle ručně pro budovy a haly výšky do 6 m</t>
  </si>
  <si>
    <t>403190181</t>
  </si>
  <si>
    <t>https://podminky.urs.cz/item/CS_URS_2023_01/997013211</t>
  </si>
  <si>
    <t>141</t>
  </si>
  <si>
    <t>997013501</t>
  </si>
  <si>
    <t>Odvoz suti a vybouraných hmot na skládku nebo meziskládku se složením, na vzdálenost do 1 km</t>
  </si>
  <si>
    <t>-1006866463</t>
  </si>
  <si>
    <t>https://podminky.urs.cz/item/CS_URS_2023_01/997013501</t>
  </si>
  <si>
    <t>142</t>
  </si>
  <si>
    <t>997013509</t>
  </si>
  <si>
    <t>Odvoz suti a vybouraných hmot na skládku nebo meziskládku se složením, na vzdálenost Příplatek k ceně za každý další i započatý 1 km přes 1 km</t>
  </si>
  <si>
    <t>1593080280</t>
  </si>
  <si>
    <t>https://podminky.urs.cz/item/CS_URS_2023_01/997013509</t>
  </si>
  <si>
    <t>3,696*15 'Přepočtené koeficientem množství</t>
  </si>
  <si>
    <t>143</t>
  </si>
  <si>
    <t>997013631</t>
  </si>
  <si>
    <t>Poplatek za uložení stavebního odpadu na skládce (skládkovné) směsného stavebního a demoličního zatříděného do Katalogu odpadů pod kódem 17 09 04</t>
  </si>
  <si>
    <t>746597932</t>
  </si>
  <si>
    <t>https://podminky.urs.cz/item/CS_URS_2023_01/997013631</t>
  </si>
  <si>
    <t>998</t>
  </si>
  <si>
    <t>Přesun hmot</t>
  </si>
  <si>
    <t>144</t>
  </si>
  <si>
    <t>998011002</t>
  </si>
  <si>
    <t>Přesun hmot pro budovy občanské výstavby, bydlení, výrobu a služby s nosnou svislou konstrukcí zděnou z cihel, tvárnic nebo kamene vodorovná dopravní vzdálenost do 100 m pro budovy výšky přes 6 do 12 m</t>
  </si>
  <si>
    <t>1871305713</t>
  </si>
  <si>
    <t>https://podminky.urs.cz/item/CS_URS_2023_01/998011002</t>
  </si>
  <si>
    <t>PSV</t>
  </si>
  <si>
    <t>Práce a dodávky PSV</t>
  </si>
  <si>
    <t>711</t>
  </si>
  <si>
    <t>Izolace proti vodě, vlhkosti a plynům</t>
  </si>
  <si>
    <t>145</t>
  </si>
  <si>
    <t>711111001</t>
  </si>
  <si>
    <t>Provedení izolace proti zemní vlhkosti natěradly a tmely za studena na ploše vodorovné V nátěrem penetračním</t>
  </si>
  <si>
    <t>1110233688</t>
  </si>
  <si>
    <t>https://podminky.urs.cz/item/CS_URS_2023_01/711111001</t>
  </si>
  <si>
    <t>146</t>
  </si>
  <si>
    <t>11163150</t>
  </si>
  <si>
    <t>lak penetrační asfaltový</t>
  </si>
  <si>
    <t>-1973759415</t>
  </si>
  <si>
    <t>577,5*0,0003 'Přepočtené koeficientem množství</t>
  </si>
  <si>
    <t>147</t>
  </si>
  <si>
    <t>711112001</t>
  </si>
  <si>
    <t>Provedení izolace proti zemní vlhkosti natěradly a tmely za studena na ploše svislé S nátěrem penetračním</t>
  </si>
  <si>
    <t>1445598380</t>
  </si>
  <si>
    <t>https://podminky.urs.cz/item/CS_URS_2023_01/711112001</t>
  </si>
  <si>
    <t>112,7*1,4</t>
  </si>
  <si>
    <t>148</t>
  </si>
  <si>
    <t>-519540648</t>
  </si>
  <si>
    <t>157,78*0,0003 'Přepočtené koeficientem množství</t>
  </si>
  <si>
    <t>149</t>
  </si>
  <si>
    <t>711141559</t>
  </si>
  <si>
    <t>Provedení izolace proti zemní vlhkosti pásy přitavením NAIP na ploše vodorovné V</t>
  </si>
  <si>
    <t>20432471</t>
  </si>
  <si>
    <t>https://podminky.urs.cz/item/CS_URS_2023_01/711141559</t>
  </si>
  <si>
    <t>dvě vrstvy</t>
  </si>
  <si>
    <t>577,5*2</t>
  </si>
  <si>
    <t>150</t>
  </si>
  <si>
    <t>62853004</t>
  </si>
  <si>
    <t>pás asfaltový natavitelný modifikovaný SBS tl 4,0mm s vložkou ze skleněné tkaniny a spalitelnou PE fólií nebo jemnozrnným minerálním posypem na horním povrchu</t>
  </si>
  <si>
    <t>1309722508</t>
  </si>
  <si>
    <t>1155*1,1655 'Přepočtené koeficientem množství</t>
  </si>
  <si>
    <t>151</t>
  </si>
  <si>
    <t>711142559</t>
  </si>
  <si>
    <t>Provedení izolace proti zemní vlhkosti pásy přitavením NAIP na ploše svislé S</t>
  </si>
  <si>
    <t>820960395</t>
  </si>
  <si>
    <t>https://podminky.urs.cz/item/CS_URS_2023_01/711142559</t>
  </si>
  <si>
    <t>157,78*2</t>
  </si>
  <si>
    <t>152</t>
  </si>
  <si>
    <t>541762415</t>
  </si>
  <si>
    <t>315,56*1,1655 'Přepočtené koeficientem množství</t>
  </si>
  <si>
    <t>153</t>
  </si>
  <si>
    <t>711161212</t>
  </si>
  <si>
    <t>Izolace proti zemní vlhkosti a beztlakové vodě nopovými fóliemi na ploše svislé S vrstva ochranná, odvětrávací a drenážní výška nopku 8,0 mm, tl. fólie do 0,6 mm</t>
  </si>
  <si>
    <t>-1855923194</t>
  </si>
  <si>
    <t>https://podminky.urs.cz/item/CS_URS_2023_01/711161212</t>
  </si>
  <si>
    <t>sokl</t>
  </si>
  <si>
    <t>(75,0+15,3)*1,1</t>
  </si>
  <si>
    <t>154</t>
  </si>
  <si>
    <t>711161384</t>
  </si>
  <si>
    <t>Izolace proti zemní vlhkosti a beztlakové vodě nopovými fóliemi ostatní ukončení izolace provětrávací lištou</t>
  </si>
  <si>
    <t>950508029</t>
  </si>
  <si>
    <t>https://podminky.urs.cz/item/CS_URS_2023_01/711161384</t>
  </si>
  <si>
    <t>155</t>
  </si>
  <si>
    <t>998711102</t>
  </si>
  <si>
    <t>Přesun hmot pro izolace proti vodě, vlhkosti a plynům stanovený z hmotnosti přesunovaného materiálu vodorovná dopravní vzdálenost do 50 m v objektech výšky přes 6 do 12 m</t>
  </si>
  <si>
    <t>-164361124</t>
  </si>
  <si>
    <t>https://podminky.urs.cz/item/CS_URS_2023_01/998711102</t>
  </si>
  <si>
    <t>712</t>
  </si>
  <si>
    <t>Povlakové krytiny</t>
  </si>
  <si>
    <t>156</t>
  </si>
  <si>
    <t>712311101</t>
  </si>
  <si>
    <t>Provedení povlakové krytiny střech plochých do 10° natěradly a tmely za studena nátěrem lakem penetračním nebo asfaltovým</t>
  </si>
  <si>
    <t>1535303108</t>
  </si>
  <si>
    <t>https://podminky.urs.cz/item/CS_URS_2023_01/712311101</t>
  </si>
  <si>
    <t>(37,5+502,1-53,6)</t>
  </si>
  <si>
    <t>svisle</t>
  </si>
  <si>
    <t>(26,0+99,2+29,5)*0,3</t>
  </si>
  <si>
    <t>(38,7)</t>
  </si>
  <si>
    <t>(25,0)*0,3</t>
  </si>
  <si>
    <t>157</t>
  </si>
  <si>
    <t>258507696</t>
  </si>
  <si>
    <t>578,61*0,00032 'Přepočtené koeficientem množství</t>
  </si>
  <si>
    <t>158</t>
  </si>
  <si>
    <t>712341559</t>
  </si>
  <si>
    <t>Provedení povlakové krytiny střech plochých do 10° pásy přitavením NAIP v plné ploše</t>
  </si>
  <si>
    <t>701351146</t>
  </si>
  <si>
    <t>https://podminky.urs.cz/item/CS_URS_2023_01/712341559</t>
  </si>
  <si>
    <t>159</t>
  </si>
  <si>
    <t>1054476696</t>
  </si>
  <si>
    <t>578,61*1,1655 'Přepočtené koeficientem množství</t>
  </si>
  <si>
    <t>160</t>
  </si>
  <si>
    <t>712391171</t>
  </si>
  <si>
    <t>Provedení povlakové krytiny střech plochých do 10° -ostatní práce provedení vrstvy textilní podkladní</t>
  </si>
  <si>
    <t>1835506311</t>
  </si>
  <si>
    <t>https://podminky.urs.cz/item/CS_URS_2023_01/712391171</t>
  </si>
  <si>
    <t>161</t>
  </si>
  <si>
    <t>69311068</t>
  </si>
  <si>
    <t>geotextilie netkaná separační, ochranná, filtrační, drenážní PP 300g/m2</t>
  </si>
  <si>
    <t>1862683666</t>
  </si>
  <si>
    <t>718,31*1,155 'Přepočtené koeficientem množství</t>
  </si>
  <si>
    <t>162</t>
  </si>
  <si>
    <t>712363604-2</t>
  </si>
  <si>
    <t>Provedení povlakové krytiny střech plochých do 10° s mechanicky kotvenou izolací včetně položení fólie a horkovzdušného svaření tl. tepelné izolace přes 240 mm budovy výšky do 18 m, kotvené do betonu</t>
  </si>
  <si>
    <t>856684222</t>
  </si>
  <si>
    <t>(26,0+99,2)*(0,75+0,55)</t>
  </si>
  <si>
    <t>(29,5)*0,3</t>
  </si>
  <si>
    <t>(25,0)*(0,33+0,55)</t>
  </si>
  <si>
    <t>163</t>
  </si>
  <si>
    <t>28322000</t>
  </si>
  <si>
    <t>fólie hydroizolační střešní mPVC mechanicky kotvená tl 2,0mm šedá</t>
  </si>
  <si>
    <t>-262961676</t>
  </si>
  <si>
    <t>718,31*1,1655 'Přepočtené koeficientem množství</t>
  </si>
  <si>
    <t>164</t>
  </si>
  <si>
    <t>712363352</t>
  </si>
  <si>
    <t>Povlakové krytiny střech plochých do 10° z tvarovaných poplastovaných lišt pro mPVC vnitřní koutová lišta rš 100 mm</t>
  </si>
  <si>
    <t>1888137517</t>
  </si>
  <si>
    <t>https://podminky.urs.cz/item/CS_URS_2023_01/712363352</t>
  </si>
  <si>
    <t>(26,0+99,2+29,5)</t>
  </si>
  <si>
    <t>(25,0)</t>
  </si>
  <si>
    <t>165</t>
  </si>
  <si>
    <t>712363353</t>
  </si>
  <si>
    <t>Povlakové krytiny střech plochých do 10° z tvarovaných poplastovaných lišt pro mPVC vnější koutová lišta rš 100 mm</t>
  </si>
  <si>
    <t>947153335</t>
  </si>
  <si>
    <t>https://podminky.urs.cz/item/CS_URS_2023_01/712363353</t>
  </si>
  <si>
    <t>(26,0+99,2)</t>
  </si>
  <si>
    <t>166</t>
  </si>
  <si>
    <t>712363354</t>
  </si>
  <si>
    <t>Povlakové krytiny střech plochých do 10° z tvarovaných poplastovaných lišt pro mPVC stěnová lišta vyhnutá rš 71 mm</t>
  </si>
  <si>
    <t>-89988554</t>
  </si>
  <si>
    <t>https://podminky.urs.cz/item/CS_URS_2023_01/712363354</t>
  </si>
  <si>
    <t>167</t>
  </si>
  <si>
    <t>712363359</t>
  </si>
  <si>
    <t>Povlakové krytiny střech plochých do 10° z tvarovaných poplastovaných lišt pro mPVC závětrná lišta rš 300 mm</t>
  </si>
  <si>
    <t>1766635589</t>
  </si>
  <si>
    <t>https://podminky.urs.cz/item/CS_URS_2023_01/712363359</t>
  </si>
  <si>
    <t>114,0+29,5</t>
  </si>
  <si>
    <t>168</t>
  </si>
  <si>
    <t>712363122</t>
  </si>
  <si>
    <t>Provedení povlakové krytiny střech plochých do 10° fólií ostatní činnosti při pokládání hydroizolačních fólií (materiál ve specifikaci) zaizolování prostupů střešní rovinou provedení rohů a koutů izolačními tvarovkami horkovzdušným navařením</t>
  </si>
  <si>
    <t>1204490072</t>
  </si>
  <si>
    <t>https://podminky.urs.cz/item/CS_URS_2023_01/712363122</t>
  </si>
  <si>
    <t>(4+8+4+4)*2</t>
  </si>
  <si>
    <t>169</t>
  </si>
  <si>
    <t>28322x</t>
  </si>
  <si>
    <t>roh nebo kout vnitřní pro střešní fólie mPVC šedé</t>
  </si>
  <si>
    <t>-1011990997</t>
  </si>
  <si>
    <t>170</t>
  </si>
  <si>
    <t>998712102</t>
  </si>
  <si>
    <t>Přesun hmot pro povlakové krytiny stanovený z hmotnosti přesunovaného materiálu vodorovná dopravní vzdálenost do 50 m v objektech výšky přes 6 do 12 m</t>
  </si>
  <si>
    <t>4963025</t>
  </si>
  <si>
    <t>https://podminky.urs.cz/item/CS_URS_2023_01/998712102</t>
  </si>
  <si>
    <t>713</t>
  </si>
  <si>
    <t>Izolace tepelné</t>
  </si>
  <si>
    <t>171</t>
  </si>
  <si>
    <t>713121111</t>
  </si>
  <si>
    <t>Montáž tepelné izolace podlah rohožemi, pásy, deskami, dílci, bloky (izolační materiál ve specifikaci) kladenými volně jednovrstvá</t>
  </si>
  <si>
    <t>-685972298</t>
  </si>
  <si>
    <t>https://podminky.urs.cz/item/CS_URS_2023_01/713121111</t>
  </si>
  <si>
    <t>172</t>
  </si>
  <si>
    <t>28375990</t>
  </si>
  <si>
    <t>deska EPS 150 pro konstrukce s vysokým zatížením λ=0,035 tl 140mm</t>
  </si>
  <si>
    <t>-403128897</t>
  </si>
  <si>
    <t>506,386*1,05 'Přepočtené koeficientem množství</t>
  </si>
  <si>
    <t>173</t>
  </si>
  <si>
    <t>1439783633</t>
  </si>
  <si>
    <t>174</t>
  </si>
  <si>
    <t>28376554</t>
  </si>
  <si>
    <t>deska polystyrénová pro snížení kročejového hluku (max. zatížení 4 kN/m2) tl 40mm</t>
  </si>
  <si>
    <t>-708776627</t>
  </si>
  <si>
    <t>175</t>
  </si>
  <si>
    <t>-870431857</t>
  </si>
  <si>
    <t>176</t>
  </si>
  <si>
    <t>28376555</t>
  </si>
  <si>
    <t>deska polystyrénová pro snížení kročejového hluku (max. zatížení 4 kN/m2) tl 50mm</t>
  </si>
  <si>
    <t>-198875523</t>
  </si>
  <si>
    <t>39,3*1,05 'Přepočtené koeficientem množství</t>
  </si>
  <si>
    <t>177</t>
  </si>
  <si>
    <t>713131143</t>
  </si>
  <si>
    <t>Montáž tepelné izolace stěn rohožemi, pásy, deskami, dílci, bloky (izolační materiál ve specifikaci) lepením celoplošně s mechanickým kotvením</t>
  </si>
  <si>
    <t>1944776541</t>
  </si>
  <si>
    <t>https://podminky.urs.cz/item/CS_URS_2023_01/713131143</t>
  </si>
  <si>
    <t>sokl pod terénem</t>
  </si>
  <si>
    <t>178</t>
  </si>
  <si>
    <t>28376425</t>
  </si>
  <si>
    <t>deska XPS hrana polodrážková a hladký povrch 300kPA tl 160mm</t>
  </si>
  <si>
    <t>-79606263</t>
  </si>
  <si>
    <t>157,78*1,05 'Přepočtené koeficientem množství</t>
  </si>
  <si>
    <t>179</t>
  </si>
  <si>
    <t>38311062</t>
  </si>
  <si>
    <t>29,5*0,35</t>
  </si>
  <si>
    <t>180</t>
  </si>
  <si>
    <t>28372319</t>
  </si>
  <si>
    <t>deska EPS 100 pro konstrukce s běžným zatížením λ=0,037 tl 160mm</t>
  </si>
  <si>
    <t>-1576584979</t>
  </si>
  <si>
    <t>10,325*1,05 'Přepočtené koeficientem množství</t>
  </si>
  <si>
    <t>181</t>
  </si>
  <si>
    <t>713141135</t>
  </si>
  <si>
    <t>Montáž tepelné izolace střech plochých rohožemi, pásy, deskami, dílci, bloky (izolační materiál ve specifikaci) přilepenými za studena bodově, jednovrstvá</t>
  </si>
  <si>
    <t>-1090631955</t>
  </si>
  <si>
    <t>https://podminky.urs.cz/item/CS_URS_2023_01/713141135</t>
  </si>
  <si>
    <t>182</t>
  </si>
  <si>
    <t>28372321</t>
  </si>
  <si>
    <t>deska EPS 100 pro konstrukce s běžným zatížením λ=0,037 tl 200mm</t>
  </si>
  <si>
    <t>-1673310863</t>
  </si>
  <si>
    <t>524,7*1,05 'Přepočtené koeficientem množství</t>
  </si>
  <si>
    <t>183</t>
  </si>
  <si>
    <t>1610449017</t>
  </si>
  <si>
    <t>184</t>
  </si>
  <si>
    <t>28375041</t>
  </si>
  <si>
    <t>deska EPS 200 pro konstrukce s velmi vysokým zatížením λ=0,034 tl 150mm</t>
  </si>
  <si>
    <t>-1751163309</t>
  </si>
  <si>
    <t>185</t>
  </si>
  <si>
    <t>713141212</t>
  </si>
  <si>
    <t>Montáž tepelné izolace střech plochých atikovými klíny přilepenými za studena nízkoexpanzní (PUR) pěnou</t>
  </si>
  <si>
    <t>-915136250</t>
  </si>
  <si>
    <t>https://podminky.urs.cz/item/CS_URS_2023_01/713141212</t>
  </si>
  <si>
    <t>(29,5)</t>
  </si>
  <si>
    <t>186</t>
  </si>
  <si>
    <t>63152005</t>
  </si>
  <si>
    <t>klín atikový přechodný minerální plochých střech tl 50x50mm</t>
  </si>
  <si>
    <t>4567027</t>
  </si>
  <si>
    <t>179,7*1,05 'Přepočtené koeficientem množství</t>
  </si>
  <si>
    <t>187</t>
  </si>
  <si>
    <t>713141335</t>
  </si>
  <si>
    <t>Montáž tepelné izolace střech plochých spádovými klíny v ploše přilepenými za studena bodově</t>
  </si>
  <si>
    <t>1241245201</t>
  </si>
  <si>
    <t>https://podminky.urs.cz/item/CS_URS_2023_01/713141335</t>
  </si>
  <si>
    <t>188</t>
  </si>
  <si>
    <t>28376141</t>
  </si>
  <si>
    <t>klín izolační EPS 100 spád do 5%</t>
  </si>
  <si>
    <t>-272106670</t>
  </si>
  <si>
    <t>524,7*0,08</t>
  </si>
  <si>
    <t>41,976*1,05 'Přepočtené koeficientem množství</t>
  </si>
  <si>
    <t>189</t>
  </si>
  <si>
    <t>713141351</t>
  </si>
  <si>
    <t>Montáž tepelné izolace střech plochých spádovými klíny na zhlaví atiky šířky do 500 mm přilepenými za studena zplna</t>
  </si>
  <si>
    <t>1575072073</t>
  </si>
  <si>
    <t>https://podminky.urs.cz/item/CS_URS_2023_01/713141351</t>
  </si>
  <si>
    <t>112,5+8,2</t>
  </si>
  <si>
    <t>28,0</t>
  </si>
  <si>
    <t>190</t>
  </si>
  <si>
    <t>28376416</t>
  </si>
  <si>
    <t>deska XPS hrana polodrážková a hladký povrch 300kPA tl 40mm</t>
  </si>
  <si>
    <t>1848196237</t>
  </si>
  <si>
    <t>(112,5+8,2)*0,375</t>
  </si>
  <si>
    <t>28,0*0,375</t>
  </si>
  <si>
    <t>55,763*1,05 'Přepočtené koeficientem množství</t>
  </si>
  <si>
    <t>191</t>
  </si>
  <si>
    <t>713141391</t>
  </si>
  <si>
    <t>Montáž tepelné izolace střech plochých na konstrukce stěn převyšující úroveň střechy např. atiky, prostupy střešní krytinou do výšky 1 000 mm přilepenými za studena zplna</t>
  </si>
  <si>
    <t>-2093696369</t>
  </si>
  <si>
    <t>https://podminky.urs.cz/item/CS_URS_2023_01/713141391</t>
  </si>
  <si>
    <t>vnitřní strana atiky</t>
  </si>
  <si>
    <t>(26,0+99,2)*1,2</t>
  </si>
  <si>
    <t>(25,0)*0,75</t>
  </si>
  <si>
    <t>192</t>
  </si>
  <si>
    <t>28372309</t>
  </si>
  <si>
    <t>deska EPS 100 pro konstrukce s běžným zatížením λ=0,037 tl 100mm</t>
  </si>
  <si>
    <t>1832569305</t>
  </si>
  <si>
    <t>168,99*1,05 'Přepočtené koeficientem množství</t>
  </si>
  <si>
    <t>193</t>
  </si>
  <si>
    <t>998713102</t>
  </si>
  <si>
    <t>Přesun hmot pro izolace tepelné stanovený z hmotnosti přesunovaného materiálu vodorovná dopravní vzdálenost do 50 m v objektech výšky přes 6 m do 12 m</t>
  </si>
  <si>
    <t>-847456695</t>
  </si>
  <si>
    <t>https://podminky.urs.cz/item/CS_URS_2023_01/998713102</t>
  </si>
  <si>
    <t>762</t>
  </si>
  <si>
    <t>Konstrukce tesařské</t>
  </si>
  <si>
    <t>194</t>
  </si>
  <si>
    <t>762342521</t>
  </si>
  <si>
    <t>Montáž laťování montáž kontralatí přes tepelnou izolaci tloušťky do 100 mm</t>
  </si>
  <si>
    <t>-733589725</t>
  </si>
  <si>
    <t>https://podminky.urs.cz/item/CS_URS_2023_01/762342521</t>
  </si>
  <si>
    <t>195</t>
  </si>
  <si>
    <t>60514114</t>
  </si>
  <si>
    <t>řezivo jehličnaté lať impregnovaná dl 4 m</t>
  </si>
  <si>
    <t>1357089866</t>
  </si>
  <si>
    <t>148,7*0,06*0,04</t>
  </si>
  <si>
    <t>0,357*1,1 'Přepočtené koeficientem množství</t>
  </si>
  <si>
    <t>196</t>
  </si>
  <si>
    <t>762361313</t>
  </si>
  <si>
    <t>Konstrukční vrstva pod klempířské prvky pro oplechování horních ploch zdí a nadezdívek (atik) z desek dřevoštěpkových šroubovaných do podkladu, tloušťky desky 25 mm</t>
  </si>
  <si>
    <t>-872180911</t>
  </si>
  <si>
    <t>https://podminky.urs.cz/item/CS_URS_2023_01/762361313</t>
  </si>
  <si>
    <t>(112,5+8,2)*(0,375+0,16)</t>
  </si>
  <si>
    <t>28,0*(0,375+0,16)</t>
  </si>
  <si>
    <t>197</t>
  </si>
  <si>
    <t>998762102</t>
  </si>
  <si>
    <t>Přesun hmot pro konstrukce tesařské stanovený z hmotnosti přesunovaného materiálu vodorovná dopravní vzdálenost do 50 m v objektech výšky přes 6 do 12 m</t>
  </si>
  <si>
    <t>-36602935</t>
  </si>
  <si>
    <t>https://podminky.urs.cz/item/CS_URS_2023_01/998762102</t>
  </si>
  <si>
    <t>763</t>
  </si>
  <si>
    <t>Konstrukce suché výstavby</t>
  </si>
  <si>
    <t>198</t>
  </si>
  <si>
    <t>763135101</t>
  </si>
  <si>
    <t>Montáž sádrokartonového podhledu kazetového demontovatelného, velikosti kazet 600x600 mm včetně zavěšené nosné konstrukce viditelné</t>
  </si>
  <si>
    <t>1408597369</t>
  </si>
  <si>
    <t>https://podminky.urs.cz/item/CS_URS_2023_01/763135101</t>
  </si>
  <si>
    <t>viz. tabulka místností</t>
  </si>
  <si>
    <t>8,545+13,08+18,042</t>
  </si>
  <si>
    <t>199</t>
  </si>
  <si>
    <t>590x1</t>
  </si>
  <si>
    <t>Podhled kazetový speciální 
Kazetový podhled z plných bílých (přibližně RAL 9003) plechových kazet 600 x 600 mm. Tloušťka plechu je cca 0,6 mm. Reakce na oheň A1. Kazety jsou montovány tzv. systémem
„clip-in“. Systém splňuje třídu vylučování prachových částic ISO 1 dle EN ISO 14 644-1. Každou kazetu je možné demontovat vyklopením pomocí speciálního nářadí. Podhled je
čistitelný a dezinfikovatelný všemi běžnými prostředky a dále tlakovou vodou. Alfa w = 0,05. Reakce na oheň A1.Nosný rošt pro kovové podhledy RAL 9003 .
Součástí dodávky je zatmelení spáry mezi obvodovou lištou a stěnou.
kazetové podhledy nejvyšší hygienické třídy s možností intezivní dezinfekce a mokré údržby, zvuková absorpce aw - 0,8 - panely standardně klipovány v rastru, aby odolaly tlaku při
čištění, vzduchotěsný se zatřenými hranami jednotlivých kazet podhledu</t>
  </si>
  <si>
    <t>551080289</t>
  </si>
  <si>
    <t>39,667*1,05 'Přepočtené koeficientem množství</t>
  </si>
  <si>
    <t>200</t>
  </si>
  <si>
    <t>-1257519159</t>
  </si>
  <si>
    <t>18,803+1,554+2,188+2,887+1,744+1,44+1,44+1,76+1,76+1,44+1,44+1,744</t>
  </si>
  <si>
    <t>4,72+1,08+1,35+9,815+5,844+1,35+1,53+14,492+1,575</t>
  </si>
  <si>
    <t>201</t>
  </si>
  <si>
    <t>590x13</t>
  </si>
  <si>
    <t>Podhled kazetový impregnovaný 
Minerální kazetový podhled. Kazety jsou tvaru 600 x 600 mm s kolmou hranou. Kazety jsou kašírované akustickou bílou textilií, jsou 100% recyklovatelné, tl. 15 mm, alfa w 0,85, CAC
32 dB, RH 95%, odrazivost světla 87%, třída propustnosti vzduchu PM1. Kazety jsou dále hodnoceny z hlediska vylučování prachových částic do třídy ISO 5 dle EN ISO 14 644-1.
Reakce na oheň A2-s1,d0 . Nosný rošt RAL 9003.
vlhké prostory, střední hygienická řada s možností mokré údržby, která odolává zvýšené vlhkosti a náročnějším podmínkám, umožňuje čištění párou, odolává i běžným dezinfekčním
prostředkům, s ohledem na pouze nárazovou zvýšenou vlhkost postačuje rastr v běžné korozivní třídě C1, panely standardně klipovány v rastru, aby odolaly tlaku při čištění</t>
  </si>
  <si>
    <t>-1301906633</t>
  </si>
  <si>
    <t>79,956*1,05 'Přepočtené koeficientem množství</t>
  </si>
  <si>
    <t>202</t>
  </si>
  <si>
    <t>1390535576</t>
  </si>
  <si>
    <t>65,688+17,642+12,075+13,637+14,507+9,023+2,664+5,98+25,394+12,6+4,395+12,438+5,443+3,892+14,817+5,593+16,85+23,171+4,048+28,011+20,229+20,229+23,875</t>
  </si>
  <si>
    <t>6,972+5,508+4,271+5,402+2,409</t>
  </si>
  <si>
    <t>203</t>
  </si>
  <si>
    <t>590x133</t>
  </si>
  <si>
    <t>Podhled kazetový běžný 
Minerální kazetový podhled do prostředí s vysokými nároky na hygienu. Rozměr 600 x 600 mm s kolmou hranou. Kazety jsou kašírované bílou akustickou textilií, jsou 100%
recyklovatelné, alfa w 0,85, CAC = 32 dB, odrazivost světla 87%, RH = 95%, třída propustnosti vzduchu PM1. . Kazety jsou dále hodnoceny z hlediska vylučování prachových částic do
třídy ISO č dle EN ISO 14 644-1; dále jsou zatříděny do kategorie M1 dle NF S 90-351, třída dekontaminace CP5. Reakce na oheň A2-s1,d0 . Nosný rošt RAL 9003.
běžné prostory, nižší ekonomická výrobní řada s omyvatelným povrchem</t>
  </si>
  <si>
    <t>1009828477</t>
  </si>
  <si>
    <t>386,763*1,05 'Přepočtené koeficientem množství</t>
  </si>
  <si>
    <t>204</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</si>
  <si>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</si>
  <si>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</si>
  <si>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176418253</t>
  </si>
  <si>
    <t>https://podminky.urs.cz/item/CS_URS_2023_01/998763302</t>
  </si>
  <si>
    <t>764</t>
  </si>
  <si>
    <t>Konstrukce klempířské</t>
  </si>
  <si>
    <t>205</t>
  </si>
  <si>
    <t>764216643</t>
  </si>
  <si>
    <t>Oplechování parapetů z pozinkovaného plechu s povrchovou úpravou rovných celoplošně lepené, bez rohů rš 250 mm</t>
  </si>
  <si>
    <t>-2026932351</t>
  </si>
  <si>
    <t>https://podminky.urs.cz/item/CS_URS_2023_01/764216643</t>
  </si>
  <si>
    <t>2,05*3</t>
  </si>
  <si>
    <t>2,05*8</t>
  </si>
  <si>
    <t>2,05*1</t>
  </si>
  <si>
    <t>2,05*2</t>
  </si>
  <si>
    <t>206</t>
  </si>
  <si>
    <t>764226443</t>
  </si>
  <si>
    <t>Oplechování parapetů z hliníkového plechu rovných celoplošně lepené, bez rohů rš 250 mm</t>
  </si>
  <si>
    <t>2100807576</t>
  </si>
  <si>
    <t>https://podminky.urs.cz/item/CS_URS_2023_01/764226443</t>
  </si>
  <si>
    <t>1,0*3</t>
  </si>
  <si>
    <t>207</t>
  </si>
  <si>
    <t>K581</t>
  </si>
  <si>
    <t>D+M prvku ozn. K1- Oplechování atiky hlavního objektu
- šířka atikové zdi tl.540 mm, oplechování atiky RŠ 660 mm</t>
  </si>
  <si>
    <t>-1206084735</t>
  </si>
  <si>
    <t>208</t>
  </si>
  <si>
    <t>K582</t>
  </si>
  <si>
    <t>D+M prvku ozn. K2- Oplechování atiky střechy strojovny VZT
- šířka atikové zdi tl.540 mm, oplechování atiky RŠ 660 mm</t>
  </si>
  <si>
    <t>-1907988875</t>
  </si>
  <si>
    <t>209</t>
  </si>
  <si>
    <t>K583</t>
  </si>
  <si>
    <t>D+M prvku ozn. K3- Oplechování snížení atiky a bočních stěn
- oplechování snížené atiky rozměry r.š. 660 mm 
- boční stěny r.š.600mm</t>
  </si>
  <si>
    <t>-1732618412</t>
  </si>
  <si>
    <t>210</t>
  </si>
  <si>
    <t>K584</t>
  </si>
  <si>
    <t>D+M prvku ozn. K4- Oplechování styk svislé stěny a stávající šikmé střechy
- boční stěny r.š.600mm</t>
  </si>
  <si>
    <t>-1198121370</t>
  </si>
  <si>
    <t>211</t>
  </si>
  <si>
    <t>998764202</t>
  </si>
  <si>
    <t>Přesun hmot pro konstrukce klempířské stanovený procentní sazbou (%) z ceny vodorovná dopravní vzdálenost do 50 m v objektech výšky přes 6 do 12 m</t>
  </si>
  <si>
    <t>%</t>
  </si>
  <si>
    <t>1736489504</t>
  </si>
  <si>
    <t>https://podminky.urs.cz/item/CS_URS_2023_01/998764202</t>
  </si>
  <si>
    <t>766</t>
  </si>
  <si>
    <t>Konstrukce truhlářské</t>
  </si>
  <si>
    <t>212</t>
  </si>
  <si>
    <t>K604</t>
  </si>
  <si>
    <t>D+M dveře vč. zárubně a kování ozn. 1-1- podrobný popis viz. tabulka dveří</t>
  </si>
  <si>
    <t>235663165</t>
  </si>
  <si>
    <t>213</t>
  </si>
  <si>
    <t>K605</t>
  </si>
  <si>
    <t>D+M dveře vč. zárubně a kování ozn. 1-2- podrobný popis viz. tabulka dveří</t>
  </si>
  <si>
    <t>-620873243</t>
  </si>
  <si>
    <t>214</t>
  </si>
  <si>
    <t>K606</t>
  </si>
  <si>
    <t>D+M dveře vč. zárubně a kování ozn. 1-3- podrobný popis viz. tabulka dveří</t>
  </si>
  <si>
    <t>349689754</t>
  </si>
  <si>
    <t>215</t>
  </si>
  <si>
    <t>K607</t>
  </si>
  <si>
    <t>D+M dveře vč. zárubně a kování ozn. 1-4- podrobný popis viz. tabulka dveří</t>
  </si>
  <si>
    <t>-1378063899</t>
  </si>
  <si>
    <t>216</t>
  </si>
  <si>
    <t>K608</t>
  </si>
  <si>
    <t>D+M dveře vč. zárubně a kování ozn. 2-1- podrobný popis viz. tabulka dveří</t>
  </si>
  <si>
    <t>-702348434</t>
  </si>
  <si>
    <t>217</t>
  </si>
  <si>
    <t>K609</t>
  </si>
  <si>
    <t>D+M dveře vč. zárubně a kování ozn. 3-1- podrobný popis viz. tabulka dveří</t>
  </si>
  <si>
    <t>1079055458</t>
  </si>
  <si>
    <t>218</t>
  </si>
  <si>
    <t>K610</t>
  </si>
  <si>
    <t>D+M dveře vč. zárubně a kování ozn. 3-2- podrobný popis viz. tabulka dveří</t>
  </si>
  <si>
    <t>1883327206</t>
  </si>
  <si>
    <t>219</t>
  </si>
  <si>
    <t>K611</t>
  </si>
  <si>
    <t>D+M dveře vč. zárubně a kování ozn. 3-3- podrobný popis viz. tabulka dveří</t>
  </si>
  <si>
    <t>1146467858</t>
  </si>
  <si>
    <t>220</t>
  </si>
  <si>
    <t>K612</t>
  </si>
  <si>
    <t>D+M dveře vč. zárubně a kování ozn. 3-4- podrobný popis viz. tabulka dveří</t>
  </si>
  <si>
    <t>-864991364</t>
  </si>
  <si>
    <t>221</t>
  </si>
  <si>
    <t>K613</t>
  </si>
  <si>
    <t>D+M dveře vč. zárubně a kování ozn. 3-5- podrobný popis viz. tabulka dveří</t>
  </si>
  <si>
    <t>-1399733745</t>
  </si>
  <si>
    <t>222</t>
  </si>
  <si>
    <t>K614</t>
  </si>
  <si>
    <t>D+M dveře vč. zárubně a kování ozn. 3-6- podrobný popis viz. tabulka dveří</t>
  </si>
  <si>
    <t>-1655506650</t>
  </si>
  <si>
    <t>223</t>
  </si>
  <si>
    <t>K615</t>
  </si>
  <si>
    <t>D+M dveře vč. zárubně a kování ozn. 3-7- podrobný popis viz. tabulka dveří</t>
  </si>
  <si>
    <t>2072668059</t>
  </si>
  <si>
    <t>224</t>
  </si>
  <si>
    <t>K616</t>
  </si>
  <si>
    <t>D+M dveře vč. zárubně a kování ozn. 3-8- podrobný popis viz. tabulka dveří</t>
  </si>
  <si>
    <t>-114808263</t>
  </si>
  <si>
    <t>225</t>
  </si>
  <si>
    <t>K617</t>
  </si>
  <si>
    <t>D+M dveře vč. zárubně a kování ozn. 3-9- podrobný popis viz. tabulka dveří</t>
  </si>
  <si>
    <t>-1016787064</t>
  </si>
  <si>
    <t>226</t>
  </si>
  <si>
    <t>K619</t>
  </si>
  <si>
    <t>D+M dveře vč. zárubně a kování ozn. 3-10- podrobný popis viz. tabulka dveří</t>
  </si>
  <si>
    <t>-203768128</t>
  </si>
  <si>
    <t>227</t>
  </si>
  <si>
    <t>K620</t>
  </si>
  <si>
    <t>D+M dveře vč. zárubně a kování ozn. 3-11- podrobný popis viz. tabulka dveří</t>
  </si>
  <si>
    <t>2035203811</t>
  </si>
  <si>
    <t>228</t>
  </si>
  <si>
    <t>K621</t>
  </si>
  <si>
    <t>D+M dveře vč. zárubně a kování ozn. 3-12- podrobný popis viz. tabulka dveří</t>
  </si>
  <si>
    <t>384717167</t>
  </si>
  <si>
    <t>229</t>
  </si>
  <si>
    <t>K622</t>
  </si>
  <si>
    <t>D+M dveře vč. zárubně a kování ozn. 4-1- podrobný popis viz. tabulka dveří</t>
  </si>
  <si>
    <t>-996519680</t>
  </si>
  <si>
    <t>230</t>
  </si>
  <si>
    <t>K623</t>
  </si>
  <si>
    <t>D+M dveře vč. zárubně a kování ozn. 4-2- podrobný popis viz. tabulka dveří</t>
  </si>
  <si>
    <t>-847529967</t>
  </si>
  <si>
    <t>231</t>
  </si>
  <si>
    <t>K624</t>
  </si>
  <si>
    <t>D+M dveře vč. zárubně a kování ozn. 4-3- podrobný popis viz. tabulka dveří</t>
  </si>
  <si>
    <t>-2096426625</t>
  </si>
  <si>
    <t>232</t>
  </si>
  <si>
    <t>K625</t>
  </si>
  <si>
    <t>D+M dveře vč. zárubně a kování ozn. 4-4- podrobný popis viz. tabulka dveří</t>
  </si>
  <si>
    <t>2142701723</t>
  </si>
  <si>
    <t>233</t>
  </si>
  <si>
    <t>K626</t>
  </si>
  <si>
    <t>D+M dveře vč. zárubně a kování ozn. 4-5- podrobný popis viz. tabulka dveří</t>
  </si>
  <si>
    <t>-735463451</t>
  </si>
  <si>
    <t>234</t>
  </si>
  <si>
    <t>K627</t>
  </si>
  <si>
    <t>D+M dveře vč. zárubně a kování ozn. 4-6- podrobný popis viz. tabulka dveří</t>
  </si>
  <si>
    <t>1063612514</t>
  </si>
  <si>
    <t>235</t>
  </si>
  <si>
    <t>K628</t>
  </si>
  <si>
    <t>D+M dveře vč. zárubně a kování ozn. 4-7- podrobný popis viz. tabulka dveří</t>
  </si>
  <si>
    <t>324504716</t>
  </si>
  <si>
    <t>236</t>
  </si>
  <si>
    <t>K629</t>
  </si>
  <si>
    <t>D+M dveře vč. zárubně a kování ozn. 4-8- podrobný popis viz. tabulka dveří</t>
  </si>
  <si>
    <t>-788533264</t>
  </si>
  <si>
    <t>237</t>
  </si>
  <si>
    <t>K630</t>
  </si>
  <si>
    <t>D+M dveře vč. zárubně a kování ozn. 4-9- podrobný popis viz. tabulka dveří</t>
  </si>
  <si>
    <t>577278985</t>
  </si>
  <si>
    <t>238</t>
  </si>
  <si>
    <t>K631</t>
  </si>
  <si>
    <t>D+M dveře vč. zárubně a kování ozn. 4-10- podrobný popis viz. tabulka dveří</t>
  </si>
  <si>
    <t>-1506077550</t>
  </si>
  <si>
    <t>239</t>
  </si>
  <si>
    <t>K632</t>
  </si>
  <si>
    <t>D+M dveře vč. zárubně a kování ozn. 7-1- podrobný popis viz. tabulka dveří</t>
  </si>
  <si>
    <t>-1083237937</t>
  </si>
  <si>
    <t>240</t>
  </si>
  <si>
    <t>K633</t>
  </si>
  <si>
    <t>D+M dveře vč. zárubně a kování ozn. 7-2- podrobný popis viz. tabulka dveří</t>
  </si>
  <si>
    <t>1426461843</t>
  </si>
  <si>
    <t>241</t>
  </si>
  <si>
    <t>K634</t>
  </si>
  <si>
    <t>D+M dveře vč. zárubně a kování ozn. 8-1- podrobný popis viz. tabulka dveří</t>
  </si>
  <si>
    <t>1090041956</t>
  </si>
  <si>
    <t>242</t>
  </si>
  <si>
    <t>K635</t>
  </si>
  <si>
    <t>D+M dveře vč. zárubně a kování ozn. 9-1- podrobný popis viz. tabulka dveří</t>
  </si>
  <si>
    <t>1590433123</t>
  </si>
  <si>
    <t>243</t>
  </si>
  <si>
    <t>K636</t>
  </si>
  <si>
    <t>D+M dveře vč. zárubně a kování ozn. 10-1- podrobný popis viz. tabulka dveří</t>
  </si>
  <si>
    <t>-2076862677</t>
  </si>
  <si>
    <t>244</t>
  </si>
  <si>
    <t>K637</t>
  </si>
  <si>
    <t>D+M dveře vč. zárubně a kování ozn. 10-2- podrobný popis viz. tabulka dveří</t>
  </si>
  <si>
    <t>1377188588</t>
  </si>
  <si>
    <t>245</t>
  </si>
  <si>
    <t>K638</t>
  </si>
  <si>
    <t>D+M dveře vč. zárubně a kování ozn. 10-3- podrobný popis viz. tabulka dveří</t>
  </si>
  <si>
    <t>-989413127</t>
  </si>
  <si>
    <t>246</t>
  </si>
  <si>
    <t>K639</t>
  </si>
  <si>
    <t>D+M dveře vč. zárubně a kování ozn. 11-1- podrobný popis viz. tabulka dveří</t>
  </si>
  <si>
    <t>1314492319</t>
  </si>
  <si>
    <t>247</t>
  </si>
  <si>
    <t>K640</t>
  </si>
  <si>
    <t>D+M dveře vč. zárubně a kování ozn. 12-1- podrobný popis viz. tabulka dveří</t>
  </si>
  <si>
    <t>-1660066286</t>
  </si>
  <si>
    <t>248</t>
  </si>
  <si>
    <t>K641</t>
  </si>
  <si>
    <t>D+M dveře vč. zárubně a kování ozn. 12-2- podrobný popis viz. tabulka dveří</t>
  </si>
  <si>
    <t>786790998</t>
  </si>
  <si>
    <t>249</t>
  </si>
  <si>
    <t>K642</t>
  </si>
  <si>
    <t>D+M dveře vč. zárubně a kování ozn. 12-3- podrobný popis viz. tabulka dveří</t>
  </si>
  <si>
    <t>937042397</t>
  </si>
  <si>
    <t>250</t>
  </si>
  <si>
    <t>K643</t>
  </si>
  <si>
    <t>D+M dveře vč. zárubně a kování ozn. 12-4- podrobný popis viz. tabulka dveří</t>
  </si>
  <si>
    <t>1738459946</t>
  </si>
  <si>
    <t>251</t>
  </si>
  <si>
    <t>K644</t>
  </si>
  <si>
    <t>D+M dveře vč. zárubně a kování ozn. 12-5- podrobný popis viz. tabulka dveří</t>
  </si>
  <si>
    <t>-216032064</t>
  </si>
  <si>
    <t>252</t>
  </si>
  <si>
    <t>K645</t>
  </si>
  <si>
    <t>D+M dveře vč. zárubně a kování ozn. 12-6- podrobný popis viz. tabulka dveří</t>
  </si>
  <si>
    <t>400935058</t>
  </si>
  <si>
    <t>253</t>
  </si>
  <si>
    <t>K646</t>
  </si>
  <si>
    <t>D+M dveře vč. zárubně a kování ozn. 12-7- podrobný popis viz. tabulka dveří</t>
  </si>
  <si>
    <t>-2112722333</t>
  </si>
  <si>
    <t>254</t>
  </si>
  <si>
    <t>K647</t>
  </si>
  <si>
    <t>D+M dveře vč. zárubně a kování ozn. 13-1- podrobný popis viz. tabulka dveří</t>
  </si>
  <si>
    <t>451381436</t>
  </si>
  <si>
    <t>255</t>
  </si>
  <si>
    <t>K648</t>
  </si>
  <si>
    <t>D+M dveře vč. zárubně a kování ozn. 14-1- podrobný popis viz. tabulka dveří</t>
  </si>
  <si>
    <t>1143540934</t>
  </si>
  <si>
    <t>256</t>
  </si>
  <si>
    <t>K649</t>
  </si>
  <si>
    <t>D+M dveře vč. zárubně a kování ozn. 15-1- podrobný popis viz. tabulka dveří</t>
  </si>
  <si>
    <t>-1453474465</t>
  </si>
  <si>
    <t>257</t>
  </si>
  <si>
    <t>K650</t>
  </si>
  <si>
    <t>D+M dveře vč. zárubně a kování ozn. 16-1- podrobný popis viz. tabulka dveří</t>
  </si>
  <si>
    <t>-1738597797</t>
  </si>
  <si>
    <t>258</t>
  </si>
  <si>
    <t>K651</t>
  </si>
  <si>
    <t>D+M dveře vč. zárubně a kování ozn. 19-1- podrobný popis viz. tabulka dveří</t>
  </si>
  <si>
    <t>1081611498</t>
  </si>
  <si>
    <t>259</t>
  </si>
  <si>
    <t>K652</t>
  </si>
  <si>
    <t>D+M dveře vč. zárubně a kování ozn. 19-2- podrobný popis viz. tabulka dveří</t>
  </si>
  <si>
    <t>565008030</t>
  </si>
  <si>
    <t>260</t>
  </si>
  <si>
    <t>K653</t>
  </si>
  <si>
    <t>D+M dveře vč. zárubně a kování ozn. 19-3- podrobný popis viz. tabulka dveří</t>
  </si>
  <si>
    <t>381038826</t>
  </si>
  <si>
    <t>261</t>
  </si>
  <si>
    <t>K654</t>
  </si>
  <si>
    <t>D+M dveře vč. zárubně a kování ozn. 20-1- podrobný popis viz. tabulka dveří</t>
  </si>
  <si>
    <t>-1131772608</t>
  </si>
  <si>
    <t>262</t>
  </si>
  <si>
    <t>K655</t>
  </si>
  <si>
    <t>D+M dveře vč. zárubně a kování ozn. 20-2- podrobný popis viz. tabulka dveří</t>
  </si>
  <si>
    <t>-2071400886</t>
  </si>
  <si>
    <t>263</t>
  </si>
  <si>
    <t>K656</t>
  </si>
  <si>
    <t>D+M dveře vč. zárubně a kování ozn. 20-3- podrobný popis viz. tabulka dveří</t>
  </si>
  <si>
    <t>-501989435</t>
  </si>
  <si>
    <t>264</t>
  </si>
  <si>
    <t>K657</t>
  </si>
  <si>
    <t>D+M dveře vč. zárubně a kování ozn. 20-4- podrobný popis viz. tabulka dveří</t>
  </si>
  <si>
    <t>-1883412023</t>
  </si>
  <si>
    <t>265</t>
  </si>
  <si>
    <t>K658</t>
  </si>
  <si>
    <t>D+M dveře vč. zárubně a kování ozn. 20-5- podrobný popis viz. tabulka dveří</t>
  </si>
  <si>
    <t>1480348205</t>
  </si>
  <si>
    <t>266</t>
  </si>
  <si>
    <t>K659</t>
  </si>
  <si>
    <t>D+M dveře vč. zárubně a kování ozn. 20-6- podrobný popis viz. tabulka dveří</t>
  </si>
  <si>
    <t>-1764631583</t>
  </si>
  <si>
    <t>267</t>
  </si>
  <si>
    <t>K660</t>
  </si>
  <si>
    <t>D+M dveře vč. zárubně a kování ozn. 20-7- podrobný popis viz. tabulka dveří</t>
  </si>
  <si>
    <t>1033864059</t>
  </si>
  <si>
    <t>268</t>
  </si>
  <si>
    <t>K661</t>
  </si>
  <si>
    <t>D+M dveře vč. zárubně a kování ozn. 21-1- podrobný popis viz. tabulka dveří</t>
  </si>
  <si>
    <t>-8452544</t>
  </si>
  <si>
    <t>269</t>
  </si>
  <si>
    <t>K662</t>
  </si>
  <si>
    <t>D+M dveře vč. zárubně a kování ozn. 21-2- podrobný popis viz. tabulka dveří</t>
  </si>
  <si>
    <t>32685006</t>
  </si>
  <si>
    <t>270</t>
  </si>
  <si>
    <t>K663</t>
  </si>
  <si>
    <t>D+M dveře vč. zárubně a kování ozn. 23-1- podrobný popis viz. tabulka dveří</t>
  </si>
  <si>
    <t>-560525239</t>
  </si>
  <si>
    <t>271</t>
  </si>
  <si>
    <t>K664</t>
  </si>
  <si>
    <t>D+M dveře vč. zárubně a kování ozn. 23-2- podrobný popis viz. tabulka dveří</t>
  </si>
  <si>
    <t>-1877297101</t>
  </si>
  <si>
    <t>272</t>
  </si>
  <si>
    <t>K665</t>
  </si>
  <si>
    <t>D+M dveře vč. zárubně a kování ozn. 23-3- podrobný popis viz. tabulka dveří</t>
  </si>
  <si>
    <t>853410379</t>
  </si>
  <si>
    <t>273</t>
  </si>
  <si>
    <t>K666</t>
  </si>
  <si>
    <t>D+M dveře vč. zárubně a kování ozn. 23-4- podrobný popis viz. tabulka dveří</t>
  </si>
  <si>
    <t>1397922253</t>
  </si>
  <si>
    <t>274</t>
  </si>
  <si>
    <t>K667</t>
  </si>
  <si>
    <t>D+M dveře vč. zárubně a kování ozn. 24-1- podrobný popis viz. tabulka dveří</t>
  </si>
  <si>
    <t>1467858706</t>
  </si>
  <si>
    <t>275</t>
  </si>
  <si>
    <t>K668</t>
  </si>
  <si>
    <t>D+M dveře vč. zárubně a kování ozn. 24-2- podrobný popis viz. tabulka dveří</t>
  </si>
  <si>
    <t>-1900187959</t>
  </si>
  <si>
    <t>276</t>
  </si>
  <si>
    <t>K855</t>
  </si>
  <si>
    <t>D+M dveře vč. zárubně a kování ozn. 25 (propojení objektů)</t>
  </si>
  <si>
    <t>-373442460</t>
  </si>
  <si>
    <t>277</t>
  </si>
  <si>
    <t>K856</t>
  </si>
  <si>
    <t>Přesun dveří do nové polohy (stávající objekt demontáž, montáž)</t>
  </si>
  <si>
    <t>-1923231950</t>
  </si>
  <si>
    <t>278</t>
  </si>
  <si>
    <t>Pol330</t>
  </si>
  <si>
    <t>D+M okna ozn. O1 2100x 2050 nové okno čtyřdílné otevíravé a sklopné plast. profil sk. A, min. 5 komorový zasklení izolačním trojsklem různých tlouštěk 6 a 4 mm Uw=0,8Wm-2K celoobvodové, půloliva v barvě okna šedá RAL 9007 vč. parotěsných a paropropustných a rozšiřovacího rámu pro žaluzie- podrobný popis viz. PD</t>
  </si>
  <si>
    <t>-739039810</t>
  </si>
  <si>
    <t>279</t>
  </si>
  <si>
    <t>Pol331</t>
  </si>
  <si>
    <t>D+M okna ozn. O2 1800x 2050 nové okno čtyřdílné otevíravé a sklopné plast. profil sk. A, min. 5 komorový zasklení izolačním trojsklem různých tlouštěk 6 a 4 mm Uw=0,8Wm-2K celoobvodové, půloliva v barvě okna šedá RAL 9007 vč. parotěsných a paropropustných a rozšiřovacího rámu pro žaluzie- podrobný popis viz. PD</t>
  </si>
  <si>
    <t>-950302183</t>
  </si>
  <si>
    <t>280</t>
  </si>
  <si>
    <t>Pol332</t>
  </si>
  <si>
    <t>D+M okna ozn. O3 1050x 2050 nové okno svislé dvouk řídlé,obě křídla otevíravá+ sklopné plast. profil sk. A, min. 5 komorový zasklení izolačním trojsklem různých tlouštěk 6 a 4 mm Uw=0,8Wm-2K celoobvodové, půloliva v barvě okna šedá RAL 9007 vč. parotěsných a paropropustných pásek a rozšiřovacího rámu pro žaluzie- podrobný popis viz. PD</t>
  </si>
  <si>
    <t>-602430269</t>
  </si>
  <si>
    <t>281</t>
  </si>
  <si>
    <t>Pol333</t>
  </si>
  <si>
    <t xml:space="preserve">D+M okna ozn. O4 1200x 2050 nové okno svislé dvouk řídlé,obě křídla otevíravá+ sklopné plast. profil sk. A, min. 5 komorový zasklení izolačním trojsklem různých tlouštěk 6 a 4 mm Uw=0,8Wm-2K celoobvodové, půloliva v barvě okna šedá RAL 9007 vč. parotěsných a paropropustných pásek a rozšiřovacího rámu pro žaluzie- podrobný popis viz. PD
</t>
  </si>
  <si>
    <t>-1880511156</t>
  </si>
  <si>
    <t>282</t>
  </si>
  <si>
    <t>Pol334</t>
  </si>
  <si>
    <t>D+M okna ozn. O5 900x 2050 nové okno svislé dvouk řídlé,obě křídla otevíravá+ sklopné plast. profil sk. A, min. 5 komorový zasklení izolačním trojsklem různých tlouštěk 6 a 4 mm Uw=0,8Wm-2K celoobvodové, půloliva v barvě okna šedá RAL 9007 vč. parotěsných a paropropustných pásek a rozšiřovacího rámu pro žaluzie- podrobný popis viz. PD</t>
  </si>
  <si>
    <t>-2049135183</t>
  </si>
  <si>
    <t>283</t>
  </si>
  <si>
    <t>Pol336</t>
  </si>
  <si>
    <t>D+M okna ozn. O7 1000x 600 nové okno jednokřídlé otevíravé a sklopné plast. profil sk. A, min. 5 komorový zasklení izolačním dvojsklem různých tlouštěk 6 a 4 mm Uw=0,8Wm-2K celoobvodové, pákové ovládání bílá+červená vč. parotěsných a paropropustných pásek- podrobný popis viz. PD</t>
  </si>
  <si>
    <t>1231380002</t>
  </si>
  <si>
    <t>284</t>
  </si>
  <si>
    <t>K601</t>
  </si>
  <si>
    <t>D+M okna ozn. O8 915x1220mm nové okno pevné zasklení, plast. profil sk. A, min. 5 komorový, celoobvodové, půloliva v barvě okna vč. parotěsných a paropropustných pásek- podrobný popis viz. PD</t>
  </si>
  <si>
    <t>779586511</t>
  </si>
  <si>
    <t>285</t>
  </si>
  <si>
    <t>K602</t>
  </si>
  <si>
    <t>D+M okna ozn. O9 915x1220mm vnitřní olovnaté okno, zasklení s opatřením proti zážení, celoobvodové, půloliva v barvě okna</t>
  </si>
  <si>
    <t>1099532316</t>
  </si>
  <si>
    <t>286</t>
  </si>
  <si>
    <t>K603</t>
  </si>
  <si>
    <t>D+M Parapet vnitřní- plastový se zaoblenou hranou, v barvě okna</t>
  </si>
  <si>
    <t>-12550290</t>
  </si>
  <si>
    <t>2,1*3</t>
  </si>
  <si>
    <t>1,8*8</t>
  </si>
  <si>
    <t>1,05*1</t>
  </si>
  <si>
    <t>1,2*2</t>
  </si>
  <si>
    <t>0,9*2</t>
  </si>
  <si>
    <t>0,915*1</t>
  </si>
  <si>
    <t>287</t>
  </si>
  <si>
    <t>998766202</t>
  </si>
  <si>
    <t>Přesun hmot pro konstrukce truhlářské stanovený procentní sazbou (%) z ceny vodorovná dopravní vzdálenost do 50 m v objektech výšky přes 6 do 12 m</t>
  </si>
  <si>
    <t>1708668903</t>
  </si>
  <si>
    <t>https://podminky.urs.cz/item/CS_URS_2023_01/998766202</t>
  </si>
  <si>
    <t>767</t>
  </si>
  <si>
    <t>Konstrukce zámečnické</t>
  </si>
  <si>
    <t>288</t>
  </si>
  <si>
    <t>K005</t>
  </si>
  <si>
    <t>D+M olověný plech tl. 2mm na stropní konstrukci</t>
  </si>
  <si>
    <t>-368539902</t>
  </si>
  <si>
    <t>18,042</t>
  </si>
  <si>
    <t>289</t>
  </si>
  <si>
    <t>K673</t>
  </si>
  <si>
    <t>D+M Výlezový žebřík na strojovnu VZT vč. povchové úpravy</t>
  </si>
  <si>
    <t>kg</t>
  </si>
  <si>
    <t>-641808334</t>
  </si>
  <si>
    <t>290</t>
  </si>
  <si>
    <t>K675</t>
  </si>
  <si>
    <t>D+M prosklená příčka vnitřní hliníková 2750/3950 mm - posuvné dveře vykázány samostatně</t>
  </si>
  <si>
    <t>-1026464526</t>
  </si>
  <si>
    <t>291</t>
  </si>
  <si>
    <t>K676</t>
  </si>
  <si>
    <t>D+M záchytný systém na ploché střeše</t>
  </si>
  <si>
    <t>-38670279</t>
  </si>
  <si>
    <t>292</t>
  </si>
  <si>
    <t>K860</t>
  </si>
  <si>
    <t xml:space="preserve">D+M venkovní ocelové schodiště - kompletní konstrukce- ocelové schodiště vč. povrchové úpravy
vč. betonových základových patek
specifikace dle PD
</t>
  </si>
  <si>
    <t>-1906625214</t>
  </si>
  <si>
    <t>293</t>
  </si>
  <si>
    <t>K861</t>
  </si>
  <si>
    <t>D+M předokenní žaluzie s mechanickým ovládáním vč. kastlíku</t>
  </si>
  <si>
    <t>-177823061</t>
  </si>
  <si>
    <t>294</t>
  </si>
  <si>
    <t>998767202</t>
  </si>
  <si>
    <t>Přesun hmot pro zámečnické konstrukce stanovený procentní sazbou (%) z ceny vodorovná dopravní vzdálenost do 50 m v objektech výšky přes 6 do 12 m</t>
  </si>
  <si>
    <t>-2019593286</t>
  </si>
  <si>
    <t>https://podminky.urs.cz/item/CS_URS_2023_01/998767202</t>
  </si>
  <si>
    <t>768</t>
  </si>
  <si>
    <t>Ostatní prvky</t>
  </si>
  <si>
    <t>295</t>
  </si>
  <si>
    <t>K585</t>
  </si>
  <si>
    <t>D+M Venkovní zapuštěná čistící zóna 1800x1400 mm, ocelová pozinkovaná rohož - možnost pojíždění
vozíku</t>
  </si>
  <si>
    <t>1440945967</t>
  </si>
  <si>
    <t>296</t>
  </si>
  <si>
    <t>K586</t>
  </si>
  <si>
    <t>D+M Vnitřní zapuštěná čistící zóna hrubá 1800x700 mm</t>
  </si>
  <si>
    <t>808125710</t>
  </si>
  <si>
    <t>297</t>
  </si>
  <si>
    <t>K587</t>
  </si>
  <si>
    <t>D+M Venkovní zapuštěná čistící zóna 1400x1000 mm</t>
  </si>
  <si>
    <t>-512539019</t>
  </si>
  <si>
    <t>298</t>
  </si>
  <si>
    <t>K5884</t>
  </si>
  <si>
    <t>D+M Vnitřní zapuštěná čistící zóna hrubá 1400x800 mm</t>
  </si>
  <si>
    <t>320436349</t>
  </si>
  <si>
    <t>299</t>
  </si>
  <si>
    <t>K589</t>
  </si>
  <si>
    <t>81682739</t>
  </si>
  <si>
    <t>300</t>
  </si>
  <si>
    <t>278042776</t>
  </si>
  <si>
    <t>301</t>
  </si>
  <si>
    <t>K590</t>
  </si>
  <si>
    <t>D+M Venkovní zapuštěná čistící zóna 1400x1000 mm - gumová- rohož možnost přejetí autem</t>
  </si>
  <si>
    <t>-731166314</t>
  </si>
  <si>
    <t>302</t>
  </si>
  <si>
    <t>K588</t>
  </si>
  <si>
    <t>-956734252</t>
  </si>
  <si>
    <t>303</t>
  </si>
  <si>
    <t>K591</t>
  </si>
  <si>
    <t>D+M Vnitřní desinfekční box - čistící zóna 1400x1900 m , součástí boxu čistící zóna</t>
  </si>
  <si>
    <t>87739605</t>
  </si>
  <si>
    <t>304</t>
  </si>
  <si>
    <t>K592</t>
  </si>
  <si>
    <t>D+M Vnitřní desinfekční box - čistící zóna 1400x1400 m, součástí boxu čistící zóna</t>
  </si>
  <si>
    <t>-754309316</t>
  </si>
  <si>
    <t>305</t>
  </si>
  <si>
    <t>K593</t>
  </si>
  <si>
    <t>D+M chodníkový obrubník vč. lože</t>
  </si>
  <si>
    <t>-1225440588</t>
  </si>
  <si>
    <t>306</t>
  </si>
  <si>
    <t>K594</t>
  </si>
  <si>
    <t>D+M Chodník na ploché střeše vedoucí od výlezového žebříku do strojovny VZT-betonová dlažba, rozměry 600/600/5 mm</t>
  </si>
  <si>
    <t>-1490192119</t>
  </si>
  <si>
    <t>307</t>
  </si>
  <si>
    <t>K595</t>
  </si>
  <si>
    <t>D+M - čtvercový profil hlavice na ukončení větracího radonového potrubí 120/120 mm, materiál pozink i ze
vnitř profilu
- profil bude mít horní dno, spúodní díl bude spojen s radonovým potrubím mřížka v tomto profilu
bude na straně k budově
odvětrávací mřížka 100/100 mm</t>
  </si>
  <si>
    <t>1837018462</t>
  </si>
  <si>
    <t>308</t>
  </si>
  <si>
    <t>K596</t>
  </si>
  <si>
    <t>D+M Bezpečnostní přepad
- elektricky vyhřívaný
- PVC roura Ø150 mm bílá
- osadit 40 mm nad úrove ň střešní vpusti
- spád 2% směrem ven ze střechy</t>
  </si>
  <si>
    <t>1634020615</t>
  </si>
  <si>
    <t>309</t>
  </si>
  <si>
    <t>K597</t>
  </si>
  <si>
    <t>D+M střešní vpust dvoustupňová Ø125 mm elektricky vyh řívaná</t>
  </si>
  <si>
    <t>-707944166</t>
  </si>
  <si>
    <t>310</t>
  </si>
  <si>
    <t>K598</t>
  </si>
  <si>
    <t>D+M střešní vpust dvoustupňová Ø100 mm elektricky vyh řívaná</t>
  </si>
  <si>
    <t>1713670929</t>
  </si>
  <si>
    <t>311</t>
  </si>
  <si>
    <t>K599</t>
  </si>
  <si>
    <t>D+M Hranatý chrlič 300x200mm s PVC
manžetou, elektricky vyhřívaný s ochranným košem + pojistný
chrlič Ř50 s BIT manžetou. Vodorovné chrliče vyvedené
skrz atiku. Sběrný kotlík a dešťový svod DN150.</t>
  </si>
  <si>
    <t>1152261885</t>
  </si>
  <si>
    <t>312</t>
  </si>
  <si>
    <t>K600</t>
  </si>
  <si>
    <t>D+M nouzový chrlič PVC roura Ø150 mm bílá
osadit 40 mm nad úrove ň zaatikového žlabu
elektricky vyhřívaný</t>
  </si>
  <si>
    <t>-539668724</t>
  </si>
  <si>
    <t>313</t>
  </si>
  <si>
    <t>K669</t>
  </si>
  <si>
    <t>D+M ochranné prvky- Hlavní madlo na stěny, horní hrana ve výšce 900 mm vč. koncovek- podrobný popis viz.PD</t>
  </si>
  <si>
    <t>2030023809</t>
  </si>
  <si>
    <t>314</t>
  </si>
  <si>
    <t>K670</t>
  </si>
  <si>
    <t>D+M ochranné prvky- Svodidlo na stěny vč. koncovek- podrobný popis viz.PD</t>
  </si>
  <si>
    <t>-642418800</t>
  </si>
  <si>
    <t>315</t>
  </si>
  <si>
    <t>K671</t>
  </si>
  <si>
    <t>D+M ochranné prvky- Ochranné kryty rohů výšky 2000 mm- podrobný popis viz.PD</t>
  </si>
  <si>
    <t>395748827</t>
  </si>
  <si>
    <t>316</t>
  </si>
  <si>
    <t>K672</t>
  </si>
  <si>
    <t>D+M ochranné prvky- Ochrana dveří- podrobný popis viz.PD</t>
  </si>
  <si>
    <t>406261395</t>
  </si>
  <si>
    <t>317</t>
  </si>
  <si>
    <t>9987x</t>
  </si>
  <si>
    <t>Přesun hmot stanovený procentní sazbou (%) z ceny vodorovná dopravní vzdálenost do 50 m v objektech výšky přes 6 do 12 m</t>
  </si>
  <si>
    <t>2089184235</t>
  </si>
  <si>
    <t>771</t>
  </si>
  <si>
    <t>Podlahy z dlaždic</t>
  </si>
  <si>
    <t>318</t>
  </si>
  <si>
    <t>771111011</t>
  </si>
  <si>
    <t>Příprava podkladu před provedením dlažby vysátí podlah</t>
  </si>
  <si>
    <t>-1581646075</t>
  </si>
  <si>
    <t>https://podminky.urs.cz/item/CS_URS_2023_01/771111011</t>
  </si>
  <si>
    <t>viz. dlažby</t>
  </si>
  <si>
    <t>54,227+83,243+33,156</t>
  </si>
  <si>
    <t>319</t>
  </si>
  <si>
    <t>771121011</t>
  </si>
  <si>
    <t>Příprava podkladu před provedením dlažby nátěr penetrační na podlahu</t>
  </si>
  <si>
    <t>-1794929278</t>
  </si>
  <si>
    <t>https://podminky.urs.cz/item/CS_URS_2023_01/771121011</t>
  </si>
  <si>
    <t>320</t>
  </si>
  <si>
    <t>771151022</t>
  </si>
  <si>
    <t>Příprava podkladu před provedením dlažby samonivelační stěrka min.pevnosti 30 MPa, tloušťky přes 3 do 5 mm</t>
  </si>
  <si>
    <t>-361802645</t>
  </si>
  <si>
    <t>https://podminky.urs.cz/item/CS_URS_2023_01/771151022</t>
  </si>
  <si>
    <t>321</t>
  </si>
  <si>
    <t>771474112</t>
  </si>
  <si>
    <t>Montáž soklů z dlaždic keramických lepených flexibilním lepidlem rovných, výšky přes 65 do 90 mm</t>
  </si>
  <si>
    <t>-336664082</t>
  </si>
  <si>
    <t>https://podminky.urs.cz/item/CS_URS_2023_01/771474112</t>
  </si>
  <si>
    <t>6,45+10,1</t>
  </si>
  <si>
    <t>-(0,9+0,9)</t>
  </si>
  <si>
    <t>(21,4+14,6)</t>
  </si>
  <si>
    <t>-(1,4+0,9)</t>
  </si>
  <si>
    <t>322</t>
  </si>
  <si>
    <t>597613xx8</t>
  </si>
  <si>
    <t>sokl keramický</t>
  </si>
  <si>
    <t>960633582</t>
  </si>
  <si>
    <t>48,45*1,1 'Přepočtené koeficientem množství</t>
  </si>
  <si>
    <t>323</t>
  </si>
  <si>
    <t>1449695227</t>
  </si>
  <si>
    <t>16,79+14,54</t>
  </si>
  <si>
    <t>-(2,7+2,7+2,7+1,2)</t>
  </si>
  <si>
    <t>7,9+17,46+5,38+5,0+5,0+5,4+9,8+5,4+5,0+5,0+5,38+17,72</t>
  </si>
  <si>
    <t>-(1,2+1,1+0,7*2+0,7+0,7+0,7+0,9+0,9+0,7+0,9+0,9+0,7*2+0,7+0,7+0,7*2+0,9*3)</t>
  </si>
  <si>
    <t>8,12+27,69</t>
  </si>
  <si>
    <t>-(1,7+1,7+1,7+1,1+0,9+1,1+1,2+0,7*2+0,9+0,8)</t>
  </si>
  <si>
    <t>23,82+9,07</t>
  </si>
  <si>
    <t>-(1,1+1,1+1,1+0,9)</t>
  </si>
  <si>
    <t>9,19+18,98</t>
  </si>
  <si>
    <t>-(0,8+0,8+1,2+1,1+1,3)</t>
  </si>
  <si>
    <t>324</t>
  </si>
  <si>
    <t>591x</t>
  </si>
  <si>
    <t>sokl keramický s oblým fabionem</t>
  </si>
  <si>
    <t>-1207677611</t>
  </si>
  <si>
    <t>174,44*1,1 'Přepočtené koeficientem množství</t>
  </si>
  <si>
    <t>325</t>
  </si>
  <si>
    <t>771591115</t>
  </si>
  <si>
    <t>Podlahy - dokončovací práce spárování silikonem</t>
  </si>
  <si>
    <t>-1825509840</t>
  </si>
  <si>
    <t>https://podminky.urs.cz/item/CS_URS_2023_01/771591115</t>
  </si>
  <si>
    <t>326</t>
  </si>
  <si>
    <t>771574111</t>
  </si>
  <si>
    <t>Montáž podlah z dlaždic keramických lepených flexibilním lepidlem maloformátových hladkých přes 6 do 9 ks/m2</t>
  </si>
  <si>
    <t>-508420975</t>
  </si>
  <si>
    <t>https://podminky.urs.cz/item/CS_URS_2023_01/771574111</t>
  </si>
  <si>
    <t>2,664+5,98+3,892+14,817+1,744+1,44+1,44+1,76+1,76+1,44+1,44+1,744+4,72+5,402</t>
  </si>
  <si>
    <t>1,575+2,409</t>
  </si>
  <si>
    <t>327</t>
  </si>
  <si>
    <t>597610x</t>
  </si>
  <si>
    <t>dlažba keramická protiskluzná</t>
  </si>
  <si>
    <t>889462738</t>
  </si>
  <si>
    <t>54,227*1,1 'Přepočtené koeficientem množství</t>
  </si>
  <si>
    <t>328</t>
  </si>
  <si>
    <t>771574154</t>
  </si>
  <si>
    <t>Montáž podlah z dlaždic keramických lepených flexibilním lepidlem velkoformátových hladkých přes 4 do 6 ks/m2</t>
  </si>
  <si>
    <t>-950383936</t>
  </si>
  <si>
    <t>https://podminky.urs.cz/item/CS_URS_2023_01/771574154</t>
  </si>
  <si>
    <t>14,507+16,85+28,011+23,875</t>
  </si>
  <si>
    <t>329</t>
  </si>
  <si>
    <t>59761x</t>
  </si>
  <si>
    <t>keramická dlažba protiskluzná velkoformátová</t>
  </si>
  <si>
    <t>-929908084</t>
  </si>
  <si>
    <t>83,243*1,15 'Přepočtené koeficientem množství</t>
  </si>
  <si>
    <t>330</t>
  </si>
  <si>
    <t>-1548436509</t>
  </si>
  <si>
    <t>9,023+5,593+4,048+14,492</t>
  </si>
  <si>
    <t>331</t>
  </si>
  <si>
    <t>59761x6</t>
  </si>
  <si>
    <t>keramická dlažba protiskluzná mrazuvzdorná velkoformátová</t>
  </si>
  <si>
    <t>-584616352</t>
  </si>
  <si>
    <t>33,156*1,15 'Přepočtené koeficientem množství</t>
  </si>
  <si>
    <t>332</t>
  </si>
  <si>
    <t>771591112</t>
  </si>
  <si>
    <t>Izolace podlahy pod dlažbu nátěrem nebo stěrkou ve dvou vrstvách</t>
  </si>
  <si>
    <t>695027563</t>
  </si>
  <si>
    <t>https://podminky.urs.cz/item/CS_URS_2023_01/771591112</t>
  </si>
  <si>
    <t>předpoklad ve sprchách</t>
  </si>
  <si>
    <t>2,887</t>
  </si>
  <si>
    <t>1,35</t>
  </si>
  <si>
    <t>1,53</t>
  </si>
  <si>
    <t>333</t>
  </si>
  <si>
    <t>771591241</t>
  </si>
  <si>
    <t>Izolace podlahy pod dlažbu těsnícími izolačními pásy vnitřní kout</t>
  </si>
  <si>
    <t>1655114066</t>
  </si>
  <si>
    <t>https://podminky.urs.cz/item/CS_URS_2023_01/771591241</t>
  </si>
  <si>
    <t>334</t>
  </si>
  <si>
    <t>771591264</t>
  </si>
  <si>
    <t>Izolace podlahy pod dlažbu těsnícími izolačními pásy mezi podlahou a stěnu</t>
  </si>
  <si>
    <t>-1908302066</t>
  </si>
  <si>
    <t>https://podminky.urs.cz/item/CS_URS_2023_01/771591264</t>
  </si>
  <si>
    <t>6,8+0,15*4+1,85</t>
  </si>
  <si>
    <t>-0,7</t>
  </si>
  <si>
    <t>4,8+2,0*4</t>
  </si>
  <si>
    <t>-0,75</t>
  </si>
  <si>
    <t>5,2+2,0*4</t>
  </si>
  <si>
    <t>335</t>
  </si>
  <si>
    <t>771592011</t>
  </si>
  <si>
    <t>Čištění vnitřních ploch po položení dlažby podlah nebo schodišť chemickými prostředky</t>
  </si>
  <si>
    <t>-992245082</t>
  </si>
  <si>
    <t>https://podminky.urs.cz/item/CS_URS_2023_01/771592011</t>
  </si>
  <si>
    <t>336</t>
  </si>
  <si>
    <t>998771102</t>
  </si>
  <si>
    <t>Přesun hmot pro podlahy z dlaždic stanovený z hmotnosti přesunovaného materiálu vodorovná dopravní vzdálenost do 50 m v objektech výšky přes 6 do 12 m</t>
  </si>
  <si>
    <t>796779069</t>
  </si>
  <si>
    <t>https://podminky.urs.cz/item/CS_URS_2023_01/998771102</t>
  </si>
  <si>
    <t>776</t>
  </si>
  <si>
    <t>Podlahy povlakové</t>
  </si>
  <si>
    <t>337</t>
  </si>
  <si>
    <t>776111112</t>
  </si>
  <si>
    <t>Příprava podkladu broušení podlah nového podkladu betonového</t>
  </si>
  <si>
    <t>825993139</t>
  </si>
  <si>
    <t>https://podminky.urs.cz/item/CS_URS_2023_01/776111112</t>
  </si>
  <si>
    <t>viz. PVC podlahy</t>
  </si>
  <si>
    <t>27,598+66,902+11,243+88,838+40,428+100,751</t>
  </si>
  <si>
    <t>338</t>
  </si>
  <si>
    <t>776111311</t>
  </si>
  <si>
    <t>Příprava podkladu vysátí podlah</t>
  </si>
  <si>
    <t>390926039</t>
  </si>
  <si>
    <t>https://podminky.urs.cz/item/CS_URS_2023_01/776111311</t>
  </si>
  <si>
    <t>339</t>
  </si>
  <si>
    <t>776121112</t>
  </si>
  <si>
    <t>Příprava podkladu penetrace vodou ředitelná podlah</t>
  </si>
  <si>
    <t>-1654379561</t>
  </si>
  <si>
    <t>https://podminky.urs.cz/item/CS_URS_2023_01/776121112</t>
  </si>
  <si>
    <t>340</t>
  </si>
  <si>
    <t>776141122</t>
  </si>
  <si>
    <t>Příprava podkladu vyrovnání samonivelační stěrkou podlah min.pevnosti 30 MPa, tloušťky přes 3 do 5 mm</t>
  </si>
  <si>
    <t>607459374</t>
  </si>
  <si>
    <t>https://podminky.urs.cz/item/CS_URS_2023_01/776141122</t>
  </si>
  <si>
    <t>27,598+66,902+11,243+88,838+40,428</t>
  </si>
  <si>
    <t>341</t>
  </si>
  <si>
    <t>776141122T</t>
  </si>
  <si>
    <t>Příprava podkladu vyrovnání samonivelační stěrkou elektrostaticky vodivou podlah min.pevnosti 30 MPa, tloušťky přes 3 do 5 mm</t>
  </si>
  <si>
    <t>-1531670104</t>
  </si>
  <si>
    <t>100,751</t>
  </si>
  <si>
    <t>342</t>
  </si>
  <si>
    <t>776221111</t>
  </si>
  <si>
    <t>Montáž podlahovin z PVC lepením standardním lepidlem z pásů standardních</t>
  </si>
  <si>
    <t>-1539894708</t>
  </si>
  <si>
    <t>https://podminky.urs.cz/item/CS_URS_2023_01/776221111</t>
  </si>
  <si>
    <t>1,554+2,188+2,887+1,08+1,35+9,815+5,844+1,35+1,53</t>
  </si>
  <si>
    <t>343</t>
  </si>
  <si>
    <t>284x1</t>
  </si>
  <si>
    <t xml:space="preserve">PVC systém - chůze bosou nohou - stupeň protiskluzu B </t>
  </si>
  <si>
    <t>1138359624</t>
  </si>
  <si>
    <t>344</t>
  </si>
  <si>
    <t>946561243</t>
  </si>
  <si>
    <t>12,075+25,394+12,6+4,395+12,438</t>
  </si>
  <si>
    <t>345</t>
  </si>
  <si>
    <t>284x2</t>
  </si>
  <si>
    <t>PVC personální prostory</t>
  </si>
  <si>
    <t>-673396476</t>
  </si>
  <si>
    <t>346</t>
  </si>
  <si>
    <t>1692184074</t>
  </si>
  <si>
    <t>6,972+4,271</t>
  </si>
  <si>
    <t>347</t>
  </si>
  <si>
    <t>284x3</t>
  </si>
  <si>
    <t xml:space="preserve">PVC protiskluzné </t>
  </si>
  <si>
    <t>-963539922</t>
  </si>
  <si>
    <t>348</t>
  </si>
  <si>
    <t>-459645344</t>
  </si>
  <si>
    <t>65,688+17,642+5,508</t>
  </si>
  <si>
    <t>349</t>
  </si>
  <si>
    <t>284x4</t>
  </si>
  <si>
    <t>PVC zátěžové, sklady/chodby</t>
  </si>
  <si>
    <t>-153796859</t>
  </si>
  <si>
    <t>350</t>
  </si>
  <si>
    <t>-603056203</t>
  </si>
  <si>
    <t>8,545+13,08+18,803</t>
  </si>
  <si>
    <t>351</t>
  </si>
  <si>
    <t>284x5</t>
  </si>
  <si>
    <t xml:space="preserve">PVC systém - pracovní plochy - stupeň protiskluzu R10 </t>
  </si>
  <si>
    <t>-1882712782</t>
  </si>
  <si>
    <t>352</t>
  </si>
  <si>
    <t>776221121</t>
  </si>
  <si>
    <t>Montáž podlahovin z PVC lepením standardním lepidlem z pásů elektrostaticky vodivých</t>
  </si>
  <si>
    <t>-905306600</t>
  </si>
  <si>
    <t>https://podminky.urs.cz/item/CS_URS_2023_01/776221121</t>
  </si>
  <si>
    <t>13,637+5,443+18,042+23,171+20,229+20,229</t>
  </si>
  <si>
    <t>353</t>
  </si>
  <si>
    <t>284x6</t>
  </si>
  <si>
    <t>Homogenní PVC, elektrostaticky vodivé</t>
  </si>
  <si>
    <t>1945148369</t>
  </si>
  <si>
    <t>354</t>
  </si>
  <si>
    <t>776801501</t>
  </si>
  <si>
    <t>D+M PVC vytažené na stěnu - oblý fabion</t>
  </si>
  <si>
    <t>-73278131</t>
  </si>
  <si>
    <t>70,73+16,94+14,66+15,38</t>
  </si>
  <si>
    <t>-(0,9+0,8*2+1,1+1,2+0,9+0,8*2+1,1+0,8+0,9*2+0,8+1,1+1,0+0,9+0,8+0,8+1,1)</t>
  </si>
  <si>
    <t>21,01</t>
  </si>
  <si>
    <t>-(0,9+0,7)</t>
  </si>
  <si>
    <t>14,4+9,05+14,4</t>
  </si>
  <si>
    <t>-(0,8+0,8*3+0,8)</t>
  </si>
  <si>
    <t>9,45+17,06</t>
  </si>
  <si>
    <t>-(0,8*2+0,8+1,1)</t>
  </si>
  <si>
    <t>19,31</t>
  </si>
  <si>
    <t>-(0,8+0,9)</t>
  </si>
  <si>
    <t>18,06+18,06</t>
  </si>
  <si>
    <t>-(1,1+0,8*2+1,1+0,8)</t>
  </si>
  <si>
    <t>10,42+9,46+8,74</t>
  </si>
  <si>
    <t>-(0,8*2+0,8+0,8*2)</t>
  </si>
  <si>
    <t>355</t>
  </si>
  <si>
    <t>776801502</t>
  </si>
  <si>
    <t>D+M PVC systém vytažený na stěnu,ukončený lištou pod keramický obklad</t>
  </si>
  <si>
    <t>-1118786456</t>
  </si>
  <si>
    <t>11,96+14,84+19,61</t>
  </si>
  <si>
    <t>-(0,9+0,9+0,9+1,0+1,2)</t>
  </si>
  <si>
    <t>5,18+6,0+6,8</t>
  </si>
  <si>
    <t>-(0,7*4)</t>
  </si>
  <si>
    <t>4,2+4,8+14,9</t>
  </si>
  <si>
    <t>-(0,7+0,75+0,8*2+0,7+0,75)</t>
  </si>
  <si>
    <t>10,55+4,8+9,19</t>
  </si>
  <si>
    <t>-(0,8*2+0,7+0,75+0,75+0,7)</t>
  </si>
  <si>
    <t>356</t>
  </si>
  <si>
    <t>776991121</t>
  </si>
  <si>
    <t>Ostatní práce údržba nových podlahovin po pokládce čištění základní</t>
  </si>
  <si>
    <t>951948646</t>
  </si>
  <si>
    <t>https://podminky.urs.cz/item/CS_URS_2023_01/776991121</t>
  </si>
  <si>
    <t>357</t>
  </si>
  <si>
    <t>998776102</t>
  </si>
  <si>
    <t>Přesun hmot pro podlahy povlakové stanovený z hmotnosti přesunovaného materiálu vodorovná dopravní vzdálenost do 50 m v objektech výšky přes 6 do 12 m</t>
  </si>
  <si>
    <t>-1323143747</t>
  </si>
  <si>
    <t>https://podminky.urs.cz/item/CS_URS_2023_01/998776102</t>
  </si>
  <si>
    <t>781</t>
  </si>
  <si>
    <t>Dokončovací práce - obklady</t>
  </si>
  <si>
    <t>358</t>
  </si>
  <si>
    <t>781111011</t>
  </si>
  <si>
    <t>Příprava podkladu před provedením obkladu oprášení (ometení) stěny</t>
  </si>
  <si>
    <t>-1946661968</t>
  </si>
  <si>
    <t>https://podminky.urs.cz/item/CS_URS_2023_01/781111011</t>
  </si>
  <si>
    <t>359</t>
  </si>
  <si>
    <t>781121011</t>
  </si>
  <si>
    <t>Příprava podkladu před provedením obkladu nátěr penetrační na stěnu</t>
  </si>
  <si>
    <t>1985191130</t>
  </si>
  <si>
    <t>https://podminky.urs.cz/item/CS_URS_2023_01/781121011</t>
  </si>
  <si>
    <t>360</t>
  </si>
  <si>
    <t>781131112</t>
  </si>
  <si>
    <t>Izolace stěny pod obklad izolace nátěrem nebo stěrkou ve dvou vrstvách</t>
  </si>
  <si>
    <t>1662937173</t>
  </si>
  <si>
    <t>https://podminky.urs.cz/item/CS_URS_2023_01/781131112</t>
  </si>
  <si>
    <t>6,8*0,15+(1,0+1,0)*1,85</t>
  </si>
  <si>
    <t>-0,7*0,15</t>
  </si>
  <si>
    <t>4,8*2,0</t>
  </si>
  <si>
    <t>-0,75*2,0</t>
  </si>
  <si>
    <t>5,2*2,0</t>
  </si>
  <si>
    <t>361</t>
  </si>
  <si>
    <t>781474154</t>
  </si>
  <si>
    <t>Montáž obkladů vnitřních stěn z dlaždic keramických lepených flexibilním lepidlem velkoformátových hladkých přes 4 do 6 ks/m2</t>
  </si>
  <si>
    <t>1948071290</t>
  </si>
  <si>
    <t>https://podminky.urs.cz/item/CS_URS_2023_01/781474154</t>
  </si>
  <si>
    <t>11,96*2,0</t>
  </si>
  <si>
    <t>-(0,9*2,0*2)</t>
  </si>
  <si>
    <t>14,84*2,0</t>
  </si>
  <si>
    <t>-(0,9*2,0+1,2*2,0)</t>
  </si>
  <si>
    <t>19,61*2,0</t>
  </si>
  <si>
    <t>-(1,0*2,0+1,2*2,0+1,2*2,0)</t>
  </si>
  <si>
    <t>10,1*2,0</t>
  </si>
  <si>
    <t>5,18*2,0</t>
  </si>
  <si>
    <t>-(0,7*2,0*2)</t>
  </si>
  <si>
    <t>6,0*2,0</t>
  </si>
  <si>
    <t>-(0,7*2,0)</t>
  </si>
  <si>
    <t>6,8*2,0</t>
  </si>
  <si>
    <t>5,38*2,0</t>
  </si>
  <si>
    <t>5,0*2,0</t>
  </si>
  <si>
    <t>5,4*2,0</t>
  </si>
  <si>
    <t>-(0,7*2,0+0,9*2,0)</t>
  </si>
  <si>
    <t>9,07*2,0</t>
  </si>
  <si>
    <t>4,2*2,0</t>
  </si>
  <si>
    <t>-(0,75*2,0)</t>
  </si>
  <si>
    <t>14,9*2,0</t>
  </si>
  <si>
    <t>-(0,8*2,0*2+0,7*2,0+0,75*2,0)</t>
  </si>
  <si>
    <t>10,55*2,0</t>
  </si>
  <si>
    <t>18,98*2,0</t>
  </si>
  <si>
    <t>-(1,1*2,0+1,2*2,0+0,8*2,0*2+1,3*2,0)</t>
  </si>
  <si>
    <t>5,3*2,0</t>
  </si>
  <si>
    <t>6,21*2,0</t>
  </si>
  <si>
    <t>2,2*1,0</t>
  </si>
  <si>
    <t>2,0*1,0</t>
  </si>
  <si>
    <t>1,0*2,0</t>
  </si>
  <si>
    <t>4,0*1,0</t>
  </si>
  <si>
    <t>362</t>
  </si>
  <si>
    <t>59710x</t>
  </si>
  <si>
    <t xml:space="preserve">obklad velkoformátový keramický </t>
  </si>
  <si>
    <t>1405113643</t>
  </si>
  <si>
    <t>363</t>
  </si>
  <si>
    <t>781494111</t>
  </si>
  <si>
    <t>Obklad - dokončující práce profily ukončovací plastové lepené flexibilním lepidlem rohové</t>
  </si>
  <si>
    <t>-1679652091</t>
  </si>
  <si>
    <t>https://podminky.urs.cz/item/CS_URS_2023_01/781494111</t>
  </si>
  <si>
    <t>2,0*2</t>
  </si>
  <si>
    <t>2,0*3</t>
  </si>
  <si>
    <t>364</t>
  </si>
  <si>
    <t>781495115</t>
  </si>
  <si>
    <t>Obklad - dokončující práce ostatní práce spárování silikonem</t>
  </si>
  <si>
    <t>-1456033471</t>
  </si>
  <si>
    <t>https://podminky.urs.cz/item/CS_URS_2023_01/781495115</t>
  </si>
  <si>
    <t>11,96+2,0*6</t>
  </si>
  <si>
    <t>14,84+2,0*4+1,0*2</t>
  </si>
  <si>
    <t>19,61+2,0*7+1,0</t>
  </si>
  <si>
    <t>10,1+2,0*5</t>
  </si>
  <si>
    <t>5,18+2,0*5+1,0</t>
  </si>
  <si>
    <t>6,0+2,0*4+1,0*2</t>
  </si>
  <si>
    <t>6,8+2,0*4+1,0*3</t>
  </si>
  <si>
    <t>5,38+2,0*4+1,0</t>
  </si>
  <si>
    <t>5,0+2,0*4+1,0</t>
  </si>
  <si>
    <t>5,4+2,0*4+1,0</t>
  </si>
  <si>
    <t>9,07+2,0*5+1,0*2</t>
  </si>
  <si>
    <t>4,2+2,0*4+1,0</t>
  </si>
  <si>
    <t>14,9+2,0*5+1,0*2</t>
  </si>
  <si>
    <t>10,55+2,0*7+1,0</t>
  </si>
  <si>
    <t>4,8+2,0*4+1,0</t>
  </si>
  <si>
    <t>18,98+2,0*5</t>
  </si>
  <si>
    <t>5,3+2,0*4</t>
  </si>
  <si>
    <t>6,21+2,0*4+1,0*2</t>
  </si>
  <si>
    <t>2,2+1,0</t>
  </si>
  <si>
    <t>2,0+1,0</t>
  </si>
  <si>
    <t>4,0+1,0</t>
  </si>
  <si>
    <t>m196</t>
  </si>
  <si>
    <t>365</t>
  </si>
  <si>
    <t>781495211</t>
  </si>
  <si>
    <t>Čištění vnitřních ploch po provedení obkladu stěn chemickými prostředky</t>
  </si>
  <si>
    <t>1852473898</t>
  </si>
  <si>
    <t>https://podminky.urs.cz/item/CS_URS_2023_01/781495211</t>
  </si>
  <si>
    <t>366</t>
  </si>
  <si>
    <t>781501101</t>
  </si>
  <si>
    <t>D+M čepcové lišty - napojení obkladů na fabion PVC</t>
  </si>
  <si>
    <t>825334699</t>
  </si>
  <si>
    <t>96,13</t>
  </si>
  <si>
    <t>367</t>
  </si>
  <si>
    <t>998781102</t>
  </si>
  <si>
    <t>Přesun hmot pro obklady keramické stanovený z hmotnosti přesunovaného materiálu vodorovná dopravní vzdálenost do 50 m v objektech výšky přes 6 do 12 m</t>
  </si>
  <si>
    <t>94248378</t>
  </si>
  <si>
    <t>https://podminky.urs.cz/item/CS_URS_2023_01/998781102</t>
  </si>
  <si>
    <t>783</t>
  </si>
  <si>
    <t>Dokončovací práce - nátěry</t>
  </si>
  <si>
    <t>368</t>
  </si>
  <si>
    <t>K674</t>
  </si>
  <si>
    <t>D+M olejové nátěry - kompletní vč. přípravy podkladu</t>
  </si>
  <si>
    <t>2077124500</t>
  </si>
  <si>
    <t>m164</t>
  </si>
  <si>
    <t>70,37*2,0</t>
  </si>
  <si>
    <t>-(0,9+0,8+0,8+1,1+2,7+0,9+0,8+0,8+1,1+0,8+0,9+0,9+0,8+0,8+1,1+1,1+0,9)*2,0</t>
  </si>
  <si>
    <t>m165</t>
  </si>
  <si>
    <t>16,94*2,0</t>
  </si>
  <si>
    <t>-(0,8)*2,0</t>
  </si>
  <si>
    <t>-(0,9+0,9)*1,0</t>
  </si>
  <si>
    <t>m166</t>
  </si>
  <si>
    <t>14,66*2,0</t>
  </si>
  <si>
    <t>-(1,8)*1,0</t>
  </si>
  <si>
    <t>m167</t>
  </si>
  <si>
    <t>15,37*2,0</t>
  </si>
  <si>
    <t>-(1,1)*2,0</t>
  </si>
  <si>
    <t>m169</t>
  </si>
  <si>
    <t>16,79*2,0</t>
  </si>
  <si>
    <t>m170</t>
  </si>
  <si>
    <t>14,54*2,0</t>
  </si>
  <si>
    <t>-(2,7+1,2)*2,0</t>
  </si>
  <si>
    <t>m171</t>
  </si>
  <si>
    <t>6,45*2,0</t>
  </si>
  <si>
    <t>-(0,9)*2,0</t>
  </si>
  <si>
    <t>21,01*2,0</t>
  </si>
  <si>
    <t>-(0,9+0,7)*2,0</t>
  </si>
  <si>
    <t>-(1,8+1,05)*1,0</t>
  </si>
  <si>
    <t>m176</t>
  </si>
  <si>
    <t>14,4*2,0</t>
  </si>
  <si>
    <t>m177</t>
  </si>
  <si>
    <t>9,05*2,0</t>
  </si>
  <si>
    <t>-(0,8*3+0,7*2)*2,0</t>
  </si>
  <si>
    <t>m180</t>
  </si>
  <si>
    <t>9,45*2,0</t>
  </si>
  <si>
    <t>-(0,8+0,8)*2,0</t>
  </si>
  <si>
    <t>17,06*2,0</t>
  </si>
  <si>
    <t>-(1,1+0,8)*2,0</t>
  </si>
  <si>
    <t>m182</t>
  </si>
  <si>
    <t>7,9*2,0</t>
  </si>
  <si>
    <t>-(1,2+1,1)*2,0</t>
  </si>
  <si>
    <t>17,46*2,0</t>
  </si>
  <si>
    <t>m187</t>
  </si>
  <si>
    <t>9,8*2,0</t>
  </si>
  <si>
    <t>-(0,7+0,9+0,9)*2,0</t>
  </si>
  <si>
    <t>m192</t>
  </si>
  <si>
    <t>17,72*2,0</t>
  </si>
  <si>
    <t>-(0,9*3)*2,0</t>
  </si>
  <si>
    <t>19,31*2,0</t>
  </si>
  <si>
    <t>-(2,1)*1,0</t>
  </si>
  <si>
    <t>m194</t>
  </si>
  <si>
    <t>8,12*2,0</t>
  </si>
  <si>
    <t>-(1,7+1,7)*2,0</t>
  </si>
  <si>
    <t>m195</t>
  </si>
  <si>
    <t>27,69*2,0</t>
  </si>
  <si>
    <t>-(0,8+1,1+0,9+1,1+1,2+0,7*2+0,9+0,8+1,7)*2,0</t>
  </si>
  <si>
    <t>18,06*2,0</t>
  </si>
  <si>
    <t>-(0,8+0,8+1,1)*2,0</t>
  </si>
  <si>
    <t>m198</t>
  </si>
  <si>
    <t>23,82*2,0</t>
  </si>
  <si>
    <t>-(1,1+1,1+1,1)*2,0</t>
  </si>
  <si>
    <t>m203</t>
  </si>
  <si>
    <t>10,42*2,0</t>
  </si>
  <si>
    <t>m204</t>
  </si>
  <si>
    <t>9,46*2,0</t>
  </si>
  <si>
    <t>m205</t>
  </si>
  <si>
    <t>8,74*2,0</t>
  </si>
  <si>
    <t>m209</t>
  </si>
  <si>
    <t>9,19*2,0</t>
  </si>
  <si>
    <t>m213</t>
  </si>
  <si>
    <t>14,6*2,0</t>
  </si>
  <si>
    <t>m214</t>
  </si>
  <si>
    <t>21,4*2,0</t>
  </si>
  <si>
    <t>-(1,4)*2,0</t>
  </si>
  <si>
    <t>784</t>
  </si>
  <si>
    <t>Dokončovací práce - malby a tapety</t>
  </si>
  <si>
    <t>369</t>
  </si>
  <si>
    <t>784181101</t>
  </si>
  <si>
    <t>Penetrace podkladu jednonásobná základní akrylátová bezbarvá v místnostech výšky do 3,80 m</t>
  </si>
  <si>
    <t>952975875</t>
  </si>
  <si>
    <t>https://podminky.urs.cz/item/CS_URS_2023_01/784181101</t>
  </si>
  <si>
    <t>omítka štuková</t>
  </si>
  <si>
    <t>677,89*3,0</t>
  </si>
  <si>
    <t>-obklady</t>
  </si>
  <si>
    <t>- olejový nátěr</t>
  </si>
  <si>
    <t>-792,53</t>
  </si>
  <si>
    <t>370</t>
  </si>
  <si>
    <t>784221101</t>
  </si>
  <si>
    <t>Malby z malířských směsí otěruvzdorných za sucha dvojnásobné, bílé za sucha otěruvzdorné dobře v místnostech výšky do 3,80 m</t>
  </si>
  <si>
    <t>-623151396</t>
  </si>
  <si>
    <t>https://podminky.urs.cz/item/CS_URS_2023_01/784221101</t>
  </si>
  <si>
    <t>371</t>
  </si>
  <si>
    <t>784221153</t>
  </si>
  <si>
    <t>Malby z malířských směsí otěruvzdorných za sucha Příplatek k cenám dvojnásobných maleb na tónovacích automatech, v odstínu středně sytém</t>
  </si>
  <si>
    <t>-1302293713</t>
  </si>
  <si>
    <t>https://podminky.urs.cz/item/CS_URS_2023_01/784221153</t>
  </si>
  <si>
    <t>D.1.4.1 - Zdravotně technické instalace</t>
  </si>
  <si>
    <t>721 - Ležatá splašková kanalizace</t>
  </si>
  <si>
    <t>D1 - Vnitřní dešťová kanalizace</t>
  </si>
  <si>
    <t>D2 - Vnitřní splašková kanalizace</t>
  </si>
  <si>
    <t xml:space="preserve">D3 - Vnitřní splašková kanalizace - kondenzát </t>
  </si>
  <si>
    <t>722 - Vodoměrná sestava</t>
  </si>
  <si>
    <t>D4 - Vnitřní vodovod</t>
  </si>
  <si>
    <t>D5 - Požární vodovod</t>
  </si>
  <si>
    <t>725 - Zařizovací předměty (bližší informace určí investor)</t>
  </si>
  <si>
    <t>713 - Izolace tepelné - ZTI</t>
  </si>
  <si>
    <t>733 - Požární ucpávky a uzávěry</t>
  </si>
  <si>
    <t>HZS - HZS</t>
  </si>
  <si>
    <t>OST - Ostatní náklady</t>
  </si>
  <si>
    <t>132251104</t>
  </si>
  <si>
    <t>Hloubení nezapažených rýh šířky do 800 mm strojně s urovnáním dna do předepsaného profilu a spádu v hornině třídy těžitelnosti I skupiny 3 přes 100 m3</t>
  </si>
  <si>
    <t>1602194679</t>
  </si>
  <si>
    <t>https://podminky.urs.cz/item/CS_URS_2023_01/132251104</t>
  </si>
  <si>
    <t>dešťová</t>
  </si>
  <si>
    <t>107,0*0,5*1,0</t>
  </si>
  <si>
    <t>splašková</t>
  </si>
  <si>
    <t>113,0*0,5*1,0</t>
  </si>
  <si>
    <t>bourání</t>
  </si>
  <si>
    <t>55,0*0,5*3,0</t>
  </si>
  <si>
    <t>50,0*0,5*2,0</t>
  </si>
  <si>
    <t>30,0*0,5*1,5</t>
  </si>
  <si>
    <t>133251102</t>
  </si>
  <si>
    <t>Hloubení nezapažených šachet strojně v hornině třídy těžitelnosti I skupiny 3 přes 20 do 50 m3</t>
  </si>
  <si>
    <t>-867589910</t>
  </si>
  <si>
    <t>https://podminky.urs.cz/item/CS_URS_2023_01/133251102</t>
  </si>
  <si>
    <t>retenční objekt</t>
  </si>
  <si>
    <t>16,0</t>
  </si>
  <si>
    <t>šachty</t>
  </si>
  <si>
    <t>1,0*2,25*2</t>
  </si>
  <si>
    <t>1,0*1,95</t>
  </si>
  <si>
    <t>1,0*0,95</t>
  </si>
  <si>
    <t>-1342962794</t>
  </si>
  <si>
    <t>265+23,4</t>
  </si>
  <si>
    <t>-199</t>
  </si>
  <si>
    <t>1683186013</t>
  </si>
  <si>
    <t>89,4*5 'Přepočtené koeficientem množství</t>
  </si>
  <si>
    <t>512976128</t>
  </si>
  <si>
    <t>89,4*2 'Přepočtené koeficientem množství</t>
  </si>
  <si>
    <t>-168171744</t>
  </si>
  <si>
    <t>750800074</t>
  </si>
  <si>
    <t>107,0*0,5*(1,0-0,1-0,5)</t>
  </si>
  <si>
    <t>113,0*0,5*(1,0-0,1-0,5)</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</si>
  <si>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</si>
  <si>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</si>
  <si>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-945715379</t>
  </si>
  <si>
    <t>https://podminky.urs.cz/item/CS_URS_2023_01/175151101</t>
  </si>
  <si>
    <t>107,0*0,5*0,5</t>
  </si>
  <si>
    <t>113,0*0,5*0,5</t>
  </si>
  <si>
    <t>58337308</t>
  </si>
  <si>
    <t>štěrkopísek frakce 0/2</t>
  </si>
  <si>
    <t>145514415</t>
  </si>
  <si>
    <t>55*2 'Přepočtené koeficientem množství</t>
  </si>
  <si>
    <t>K854</t>
  </si>
  <si>
    <t>Pažení výkopu vč. odstranění</t>
  </si>
  <si>
    <t>-1406487199</t>
  </si>
  <si>
    <t>451573111</t>
  </si>
  <si>
    <t>Lože pod potrubí, stoky a drobné objekty v otevřeném výkopu z písku a štěrkopísku do 63 mm</t>
  </si>
  <si>
    <t>1772196900</t>
  </si>
  <si>
    <t>https://podminky.urs.cz/item/CS_URS_2023_01/451573111</t>
  </si>
  <si>
    <t>107,0*0,5*0,1</t>
  </si>
  <si>
    <t>113,0*0,5*0,1</t>
  </si>
  <si>
    <t>K851</t>
  </si>
  <si>
    <t>Demontáž splaškové kanalizace vč. likvidace</t>
  </si>
  <si>
    <t>778882771</t>
  </si>
  <si>
    <t>K852</t>
  </si>
  <si>
    <t>Demontáž dešťové kanalizace vč. likvidace</t>
  </si>
  <si>
    <t>131406883</t>
  </si>
  <si>
    <t>K853</t>
  </si>
  <si>
    <t>Demontáž vodovodu vč. likvidace</t>
  </si>
  <si>
    <t>1208044796</t>
  </si>
  <si>
    <t>721</t>
  </si>
  <si>
    <t>Ležatá splašková kanalizace</t>
  </si>
  <si>
    <t>721309156</t>
  </si>
  <si>
    <t>Var. 1 Vyvložkování kanalizace KAM DN 200 (36,0+2,0) x 1,05</t>
  </si>
  <si>
    <t>730100860</t>
  </si>
  <si>
    <t>Čerpání vody na dopravní výšku do 10 m s uvažovaným průměrným přítokem do 500 l/min</t>
  </si>
  <si>
    <t>hod</t>
  </si>
  <si>
    <t>730100861</t>
  </si>
  <si>
    <t>Pohotovost záložní čerpací soupravy pro dopravní výšku do 10 m s uvažovaným průměrným přítokem do 500 l/min</t>
  </si>
  <si>
    <t>den</t>
  </si>
  <si>
    <t>721104013.1</t>
  </si>
  <si>
    <t>Kanalizační potrubí z tvrdého PVC plnostěnného tuhost třídy SN12 DN 200</t>
  </si>
  <si>
    <t>721104012</t>
  </si>
  <si>
    <t>Kanalizační potrubí z tvrdého PVC plnostěnného tuhost třídy SN12 DN 150</t>
  </si>
  <si>
    <t>721104011</t>
  </si>
  <si>
    <t>Kanalizační potrubí z tvrdého PVC plnostěnného tuhost třídy SN10 DN 125</t>
  </si>
  <si>
    <t>721104010</t>
  </si>
  <si>
    <t>Kanalizační potrubí z tvrdého PVC plnostěnného tuhost třídy SN10 DN 110</t>
  </si>
  <si>
    <t>721105111</t>
  </si>
  <si>
    <t>Koleno kanalizační PVC 100x45°</t>
  </si>
  <si>
    <t>721309130</t>
  </si>
  <si>
    <t>Montáž tvarovek z tvrdého PVC SN10 jednouosé DN 100</t>
  </si>
  <si>
    <t>286114251</t>
  </si>
  <si>
    <t>Odbočka kanalizační PVC KG 100/125 45°</t>
  </si>
  <si>
    <t>721309131</t>
  </si>
  <si>
    <t>Montáž tvarovek z tvrdého PVC SN 10 dvouosé do DN 125</t>
  </si>
  <si>
    <t>28611356</t>
  </si>
  <si>
    <t>Koleno kanalizační PVC KG 125x45°</t>
  </si>
  <si>
    <t>877275211</t>
  </si>
  <si>
    <t>Montáž tvarovek z tvrdého PVC SN 10 jednouosé DN 125</t>
  </si>
  <si>
    <t>286114252</t>
  </si>
  <si>
    <t>Odbočka kanalizační PVC KG 100/150 45°</t>
  </si>
  <si>
    <t>28611914</t>
  </si>
  <si>
    <t>Odbočka kanalizační PVC KG 125/150 45°</t>
  </si>
  <si>
    <t>877315221</t>
  </si>
  <si>
    <t>Montáž tvarovek z tvrdého PVC SN 10 dvouosé do DN 150</t>
  </si>
  <si>
    <t>28611361</t>
  </si>
  <si>
    <t>Koleno kanalizační PVC KG 150x45°</t>
  </si>
  <si>
    <t>28611502</t>
  </si>
  <si>
    <t>Redukce kanalizační PVC 125/100</t>
  </si>
  <si>
    <t>28611503</t>
  </si>
  <si>
    <t>Redukce kanalizační PVC 150/125</t>
  </si>
  <si>
    <t>28611504</t>
  </si>
  <si>
    <t>Redukce kanalizační PVC 200/150</t>
  </si>
  <si>
    <t>877355221</t>
  </si>
  <si>
    <t>Montáž tvarovek z tvrdého PVC SN 10 jednoosé do DN 200</t>
  </si>
  <si>
    <t>28611394</t>
  </si>
  <si>
    <t>Odbočka kanalizační PVC KG 125/200 45°</t>
  </si>
  <si>
    <t>28611918</t>
  </si>
  <si>
    <t>Odbočka kanalizační PVC KG 150/200 45°</t>
  </si>
  <si>
    <t>877355221.1</t>
  </si>
  <si>
    <t>Montáž tvarovek z tvrdého PVC SN 10 dvouosé do DN 200</t>
  </si>
  <si>
    <t>892312121</t>
  </si>
  <si>
    <t>Zkouška těsnosti potrubí kanalizace vodou do DN 200 - vč. přípravy</t>
  </si>
  <si>
    <t>723590016</t>
  </si>
  <si>
    <t>Krytí potrubí z plastů výstražnou fólií z PVC 25 cm</t>
  </si>
  <si>
    <t>871363121</t>
  </si>
  <si>
    <t>trubka kanalizační PVC DN 250x1000 mm SN10 - chránička (montáž stavba)</t>
  </si>
  <si>
    <t>28611131</t>
  </si>
  <si>
    <t>trubka kanalizační PVC DN 160x1000 mm SN10 - chránička (montáž stavba)</t>
  </si>
  <si>
    <t>09100205R</t>
  </si>
  <si>
    <t>Kamerová zkouška</t>
  </si>
  <si>
    <t>721309111</t>
  </si>
  <si>
    <t>Tlaková zkouška vzduchem potrubí DN 200 těsnícím vakem ucpávkovým</t>
  </si>
  <si>
    <t>998711106</t>
  </si>
  <si>
    <t>Přesun hmot procentní pro vnitřní kanalizace v objektech v do 6 m</t>
  </si>
  <si>
    <t>Vnitřní dešťová kanalizace</t>
  </si>
  <si>
    <t>721104010.1</t>
  </si>
  <si>
    <t>Potrubí kanalizační z PP-MD svodné DN 110 (Wavin SiTech+)</t>
  </si>
  <si>
    <t>721104010.2</t>
  </si>
  <si>
    <t>Potrubí kanalizační z PP-MD pod stropem DN 110 (Wavin SiTech+)</t>
  </si>
  <si>
    <t>721104011.1</t>
  </si>
  <si>
    <t>Potrubí kanalizační z PP-MD svodné DN 125 (Wavin SiTech+)</t>
  </si>
  <si>
    <t>721104011.2</t>
  </si>
  <si>
    <t>Potrubí kanalizační z PP-MD pod stropem DN 125 (Wavin SiTech+)</t>
  </si>
  <si>
    <t>721108053</t>
  </si>
  <si>
    <t>Vyvedení a upevnění odpadních výpustek DN 110</t>
  </si>
  <si>
    <t>721108054</t>
  </si>
  <si>
    <t>Vyvedení a upevnění odpadních výpustek DN 125</t>
  </si>
  <si>
    <t>286111350</t>
  </si>
  <si>
    <t>Čistící kanalizační tvarovka PP DN 110 pro vysoké teploty (Wavin SiTech+)</t>
  </si>
  <si>
    <t>721111351</t>
  </si>
  <si>
    <t>Čistící kanalizační tvarovka PP DN 125 pro vysoké teploty (Wavin SiTech+)</t>
  </si>
  <si>
    <t>721303050</t>
  </si>
  <si>
    <t>Napojení na střešní vtok 2 stupňová vyhřívaná střešní vpusť (součást stavební části)</t>
  </si>
  <si>
    <t>721309111.1</t>
  </si>
  <si>
    <t>Napojení a montáž na ležatou dešťovou kanalizaci</t>
  </si>
  <si>
    <t>721309111.2</t>
  </si>
  <si>
    <t>Zkouška těsnosti kanalizace v objektech - podle ČSN 73 6760 - vodou, do DN 200</t>
  </si>
  <si>
    <t>998711105</t>
  </si>
  <si>
    <t>D2</t>
  </si>
  <si>
    <t>Vnitřní splašková kanalizace</t>
  </si>
  <si>
    <t>721102010</t>
  </si>
  <si>
    <t>Potrubí kanalizační z PP připojovací DN 40</t>
  </si>
  <si>
    <t>721102011</t>
  </si>
  <si>
    <t>Potrubí kanalizační z PP připojovací DN 50</t>
  </si>
  <si>
    <t>721102012</t>
  </si>
  <si>
    <t>Potrubí kanalizační z PP připojovací DN 75</t>
  </si>
  <si>
    <t>721102012.1</t>
  </si>
  <si>
    <t>Potrubí kanalizační z PP-MD svodné DN 75</t>
  </si>
  <si>
    <t>721102013</t>
  </si>
  <si>
    <t>Potrubí kanalizační z PP připojovací DN 110</t>
  </si>
  <si>
    <t>721102013.1</t>
  </si>
  <si>
    <t>Potrubí kanalizační z PP-MD svodné DN 110</t>
  </si>
  <si>
    <t>21102112</t>
  </si>
  <si>
    <t>Čistící kanalizační tvarovka PP DN 110</t>
  </si>
  <si>
    <t>721303053</t>
  </si>
  <si>
    <t>Přivzdušňovací ventil PP DN 50/75/110 HL900N</t>
  </si>
  <si>
    <t>721303052</t>
  </si>
  <si>
    <t>HT přivzdušňovací hlavice - VH110 (HL810)</t>
  </si>
  <si>
    <t>D3</t>
  </si>
  <si>
    <t xml:space="preserve">Vnitřní splašková kanalizace - kondenzát </t>
  </si>
  <si>
    <t>721102009</t>
  </si>
  <si>
    <t>Potrubí kanalizační z PP připojovací DN 32 - odvod kondenzátu od VZT (32x6,0)*1,05</t>
  </si>
  <si>
    <t>721301010</t>
  </si>
  <si>
    <t>Zápachová uzávěrka pro odvod kondenzátu</t>
  </si>
  <si>
    <t>ks</t>
  </si>
  <si>
    <t>721309155</t>
  </si>
  <si>
    <t>Připojení na potrubí z PP</t>
  </si>
  <si>
    <t>721309110</t>
  </si>
  <si>
    <t>Zkouška těsnosti kanalizace v objektech - podle ČSN 73 6760 - vodou, DN 32</t>
  </si>
  <si>
    <t>722</t>
  </si>
  <si>
    <t>Vodoměrná sestava</t>
  </si>
  <si>
    <t>725204030</t>
  </si>
  <si>
    <t>Vario flexibilní tvarovka</t>
  </si>
  <si>
    <t>725309015</t>
  </si>
  <si>
    <t>Kohout kulový přímý G 2 PN 42 do 185°C vnitřní závit s vypouštěním - VOD. SESTAVA</t>
  </si>
  <si>
    <t>722231075</t>
  </si>
  <si>
    <t>Ventil zpětný mosazný G 2 PN 10 do 110°C se dvěma závity - VOD. SESTAVA</t>
  </si>
  <si>
    <t>725305443</t>
  </si>
  <si>
    <t>Filtr mosazný G 2 PN 16 do 120°C s 2x vnitřním závitem - VOD. SESTAVA</t>
  </si>
  <si>
    <t>725320015</t>
  </si>
  <si>
    <t>Fakturační vodoměr Qn=6m3</t>
  </si>
  <si>
    <t>725204034</t>
  </si>
  <si>
    <t>Šroubení přechodové krátké s vnitřním závitem D 63xR 2 "</t>
  </si>
  <si>
    <t>D4</t>
  </si>
  <si>
    <t>Vnitřní vodovod</t>
  </si>
  <si>
    <t>725201009</t>
  </si>
  <si>
    <t>Potrubí vodovodní plastové PPR svar polyfuze PN 20 DN 15</t>
  </si>
  <si>
    <t>725201010</t>
  </si>
  <si>
    <t>Potrubí vodovodní plastové PPR svar polyfuze PN 20 DN 20</t>
  </si>
  <si>
    <t>725201011</t>
  </si>
  <si>
    <t>Potrubí vodovodní plastové PPR svar polyfuze PN 20 DN 25</t>
  </si>
  <si>
    <t>725201012</t>
  </si>
  <si>
    <t>Potrubí vodovodní plastové PPR svar polyfuze PN 20 DN 32</t>
  </si>
  <si>
    <t>725201013</t>
  </si>
  <si>
    <t>Potrubí vodovodní plastové PPR svar polyfuze PN 20 DN 40</t>
  </si>
  <si>
    <t>725201014</t>
  </si>
  <si>
    <t>Potrubí vodovodní plastové PPR svar polyfuze PN 20 DN 50</t>
  </si>
  <si>
    <t>725201015</t>
  </si>
  <si>
    <t>Potrubí vodovodní plastové PPR svar polyfuze PN 20 DN 63</t>
  </si>
  <si>
    <t>725330011</t>
  </si>
  <si>
    <t>Proplach a dezinfekce vodovodního potrubí do D 50</t>
  </si>
  <si>
    <t>725330010</t>
  </si>
  <si>
    <t>Zkouška těsnosti vodovodního potrubí do D 50</t>
  </si>
  <si>
    <t>725303010</t>
  </si>
  <si>
    <t>Vyvedení a upevnění výpustku do D 25</t>
  </si>
  <si>
    <t>722232301</t>
  </si>
  <si>
    <t>Potrubí vodovodní plastové kompenzační smyčka PPR svar polyfuze PN 20 DN 25</t>
  </si>
  <si>
    <t>722232302</t>
  </si>
  <si>
    <t>Potrubí vodovodní plastové kompenzační smyčka PPR svar polyfuze PN 20 DN 32</t>
  </si>
  <si>
    <t>722232303</t>
  </si>
  <si>
    <t>Potrubí vodovodní plastové kompenzační smyčka PPR svar polyfuze PN 20 DN 40</t>
  </si>
  <si>
    <t>722232304</t>
  </si>
  <si>
    <t>Potrubí vodovodní plastové kompenzační smyčka PPR svar polyfuze PN 20 DN 50</t>
  </si>
  <si>
    <t>722232305</t>
  </si>
  <si>
    <t>Potrubí vodovodní plastové kompenzační smyčka PPR svar polyfuze PN 20 DN 63</t>
  </si>
  <si>
    <t>725205072</t>
  </si>
  <si>
    <t>Podpůrný žlab pro potrubí DN 25</t>
  </si>
  <si>
    <t>725205073</t>
  </si>
  <si>
    <t>Podpůrný žlab pro potrubí DN 32</t>
  </si>
  <si>
    <t>725205074</t>
  </si>
  <si>
    <t>Podpůrný žlab pro potrubí DN 40</t>
  </si>
  <si>
    <t>725205075</t>
  </si>
  <si>
    <t>Podpůrný žlab pro potrubí DN 50</t>
  </si>
  <si>
    <t>725205076</t>
  </si>
  <si>
    <t>Podpůrný žlab pro potrubí DN 63</t>
  </si>
  <si>
    <t>722290236</t>
  </si>
  <si>
    <t>Regulační a vyvažovací ventil G 1/2"</t>
  </si>
  <si>
    <t>725309013</t>
  </si>
  <si>
    <t>Kohout kulový přímý G 1" PN 42 do 185°C vnitřní závit (uzávěr SV+TV)</t>
  </si>
  <si>
    <t>725309011</t>
  </si>
  <si>
    <t>Kohout kulový přímý G 1/2" PN 42 do 185°C vnitřní závit (uzávěr CI)</t>
  </si>
  <si>
    <t>725325012</t>
  </si>
  <si>
    <t>Cirkulační čerpadlo, G 1", 138 mm, PN10 - kompletní s kulovým uzavíracím ventilem a zpětnou klapkou se závitem G 1", - s časovým spínačem se zástrčkou - jen pro pitnou vodu</t>
  </si>
  <si>
    <t>725325010</t>
  </si>
  <si>
    <t>Montáž čerpadla oběhového mokroběžného závitového DN 25</t>
  </si>
  <si>
    <t>soubor</t>
  </si>
  <si>
    <t>998722203</t>
  </si>
  <si>
    <t>Přesun hmot procentní pro vnitřní vodovod v objektech v do 6 m</t>
  </si>
  <si>
    <t>D5</t>
  </si>
  <si>
    <t>Požární vodovod</t>
  </si>
  <si>
    <t>725205225</t>
  </si>
  <si>
    <t>Hydrant DN 25/30 požární s tvarově stálou hadicí na zeď (hydrantová skříň) dohoda se stavebníkem</t>
  </si>
  <si>
    <t>725303911</t>
  </si>
  <si>
    <t>Montáž hydrant DN 25/30</t>
  </si>
  <si>
    <t>722130213</t>
  </si>
  <si>
    <t>Potrubí vodovodní ocelové závitové pozinkované svařované běžné DN 25</t>
  </si>
  <si>
    <t>722130214</t>
  </si>
  <si>
    <t>Potrubí vodovodní ocelové závitové pozinkované svařované běžné DN 32</t>
  </si>
  <si>
    <t>722130215</t>
  </si>
  <si>
    <t>Potrubí vodovodní ocelové závitové pozinkované svařované běžné DN 40</t>
  </si>
  <si>
    <t>722130216</t>
  </si>
  <si>
    <t>Potrubí vodovodní ocelové závitové pozinkované svařované běžné DN 50</t>
  </si>
  <si>
    <t>722254201</t>
  </si>
  <si>
    <t>Hydrantový ventil D25 Ms</t>
  </si>
  <si>
    <t>722254202</t>
  </si>
  <si>
    <t>Potrubní oddělovač G 6/4" PN 10 do 65°C vnější závit - BA 295</t>
  </si>
  <si>
    <t>725309015.1</t>
  </si>
  <si>
    <t>Kohout kulový přímý G 6/4" PN 42 do 185°C vnitřní závit</t>
  </si>
  <si>
    <t>725309016</t>
  </si>
  <si>
    <t>Kohout kulový přímý G 6/4" PN 42 do 185°C vnitřní závit s vypouštěním</t>
  </si>
  <si>
    <t>725330010.1</t>
  </si>
  <si>
    <t>Zkouška těsnosti vodovodního potrubí závitového do DN 50</t>
  </si>
  <si>
    <t>998711104</t>
  </si>
  <si>
    <t>725</t>
  </si>
  <si>
    <t>Zařizovací předměty (bližší informace určí investor)</t>
  </si>
  <si>
    <t>725000516</t>
  </si>
  <si>
    <t>Připrava pro instalaci zařízení (M - Myčka) - 1x průchozí uzavírací ventil + šroubení 1/2" + zápachová uzávěrka DN 50</t>
  </si>
  <si>
    <t>725000517</t>
  </si>
  <si>
    <t>Připrava pro instalaci zařízení (D - Nerez dřez) - 2x průchozí uzavírací ventil + šroubení 1/2" + zápachová uzávěrka DN 50</t>
  </si>
  <si>
    <t>725000518</t>
  </si>
  <si>
    <t>Připrava pro instalaci zařízení (DD-N - Nerez dvojdřez) - 2x průchozí uzavírací ventil + šroubení 1/2" + zápachová uzávěrka DN 50</t>
  </si>
  <si>
    <t>725000519</t>
  </si>
  <si>
    <t>Připrava pro instalaci zařízení (21-224 - Myčka podložních mís) - 2x průchozí uzavírací ventil + šroubení 1/2" + připojení odpadu DN 110</t>
  </si>
  <si>
    <t>725000520</t>
  </si>
  <si>
    <t>Připrava pro instalaci zařízení (666 - Parní sterilizátor) - 1x průchozí uzavírací ventil + šroubení 1/2" + podlahová vpusť DN 65</t>
  </si>
  <si>
    <t>72511912</t>
  </si>
  <si>
    <t>WC - D (dodávka) + M (montáž) Klozet keramický závěsný, s nosným prvkem, dvoutlačítkovým splachováním, včetně rohového ventilu G1/2“, připojovacího kolena 90°</t>
  </si>
  <si>
    <t>72511912.1</t>
  </si>
  <si>
    <t>WCi - D (dodávka) + M (montáž) Klozet keramický závěsný pro ZTP, s nosným prvkem, dvoutlačítkovým splachováním, včetně rohového ventilu (G1/2“), připojovacího kolena 90°, madlo pevné dl.80 cm, madlo sklopné dl.80 cm – kovové bílé</t>
  </si>
  <si>
    <t>72521910</t>
  </si>
  <si>
    <t>Us - D (dodávka) + M (montáž) Umyvadlo keramické š. 60 cm, s dírou pro baterii, sifon z chromované ABS, zátka CLICK-CLACK</t>
  </si>
  <si>
    <t>72521910.1</t>
  </si>
  <si>
    <t>Un - D (dodávka) + M (montáž) Umyvadlo keramické š. 60 cm, bez díry pro baterii, sifon z chromované ABS, zátka CLICK-CLACK</t>
  </si>
  <si>
    <t>72521910.2</t>
  </si>
  <si>
    <t>Ui - D (dodávka) + M (montáž) Umyvadlo keramické pro ZTP š.65 cm, sifon z chromované ABS, zátka CLICK-CLACK, madlo pevné k umyvadlu univerzální dl. 60 cm – kovové bílé</t>
  </si>
  <si>
    <t>72524190</t>
  </si>
  <si>
    <t>S - D (dodávka) + M (montáž) Sprcha tvořená sprchovou vaničkou čtvercovou 90 x 90 cm z litého mramoru pro instalaci do obkladu - s třístranným zvýšeným lemem, s vaničkovým sifonem s krytkou, s atypickým situováním odpadu, sprchové dveře otevíravé dvoukří</t>
  </si>
  <si>
    <t>72524190.1</t>
  </si>
  <si>
    <t>Si - D (dodávka) + M (montáž) Sprcha pro ZTP podlahová vpusť</t>
  </si>
  <si>
    <t>72524190.2</t>
  </si>
  <si>
    <t>Sr - D (dodávka) + M (montáž) Sprcha ROHOVÁ půlkulatá včetně zástěny sklo</t>
  </si>
  <si>
    <t>725331211</t>
  </si>
  <si>
    <t>Vý-N - Výlevky nerez bez výtokových armatur a splachovací nádrže se sklopnou mřížkou 425 mm</t>
  </si>
  <si>
    <t>725303910</t>
  </si>
  <si>
    <t>Ventily rohové bez připojovací trubičky nebo flexi hadičky G 1/2"</t>
  </si>
  <si>
    <t>72582132</t>
  </si>
  <si>
    <t>Baterie páková stojánková, délka raménka 210 mm (Dodávka a montáž) (SPB)</t>
  </si>
  <si>
    <t>725822642</t>
  </si>
  <si>
    <t>Baterie páková nástěnná senzorová na 100-240 V dodávka a montáž (dodávka včetně transformátorů 230V AC /24V DC) (NB-S)</t>
  </si>
  <si>
    <t>72582261</t>
  </si>
  <si>
    <t>Dodávka a montáž Baterie pákové stojánková lékařská délka raménka 240mm (SPB-L)</t>
  </si>
  <si>
    <t>725000811</t>
  </si>
  <si>
    <t>Baterie stěnová dřezová délka raménka 225 mm+2x rohový ventil 1/2"</t>
  </si>
  <si>
    <t>725000814</t>
  </si>
  <si>
    <t>Baterie sprchové nástěnné pákové - vč. hadice 1,7m +spršky pr. 100 mm- 3pol.+držáček (Dodávka a montáž) (NPSB)</t>
  </si>
  <si>
    <t>725869218</t>
  </si>
  <si>
    <t>Zápachové uzávěrky zařizovacích předmětů pro umyvadla DN 40</t>
  </si>
  <si>
    <t>998711108</t>
  </si>
  <si>
    <t>Přesun hmot procentní pro zařizovací předměty v objektech v do 6 m</t>
  </si>
  <si>
    <t>Izolace tepelné - ZTI</t>
  </si>
  <si>
    <t>713005011</t>
  </si>
  <si>
    <t>Tubolit DG - 22/9</t>
  </si>
  <si>
    <t>713005012</t>
  </si>
  <si>
    <t>Tubolit DG - 28/9</t>
  </si>
  <si>
    <t>713005013</t>
  </si>
  <si>
    <t>Tubolit DG - 22/13</t>
  </si>
  <si>
    <t>713005014</t>
  </si>
  <si>
    <t>Tubolit DG - 28/13</t>
  </si>
  <si>
    <t>713002010</t>
  </si>
  <si>
    <t>Izolační pouzdro s vatou D 28/20</t>
  </si>
  <si>
    <t>713002012</t>
  </si>
  <si>
    <t>Izolační pouzdro s vatou D 35/20</t>
  </si>
  <si>
    <t>713002013</t>
  </si>
  <si>
    <t>Izolační pouzdro s vatou D 42/20</t>
  </si>
  <si>
    <t>713002014</t>
  </si>
  <si>
    <t>Izolační pouzdro s vatou D 54/20</t>
  </si>
  <si>
    <t>713002015</t>
  </si>
  <si>
    <t>Izolační pouzdro s vatou D 22/30</t>
  </si>
  <si>
    <t>713002016</t>
  </si>
  <si>
    <t>Izolační pouzdro s vatou D 28/30</t>
  </si>
  <si>
    <t>713002017</t>
  </si>
  <si>
    <t>Izolační pouzdro s vatou D 35/30</t>
  </si>
  <si>
    <t>713002018</t>
  </si>
  <si>
    <t>Izolační pouzdro s vatou D 42/30</t>
  </si>
  <si>
    <t>713002019</t>
  </si>
  <si>
    <t>Izolační pouzdro s vatou D 54/30</t>
  </si>
  <si>
    <t>Přesun hmot procentní pro izolace tepelné v objektech v do 6 m</t>
  </si>
  <si>
    <t>733</t>
  </si>
  <si>
    <t>Požární ucpávky a uzávěry</t>
  </si>
  <si>
    <t>733191115</t>
  </si>
  <si>
    <t>Protipožární utěsnění HILTI plastového potrubí DN 75 (manžeta) - Splašková Kanalizace</t>
  </si>
  <si>
    <t>733191112</t>
  </si>
  <si>
    <t>Protipožární utěsnění HILTI plastového potrubí DN 32 - Vodovod</t>
  </si>
  <si>
    <t>733191111</t>
  </si>
  <si>
    <t>Protipožární utěsnění HILTI plastového potrubí DN 20 - Vodovod</t>
  </si>
  <si>
    <t>HZS</t>
  </si>
  <si>
    <t>998711101</t>
  </si>
  <si>
    <t>Jeřáb aut.AD 16</t>
  </si>
  <si>
    <t>SH</t>
  </si>
  <si>
    <t>262144</t>
  </si>
  <si>
    <t>OST</t>
  </si>
  <si>
    <t>Ostatní náklady</t>
  </si>
  <si>
    <t>094002001</t>
  </si>
  <si>
    <t>Nepředvídatelné náklady při přepojování stávající vody a kanalizace</t>
  </si>
  <si>
    <t>094003003</t>
  </si>
  <si>
    <t>Likvidace odpadu</t>
  </si>
  <si>
    <t>091100202</t>
  </si>
  <si>
    <t>Napuštění a vypuštění systému</t>
  </si>
  <si>
    <t>091100203</t>
  </si>
  <si>
    <t>Průzkumné, geodetické a projektové práce - Geodetické zaměření kanalizace - není předmětem této cenové kalkulace</t>
  </si>
  <si>
    <t>091100204</t>
  </si>
  <si>
    <t>Trasování kanalizace v součinnosti s kamerovým systémem – do 400 m</t>
  </si>
  <si>
    <t>091100205</t>
  </si>
  <si>
    <t>Zpráva a záznam z revize kanalizace – videozáznam a tech. zpráva – do 400 m</t>
  </si>
  <si>
    <t>úsek</t>
  </si>
  <si>
    <t>D.1.4.2 - VZT+CHL</t>
  </si>
  <si>
    <t>D1 - Zař.č. 1 - Ambulance</t>
  </si>
  <si>
    <t>D2 - Zař.č. 2 - VZT - příprava pro Etapu II</t>
  </si>
  <si>
    <t xml:space="preserve">D22 - Zař.č.3 - Chlazení ambulancí </t>
  </si>
  <si>
    <t>D23 - Zař.č.4 - CHL - příprava pro Etapu II</t>
  </si>
  <si>
    <t>D3 - Zař.č.5 - Odvětrání zádveří</t>
  </si>
  <si>
    <t>D4 - Společné položky:</t>
  </si>
  <si>
    <t xml:space="preserve">    D5 - Vyregulování potrubní soustavy</t>
  </si>
  <si>
    <t xml:space="preserve">    D6 - Akustické měření</t>
  </si>
  <si>
    <t xml:space="preserve">    D7 - Ostatní položky:</t>
  </si>
  <si>
    <t>Zař.č. 1 - Ambulance</t>
  </si>
  <si>
    <t>Pol106</t>
  </si>
  <si>
    <t>Sestavná rekuperační jednotka, venkovní - hygienické provedení, antibakteriální povrch vnitřních stěn, konfigurace nad sebou, tloušťka panelu opláštění 40mm - provedení vnější/vnitřní - poplast./pozink, Qpř=5.800m3/h (pex=1100Pa), Qod=5.800m3/h (pex=400Pa), složení: deskový rekuperátor s by-pass klapkou, ventilátory s volným oběžným kolem (přívodní 5,25kW/400V, odvodní 3,65kW/400V, EC motory), filtry vzduchu (přívod: ISO ePM10 65%, odvod: ISO ePM1 80% + HEPA H13), tlumiče hluku, uzavíratelné klapky a pružné manžety, protidešťový AL kryt výtlaku. Hmotnost 2280Kg. Návrh splňuje ErP 2018 Akustické výkony: Opláštění: 68dB(A) Sání ODA: 55dB(A) Přívod SUP: 55dB(A) Odtah ETA: 46dB(A) Výfuk EHA: 53dB(A)</t>
  </si>
  <si>
    <t>Pol107</t>
  </si>
  <si>
    <t>Přívodní komora - ambulance, vnitřní- hygienické provedení, antibakteriální povrch vnitřních stěn, tloušťka panelu opláštění 40mm - provedení vnější/vnitřní - pozink./pozink, Qpř=4.700m3/h (tlak. ztráta p=192Pa), složení: vodní ohřívač + samostatný vstup pro protimrazovou kapiláru, vodní chladič s eliminátorem kapek a pružné manžety. Hmotnost 265Kg. Návrh splňuje ErP 2018</t>
  </si>
  <si>
    <t>Pol108</t>
  </si>
  <si>
    <t>Přívodní komora - RTG, vnitřní- hygienické provedení, antibakteriální povrch vnitřních stěn, tloušťka panelu opláštění 40mm - provedení vnější/vnitřní - pozink./pozink, Qpř=1.100m3/h (tl. ztráta p=130Pa), složení: vodní ohřívač + samostatný vstup pro protimrazovou kapiláru, vodní chladič s eliminátorem kapek, volná komora pro vlhčení 10kg/h a pružné manžety. Hmotnost 320Kg. Návrh splňuje ErP 2018</t>
  </si>
  <si>
    <t>Pol109</t>
  </si>
  <si>
    <t>Parní elektrodový zvlhčovač, Pvlh.=10kg/h, Pel=7,5kW/400V, řízení 0-10V, hmotnost 50kg</t>
  </si>
  <si>
    <t>Pol110</t>
  </si>
  <si>
    <t>Parní tryska 1/500</t>
  </si>
  <si>
    <t>Pol111</t>
  </si>
  <si>
    <t>Parní hadice (D=57/45mm)</t>
  </si>
  <si>
    <t>bm</t>
  </si>
  <si>
    <t>Pol112</t>
  </si>
  <si>
    <t>Kondenzátní hadice (D=12/8mm)</t>
  </si>
  <si>
    <t>Pol113</t>
  </si>
  <si>
    <t>Ochlazovací smyčka kondenzátu</t>
  </si>
  <si>
    <t>Pol114</t>
  </si>
  <si>
    <t>Zprovoznění výrobcem</t>
  </si>
  <si>
    <t>Pol115</t>
  </si>
  <si>
    <t>Kondenzační jednotka, chladivo R32, Pchl=9,2/23/25,3 kW, Pel=8,19kW/400V</t>
  </si>
  <si>
    <t>Pol116</t>
  </si>
  <si>
    <t>Řídící box (0-10V)</t>
  </si>
  <si>
    <t>Pol117</t>
  </si>
  <si>
    <t>Kabelový ovladač</t>
  </si>
  <si>
    <t>Pol118</t>
  </si>
  <si>
    <t>Předizolované Cu potrubí vč. komunikačního kabelu</t>
  </si>
  <si>
    <t>Pol119</t>
  </si>
  <si>
    <t>Kondenzační jednotka, chladivo R32, Pchl=3,2/8/9,2kW, Pel=3,14kW/230V</t>
  </si>
  <si>
    <t>Pol120</t>
  </si>
  <si>
    <t>Pol121</t>
  </si>
  <si>
    <t>Potrubní ventilátor pr.160, Q=400m3/h (pex=150Pa), Pel=0,1kW/230V, tiché provedení</t>
  </si>
  <si>
    <t>Pol122</t>
  </si>
  <si>
    <t>Zpětná klapka těsná, pr.160</t>
  </si>
  <si>
    <t>Pol123</t>
  </si>
  <si>
    <t>Požární klapka 800x315, odolnost 60min ovládání servopohonem 230V s pružinou vč. termoelektrického čidla 72°C</t>
  </si>
  <si>
    <t>Pol124</t>
  </si>
  <si>
    <t>Požární klapka 315x250, odolnost 60min ovládání servopohonem 230V s pružinou vč. termoelektrického čidla 72°C</t>
  </si>
  <si>
    <t>Pol125</t>
  </si>
  <si>
    <t>Požární klapka 315x315, odolnost 60min ovládání servopohonem 230V s pružinou vč. termoelektrického čidla 72°C</t>
  </si>
  <si>
    <t>Pol126</t>
  </si>
  <si>
    <t>Požární klapka pr.200, odolnost 60min ovládání servopohonem 230V s pružinou vč. termoelektrického čidla 72°C</t>
  </si>
  <si>
    <t>Pol127</t>
  </si>
  <si>
    <t>Požární klapka pr.160, odolnost 60min ovládání servopohonem 230V s pružinou vč. termoelektrického čidla 72°C</t>
  </si>
  <si>
    <t>Pol128</t>
  </si>
  <si>
    <t>Požární klapka pr.125, odolnost 60min ovládání servopohonem 230V s pružinou vč. termoelektrického čidla 72°C</t>
  </si>
  <si>
    <t>Pol129</t>
  </si>
  <si>
    <t>Požární klapka pr.100, odolnost 60min ovládání servopohonem 230V s pružinou vč. termoelektrického čidla 72°C</t>
  </si>
  <si>
    <t>Pol130</t>
  </si>
  <si>
    <t>Regulátor průtoku CAV 400x250, Qnom=1100m3/h, ruční nastavení</t>
  </si>
  <si>
    <t>Pol131</t>
  </si>
  <si>
    <t>Buňkový tlumič hluku 400x250 - 800 hyg. provedení</t>
  </si>
  <si>
    <t>Pol132</t>
  </si>
  <si>
    <t>Regulátor průtoku CAV izolovaný Ø315 Q=ruční nastavení</t>
  </si>
  <si>
    <t>Pol133</t>
  </si>
  <si>
    <t>Regulátor průtoku CAV vsuvný Ø200 ruční nastavení, rozsah 300-500m3/h</t>
  </si>
  <si>
    <t>Pol134</t>
  </si>
  <si>
    <t>Ohebný tlumič hluku Ø200 - 1000</t>
  </si>
  <si>
    <t>Pol135</t>
  </si>
  <si>
    <t>Regulátor průtoku CAV vsuvný Ø160 ruční nastavení, rozsah 180-300m3/h</t>
  </si>
  <si>
    <t>Pol136</t>
  </si>
  <si>
    <t>Ohebný tlumič hluku Ø160 - 1000</t>
  </si>
  <si>
    <t>Pol137</t>
  </si>
  <si>
    <t>Regulátor průtoku CAV vsuvný Ø125 ruční nastavení, rozsah 50-100m3/h</t>
  </si>
  <si>
    <t>Pol138</t>
  </si>
  <si>
    <t>Ohebný tlumič hluku Ø125 - 1000</t>
  </si>
  <si>
    <t>Pol139</t>
  </si>
  <si>
    <t>Regulátor průtoku CAV vsuvný Ø100 ruční nastavení, rozsah 50-100m3/h</t>
  </si>
  <si>
    <t>Pol140</t>
  </si>
  <si>
    <t>Ohebný tlumič hluku Ø100 - 1000</t>
  </si>
  <si>
    <t>Pol141</t>
  </si>
  <si>
    <t>Kruhový tlumič hluku Ø160 - 900 hyg. provedení</t>
  </si>
  <si>
    <t>Pol142</t>
  </si>
  <si>
    <t>Přívodní anemostat 400x400 s čelní deskou (vířívá vyúsť, 16 nastavitelných lamel), připojovací rozměr boxu Ø160 - boční hrdlo, Q=100-200m3/h, vč. regulační klapky</t>
  </si>
  <si>
    <t>Pol143</t>
  </si>
  <si>
    <t>Přívodní anemostat 400x400 s čelní deskou (vířívá vyúsť, nastavitelné lamely), připojovací rozměr boxu Ø200 - boční hrdlo, Q=200-300m3/h, vč. regulační klapky</t>
  </si>
  <si>
    <t>Pol144</t>
  </si>
  <si>
    <t>Odovodní anemostat 300x300 s čelní deskou (vířívá vyúsť, nastavitelné lamely), připojovací rozměr boxu Ø160 - boční hrdlo, Q=100-250m3/h, vč. regulační klapky</t>
  </si>
  <si>
    <t>Pol145</t>
  </si>
  <si>
    <t>Dvouřadá vyústka na čtyřhranné potrubí 525x325, s regulací R1, bílá barva</t>
  </si>
  <si>
    <t>Pol146</t>
  </si>
  <si>
    <t>Jednořadá vyústka na čtyřhranné potrubí 525x325, s regulací R1, bílá barva</t>
  </si>
  <si>
    <t>Pol147</t>
  </si>
  <si>
    <t>Talířový ventil 160 vč. montážního rámečku</t>
  </si>
  <si>
    <t>Pol148</t>
  </si>
  <si>
    <t>Talířový ventil 125 vč. montážního rámečku</t>
  </si>
  <si>
    <t>Pol149</t>
  </si>
  <si>
    <t>Talířový ventil 100 vč. montážního rámečku</t>
  </si>
  <si>
    <t>Pol150</t>
  </si>
  <si>
    <t>Flexo hadice zvukově izolovaná Ø 250</t>
  </si>
  <si>
    <t>Pol151</t>
  </si>
  <si>
    <t>Flexo hadice zvukově izolovaná Ø 200</t>
  </si>
  <si>
    <t>Pol152</t>
  </si>
  <si>
    <t>Flexo hadice zvukově izolovaná Ø 160</t>
  </si>
  <si>
    <t>Pol153</t>
  </si>
  <si>
    <t>Flexo hadice zvukově izolovaná Ø 125</t>
  </si>
  <si>
    <t>Pol154</t>
  </si>
  <si>
    <t>Flexo hadice zvukově izolovaná Ø 100</t>
  </si>
  <si>
    <t>Pol155</t>
  </si>
  <si>
    <t>Kruhové potrubí sk.I SPIRO, pozink., vč.objímek a vnitřních spojek, gumové těsnění - třída těsnosti C
 Ø250/30% tvarovek</t>
  </si>
  <si>
    <t>Pol156</t>
  </si>
  <si>
    <t>Kruhové potrubí sk.I SPIRO, pozink., vč.objímek a vnitřních spojek, gumové těsnění - třída těsnosti C
 Ø200/30% tvarovek</t>
  </si>
  <si>
    <t>Pol157</t>
  </si>
  <si>
    <t>Kruhové potrubí sk.I SPIRO, pozink., vč.objímek a vnitřních spojek, gumové těsnění - třída těsnosti C
 Ø160/30% tvarovek</t>
  </si>
  <si>
    <t>Pol158</t>
  </si>
  <si>
    <t>Kruhové potrubí sk.I SPIRO, pozink., vč.objímek a vnitřních spojek, gumové těsnění - třída těsnosti C
 Ø125/30% tvarovek</t>
  </si>
  <si>
    <t>Pol159</t>
  </si>
  <si>
    <t>Kruhové potrubí sk.I SPIRO, pozink., vč.objímek a vnitřních spojek, gumové těsnění - třída těsnosti C
 Ø100/30% tvarovek</t>
  </si>
  <si>
    <t>Pol160</t>
  </si>
  <si>
    <t>Čtyřhranné potrubí sk.I, pozink., spojování na příruby - celotmelené - třída těsnosti C
 Trouby</t>
  </si>
  <si>
    <t>Pol161</t>
  </si>
  <si>
    <t>Čtyřhranné potrubí sk.I, pozink., spojování na příruby - celotmelené - třída těsnosti C
 Tvarovky</t>
  </si>
  <si>
    <t>Pol162</t>
  </si>
  <si>
    <t>Tepelná izolace s= 40mm, minerální vata s AL polepem</t>
  </si>
  <si>
    <t>Pol163</t>
  </si>
  <si>
    <t>Tepelná izolace s= 60mm, minerální vata s AL polepem</t>
  </si>
  <si>
    <t>Pol164</t>
  </si>
  <si>
    <t>Tepelná izolace s= 80mm, minerální vata s pozink oplechováním</t>
  </si>
  <si>
    <t>Pol165</t>
  </si>
  <si>
    <t>Požární izolace s odolností 45min, minerální vata s AL polepem</t>
  </si>
  <si>
    <t>Pol166</t>
  </si>
  <si>
    <t>Požární ucpávka VZT potrubí s odoln. 45 min 
 Ø200</t>
  </si>
  <si>
    <t>Pol167</t>
  </si>
  <si>
    <t>Požární ucpávka VZT potrubí s odoln. 45 min 
 Ø125</t>
  </si>
  <si>
    <t>Zař.č. 2 - VZT - příprava pro Etapu II</t>
  </si>
  <si>
    <t>Pol168</t>
  </si>
  <si>
    <t>Požární klapka 900x315, odolnost 60min ovládání servopohonem 230V s pružinou vč. termoelektrického čidla 72°C</t>
  </si>
  <si>
    <t>Pol169</t>
  </si>
  <si>
    <t>Regulátor průtoku CAV 600x300, Qnom=4200m3/h, ruční nastavení</t>
  </si>
  <si>
    <t>Pol170</t>
  </si>
  <si>
    <t>Kulisový tlumič hluku 100x315 - 2000 hyg. provedení</t>
  </si>
  <si>
    <t>Pol171</t>
  </si>
  <si>
    <t>Požární ucpávka VZT potrubí s odoln. 45 min 
 900x315</t>
  </si>
  <si>
    <t>D22</t>
  </si>
  <si>
    <t xml:space="preserve">Zař.č.3 - Chlazení ambulancí </t>
  </si>
  <si>
    <t>Pol172</t>
  </si>
  <si>
    <t>Kondenzační jednotka, VRF mulitsplit - inverter, chladivo R410a, Pchl=33,6kW, Pel=15,27kW/400V, hmotnost 155kg Akustický výkon: 78dB(A)</t>
  </si>
  <si>
    <t>Pol173</t>
  </si>
  <si>
    <t>Brána Modbus RTU společné pro zař.č.4</t>
  </si>
  <si>
    <t>Pol174</t>
  </si>
  <si>
    <t>Nástěnná jednotka, VRF mulitsplit, chladivo R410a, Pchl=1,6kW, Pel=30W/230V Akustický tlak(1m): 30/29/28 dB(A)</t>
  </si>
  <si>
    <t>Pol175</t>
  </si>
  <si>
    <t>Nástěnná jednotka, VRF mulitsplit, chladivo R410a, Pchl=2,2kW, Pel=30W/230V Akustický tlak(1m): 32/30/28 dB(A)</t>
  </si>
  <si>
    <t>Pol176</t>
  </si>
  <si>
    <t>Nástěnná jednotka, VRF mulitsplit, chladivo R410a, Pchl=2,8kW, Pel=30W/230V Akustický tlak(1m): 34/32/28 dB(A)</t>
  </si>
  <si>
    <t>Pol177</t>
  </si>
  <si>
    <t>Nástěnná jednotka, VRF mulitsplit, chladivo R410a, Pchl=4,5kW, Pel=30W/230V Akustický tlak(1m): 42/39/32 dB(A)</t>
  </si>
  <si>
    <t>Pol178</t>
  </si>
  <si>
    <t>Kazetová jednotka, VRF mulitsplit, chladivo R410a, Pchl=4,5kW, Pel=30W/230V Akustický tlak(1m): 36/34/32 dB(A)</t>
  </si>
  <si>
    <t>Pol179</t>
  </si>
  <si>
    <t>Čelní panel 4 cest.kazetové jednotky 570x570</t>
  </si>
  <si>
    <t>Pol180</t>
  </si>
  <si>
    <t>Vestavný modul UV lampy pro aktivní filtrování vzduchu</t>
  </si>
  <si>
    <t>Pol181</t>
  </si>
  <si>
    <t>Zprovoznění systému, tlaková zkouška, doplnění chladiva</t>
  </si>
  <si>
    <t>Pol182</t>
  </si>
  <si>
    <t>Chladivo R410a</t>
  </si>
  <si>
    <t>Pol183</t>
  </si>
  <si>
    <t>Kabelový ovladač, zjednodušené ovládání</t>
  </si>
  <si>
    <t>Pol184</t>
  </si>
  <si>
    <t>Cu rozbočka (VRF refnet)</t>
  </si>
  <si>
    <t>Pol185</t>
  </si>
  <si>
    <t>Předizolovaná Cu potrubí vč. komunikačního kabelu</t>
  </si>
  <si>
    <t>Pol186</t>
  </si>
  <si>
    <t>UV ochranné oplechování Cu potrubí venkovní prostředí</t>
  </si>
  <si>
    <t>Pol187</t>
  </si>
  <si>
    <t>Požární ucpávky VZT potrubí s odolností 45 min (potrubí max. pr.80)</t>
  </si>
  <si>
    <t>D23</t>
  </si>
  <si>
    <t>Zař.č.4 - CHL - příprava pro Etapu II</t>
  </si>
  <si>
    <t>Pol188</t>
  </si>
  <si>
    <t>Předizolované Cu potrubí 12/28 vč. komunikačního kabelu</t>
  </si>
  <si>
    <t>Pol189</t>
  </si>
  <si>
    <t>Zař.č.5 - Odvětrání zádveří</t>
  </si>
  <si>
    <t>Pol190</t>
  </si>
  <si>
    <t>Potrubní EC ventilátor Qv = 400 m3/h; 230V; připojovací rozměr Ø 200, tiché provedení</t>
  </si>
  <si>
    <t>Pol191</t>
  </si>
  <si>
    <t>Zpětná klapka těsná Ø 200</t>
  </si>
  <si>
    <t>Pol192</t>
  </si>
  <si>
    <t>Požární klapka pr.250, odolnost 60min ovládání servopohonem 230V s pružinou vč. termoelektrického čidla 72°C</t>
  </si>
  <si>
    <t>Pol193</t>
  </si>
  <si>
    <t>Kruhový tlumič hluku Ø250 - 900</t>
  </si>
  <si>
    <t>Pol194</t>
  </si>
  <si>
    <t>Odtahový anemostat 600x600 s čelní deskou (perforace), připojovací rozměr Ø315 - boční hrdlo, Qmax=800m3/h, vč. připojovacího boxu a regulační klapky</t>
  </si>
  <si>
    <t>Pol195</t>
  </si>
  <si>
    <t>Flexo hadice zvukově izolovaná Ø315</t>
  </si>
  <si>
    <t>Pol196</t>
  </si>
  <si>
    <t>Kruhové potrubí sk.I SPIRO, pozink., vč.objímek a vnitřních spojek, gumové těsnění - třída těsnosti C
 Ø315/30% tvarovek</t>
  </si>
  <si>
    <t>Společné položky:</t>
  </si>
  <si>
    <t>Vyregulování potrubní soustavy</t>
  </si>
  <si>
    <t>Pol197</t>
  </si>
  <si>
    <t>Kontrola celkových množství na jednotce</t>
  </si>
  <si>
    <t>Pol198</t>
  </si>
  <si>
    <t>Přeregulování vyústek dle hodnot na výkrese</t>
  </si>
  <si>
    <t>Pol199</t>
  </si>
  <si>
    <t>Kontrola podtlaku/přetlaku (lůžka, pracoviště)</t>
  </si>
  <si>
    <t>Pol200</t>
  </si>
  <si>
    <t>Vypracování protokolu</t>
  </si>
  <si>
    <t>D6</t>
  </si>
  <si>
    <t>Akustické měření</t>
  </si>
  <si>
    <t>Pol201</t>
  </si>
  <si>
    <t>Měření hluku VZT zařízení ve chráněném venkovním prostoru</t>
  </si>
  <si>
    <t>Pol202</t>
  </si>
  <si>
    <t>D7</t>
  </si>
  <si>
    <t>Ostatní položky:</t>
  </si>
  <si>
    <t>Pol203</t>
  </si>
  <si>
    <t>Montážní materiál</t>
  </si>
  <si>
    <t>Kg</t>
  </si>
  <si>
    <t>Pol204</t>
  </si>
  <si>
    <t>Spojovací a těsnící materiál, silikon</t>
  </si>
  <si>
    <t>Pol205</t>
  </si>
  <si>
    <t>Jeřábová technika</t>
  </si>
  <si>
    <t>Pol206</t>
  </si>
  <si>
    <t>Komplexní zkoušky</t>
  </si>
  <si>
    <t>Pol207</t>
  </si>
  <si>
    <t>Revizní knihy chladiv</t>
  </si>
  <si>
    <t>D.1.4.4 - Elektroinstalace</t>
  </si>
  <si>
    <t xml:space="preserve">"Realizační firmy jsou povinny během montáže koordinovat postup prací se stavbou a ostatními profesemi, seznámit se s projektovou dokumentací a včas upozornit na možné nedostatky a zjevné závady  Při zpracování nabídky je nutné vycházet ze všech částí dokumentace (technické zprávy, dispozičních  výkresů výkresů  rozvaděčů , schémat a specifikace materiálu). Povinností dodavatele je překontrolovat specifikaci materiálu a případný chybějící materiál nebo výkony doplnit a ocenit. Součástí ceny musí být veškeré náklady, aby cena byla konečná a zahrnovala celou dodávku a montáž akce. Dodávka akce se předpokládá včetně kompletní montáže, veškerého souvisejícího doplňkového, podružného a montážního materiálu tak, aby celé zařízení bylo funkční a splňovalo všechny předpisy, které se na ně vztahují."    </t>
  </si>
  <si>
    <t xml:space="preserve">    740 - ROZVADĚČE</t>
  </si>
  <si>
    <t xml:space="preserve">    741 - EL: PŘÍSTROJE</t>
  </si>
  <si>
    <t xml:space="preserve">    742 - VODIČE  PROVEDENÍ KABELŮ  DLE VYHL 23/2008 /     B2ca,s1,d0)
</t>
  </si>
  <si>
    <t xml:space="preserve">    743 - OSVĚTLENÍ</t>
  </si>
  <si>
    <t xml:space="preserve">    744 - Venkovní  osvětlení</t>
  </si>
  <si>
    <t xml:space="preserve">    745 - HROMOSVOD, UZEMNĚNÍ</t>
  </si>
  <si>
    <t xml:space="preserve">    746 - Mont.materiál  nosný</t>
  </si>
  <si>
    <t xml:space="preserve">    747 - montážní práce -  VC 21 - M155</t>
  </si>
  <si>
    <t xml:space="preserve">    748 - Stavební a pomocné  práce</t>
  </si>
  <si>
    <t xml:space="preserve">    749 - montážní  a inž. činnost</t>
  </si>
  <si>
    <t>740</t>
  </si>
  <si>
    <t>ROZVADĚČE</t>
  </si>
  <si>
    <t>K010</t>
  </si>
  <si>
    <t>RH- rozvaděč skříňový š 1000x1600x300 IP54/20, hlavní jištění do In=200A , přístrojová náplň viz v. č. E08</t>
  </si>
  <si>
    <t>-1180086400</t>
  </si>
  <si>
    <t>K011</t>
  </si>
  <si>
    <t xml:space="preserve">montáž do niky </t>
  </si>
  <si>
    <t>1341835</t>
  </si>
  <si>
    <t>K012</t>
  </si>
  <si>
    <t>R2 - rozvaděč skříňový sestavený ze tří polí š. 800x2000x600 IP40/20 EI30 DPI včetně soklu , s hlavním jištěním In 63A včetně nap cívek , signalizačního bloku , včetně automatického záskokového automatu , přep. Ochrany I+II stupeň 2x , relé napětí se signaliazcí , harijní vyp signaliazce stavu napájení - signálky přístrojová náplň viz výkres č E-10</t>
  </si>
  <si>
    <t>382851581</t>
  </si>
  <si>
    <t>K013</t>
  </si>
  <si>
    <t xml:space="preserve">RVZT- rozvaděč skříňový jedno pole š 800x2000x500 IP54/20, hlavní jištění do In125A , včetně přep ochrany a havarij stop tlačítka , přístrojová náplň viz v. č. E11
</t>
  </si>
  <si>
    <t>1781323950</t>
  </si>
  <si>
    <t>K014</t>
  </si>
  <si>
    <t>Rrtg - Rozvaděč nástěnný 600x 1200x 250 IP 54 , Přívody a vývody horem , spodem, JIStič 125A FI 160A/ 4p 30mA, stykač 160A/ 230V , pomocné relé 230V , 24V , zdroj 24V / 30W , svorkovnice , prorůchodky , přep ochrana II stup 400V / 25,5kA , štítky , svorky , dílenské dokumentace , revize RAL , v.č. E12</t>
  </si>
  <si>
    <t>748709881</t>
  </si>
  <si>
    <t>741</t>
  </si>
  <si>
    <t>EL: PŘÍSTROJE</t>
  </si>
  <si>
    <t>K015</t>
  </si>
  <si>
    <t>Ekvipotenciální přípojnice K12</t>
  </si>
  <si>
    <t>675772517</t>
  </si>
  <si>
    <t>K016</t>
  </si>
  <si>
    <t>Podružná ekvipotenciální přípojnice v krabici KT250 včetně přípojnice PA , přípojnice PE</t>
  </si>
  <si>
    <t>1352595960</t>
  </si>
  <si>
    <t>K017</t>
  </si>
  <si>
    <t>parapetný kanál plastový s prepážkou 150x 70 dvojitý s děl přepážkou demontáž včetnmě demontáže 8s zásuvka 230V , 8 x zásuvka RJ45 dvojitá RTG</t>
  </si>
  <si>
    <t>-88966889</t>
  </si>
  <si>
    <t>K018</t>
  </si>
  <si>
    <t xml:space="preserve">Zásuvka jednonásobná 230V/16A, pro montáž pod omítku, bílá, krytí IP 20, komplet krabice + strojek + rámeček </t>
  </si>
  <si>
    <t>-178358703</t>
  </si>
  <si>
    <t>K019</t>
  </si>
  <si>
    <t>Zásuvka dvojnásobná-230V/16A, IP 20 pro montáž pod omítku, komplet</t>
  </si>
  <si>
    <t>-671436522</t>
  </si>
  <si>
    <t>K020</t>
  </si>
  <si>
    <t>Zásuvka nástěnná IP 44, 230V/16A, komplet</t>
  </si>
  <si>
    <t>1995759368</t>
  </si>
  <si>
    <t>K021</t>
  </si>
  <si>
    <t>Zásuvka pro vyrovnání potenciálu dvojnásobná pro montáž pod omítku do instalační krabice, komplet</t>
  </si>
  <si>
    <t>-273224480</t>
  </si>
  <si>
    <t>K022</t>
  </si>
  <si>
    <t>Tlačítko nástěnné " CENTRAL STOP" - vřetně tabulky ( 230V/ 10A/ 1/1) GEWISS GW42201 Nouzové tlačítko požární s podsvětleným tlačítkem IP55, červená</t>
  </si>
  <si>
    <t>-489912266</t>
  </si>
  <si>
    <t>K023</t>
  </si>
  <si>
    <t>Tlačítko nástěnné IP 54 " TOTAL STOP" - vřetně tabulky ( 230V/ 10A/ 1/1)</t>
  </si>
  <si>
    <t>1112896489</t>
  </si>
  <si>
    <t>K024</t>
  </si>
  <si>
    <t>Spínač jednopólový velkoplošný – 230V/10A, pod omítku, bílý, komplet, IP20 , sestava krabici KP+ strojek+ rámaček + krytka</t>
  </si>
  <si>
    <t>-1255157958</t>
  </si>
  <si>
    <t>K025</t>
  </si>
  <si>
    <t>Přepínač řazení 6 velkoplošný – 230V/10A, pod omítku, bílý, komplet, IP20 sestava krabice KP + strojkek + rámeček + krytka</t>
  </si>
  <si>
    <t>2046528987</t>
  </si>
  <si>
    <t>K026</t>
  </si>
  <si>
    <t>Přepínač řazení 5 velkoplošný – 230V/10A, pod omítku, bílý, komplet, IP20 sestava krabice KP 68 + strojek + rámeček + krytka</t>
  </si>
  <si>
    <t>486106525</t>
  </si>
  <si>
    <t>K027</t>
  </si>
  <si>
    <t>Přepínač řazení 7 velkoplošný – 230V/10A, pod omítku, bílý, komplet, IP20</t>
  </si>
  <si>
    <t>2075444906</t>
  </si>
  <si>
    <t>K028</t>
  </si>
  <si>
    <t>Dvojitý přepínač řazení 6 velkoplošný - 230V/10A, pod omítku, bílý komplet</t>
  </si>
  <si>
    <t>-132656922</t>
  </si>
  <si>
    <t>K029</t>
  </si>
  <si>
    <t>Tlačítkový ovladač pod omítku s orientační doutnavkou-230V/10A, pod omítku, bílý - komplet - ktabice KP 68 + strojek+ rámeček + krytka</t>
  </si>
  <si>
    <t>469731130</t>
  </si>
  <si>
    <t>K030</t>
  </si>
  <si>
    <t>vypínač 400V/32A IP 54 , nástěnný</t>
  </si>
  <si>
    <t>-261298128</t>
  </si>
  <si>
    <t>K031</t>
  </si>
  <si>
    <t xml:space="preserve">Snímač pohybu 360° , 230V / dosah 12m, čas naspavení 3-15 min </t>
  </si>
  <si>
    <t>2126530039</t>
  </si>
  <si>
    <t>K032</t>
  </si>
  <si>
    <t>Germicidní zářič nástěnný IP 40, Včetně spínacích hodin Germicidní zářič UNIZDRAV s displejem uzavřený nástěnný – bílé provedení Uzavřený nástěnný germicidní zářič s displejem určený na dezinfekci prostorů, vhodný k použití za přítomnosti lidí.</t>
  </si>
  <si>
    <t>741603</t>
  </si>
  <si>
    <t>K033</t>
  </si>
  <si>
    <t xml:space="preserve">Transparent "Nevstupovat" IP 40 , 8 W 230V , </t>
  </si>
  <si>
    <t>-895214157</t>
  </si>
  <si>
    <t>K034</t>
  </si>
  <si>
    <t>Transtapent " RTG ZAP . Nevstupovat IP 40, 2x 6 W , 230V</t>
  </si>
  <si>
    <t>-842308269</t>
  </si>
  <si>
    <t>K035</t>
  </si>
  <si>
    <t>Ovádadací tlačítko " ZAP: VYP - Sig ZAP Nástěn - Plast IP 44 250V 10A</t>
  </si>
  <si>
    <t>1900654558</t>
  </si>
  <si>
    <t>K036</t>
  </si>
  <si>
    <t>Ovádadací tlačítko " ZAP- VYP Nástěn - Plast IP 44 250V 10A</t>
  </si>
  <si>
    <t>-1382924878</t>
  </si>
  <si>
    <t>K037</t>
  </si>
  <si>
    <t>koncový spínač IP 44 , 230V / 6A / 1/1, pro montáž do dveří RTG</t>
  </si>
  <si>
    <t>916050918</t>
  </si>
  <si>
    <t>K038</t>
  </si>
  <si>
    <t>přep ochrana 400V TN-S 25kA včetně el krabice , svorkovnice , napoj zem vedením CY16</t>
  </si>
  <si>
    <t>-2135484081</t>
  </si>
  <si>
    <t>K039</t>
  </si>
  <si>
    <t>přep obchana 230V TN-S 25kA včetně el krabice , svorkovnice , napoj zem vedením CY16</t>
  </si>
  <si>
    <t>600120043</t>
  </si>
  <si>
    <t>742</t>
  </si>
  <si>
    <t xml:space="preserve">VODIČE  PROVEDENÍ KABELŮ  DLE VYHL 23/2008 /     B2ca,s1,d0)
</t>
  </si>
  <si>
    <t>K040</t>
  </si>
  <si>
    <t>Kabel CXKH-R (O) 3x1,5 mm2 B2ca,s1,d0</t>
  </si>
  <si>
    <t>-497110564</t>
  </si>
  <si>
    <t>K041</t>
  </si>
  <si>
    <t>Kabel CXKH-R (J) 3x1,5 mm2 B2ca,s1,d0</t>
  </si>
  <si>
    <t>-1758219865</t>
  </si>
  <si>
    <t>K042</t>
  </si>
  <si>
    <t>Kabel CXKH-R 3x2,5 mm2 B2ca,s1,d0</t>
  </si>
  <si>
    <t>-1009127961</t>
  </si>
  <si>
    <t>K043</t>
  </si>
  <si>
    <t>Kabel CXKH-R (J) 3x4 mm2 B2ca,s1,d0</t>
  </si>
  <si>
    <t>-966180496</t>
  </si>
  <si>
    <t>K044</t>
  </si>
  <si>
    <t>Kabel CXKH-R (O) 5x1,5 mm2 B2ca,s1,d0</t>
  </si>
  <si>
    <t>-2056851307</t>
  </si>
  <si>
    <t>K045</t>
  </si>
  <si>
    <t>Kabel CXKH-R (J) 5x1,5 mm2 B2ca,s1,d0</t>
  </si>
  <si>
    <t>-517091234</t>
  </si>
  <si>
    <t>K046</t>
  </si>
  <si>
    <t>Kabel CXKH-R (J) 5x2,5 mm2 B2ca,s1,d0</t>
  </si>
  <si>
    <t>637041487</t>
  </si>
  <si>
    <t>K047</t>
  </si>
  <si>
    <t>Kabel CXKH-R (J) 7x1,5 mm2 B2ca,s1,d0</t>
  </si>
  <si>
    <t>1725154922</t>
  </si>
  <si>
    <t>K048</t>
  </si>
  <si>
    <t>Kabel CXKH-R (J) 5x4 mm2 B2ca,s1,d0</t>
  </si>
  <si>
    <t>-1843621372</t>
  </si>
  <si>
    <t>K049</t>
  </si>
  <si>
    <t>Kabel CXKH-R (J) 5x6 mm2 B2ca,s1,d0</t>
  </si>
  <si>
    <t>1682921750</t>
  </si>
  <si>
    <t>K050</t>
  </si>
  <si>
    <t>Kabel CXKH-R (J) 4x95 mm2 B2ca,s1,d0</t>
  </si>
  <si>
    <t>1472594832</t>
  </si>
  <si>
    <t>K051</t>
  </si>
  <si>
    <t>Kabel 1-CXKH-R-J 5X95 SM B2s1d0 mm2 ( pohyb přívod) pro napájení RTG vnitřní odpor sítě 0,09 Ω</t>
  </si>
  <si>
    <t>1775837703</t>
  </si>
  <si>
    <t>K052</t>
  </si>
  <si>
    <t>Kabel CXKH-R (J) 5x16 mm2 B2ca,s1,d1</t>
  </si>
  <si>
    <t>-1863405179</t>
  </si>
  <si>
    <t>K053</t>
  </si>
  <si>
    <t>Kabel CXKH-R (J) 5x25 mm2 B2ca,s1,d0</t>
  </si>
  <si>
    <t>1774963112</t>
  </si>
  <si>
    <t>K054</t>
  </si>
  <si>
    <t>"Silový ohniodolný kabel s malým množstvím uvolněného tepla v případě požáru a se zachováním funkčnosti kabelové trasy při požáru podle ČSN 73 0895, STN 92 0205 
PRAFlaDur-J 5x1,5 RE
"</t>
  </si>
  <si>
    <t>569263215</t>
  </si>
  <si>
    <t>K055</t>
  </si>
  <si>
    <t>1047487620</t>
  </si>
  <si>
    <t>K056</t>
  </si>
  <si>
    <t>Kabel s funkční schopností při požárui FE60/E60min- NHXH-J 5x4 mm2 CXKH-V B2ca,s+,d0 PRAFlaDur-J 5x4 RE</t>
  </si>
  <si>
    <t>861350210</t>
  </si>
  <si>
    <t>K057</t>
  </si>
  <si>
    <t>CY6</t>
  </si>
  <si>
    <t>-538347273</t>
  </si>
  <si>
    <t>K058</t>
  </si>
  <si>
    <t>CY 16</t>
  </si>
  <si>
    <t>-1316408262</t>
  </si>
  <si>
    <t>K059</t>
  </si>
  <si>
    <t>CY 25</t>
  </si>
  <si>
    <t>2144361882</t>
  </si>
  <si>
    <t>743</t>
  </si>
  <si>
    <t>OSVĚTLENÍ</t>
  </si>
  <si>
    <t>K069</t>
  </si>
  <si>
    <t>osvětlovací tělesa komplet , včetně dodávky a montáže , barevné podání svítidel - teple bílá</t>
  </si>
  <si>
    <t>-1688833275</t>
  </si>
  <si>
    <t>K060</t>
  </si>
  <si>
    <t>"B3N" LED osvětlovací tělesa vestané do pohledu 600x 600 IP 66 , TRILUX Siella G6 M73 DW LED36-840 (1.000) včetně nouz modulu 1 hod do čistého prostoru</t>
  </si>
  <si>
    <t>1706970183</t>
  </si>
  <si>
    <t>K061</t>
  </si>
  <si>
    <t>"B3" LED osvětlovací tělesa vestané do pohledu 600x 600 IP 66 , TRILUX Siella G6 M73 DW LED36-840 (1.000) včetně nouz modulu 1 hod do čistého prostoru</t>
  </si>
  <si>
    <t>1572630871</t>
  </si>
  <si>
    <t>K062</t>
  </si>
  <si>
    <t>"B2" LED osvětlovací tělesa vestané do podhledu 600x 600 IP40, 4000K,TRILUX ArimoFit M73 PW19 42-940 (1.000)</t>
  </si>
  <si>
    <t>-1472292439</t>
  </si>
  <si>
    <t>K063</t>
  </si>
  <si>
    <t>"B1" LED osvětlovací tělesa vestané do pohledu 600x 600 IP 54 , TRILUX Siella G6 M73 DW LED36-840 (1.000)</t>
  </si>
  <si>
    <t>567942545</t>
  </si>
  <si>
    <t>K064</t>
  </si>
  <si>
    <t>"""D2"" LED osvětlovací teleso kruhové do podhledu IP 44 TRILUX Ambiella G2 C07 WR LED2000-840 01</t>
  </si>
  <si>
    <t>1503708117</t>
  </si>
  <si>
    <t>K065</t>
  </si>
  <si>
    <t>"D" -LED osvětlovací těleso nástěnné včetně pohyb čidla IP 66</t>
  </si>
  <si>
    <t>-514299103</t>
  </si>
  <si>
    <t>K066</t>
  </si>
  <si>
    <t>"P" - prachotěsné přisazené LED osvětlovací těleso IP 66, 36W, plastové</t>
  </si>
  <si>
    <t>-692263274</t>
  </si>
  <si>
    <t>K067</t>
  </si>
  <si>
    <t>"N" Nouzové osvětlovací tělesa LED 8W IP 43 , včetně piktogramu</t>
  </si>
  <si>
    <t>-937469979</t>
  </si>
  <si>
    <t>K068</t>
  </si>
  <si>
    <t>montáž svítidel</t>
  </si>
  <si>
    <t>1325044872</t>
  </si>
  <si>
    <t>744</t>
  </si>
  <si>
    <t>Venkovní  osvětlení</t>
  </si>
  <si>
    <t>K070</t>
  </si>
  <si>
    <t>VO3 -Venkovní nástěnné osvětl tělso LED - 4000K , IP 66 , 35W</t>
  </si>
  <si>
    <t>222474037</t>
  </si>
  <si>
    <t>K071</t>
  </si>
  <si>
    <t>demontáž stávající sloupu VO . Odpojení , demot světleného zdroje , demont sloupu l=5m</t>
  </si>
  <si>
    <t>-622180750</t>
  </si>
  <si>
    <t>K072</t>
  </si>
  <si>
    <t>ukončení a odpojení kabelu</t>
  </si>
  <si>
    <t>-727673776</t>
  </si>
  <si>
    <t>K073</t>
  </si>
  <si>
    <t>odvoz na skládku</t>
  </si>
  <si>
    <t>-543266172</t>
  </si>
  <si>
    <t>745</t>
  </si>
  <si>
    <t>HROMOSVOD, UZEMNĚNÍ</t>
  </si>
  <si>
    <t>K074</t>
  </si>
  <si>
    <t>AlMgSi 8 mm2</t>
  </si>
  <si>
    <t>-1202829096</t>
  </si>
  <si>
    <t>K075</t>
  </si>
  <si>
    <t>páska FeZn 4x30</t>
  </si>
  <si>
    <t>934025485</t>
  </si>
  <si>
    <t>K076</t>
  </si>
  <si>
    <t>podpěra vedení na plochou střechu</t>
  </si>
  <si>
    <t>2105293499</t>
  </si>
  <si>
    <t>K077</t>
  </si>
  <si>
    <t>svorka zkušební SZ</t>
  </si>
  <si>
    <t>-63232906</t>
  </si>
  <si>
    <t>K078</t>
  </si>
  <si>
    <t>svorka SS</t>
  </si>
  <si>
    <t>596195733</t>
  </si>
  <si>
    <t>K079</t>
  </si>
  <si>
    <t>svorka SP</t>
  </si>
  <si>
    <t>1865659669</t>
  </si>
  <si>
    <t>K080</t>
  </si>
  <si>
    <t>svorka SK</t>
  </si>
  <si>
    <t>1214880384</t>
  </si>
  <si>
    <t>K081</t>
  </si>
  <si>
    <t>jímací tyč JT 2 m včetně podstavce a uchycení komplet</t>
  </si>
  <si>
    <t>759382886</t>
  </si>
  <si>
    <t>K082</t>
  </si>
  <si>
    <t>jímací tyč JT 3 m včetně podstavce a uchycení komplet</t>
  </si>
  <si>
    <t>1883295497</t>
  </si>
  <si>
    <t>K083</t>
  </si>
  <si>
    <t>podpěra vedení PV01</t>
  </si>
  <si>
    <t>1157270559</t>
  </si>
  <si>
    <t>K084</t>
  </si>
  <si>
    <t>HUP - svorka zemnící</t>
  </si>
  <si>
    <t>1843814217</t>
  </si>
  <si>
    <t>K085</t>
  </si>
  <si>
    <t>antikorozní nátěr</t>
  </si>
  <si>
    <t>147516549</t>
  </si>
  <si>
    <t>K086</t>
  </si>
  <si>
    <t>Vodotěsná průchodka V4A - 400-600mm</t>
  </si>
  <si>
    <t>-1612966520</t>
  </si>
  <si>
    <t>K087</t>
  </si>
  <si>
    <t>sběrna HOP - CU pasovina 40x10x200</t>
  </si>
  <si>
    <t>1638275744</t>
  </si>
  <si>
    <t>K088</t>
  </si>
  <si>
    <t>HOP - vyrovnání potenciálu EPS4</t>
  </si>
  <si>
    <t>1485869077</t>
  </si>
  <si>
    <t>K089</t>
  </si>
  <si>
    <t>pomoc materiál . propoje , šrouby,</t>
  </si>
  <si>
    <t>sada</t>
  </si>
  <si>
    <t>355746453</t>
  </si>
  <si>
    <t>K090</t>
  </si>
  <si>
    <t>montáž</t>
  </si>
  <si>
    <t>1414110511</t>
  </si>
  <si>
    <t>746</t>
  </si>
  <si>
    <t>Mont.materiál  nosný</t>
  </si>
  <si>
    <t>K091</t>
  </si>
  <si>
    <t>Kabelový žlab 250/100 – vč. víka a příslušenství nosných prvků a tvarovek</t>
  </si>
  <si>
    <t>668966155</t>
  </si>
  <si>
    <t>K092</t>
  </si>
  <si>
    <t>Kabelový žlab 125/100 – vč. víka a příslušenství nosných prvků a tvarovek</t>
  </si>
  <si>
    <t>-478734779</t>
  </si>
  <si>
    <t>K093</t>
  </si>
  <si>
    <t>Kabelový žlab 65/100 – vč. víka a příslušenství a nosných prvků a tvarovek</t>
  </si>
  <si>
    <t>598268718</t>
  </si>
  <si>
    <t>K094</t>
  </si>
  <si>
    <t>Trubka pancéřová prům.16 mm</t>
  </si>
  <si>
    <t>1629086135</t>
  </si>
  <si>
    <t>K095</t>
  </si>
  <si>
    <t>Trubka pancéřová prům. 21 mm</t>
  </si>
  <si>
    <t>2070373369</t>
  </si>
  <si>
    <t>K096</t>
  </si>
  <si>
    <t>Trubka pancéřová prům. 29 mm</t>
  </si>
  <si>
    <t>-1453702743</t>
  </si>
  <si>
    <t>K097</t>
  </si>
  <si>
    <t>Trubka pancéřová prům. 42 mm</t>
  </si>
  <si>
    <t>-479375742</t>
  </si>
  <si>
    <t>K098</t>
  </si>
  <si>
    <t>Trubka PVC FXP 32/24,5 –</t>
  </si>
  <si>
    <t>1146624497</t>
  </si>
  <si>
    <t>K099</t>
  </si>
  <si>
    <t>Trubka MONOFLEX 1420D</t>
  </si>
  <si>
    <t>-395937956</t>
  </si>
  <si>
    <t>K100</t>
  </si>
  <si>
    <t>Trubka MONOFLEX 1425D</t>
  </si>
  <si>
    <t>-904808812</t>
  </si>
  <si>
    <t>K101</t>
  </si>
  <si>
    <t>TRUBKA OHEBNÁ - SUPERFLEX 16 750N bezhalogen</t>
  </si>
  <si>
    <t>-902289560</t>
  </si>
  <si>
    <t>K102</t>
  </si>
  <si>
    <t>TRUBKA OHEBNÁ - SUPERFLEX 20 750N bezhalogen</t>
  </si>
  <si>
    <t>802138608</t>
  </si>
  <si>
    <t>K103</t>
  </si>
  <si>
    <t>TRUBKA OHEBNÁ - SUPERFLEX 25 750N bezhalogen</t>
  </si>
  <si>
    <t>-655998294</t>
  </si>
  <si>
    <t>K104</t>
  </si>
  <si>
    <t>TRUBKA OHEBNÁ - SUPERFLEX 32 750N bezhalogen</t>
  </si>
  <si>
    <t>-157082250</t>
  </si>
  <si>
    <t>K105</t>
  </si>
  <si>
    <t>TRUBKA OHEBNÁ - SUPERFLEX 40 750N bezhalogen</t>
  </si>
  <si>
    <t>-1267340154</t>
  </si>
  <si>
    <t>K106</t>
  </si>
  <si>
    <t>Trubka FXPM 40</t>
  </si>
  <si>
    <t>-893909688</t>
  </si>
  <si>
    <t>K107</t>
  </si>
  <si>
    <t>Příchytky 732/20 rozsah 20-22mm E180</t>
  </si>
  <si>
    <t>247538824</t>
  </si>
  <si>
    <t>K108</t>
  </si>
  <si>
    <t>Příchytky rozsah 22-24 E180</t>
  </si>
  <si>
    <t>1203427213</t>
  </si>
  <si>
    <t>K109</t>
  </si>
  <si>
    <t>Příchytky 732/20 rozsah16,5-18 E180</t>
  </si>
  <si>
    <t>-1058265798</t>
  </si>
  <si>
    <t>K110</t>
  </si>
  <si>
    <t>Příchytky pro 8 kabelů do podhledu</t>
  </si>
  <si>
    <t>1969088700</t>
  </si>
  <si>
    <t>K111</t>
  </si>
  <si>
    <t>Příchytky pro 15 kabelů do podhledu</t>
  </si>
  <si>
    <t>-401749569</t>
  </si>
  <si>
    <t>K112</t>
  </si>
  <si>
    <t>Příchytky pro 1 kabel do podhledu</t>
  </si>
  <si>
    <t>833195575</t>
  </si>
  <si>
    <t>K113</t>
  </si>
  <si>
    <t>příchytka SONAP</t>
  </si>
  <si>
    <t>-1600099886</t>
  </si>
  <si>
    <t>K114</t>
  </si>
  <si>
    <t>Kabelový kanál PROMAT EI 90 - 200x100</t>
  </si>
  <si>
    <t>1086559257</t>
  </si>
  <si>
    <t>K115</t>
  </si>
  <si>
    <t>el rošt š- 100 mm</t>
  </si>
  <si>
    <t>-1030125540</t>
  </si>
  <si>
    <t>K116</t>
  </si>
  <si>
    <t>Krabice eklektromont se svorkovnicí</t>
  </si>
  <si>
    <t>427545085</t>
  </si>
  <si>
    <t>K117</t>
  </si>
  <si>
    <t>Krabice přístrojová pod omítku pro vícenásobné rámečky</t>
  </si>
  <si>
    <t>-1936006076</t>
  </si>
  <si>
    <t>K118</t>
  </si>
  <si>
    <t>Krabice přístrojová pro dvojnásob.přístroj</t>
  </si>
  <si>
    <t>-1372762995</t>
  </si>
  <si>
    <t>K119</t>
  </si>
  <si>
    <t>Krabice odbočná do zdiva d=68mm 1903 s víčkem pod omítku</t>
  </si>
  <si>
    <t>-1238178379</t>
  </si>
  <si>
    <t>K120</t>
  </si>
  <si>
    <t>Krabice odbočná do zdiva d=68mm 1902 s víčkem pod omítku</t>
  </si>
  <si>
    <t>2027822128</t>
  </si>
  <si>
    <t>K121</t>
  </si>
  <si>
    <t>Krabice odbočná do zdiva d=97 s víčkem pod omítku</t>
  </si>
  <si>
    <t>1570674991</t>
  </si>
  <si>
    <t>K122</t>
  </si>
  <si>
    <t>El instalační krabice se svork. do 50 mm2 - IP 44</t>
  </si>
  <si>
    <t>2018824471</t>
  </si>
  <si>
    <t>K123</t>
  </si>
  <si>
    <t>Svorka na potrubí se spojovacím páskem 2 šroub + třmen</t>
  </si>
  <si>
    <t>1535718807</t>
  </si>
  <si>
    <t>K124</t>
  </si>
  <si>
    <t>Svorka pro připojení kovových konstrukcí</t>
  </si>
  <si>
    <t>2030049366</t>
  </si>
  <si>
    <t>K125</t>
  </si>
  <si>
    <t>Ekvipotenciálna přípojnice K12</t>
  </si>
  <si>
    <t>491054315</t>
  </si>
  <si>
    <t>K126</t>
  </si>
  <si>
    <t>Podružná ekvipotenciálna prípojnica v krabici 200x150 pod om včetně prípojnice PA , prípojnice PE</t>
  </si>
  <si>
    <t>1610569895</t>
  </si>
  <si>
    <t>K127</t>
  </si>
  <si>
    <t>svorka el montážní Boko do 2,5mm2</t>
  </si>
  <si>
    <t>1791931515</t>
  </si>
  <si>
    <t>K128</t>
  </si>
  <si>
    <t>kabice KO 68 se svorkou napojení ant podlahy</t>
  </si>
  <si>
    <t>-1057058610</t>
  </si>
  <si>
    <t>K129</t>
  </si>
  <si>
    <t>Svorka na potrub s spoj páskem 2 šroub + třmen</t>
  </si>
  <si>
    <t>-975319303</t>
  </si>
  <si>
    <t>K130</t>
  </si>
  <si>
    <t>signálka v plast krabici nástěnná 230V IP 44 bílá</t>
  </si>
  <si>
    <t>-839001066</t>
  </si>
  <si>
    <t>K131</t>
  </si>
  <si>
    <t>přep ochrana 400V TN-S svodič bleskov proudu 3+1N P- IV-12,5 kA PI-V včetně el krabice , svorkovnice , napoj zem vedením CY16</t>
  </si>
  <si>
    <t>-497321362</t>
  </si>
  <si>
    <t>M132</t>
  </si>
  <si>
    <t>přep obchana 230V TN-S svodič bleskov proudu 1+1N P- IV-12,5kA včetně el krabice , svorkovnice , napoj zem vedením CY16</t>
  </si>
  <si>
    <t>450775533</t>
  </si>
  <si>
    <t>747</t>
  </si>
  <si>
    <t>montážní práce -  VC 21 - M155</t>
  </si>
  <si>
    <t>K132</t>
  </si>
  <si>
    <t>Ukončení vodičů v rozvaděči – do 3x2,5</t>
  </si>
  <si>
    <t>584636120</t>
  </si>
  <si>
    <t>K133</t>
  </si>
  <si>
    <t>Ukončení vodičů v rozvaděči – do 3x6</t>
  </si>
  <si>
    <t>-1483687379</t>
  </si>
  <si>
    <t>K134</t>
  </si>
  <si>
    <t>Ukončení vodičů v rozvaděči – do 5x4</t>
  </si>
  <si>
    <t>257631493</t>
  </si>
  <si>
    <t>K135</t>
  </si>
  <si>
    <t>Ukončení vodičů v rozvaděči – do 5x6</t>
  </si>
  <si>
    <t>-429242867</t>
  </si>
  <si>
    <t>K136</t>
  </si>
  <si>
    <t>Ukončení vodičů v rozvaděči – do 5x16</t>
  </si>
  <si>
    <t>-562040420</t>
  </si>
  <si>
    <t>K137</t>
  </si>
  <si>
    <t>Ukončení vodičů v rozvaděči – do 5x25</t>
  </si>
  <si>
    <t>171854645</t>
  </si>
  <si>
    <t>K138</t>
  </si>
  <si>
    <t>Ukončení vodičů v rozvaděči – do 5x95</t>
  </si>
  <si>
    <t>653117521</t>
  </si>
  <si>
    <t>K139</t>
  </si>
  <si>
    <t>Ukončení vodičů v ucpávce P16</t>
  </si>
  <si>
    <t>19004500</t>
  </si>
  <si>
    <t>K140</t>
  </si>
  <si>
    <t>Ukončení vodičů v ucpávce P21</t>
  </si>
  <si>
    <t>-1136155183</t>
  </si>
  <si>
    <t>K141</t>
  </si>
  <si>
    <t>Ukončení vodičů v ucpávce P29</t>
  </si>
  <si>
    <t>-727225464</t>
  </si>
  <si>
    <t>K142</t>
  </si>
  <si>
    <t>Připojování technologického zařízení - napojení , zkouška funkce oživení</t>
  </si>
  <si>
    <t>-2106682013</t>
  </si>
  <si>
    <t>K143</t>
  </si>
  <si>
    <t>napojení zdroje atomat baterie</t>
  </si>
  <si>
    <t>-1949603749</t>
  </si>
  <si>
    <t>K144</t>
  </si>
  <si>
    <t>napojení el pohonu automatických dveří</t>
  </si>
  <si>
    <t>400600240</t>
  </si>
  <si>
    <t>K145</t>
  </si>
  <si>
    <t>napojení el .topného kabelu vyhřívaných vpustí</t>
  </si>
  <si>
    <t>-219785496</t>
  </si>
  <si>
    <t>K146</t>
  </si>
  <si>
    <t>napojení vstupních ionizátorů</t>
  </si>
  <si>
    <t>186634726</t>
  </si>
  <si>
    <t>K147</t>
  </si>
  <si>
    <t>napojení lékažského vyšetřovacího osvětlovacího tělesa</t>
  </si>
  <si>
    <t>-931131386</t>
  </si>
  <si>
    <t>K148</t>
  </si>
  <si>
    <t>propojení jednltivých dílů el žlabů vodivýl propojem</t>
  </si>
  <si>
    <t>-1706736772</t>
  </si>
  <si>
    <t>K149</t>
  </si>
  <si>
    <t>Napojení klima jednotky 400 V</t>
  </si>
  <si>
    <t>425661333</t>
  </si>
  <si>
    <t>K150</t>
  </si>
  <si>
    <t>Napojení klima jednotky 230V</t>
  </si>
  <si>
    <t>849524875</t>
  </si>
  <si>
    <t>K151</t>
  </si>
  <si>
    <t>napojení zemnicí sítě elektrostatické vodivé podlahy</t>
  </si>
  <si>
    <t>458918931</t>
  </si>
  <si>
    <t>K152</t>
  </si>
  <si>
    <t>Napojení pož klapky 230V - servopohon s pružinou, bez napětí uzavřeno</t>
  </si>
  <si>
    <t>-197716154</t>
  </si>
  <si>
    <t>748</t>
  </si>
  <si>
    <t>Stavební a pomocné  práce</t>
  </si>
  <si>
    <t>K153</t>
  </si>
  <si>
    <t>stavebí práce - niky průrazy - průraz tl 25cm</t>
  </si>
  <si>
    <t>358867226</t>
  </si>
  <si>
    <t>K154</t>
  </si>
  <si>
    <t>stavebí práce - drážka pro kabel do 5x10 cm</t>
  </si>
  <si>
    <t>-1081426130</t>
  </si>
  <si>
    <t>K155</t>
  </si>
  <si>
    <t>Nika pro el přístroje</t>
  </si>
  <si>
    <t>-285837434</t>
  </si>
  <si>
    <t>K156</t>
  </si>
  <si>
    <t>stavebí práce - likvidace odpadu 10 t</t>
  </si>
  <si>
    <t>-305372414</t>
  </si>
  <si>
    <t>K157</t>
  </si>
  <si>
    <t>stavbní práce - odvoz suti 10t do vzdál 30 km</t>
  </si>
  <si>
    <t>-390909597</t>
  </si>
  <si>
    <t>K158</t>
  </si>
  <si>
    <t>Protipožární ucpávky – nehořlavé utěsnění kabelových tras v místech přechodu do jiného požárního úseku soubor EI 60 - pomocí pořárně ochran. Stěrkové hmoty případně pěnou</t>
  </si>
  <si>
    <t>-281855304</t>
  </si>
  <si>
    <t>K159</t>
  </si>
  <si>
    <t>protipož utěsněnění jednoltivé kabelu požární stěnou EI 60 - HILTY</t>
  </si>
  <si>
    <t>-757803797</t>
  </si>
  <si>
    <t>749</t>
  </si>
  <si>
    <t>montážní  a inž. činnost</t>
  </si>
  <si>
    <t>K160</t>
  </si>
  <si>
    <t>Měření světelně technických parametrů</t>
  </si>
  <si>
    <t>-639256613</t>
  </si>
  <si>
    <t>K161</t>
  </si>
  <si>
    <t>Měření elektro statické podlahy</t>
  </si>
  <si>
    <t>337842318</t>
  </si>
  <si>
    <t>D.1.4.5 - Elektroinstalace slaboproud</t>
  </si>
  <si>
    <t xml:space="preserve">    1 - Elektrická požární sigbalizace</t>
  </si>
  <si>
    <t xml:space="preserve">      11 - Dodávka elektronického systému</t>
  </si>
  <si>
    <t xml:space="preserve">      12 - Montáž elektronického systému</t>
  </si>
  <si>
    <t xml:space="preserve">      13 - Dodávka instalačního materiálu</t>
  </si>
  <si>
    <t xml:space="preserve">      14 - Montáž instalačního materiálu</t>
  </si>
  <si>
    <t xml:space="preserve">      15 - Ostatní práce</t>
  </si>
  <si>
    <t xml:space="preserve">    2 - Evakuační rozhlas</t>
  </si>
  <si>
    <t xml:space="preserve">      21 - Dodávka elektronického systému</t>
  </si>
  <si>
    <t xml:space="preserve">      22 - Montáž elektronického systému</t>
  </si>
  <si>
    <t xml:space="preserve">      23 - Dodávka instalačního materiálu</t>
  </si>
  <si>
    <t xml:space="preserve">      24 - Montáž instalačního materiálu</t>
  </si>
  <si>
    <t xml:space="preserve">      25 - Dodávka kabelových rozvodů</t>
  </si>
  <si>
    <t xml:space="preserve">      26 - Montáž kabelových rozvodů</t>
  </si>
  <si>
    <t xml:space="preserve">      27 - Ostatní práce</t>
  </si>
  <si>
    <t xml:space="preserve">    3 - Strukturovaná kabeláž</t>
  </si>
  <si>
    <t xml:space="preserve">      31 - Dodávka SK</t>
  </si>
  <si>
    <t xml:space="preserve">      32 - Dodávka instalačního materiálu T21DI</t>
  </si>
  <si>
    <t xml:space="preserve">      33 - Dodávka kabelových rozvodů</t>
  </si>
  <si>
    <t xml:space="preserve">      34 - Montáž elektronického systému</t>
  </si>
  <si>
    <t xml:space="preserve">      35 - Montáž instalačního materiálu T21MI</t>
  </si>
  <si>
    <t xml:space="preserve">      36 - Montáž kabelových rozvodů</t>
  </si>
  <si>
    <t xml:space="preserve">      37 - Ostatní práce</t>
  </si>
  <si>
    <t xml:space="preserve">    4 - Kamerový systém</t>
  </si>
  <si>
    <t xml:space="preserve">      41 - Dodávka elektronického systému</t>
  </si>
  <si>
    <t xml:space="preserve">      42 - Montáž elektronického systému</t>
  </si>
  <si>
    <t xml:space="preserve">      43 - Dodávka kabelových rozvodů</t>
  </si>
  <si>
    <t xml:space="preserve">      44 - Montáž kabelových rozvodů</t>
  </si>
  <si>
    <t xml:space="preserve">      45 - Dodávka instalačního materiálu</t>
  </si>
  <si>
    <t xml:space="preserve">      46 - Montáž instalačního materiálu</t>
  </si>
  <si>
    <t xml:space="preserve">      47 - Ostatní práce</t>
  </si>
  <si>
    <t xml:space="preserve">    5 - Elektronická kontrola vstupu</t>
  </si>
  <si>
    <t xml:space="preserve">      51 - Dodávka elektronického systému</t>
  </si>
  <si>
    <t xml:space="preserve">      52 - Montáž elektronického systému</t>
  </si>
  <si>
    <t xml:space="preserve">      53 - Dodávka instalačního materiálu</t>
  </si>
  <si>
    <t xml:space="preserve">      54 - Montáž  instalačního materiálu</t>
  </si>
  <si>
    <t xml:space="preserve">      55 - Dodávka kabelových rozvodů</t>
  </si>
  <si>
    <t xml:space="preserve">      56 - Montáž kabelových rozvodů</t>
  </si>
  <si>
    <t xml:space="preserve">      57 - Ostatní práce</t>
  </si>
  <si>
    <t xml:space="preserve">    6 - Společná televizní systém</t>
  </si>
  <si>
    <t xml:space="preserve">      61 - Dodávka elektronického systému</t>
  </si>
  <si>
    <t xml:space="preserve">      62 - Montáž elektronického systému</t>
  </si>
  <si>
    <t xml:space="preserve">      63 - Dodávka instalačního materiálu</t>
  </si>
  <si>
    <t xml:space="preserve">      64 - Montáž instalačního materiálu</t>
  </si>
  <si>
    <t xml:space="preserve">      65 - Dodávka kabelových rozvodů</t>
  </si>
  <si>
    <t xml:space="preserve">      66 - Montáž kabelových rozvodů</t>
  </si>
  <si>
    <t xml:space="preserve">      67 - Ostatní práce</t>
  </si>
  <si>
    <t xml:space="preserve">    7 - Sestra + pacient</t>
  </si>
  <si>
    <t xml:space="preserve">      71 - Dodávka elektronického systému</t>
  </si>
  <si>
    <t xml:space="preserve">      72 - Montáž elektronického systému</t>
  </si>
  <si>
    <t xml:space="preserve">      73 - Dodávka instalačního materiálu</t>
  </si>
  <si>
    <t xml:space="preserve">      74 - Montáž instalačního materiálu</t>
  </si>
  <si>
    <t xml:space="preserve">      75 - Dodávka kabelových rozvodů</t>
  </si>
  <si>
    <t xml:space="preserve">      76 - Montáž kabelových rozvodů</t>
  </si>
  <si>
    <t xml:space="preserve">      77 - Ostatní práce</t>
  </si>
  <si>
    <t>Elektrická požární sigbalizace</t>
  </si>
  <si>
    <t>Dodávka elektronického systému</t>
  </si>
  <si>
    <t>K196</t>
  </si>
  <si>
    <t>Ústředna EPS Siemens FC724-ZA
Kompaktní 4 smyčková požární ústředna ve skříni (430x398x160mm)
max 504 adresných C_NET prvků, 12 prog. OC vst/výst, 1x nemonitor.
výstup DP poplach a porucha, 1x monitor. výstup DP poplach, porucha a 2x monitor
 a 2x monitor výstup pro sirény. Napájecí zdroj 150W. Síťování pro C-WEB</t>
  </si>
  <si>
    <t>525847724</t>
  </si>
  <si>
    <t>K197</t>
  </si>
  <si>
    <t>Síťový modul pro připojení ústředny (tabla) na C-WEB.</t>
  </si>
  <si>
    <t>864787857</t>
  </si>
  <si>
    <t>K198</t>
  </si>
  <si>
    <t>Síťový zdroj včetně AKU</t>
  </si>
  <si>
    <t>-1879989789</t>
  </si>
  <si>
    <t>K199</t>
  </si>
  <si>
    <t>Vstupní / výstupní modul linkový modul 4vst/4výst</t>
  </si>
  <si>
    <t>-1984908127</t>
  </si>
  <si>
    <t>K200</t>
  </si>
  <si>
    <t>Skříň pro V/V modul na povrch plastová</t>
  </si>
  <si>
    <t>-1396869732</t>
  </si>
  <si>
    <t>-1974354137</t>
  </si>
  <si>
    <t>-1176215324</t>
  </si>
  <si>
    <t>K201</t>
  </si>
  <si>
    <t>Optický kouřový hlásič s nastavitelným algoritmem vyhodnocení</t>
  </si>
  <si>
    <t>1153611718</t>
  </si>
  <si>
    <t>K202</t>
  </si>
  <si>
    <t>-1522657930</t>
  </si>
  <si>
    <t>K203</t>
  </si>
  <si>
    <t>Patice pro adresné hlásiče</t>
  </si>
  <si>
    <t>-804714090</t>
  </si>
  <si>
    <t>-268690754</t>
  </si>
  <si>
    <t>K204</t>
  </si>
  <si>
    <t>Tlačítkový hlásič + červená skříň</t>
  </si>
  <si>
    <t>-1669182854</t>
  </si>
  <si>
    <t>1361153825</t>
  </si>
  <si>
    <t>K205</t>
  </si>
  <si>
    <t>Siréna vnitřní</t>
  </si>
  <si>
    <t>1964214746</t>
  </si>
  <si>
    <t>K206</t>
  </si>
  <si>
    <t>Siréno maják vnitřní</t>
  </si>
  <si>
    <t>1779976649</t>
  </si>
  <si>
    <t>428852867</t>
  </si>
  <si>
    <t>K207</t>
  </si>
  <si>
    <t>Kovový klíček pro tlačítkové hlásiče</t>
  </si>
  <si>
    <t>-1764019729</t>
  </si>
  <si>
    <t>K208</t>
  </si>
  <si>
    <t>Náhradní sklíčka</t>
  </si>
  <si>
    <t>372312008</t>
  </si>
  <si>
    <t>K209</t>
  </si>
  <si>
    <t>Testovací sprej pro OK hlásiče</t>
  </si>
  <si>
    <t>585858613</t>
  </si>
  <si>
    <t>Montáž elektronického systému</t>
  </si>
  <si>
    <t>K210</t>
  </si>
  <si>
    <t>Montáž ústředny EPS</t>
  </si>
  <si>
    <t>-334540939</t>
  </si>
  <si>
    <t>K211</t>
  </si>
  <si>
    <t>Montáž,oživení pomocného zdroje</t>
  </si>
  <si>
    <t>-1976903317</t>
  </si>
  <si>
    <t>K212</t>
  </si>
  <si>
    <t>Programování a oživení systému</t>
  </si>
  <si>
    <t>spr</t>
  </si>
  <si>
    <t>288267994</t>
  </si>
  <si>
    <t>K213</t>
  </si>
  <si>
    <t>Montáž patice hlásiče</t>
  </si>
  <si>
    <t>-160289327</t>
  </si>
  <si>
    <t>K214</t>
  </si>
  <si>
    <t>Montáž automatického hlásiče</t>
  </si>
  <si>
    <t>-1943011621</t>
  </si>
  <si>
    <t>K215</t>
  </si>
  <si>
    <t>Přezkoušení a uvedení do provozu</t>
  </si>
  <si>
    <t>1086433745</t>
  </si>
  <si>
    <t>K216</t>
  </si>
  <si>
    <t>Montáž tlačítkového hlásiče</t>
  </si>
  <si>
    <t>103501494</t>
  </si>
  <si>
    <t>1301810043</t>
  </si>
  <si>
    <t>K217</t>
  </si>
  <si>
    <t>Montáž vnitřní sirény a majáku</t>
  </si>
  <si>
    <t>-2101468659</t>
  </si>
  <si>
    <t>K218</t>
  </si>
  <si>
    <t>1937192116</t>
  </si>
  <si>
    <t>K219</t>
  </si>
  <si>
    <t>Měření izolačního odporu úseku smyčky</t>
  </si>
  <si>
    <t>-12393316</t>
  </si>
  <si>
    <t>K220</t>
  </si>
  <si>
    <t>Montáž vstupního/výstupního modulu</t>
  </si>
  <si>
    <t>1892009530</t>
  </si>
  <si>
    <t>K221</t>
  </si>
  <si>
    <t>-1521668610</t>
  </si>
  <si>
    <t>-393506970</t>
  </si>
  <si>
    <t>-1129221084</t>
  </si>
  <si>
    <t>1357964270</t>
  </si>
  <si>
    <t>402697307</t>
  </si>
  <si>
    <t>1142213551</t>
  </si>
  <si>
    <t>-266083837</t>
  </si>
  <si>
    <t>1778927302</t>
  </si>
  <si>
    <t>458830001</t>
  </si>
  <si>
    <t>-2076908101</t>
  </si>
  <si>
    <t>Dodávka instalačního materiálu</t>
  </si>
  <si>
    <t>K222</t>
  </si>
  <si>
    <t>Elektroinstalační úložní materiál (žlaby, příchytky, trubky ..)</t>
  </si>
  <si>
    <t>870217623</t>
  </si>
  <si>
    <t>-1046950554</t>
  </si>
  <si>
    <t>K223</t>
  </si>
  <si>
    <t>Příchytka kabelů, ohniodolná</t>
  </si>
  <si>
    <t>-1147509324</t>
  </si>
  <si>
    <t>969195588</t>
  </si>
  <si>
    <t>K224</t>
  </si>
  <si>
    <t>Propojení ústředen - úložný materiál s funkčností (do PIO 1.pp))</t>
  </si>
  <si>
    <t>868264397</t>
  </si>
  <si>
    <t>K225</t>
  </si>
  <si>
    <t>Propojení ústředen - kabel s funkčnosti při požáru (smyčka do PIO 1.pp))</t>
  </si>
  <si>
    <t>467919185</t>
  </si>
  <si>
    <t>K226</t>
  </si>
  <si>
    <t>Kabel samoshášivý pro propojení hlásičů B2ca</t>
  </si>
  <si>
    <t>-2093504099</t>
  </si>
  <si>
    <t>K227</t>
  </si>
  <si>
    <t>Kabel samoshášivý pro OPPO B2ca</t>
  </si>
  <si>
    <t>-839815831</t>
  </si>
  <si>
    <t>-498174248</t>
  </si>
  <si>
    <t>K228</t>
  </si>
  <si>
    <t>Kabel ohniodolný bezhalogenní pro signalizační a ovládací B2ca</t>
  </si>
  <si>
    <t>512520814</t>
  </si>
  <si>
    <t>1583606565</t>
  </si>
  <si>
    <t>K229</t>
  </si>
  <si>
    <t>Pomocný materiál ( konektory, hmoždinky, vruty, kotvy...)</t>
  </si>
  <si>
    <t>-957775336</t>
  </si>
  <si>
    <t>K230</t>
  </si>
  <si>
    <t>-1051388439</t>
  </si>
  <si>
    <t>K231</t>
  </si>
  <si>
    <t>Protipožární utěsňovací materiál</t>
  </si>
  <si>
    <t>1858536272</t>
  </si>
  <si>
    <t>K232</t>
  </si>
  <si>
    <t>-1647928746</t>
  </si>
  <si>
    <t>Montáž instalačního materiálu</t>
  </si>
  <si>
    <t>K233</t>
  </si>
  <si>
    <t>Značení trasy vedení</t>
  </si>
  <si>
    <t>-1142161978</t>
  </si>
  <si>
    <t>K234</t>
  </si>
  <si>
    <t>Instalace elektroinstalačního úložného materiálu trubky, příchytky)</t>
  </si>
  <si>
    <t>-97615577</t>
  </si>
  <si>
    <t>K235</t>
  </si>
  <si>
    <t>Instalace kabelů</t>
  </si>
  <si>
    <t>-1973960359</t>
  </si>
  <si>
    <t>K236</t>
  </si>
  <si>
    <t>Průrazy, pomocné stavební práce</t>
  </si>
  <si>
    <t>-422989778</t>
  </si>
  <si>
    <t>133456421</t>
  </si>
  <si>
    <t>-1205923063</t>
  </si>
  <si>
    <t>1238802690</t>
  </si>
  <si>
    <t>-843714315</t>
  </si>
  <si>
    <t>K237</t>
  </si>
  <si>
    <t>Protipožární utěsnění prostupů</t>
  </si>
  <si>
    <t>-1441813196</t>
  </si>
  <si>
    <t>119712355</t>
  </si>
  <si>
    <t>Ostatní práce</t>
  </si>
  <si>
    <t>K238</t>
  </si>
  <si>
    <t>Revize celého systému EPS</t>
  </si>
  <si>
    <t>1911433863</t>
  </si>
  <si>
    <t>K239</t>
  </si>
  <si>
    <t>Projekt skutečného provedení, návody, tech. dokumentace</t>
  </si>
  <si>
    <t>1884639969</t>
  </si>
  <si>
    <t>K240</t>
  </si>
  <si>
    <t>Integrace do stávajícího systému</t>
  </si>
  <si>
    <t>-1808364040</t>
  </si>
  <si>
    <t>K241</t>
  </si>
  <si>
    <t>Zaškolení obsluhy a správce</t>
  </si>
  <si>
    <t>1160094611</t>
  </si>
  <si>
    <t>K242</t>
  </si>
  <si>
    <t>Zkušební provoz</t>
  </si>
  <si>
    <t>1864139508</t>
  </si>
  <si>
    <t>K244</t>
  </si>
  <si>
    <t>Dopravné, stavební přípomoce, ostatní</t>
  </si>
  <si>
    <t>2105584772</t>
  </si>
  <si>
    <t>-1151247357</t>
  </si>
  <si>
    <t>-1588404109</t>
  </si>
  <si>
    <t>-1056883052</t>
  </si>
  <si>
    <t>K249</t>
  </si>
  <si>
    <t>Připojení na silnoproud</t>
  </si>
  <si>
    <t>1259774893</t>
  </si>
  <si>
    <t>K250</t>
  </si>
  <si>
    <t>PPV 1% obor 001-025</t>
  </si>
  <si>
    <t>488312171</t>
  </si>
  <si>
    <t>K251</t>
  </si>
  <si>
    <t>PPV 6% mimo oboru 001-025</t>
  </si>
  <si>
    <t>567512544</t>
  </si>
  <si>
    <t>Evakuační rozhlas</t>
  </si>
  <si>
    <t>K252</t>
  </si>
  <si>
    <t>Datový rozvaděč stojanový 19", 42U,800x800</t>
  </si>
  <si>
    <t>-279659913</t>
  </si>
  <si>
    <t>K253</t>
  </si>
  <si>
    <t>19" ventilátor 2U rozvaděče</t>
  </si>
  <si>
    <t>1563078340</t>
  </si>
  <si>
    <t>K254</t>
  </si>
  <si>
    <t>Panel napájecí Axon 8x230V</t>
  </si>
  <si>
    <t>-1778373774</t>
  </si>
  <si>
    <t>K255</t>
  </si>
  <si>
    <t>Police 650mm nosnost 100kg</t>
  </si>
  <si>
    <t>373508965</t>
  </si>
  <si>
    <t>K256</t>
  </si>
  <si>
    <t>Řídící jednotka ER</t>
  </si>
  <si>
    <t>-59213523</t>
  </si>
  <si>
    <t>K257</t>
  </si>
  <si>
    <t>Stanice hlasatele 4 programovací tlačítka</t>
  </si>
  <si>
    <t>2030570508</t>
  </si>
  <si>
    <t>K258</t>
  </si>
  <si>
    <t>Nabíječ baterií 24V pro ER</t>
  </si>
  <si>
    <t>-1497268388</t>
  </si>
  <si>
    <t>K259</t>
  </si>
  <si>
    <t>Zesilovač, 2x500W, 100V</t>
  </si>
  <si>
    <t>1842129912</t>
  </si>
  <si>
    <t>K260</t>
  </si>
  <si>
    <t>Akumulátor AKU 12V/40A</t>
  </si>
  <si>
    <t>724729407</t>
  </si>
  <si>
    <t>K261</t>
  </si>
  <si>
    <t>Stropní reproduktor do podhledu</t>
  </si>
  <si>
    <t>-227763393</t>
  </si>
  <si>
    <t>K262</t>
  </si>
  <si>
    <t>Zadní kryt pro stropní reproduktor</t>
  </si>
  <si>
    <t>-112064572</t>
  </si>
  <si>
    <t>K263</t>
  </si>
  <si>
    <t>Skříňový reproduktor</t>
  </si>
  <si>
    <t>752004011</t>
  </si>
  <si>
    <t>K264</t>
  </si>
  <si>
    <t>Simulátor zátěže</t>
  </si>
  <si>
    <t>1612080557</t>
  </si>
  <si>
    <t>-372596413</t>
  </si>
  <si>
    <t>242816604</t>
  </si>
  <si>
    <t>-1843300835</t>
  </si>
  <si>
    <t>336797641</t>
  </si>
  <si>
    <t>K265</t>
  </si>
  <si>
    <t>Montáž datového rozvaděče 19" s vybavením</t>
  </si>
  <si>
    <t>-317020102</t>
  </si>
  <si>
    <t>K266</t>
  </si>
  <si>
    <t>Montáž napájecí jednotky, připojení na silnoproudý rozvod</t>
  </si>
  <si>
    <t>1935926640</t>
  </si>
  <si>
    <t>K267</t>
  </si>
  <si>
    <t>Rozšíření centrály části ER</t>
  </si>
  <si>
    <t>1511303751</t>
  </si>
  <si>
    <t>K268</t>
  </si>
  <si>
    <t>Programové nastavení systému</t>
  </si>
  <si>
    <t>-1221459845</t>
  </si>
  <si>
    <t>K269</t>
  </si>
  <si>
    <t>Montáž stanice hlasatele</t>
  </si>
  <si>
    <t>1983785843</t>
  </si>
  <si>
    <t>K270</t>
  </si>
  <si>
    <t>Montáž stropního reproduktoru včetně krytu</t>
  </si>
  <si>
    <t>2122318550</t>
  </si>
  <si>
    <t>K271</t>
  </si>
  <si>
    <t>Montáž skříňového reproduktoru</t>
  </si>
  <si>
    <t>825356532</t>
  </si>
  <si>
    <t>K272</t>
  </si>
  <si>
    <t>Pomocné práce</t>
  </si>
  <si>
    <t>-743712039</t>
  </si>
  <si>
    <t>K273</t>
  </si>
  <si>
    <t>Měření srozumitelnosti</t>
  </si>
  <si>
    <t>-1662687868</t>
  </si>
  <si>
    <t>-1909242204</t>
  </si>
  <si>
    <t>-179361765</t>
  </si>
  <si>
    <t>K274</t>
  </si>
  <si>
    <t>-1277202752</t>
  </si>
  <si>
    <t>468288797</t>
  </si>
  <si>
    <t>K275</t>
  </si>
  <si>
    <t>Elektroinstalační úložní materiál s funkčností při požáru (EN 54)</t>
  </si>
  <si>
    <t>-1064083181</t>
  </si>
  <si>
    <t>K276</t>
  </si>
  <si>
    <t>Kabelová objímka ohnivzdorná vč.ohniodolné kotvy (po 30 cm)</t>
  </si>
  <si>
    <t>-1885028190</t>
  </si>
  <si>
    <t>K277</t>
  </si>
  <si>
    <t>Trubka pod omítku 23</t>
  </si>
  <si>
    <t>-2074622194</t>
  </si>
  <si>
    <t>K278</t>
  </si>
  <si>
    <t>Pomocný podružný materiál (příchytky, sádra...)</t>
  </si>
  <si>
    <t>1109627541</t>
  </si>
  <si>
    <t>-992641712</t>
  </si>
  <si>
    <t>1681236699</t>
  </si>
  <si>
    <t>-70106640</t>
  </si>
  <si>
    <t>1044316677</t>
  </si>
  <si>
    <t>K279</t>
  </si>
  <si>
    <t>-1713735919</t>
  </si>
  <si>
    <t>-1829168837</t>
  </si>
  <si>
    <t>K280</t>
  </si>
  <si>
    <t>Instalace elektroinstalačního úložného materiálu</t>
  </si>
  <si>
    <t>780068352</t>
  </si>
  <si>
    <t>K281</t>
  </si>
  <si>
    <t>Montáž ohniodolné objímky vč.kotvy</t>
  </si>
  <si>
    <t>-1853193671</t>
  </si>
  <si>
    <t>K282</t>
  </si>
  <si>
    <t>Instalace trubky 23 vč. Sekání</t>
  </si>
  <si>
    <t>-131794042</t>
  </si>
  <si>
    <t>K283</t>
  </si>
  <si>
    <t>Průchod zdivem</t>
  </si>
  <si>
    <t>1802549307</t>
  </si>
  <si>
    <t>K284</t>
  </si>
  <si>
    <t>-1679376466</t>
  </si>
  <si>
    <t>-424768977</t>
  </si>
  <si>
    <t>997947947</t>
  </si>
  <si>
    <t>-1467399464</t>
  </si>
  <si>
    <t>-1436741162</t>
  </si>
  <si>
    <t>-1592390068</t>
  </si>
  <si>
    <t>-282287869</t>
  </si>
  <si>
    <t>1962555194</t>
  </si>
  <si>
    <t>Dodávka kabelových rozvodů</t>
  </si>
  <si>
    <t>K285</t>
  </si>
  <si>
    <t>Kabel 1x2x1,5 s funkčnosí 45 min (EN 54 ….)</t>
  </si>
  <si>
    <t>-906853450</t>
  </si>
  <si>
    <t>1718385292</t>
  </si>
  <si>
    <t>K286</t>
  </si>
  <si>
    <t>Stíněný kabel FTP pro linku rozhlasu s funkčností při požáru 45min 
projení ŘJ do PIO 1pp (smyčka)</t>
  </si>
  <si>
    <t>-167859919</t>
  </si>
  <si>
    <t>Montáž kabelových rozvodů</t>
  </si>
  <si>
    <t>K287</t>
  </si>
  <si>
    <t>Montáž kabelu pro rozhlas</t>
  </si>
  <si>
    <t>1802546533</t>
  </si>
  <si>
    <t>568827645</t>
  </si>
  <si>
    <t>K290</t>
  </si>
  <si>
    <t>-1744642522</t>
  </si>
  <si>
    <t>K291</t>
  </si>
  <si>
    <t>-1199644023</t>
  </si>
  <si>
    <t>1311887384</t>
  </si>
  <si>
    <t>K292</t>
  </si>
  <si>
    <t>Dopravné</t>
  </si>
  <si>
    <t>sk</t>
  </si>
  <si>
    <t>1454856788</t>
  </si>
  <si>
    <t>K294</t>
  </si>
  <si>
    <t>-493699216</t>
  </si>
  <si>
    <t>237676868</t>
  </si>
  <si>
    <t>-2141725084</t>
  </si>
  <si>
    <t>K295</t>
  </si>
  <si>
    <t>838732457</t>
  </si>
  <si>
    <t>K296</t>
  </si>
  <si>
    <t>753946418</t>
  </si>
  <si>
    <t>K297</t>
  </si>
  <si>
    <t>-1750298087</t>
  </si>
  <si>
    <t>Strukturovaná kabeláž</t>
  </si>
  <si>
    <t>Dodávka SK</t>
  </si>
  <si>
    <t>K298</t>
  </si>
  <si>
    <t>Datový rozvaděč stojanový 19", 42U,800x1000</t>
  </si>
  <si>
    <t>1812445780</t>
  </si>
  <si>
    <t>473346490</t>
  </si>
  <si>
    <t>K299</t>
  </si>
  <si>
    <t>1339827417</t>
  </si>
  <si>
    <t>K300</t>
  </si>
  <si>
    <t>-1238810147</t>
  </si>
  <si>
    <t>K301</t>
  </si>
  <si>
    <t>Vyvazovací panel 2U plastová lišta</t>
  </si>
  <si>
    <t>-504626080</t>
  </si>
  <si>
    <t>K302</t>
  </si>
  <si>
    <t>Patch panel UTP, 24 port, cat.6 s vyvaz.lištou</t>
  </si>
  <si>
    <t>531154757</t>
  </si>
  <si>
    <t>1280532076</t>
  </si>
  <si>
    <t>K303</t>
  </si>
  <si>
    <t>Patch panel UTP, 50 pozic cat.3 pro telefony s lištou</t>
  </si>
  <si>
    <t>-1026002530</t>
  </si>
  <si>
    <t>K304</t>
  </si>
  <si>
    <t>Zásuvka dvojitá cat.6 s rámečkem, stejné jako EI, hygien. prostory</t>
  </si>
  <si>
    <t>1451876212</t>
  </si>
  <si>
    <t>-105606231</t>
  </si>
  <si>
    <t>K305</t>
  </si>
  <si>
    <t>Zásuvka do rampy dvojitá cat 6 s rámečkem, stejné jako EI, hygien. prostory</t>
  </si>
  <si>
    <t>-1978402491</t>
  </si>
  <si>
    <t>1431479542</t>
  </si>
  <si>
    <t>K306</t>
  </si>
  <si>
    <t>Zásuvka dvojitá cat.6 s rámečkem, pro WIFI, hygien. prostory</t>
  </si>
  <si>
    <t>-154662861</t>
  </si>
  <si>
    <t>-1302782173</t>
  </si>
  <si>
    <t>K307</t>
  </si>
  <si>
    <t>Podkladová krabice po datové zásuvky do stěny</t>
  </si>
  <si>
    <t>-1086770927</t>
  </si>
  <si>
    <t>K308</t>
  </si>
  <si>
    <t>Podkladová krabice po datové zásuvky do rampy</t>
  </si>
  <si>
    <t>-357506772</t>
  </si>
  <si>
    <t>2055717015</t>
  </si>
  <si>
    <t>-282417471</t>
  </si>
  <si>
    <t>K309</t>
  </si>
  <si>
    <t>Patch cord cat.6 UTP 1m</t>
  </si>
  <si>
    <t>-1638774474</t>
  </si>
  <si>
    <t>K310</t>
  </si>
  <si>
    <t>Patch cord cat.6 UTP 3m</t>
  </si>
  <si>
    <t>-1375568149</t>
  </si>
  <si>
    <t>K311</t>
  </si>
  <si>
    <t>Patch cord telefonní 1m</t>
  </si>
  <si>
    <t>-1161133884</t>
  </si>
  <si>
    <t>K312</t>
  </si>
  <si>
    <t>Patch cord telefonní 3m</t>
  </si>
  <si>
    <t>-7456396</t>
  </si>
  <si>
    <t>K313</t>
  </si>
  <si>
    <t>Popisné štítky</t>
  </si>
  <si>
    <t>-269675696</t>
  </si>
  <si>
    <t>K314</t>
  </si>
  <si>
    <t>Montážní sada komplet</t>
  </si>
  <si>
    <t>-1940161209</t>
  </si>
  <si>
    <t>K315</t>
  </si>
  <si>
    <t>Vyvazovací háčky 50/50</t>
  </si>
  <si>
    <t>681159503</t>
  </si>
  <si>
    <t>K316</t>
  </si>
  <si>
    <t>Uzemění rozvaděče</t>
  </si>
  <si>
    <t>-185082166</t>
  </si>
  <si>
    <t>K317</t>
  </si>
  <si>
    <t>Optická vana 24 LS konektory</t>
  </si>
  <si>
    <t>-840269173</t>
  </si>
  <si>
    <t>K318</t>
  </si>
  <si>
    <t>Záslepka optické vany LC</t>
  </si>
  <si>
    <t>bal</t>
  </si>
  <si>
    <t>1369494269</t>
  </si>
  <si>
    <t>K319</t>
  </si>
  <si>
    <t>Kazeta ochrany sváru</t>
  </si>
  <si>
    <t>947020757</t>
  </si>
  <si>
    <t>K320</t>
  </si>
  <si>
    <t>LC spojky SM</t>
  </si>
  <si>
    <t>-496399287</t>
  </si>
  <si>
    <t>K321</t>
  </si>
  <si>
    <t>Ochrana svaru</t>
  </si>
  <si>
    <t>-250000961</t>
  </si>
  <si>
    <t>K322</t>
  </si>
  <si>
    <t>Pigtail LC 9/125 1m</t>
  </si>
  <si>
    <t>-946190934</t>
  </si>
  <si>
    <t>K323</t>
  </si>
  <si>
    <t>Spojovací materiál</t>
  </si>
  <si>
    <t>-635465454</t>
  </si>
  <si>
    <t>K324</t>
  </si>
  <si>
    <t>Aktivní prvky a WIFI - dodá investor</t>
  </si>
  <si>
    <t>-455818896</t>
  </si>
  <si>
    <t>K325</t>
  </si>
  <si>
    <t>Dveřní tablo IP (v NT používané 2N VERSO), venkovní</t>
  </si>
  <si>
    <t>-129734053</t>
  </si>
  <si>
    <t>K326</t>
  </si>
  <si>
    <t>Ochrana proti přepětí</t>
  </si>
  <si>
    <t>1844669085</t>
  </si>
  <si>
    <t>K327</t>
  </si>
  <si>
    <t>Přídavné relé - spinač</t>
  </si>
  <si>
    <t>1182167820</t>
  </si>
  <si>
    <t>K328</t>
  </si>
  <si>
    <t>Zdroj 12V/15W0A v plech. krytu</t>
  </si>
  <si>
    <t>-2030161868</t>
  </si>
  <si>
    <t>171666194</t>
  </si>
  <si>
    <t>1695989303</t>
  </si>
  <si>
    <t>-178444900</t>
  </si>
  <si>
    <t>-1558825118</t>
  </si>
  <si>
    <t>K329</t>
  </si>
  <si>
    <t>Podružný pomocný materiál (konektory, svorkovnice...)</t>
  </si>
  <si>
    <t>1550498132</t>
  </si>
  <si>
    <t>Dodávka instalačního materiálu T21DI</t>
  </si>
  <si>
    <t>K330</t>
  </si>
  <si>
    <t>Úložný systém páteřní (např.žlaby kompet min. 60x150) i pro CCTV, STA</t>
  </si>
  <si>
    <t>1506856630</t>
  </si>
  <si>
    <t>K331</t>
  </si>
  <si>
    <t>Stropní držák kabelového svazku (po 30 cm)</t>
  </si>
  <si>
    <t>-720371467</t>
  </si>
  <si>
    <t>K332</t>
  </si>
  <si>
    <t>Upevňovací systém hmoždinka/vrut</t>
  </si>
  <si>
    <t>2007212757</t>
  </si>
  <si>
    <t>K333</t>
  </si>
  <si>
    <t>Úložný systém do stěn - trubky 36mm</t>
  </si>
  <si>
    <t>-1277086307</t>
  </si>
  <si>
    <t>K334</t>
  </si>
  <si>
    <t>Úložný systém do stěn -trubky 20mm</t>
  </si>
  <si>
    <t>-1171968771</t>
  </si>
  <si>
    <t>K335</t>
  </si>
  <si>
    <t>Vodič černý protahovací CY 1</t>
  </si>
  <si>
    <t>581543403</t>
  </si>
  <si>
    <t>K336</t>
  </si>
  <si>
    <t>Krabice univerzální pod zásuvku 68mm</t>
  </si>
  <si>
    <t>-1118236378</t>
  </si>
  <si>
    <t>K337</t>
  </si>
  <si>
    <t>Krabice do rampy</t>
  </si>
  <si>
    <t>1388361347</t>
  </si>
  <si>
    <t>K338</t>
  </si>
  <si>
    <t>Krabice univerzální protahovací 125mm</t>
  </si>
  <si>
    <t>1428181407</t>
  </si>
  <si>
    <t>K339</t>
  </si>
  <si>
    <t>Krabice KT 250 (vstupy)</t>
  </si>
  <si>
    <t>951049741</t>
  </si>
  <si>
    <t>K340</t>
  </si>
  <si>
    <t>Protipožární tmel typ dle prostupu</t>
  </si>
  <si>
    <t>732772802</t>
  </si>
  <si>
    <t>K341</t>
  </si>
  <si>
    <t>Drobný pomocný materiál (hmoždinky, sádra...)</t>
  </si>
  <si>
    <t>1627179561</t>
  </si>
  <si>
    <t>951180308</t>
  </si>
  <si>
    <t>-886000806</t>
  </si>
  <si>
    <t>-1199323159</t>
  </si>
  <si>
    <t>565316695</t>
  </si>
  <si>
    <t>-1107344583</t>
  </si>
  <si>
    <t>258580528</t>
  </si>
  <si>
    <t>-727247039</t>
  </si>
  <si>
    <t>2120721353</t>
  </si>
  <si>
    <t>-1588602677</t>
  </si>
  <si>
    <t>-1773275284</t>
  </si>
  <si>
    <t>-1834659851</t>
  </si>
  <si>
    <t>K342</t>
  </si>
  <si>
    <t>-67560205</t>
  </si>
  <si>
    <t>K343</t>
  </si>
  <si>
    <t>Úložný systém - propojení do serverovny PIO 8.NP</t>
  </si>
  <si>
    <t>-298014624</t>
  </si>
  <si>
    <t>K344</t>
  </si>
  <si>
    <t>Kabel cat.6 UTP LSOH B2ca</t>
  </si>
  <si>
    <t>796380121</t>
  </si>
  <si>
    <t>1562947408</t>
  </si>
  <si>
    <t>K345</t>
  </si>
  <si>
    <t>Uzemňovací kabel Cu25mm2 zž</t>
  </si>
  <si>
    <t>-559215054</t>
  </si>
  <si>
    <t>K346</t>
  </si>
  <si>
    <t>Optický kabel, 16 vláken SM G.657A, DROP FTTx, 7A01, 3,7mm, Fca, J/A-N(ZN)H16E9/125G.657A</t>
  </si>
  <si>
    <t>646101931</t>
  </si>
  <si>
    <t>K347</t>
  </si>
  <si>
    <t>Kabel napájení komunikátoru Cu 2x1 např. JYTY</t>
  </si>
  <si>
    <t>1185012868</t>
  </si>
  <si>
    <t>-1676970910</t>
  </si>
  <si>
    <t>K348</t>
  </si>
  <si>
    <t>-1317556511</t>
  </si>
  <si>
    <t>K349</t>
  </si>
  <si>
    <t>563622277</t>
  </si>
  <si>
    <t>K350</t>
  </si>
  <si>
    <t>Montáž path panelu kat 6, UTP</t>
  </si>
  <si>
    <t>-293825689</t>
  </si>
  <si>
    <t>1010426596</t>
  </si>
  <si>
    <t>K351</t>
  </si>
  <si>
    <t>Montáž path panelu cat.3 telefonního</t>
  </si>
  <si>
    <t>1502808629</t>
  </si>
  <si>
    <t>K352</t>
  </si>
  <si>
    <t>Ukončení kabelů na patch panelu cat.3</t>
  </si>
  <si>
    <t>2095552867</t>
  </si>
  <si>
    <t>K353</t>
  </si>
  <si>
    <t>Montáž zásuvek kat.6 UTP</t>
  </si>
  <si>
    <t>-1171842445</t>
  </si>
  <si>
    <t>K354</t>
  </si>
  <si>
    <t>Ukončení kabelů na zásuvkách a patch panelu</t>
  </si>
  <si>
    <t>-570482918</t>
  </si>
  <si>
    <t>1433862506</t>
  </si>
  <si>
    <t>1511175095</t>
  </si>
  <si>
    <t>K355</t>
  </si>
  <si>
    <t>Montáž patch kabelů</t>
  </si>
  <si>
    <t>-1914177416</t>
  </si>
  <si>
    <t>K356</t>
  </si>
  <si>
    <t>Montáž odkládací poličky do rozvaděče</t>
  </si>
  <si>
    <t>-1799687398</t>
  </si>
  <si>
    <t>K357</t>
  </si>
  <si>
    <t>Měření SK vč. tisku protokolu</t>
  </si>
  <si>
    <t>910657040</t>
  </si>
  <si>
    <t>339943600</t>
  </si>
  <si>
    <t>K358</t>
  </si>
  <si>
    <t>Montáž komunikátoru</t>
  </si>
  <si>
    <t>-1607581215</t>
  </si>
  <si>
    <t>K359</t>
  </si>
  <si>
    <t>Připojení komunikátoru koordinace s ovládáním dveří</t>
  </si>
  <si>
    <t>1624551868</t>
  </si>
  <si>
    <t>54599125</t>
  </si>
  <si>
    <t>1882545164</t>
  </si>
  <si>
    <t>K360</t>
  </si>
  <si>
    <t>Svar optického vlákna</t>
  </si>
  <si>
    <t>365531997</t>
  </si>
  <si>
    <t>K361</t>
  </si>
  <si>
    <t>Montáž optického vlákna</t>
  </si>
  <si>
    <t>-1465590685</t>
  </si>
  <si>
    <t>K362</t>
  </si>
  <si>
    <t>Montáž kazety sváru</t>
  </si>
  <si>
    <t>-625947539</t>
  </si>
  <si>
    <t>K363</t>
  </si>
  <si>
    <t>Měření OK vč. tisku protokolu</t>
  </si>
  <si>
    <t>206698067</t>
  </si>
  <si>
    <t>K364</t>
  </si>
  <si>
    <t>!! Instalace aktivních prvků a WIFI provede investor</t>
  </si>
  <si>
    <t>900185914</t>
  </si>
  <si>
    <t>Montáž instalačního materiálu T21MI</t>
  </si>
  <si>
    <t>939357005</t>
  </si>
  <si>
    <t>K365</t>
  </si>
  <si>
    <t>Montáž úložného systému</t>
  </si>
  <si>
    <t>1673934264</t>
  </si>
  <si>
    <t>K366</t>
  </si>
  <si>
    <t>Montáž upevňovacích držáků</t>
  </si>
  <si>
    <t>530722945</t>
  </si>
  <si>
    <t>K367</t>
  </si>
  <si>
    <t>Uložení trubek rozvodů (řezání,sádrování, ..)</t>
  </si>
  <si>
    <t>1632824591</t>
  </si>
  <si>
    <t>K368</t>
  </si>
  <si>
    <t>Zatažení vodiče CY do trubek</t>
  </si>
  <si>
    <t>-958781988</t>
  </si>
  <si>
    <t>K369</t>
  </si>
  <si>
    <t>Krabice univerzální pod zásuvku stěna nebo rampa</t>
  </si>
  <si>
    <t>1365766890</t>
  </si>
  <si>
    <t>K370</t>
  </si>
  <si>
    <t>Montáž krabice 125mm</t>
  </si>
  <si>
    <t>465663875</t>
  </si>
  <si>
    <t>K371</t>
  </si>
  <si>
    <t>Montáž krabice 250mm</t>
  </si>
  <si>
    <t>1893413294</t>
  </si>
  <si>
    <t>K372</t>
  </si>
  <si>
    <t>Průchod zdivem do 30cm</t>
  </si>
  <si>
    <t>-2060908269</t>
  </si>
  <si>
    <t>K373</t>
  </si>
  <si>
    <t>Protipožární utěsnění prostupů vč. certifikátů</t>
  </si>
  <si>
    <t>sad</t>
  </si>
  <si>
    <t>1503981264</t>
  </si>
  <si>
    <t>1425948766</t>
  </si>
  <si>
    <t>-1952217436</t>
  </si>
  <si>
    <t>-1775765623</t>
  </si>
  <si>
    <t>-548116709</t>
  </si>
  <si>
    <t>-1514579810</t>
  </si>
  <si>
    <t>61891528</t>
  </si>
  <si>
    <t>-2022828232</t>
  </si>
  <si>
    <t>-1425762264</t>
  </si>
  <si>
    <t>-1433718833</t>
  </si>
  <si>
    <t>K374</t>
  </si>
  <si>
    <t>20921739</t>
  </si>
  <si>
    <t>K375</t>
  </si>
  <si>
    <t>-1032274020</t>
  </si>
  <si>
    <t>K376</t>
  </si>
  <si>
    <t>Instalace kabelu cat.6</t>
  </si>
  <si>
    <t>-2087488649</t>
  </si>
  <si>
    <t>961531707</t>
  </si>
  <si>
    <t>K377</t>
  </si>
  <si>
    <t>Instalace optického kabelu do serverovny PIO 8.NP</t>
  </si>
  <si>
    <t>-1732247460</t>
  </si>
  <si>
    <t>K378</t>
  </si>
  <si>
    <t>Instalace napájecího kabelu ke komunikátoru</t>
  </si>
  <si>
    <t>846253100</t>
  </si>
  <si>
    <t>-1247680289</t>
  </si>
  <si>
    <t>-282209661</t>
  </si>
  <si>
    <t>K381</t>
  </si>
  <si>
    <t>380105164</t>
  </si>
  <si>
    <t>K386</t>
  </si>
  <si>
    <t>-465937746</t>
  </si>
  <si>
    <t>K387</t>
  </si>
  <si>
    <t>298843780</t>
  </si>
  <si>
    <t>Kamerový systém</t>
  </si>
  <si>
    <t>K388</t>
  </si>
  <si>
    <t>Vnitřní kamera</t>
  </si>
  <si>
    <t>153510580</t>
  </si>
  <si>
    <t>K389</t>
  </si>
  <si>
    <t>Vnitřní kamera (v NT používané HIKVISION DS 2CD2146G2-I (2,8mm) dohoda s investorem</t>
  </si>
  <si>
    <t>-716868593</t>
  </si>
  <si>
    <t>K390</t>
  </si>
  <si>
    <t xml:space="preserve">Venkovní kamera (v NT používané HIKVISION DS 2CD2T83G2-2I (2,8mm) dohoda s investorem
</t>
  </si>
  <si>
    <t>-227667949</t>
  </si>
  <si>
    <t>K391</t>
  </si>
  <si>
    <t>Patch panel 24 pozic cat 6</t>
  </si>
  <si>
    <t>-1952007481</t>
  </si>
  <si>
    <t>1787760324</t>
  </si>
  <si>
    <t>K392</t>
  </si>
  <si>
    <t>Podružný materiál (konektory, svorky..)</t>
  </si>
  <si>
    <t>303553825</t>
  </si>
  <si>
    <t>K393</t>
  </si>
  <si>
    <t>Montáž kamery na stěnu či strop</t>
  </si>
  <si>
    <t>-1658097543</t>
  </si>
  <si>
    <t>-893085921</t>
  </si>
  <si>
    <t>K394</t>
  </si>
  <si>
    <t>Připojení na silnoproudé rozvody</t>
  </si>
  <si>
    <t>-1820462719</t>
  </si>
  <si>
    <t>K395</t>
  </si>
  <si>
    <t>Montáž rozvaděče,police, napájecí panel, montážní sa</t>
  </si>
  <si>
    <t>-795702578</t>
  </si>
  <si>
    <t>K396</t>
  </si>
  <si>
    <t>Montáž - patch panel 24 pozic cat 5e</t>
  </si>
  <si>
    <t>-1151877654</t>
  </si>
  <si>
    <t>K397</t>
  </si>
  <si>
    <t>2057061912</t>
  </si>
  <si>
    <t>2081725411</t>
  </si>
  <si>
    <t>1086429243</t>
  </si>
  <si>
    <t>K398</t>
  </si>
  <si>
    <t>1635960112</t>
  </si>
  <si>
    <t>-1746825630</t>
  </si>
  <si>
    <t>K399</t>
  </si>
  <si>
    <t>Úložný systém páteřní (např.úchyty,žlaby..) (společný s SK)</t>
  </si>
  <si>
    <t>-1836347393</t>
  </si>
  <si>
    <t>K400</t>
  </si>
  <si>
    <t>Úložný systém do stěn např. trubky (např. FXP 25)</t>
  </si>
  <si>
    <t>543491540</t>
  </si>
  <si>
    <t>K401</t>
  </si>
  <si>
    <t>833448275</t>
  </si>
  <si>
    <t>K402</t>
  </si>
  <si>
    <t>Krabice univerzální 68mm</t>
  </si>
  <si>
    <t>866057087</t>
  </si>
  <si>
    <t>K403</t>
  </si>
  <si>
    <t>-2085697513</t>
  </si>
  <si>
    <t>-120970482</t>
  </si>
  <si>
    <t>643895776</t>
  </si>
  <si>
    <t>928521468</t>
  </si>
  <si>
    <t>1728117290</t>
  </si>
  <si>
    <t>K404</t>
  </si>
  <si>
    <t>371457977</t>
  </si>
  <si>
    <t>117531880</t>
  </si>
  <si>
    <t>K405</t>
  </si>
  <si>
    <t>Montáž úložného systému páteřní (v systému SK)</t>
  </si>
  <si>
    <t>1773949976</t>
  </si>
  <si>
    <t>957554910</t>
  </si>
  <si>
    <t>-953680238</t>
  </si>
  <si>
    <t>K406</t>
  </si>
  <si>
    <t>406633440</t>
  </si>
  <si>
    <t>K407</t>
  </si>
  <si>
    <t>-1799417269</t>
  </si>
  <si>
    <t>K408</t>
  </si>
  <si>
    <t>2085052363</t>
  </si>
  <si>
    <t>-1403863602</t>
  </si>
  <si>
    <t>1027441825</t>
  </si>
  <si>
    <t>-806073566</t>
  </si>
  <si>
    <t>-1384157936</t>
  </si>
  <si>
    <t>1625342274</t>
  </si>
  <si>
    <t>-581368383</t>
  </si>
  <si>
    <t>-1953312336</t>
  </si>
  <si>
    <t>1797029020</t>
  </si>
  <si>
    <t>K411</t>
  </si>
  <si>
    <t>826749924</t>
  </si>
  <si>
    <t>K415</t>
  </si>
  <si>
    <t>-1406963356</t>
  </si>
  <si>
    <t>K416</t>
  </si>
  <si>
    <t>-466265093</t>
  </si>
  <si>
    <t>Elektronická kontrola vstupu</t>
  </si>
  <si>
    <t>K417</t>
  </si>
  <si>
    <t>Řídící jednotka systému ve skříni</t>
  </si>
  <si>
    <t>-1854155484</t>
  </si>
  <si>
    <t>K418</t>
  </si>
  <si>
    <t>Podřízený terminál + OKW box</t>
  </si>
  <si>
    <t>-1348286066</t>
  </si>
  <si>
    <t>K419</t>
  </si>
  <si>
    <t>Čtečka pro bezkontakní media ,instal.rámeček</t>
  </si>
  <si>
    <t>1351208615</t>
  </si>
  <si>
    <t>K420</t>
  </si>
  <si>
    <t>Spínaný zdroj (13,8V/4A) v instalační krabici s příslušenstvím</t>
  </si>
  <si>
    <t>2006022374</t>
  </si>
  <si>
    <t>K421</t>
  </si>
  <si>
    <t>El. zámek nízkoodběrový (Dodávka dveří)</t>
  </si>
  <si>
    <t>-993628650</t>
  </si>
  <si>
    <t>K422</t>
  </si>
  <si>
    <t>Kabelová průchodka (hadice pancéřová s koncovkami)</t>
  </si>
  <si>
    <t>1223812483</t>
  </si>
  <si>
    <t>K423</t>
  </si>
  <si>
    <t>-703035371</t>
  </si>
  <si>
    <t>118041379</t>
  </si>
  <si>
    <t>329186256</t>
  </si>
  <si>
    <t>-50862430</t>
  </si>
  <si>
    <t>662207361</t>
  </si>
  <si>
    <t>150528038</t>
  </si>
  <si>
    <t>K424</t>
  </si>
  <si>
    <t>948595017</t>
  </si>
  <si>
    <t>K425</t>
  </si>
  <si>
    <t>Montáž řídícího jednotky se zapojením</t>
  </si>
  <si>
    <t>420253466</t>
  </si>
  <si>
    <t>K426</t>
  </si>
  <si>
    <t>Montáž čtečky se zapojením</t>
  </si>
  <si>
    <t>-1934966425</t>
  </si>
  <si>
    <t>K427</t>
  </si>
  <si>
    <t>Montáž a zapojení zdroje napájení</t>
  </si>
  <si>
    <t>-546240904</t>
  </si>
  <si>
    <t>K428</t>
  </si>
  <si>
    <t>Instalace akumulátorů včetně měření kapacity</t>
  </si>
  <si>
    <t>-1172813969</t>
  </si>
  <si>
    <t>K429</t>
  </si>
  <si>
    <t>Montáž kabelové přechodky</t>
  </si>
  <si>
    <t>200706860</t>
  </si>
  <si>
    <t>K430</t>
  </si>
  <si>
    <t>Připojení zámku nebo automat. dveří</t>
  </si>
  <si>
    <t>-1881508326</t>
  </si>
  <si>
    <t>K431</t>
  </si>
  <si>
    <t>Protažení kabelu s konektorem dveřmi a jeho zapojení</t>
  </si>
  <si>
    <t>-1155859970</t>
  </si>
  <si>
    <t>K432</t>
  </si>
  <si>
    <t>Programové nastavení systému, oživení HW a SW</t>
  </si>
  <si>
    <t>-1640771717</t>
  </si>
  <si>
    <t>-1955686202</t>
  </si>
  <si>
    <t>2145008904</t>
  </si>
  <si>
    <t>2087028077</t>
  </si>
  <si>
    <t>377467300</t>
  </si>
  <si>
    <t>1524847918</t>
  </si>
  <si>
    <t>-1222718441</t>
  </si>
  <si>
    <t>K433</t>
  </si>
  <si>
    <t>364462744</t>
  </si>
  <si>
    <t>K434</t>
  </si>
  <si>
    <t>Úložný systém páteřní</t>
  </si>
  <si>
    <t>1227606137</t>
  </si>
  <si>
    <t>K435</t>
  </si>
  <si>
    <t>Trubka ohebná 23</t>
  </si>
  <si>
    <t>903886441</t>
  </si>
  <si>
    <t>K436</t>
  </si>
  <si>
    <t>Krabice univerzální KU68/2</t>
  </si>
  <si>
    <t>1960940043</t>
  </si>
  <si>
    <t>K437</t>
  </si>
  <si>
    <t>Krabice s funkčností při požáru s relé</t>
  </si>
  <si>
    <t>-1814614657</t>
  </si>
  <si>
    <t>K438</t>
  </si>
  <si>
    <t>Vodič černý protahovací</t>
  </si>
  <si>
    <t>-1344385659</t>
  </si>
  <si>
    <t>K439</t>
  </si>
  <si>
    <t>-571066145</t>
  </si>
  <si>
    <t>159646488</t>
  </si>
  <si>
    <t>653429699</t>
  </si>
  <si>
    <t>-2094613865</t>
  </si>
  <si>
    <t>-2019200614</t>
  </si>
  <si>
    <t>-245215532</t>
  </si>
  <si>
    <t>K440</t>
  </si>
  <si>
    <t>-1293045817</t>
  </si>
  <si>
    <t>Montáž  instalačního materiálu</t>
  </si>
  <si>
    <t>-28784211</t>
  </si>
  <si>
    <t>K441</t>
  </si>
  <si>
    <t>Montáž úložný systém páteřní</t>
  </si>
  <si>
    <t>-1167000518</t>
  </si>
  <si>
    <t>K442</t>
  </si>
  <si>
    <t>Montáž trubky ohebné do 25mm pod omítku včetně drážky</t>
  </si>
  <si>
    <t>-806087232</t>
  </si>
  <si>
    <t>K443</t>
  </si>
  <si>
    <t>Instalace krabice univerzální KU 68 pod omítku</t>
  </si>
  <si>
    <t>206212738</t>
  </si>
  <si>
    <t>K444</t>
  </si>
  <si>
    <t>Instalace krabice pro ovládání dveří (ohniodolná +DT + EPS)</t>
  </si>
  <si>
    <t>590504465</t>
  </si>
  <si>
    <t>K445</t>
  </si>
  <si>
    <t>190517390</t>
  </si>
  <si>
    <t>K446</t>
  </si>
  <si>
    <t>-3029518</t>
  </si>
  <si>
    <t>K447</t>
  </si>
  <si>
    <t>-1314309449</t>
  </si>
  <si>
    <t>-152318430</t>
  </si>
  <si>
    <t>683561221</t>
  </si>
  <si>
    <t>1291615959</t>
  </si>
  <si>
    <t>816583683</t>
  </si>
  <si>
    <t>-355611143</t>
  </si>
  <si>
    <t>480286146</t>
  </si>
  <si>
    <t>151523975</t>
  </si>
  <si>
    <t>372</t>
  </si>
  <si>
    <t>K448</t>
  </si>
  <si>
    <t>-443195430</t>
  </si>
  <si>
    <t>373</t>
  </si>
  <si>
    <t>K449</t>
  </si>
  <si>
    <t>Kabel LAM FLEXO TWIN 2x1,5+2x(2x2x0,22)</t>
  </si>
  <si>
    <t>1554314454</t>
  </si>
  <si>
    <t>374</t>
  </si>
  <si>
    <t>K450</t>
  </si>
  <si>
    <t>Kabel napájecí bezhalogen. 3x1Cu k napájení terminálů a zámků</t>
  </si>
  <si>
    <t>876602897</t>
  </si>
  <si>
    <t>375</t>
  </si>
  <si>
    <t>K451</t>
  </si>
  <si>
    <t>Datový kabel s krouceným párem cat.5e UTP</t>
  </si>
  <si>
    <t>-24764246</t>
  </si>
  <si>
    <t>376</t>
  </si>
  <si>
    <t>688323135</t>
  </si>
  <si>
    <t>377</t>
  </si>
  <si>
    <t>360851432</t>
  </si>
  <si>
    <t>378</t>
  </si>
  <si>
    <t>848830863</t>
  </si>
  <si>
    <t>379</t>
  </si>
  <si>
    <t>K452</t>
  </si>
  <si>
    <t>Montáž kabelu pro napájení</t>
  </si>
  <si>
    <t>1205638519</t>
  </si>
  <si>
    <t>380</t>
  </si>
  <si>
    <t>K453</t>
  </si>
  <si>
    <t>Instalace kabelu kominkační linky pro docházku</t>
  </si>
  <si>
    <t>-405498067</t>
  </si>
  <si>
    <t>381</t>
  </si>
  <si>
    <t>1170141638</t>
  </si>
  <si>
    <t>382</t>
  </si>
  <si>
    <t>-1441838957</t>
  </si>
  <si>
    <t>383</t>
  </si>
  <si>
    <t>1218537192</t>
  </si>
  <si>
    <t>384</t>
  </si>
  <si>
    <t>K455</t>
  </si>
  <si>
    <t>30215946</t>
  </si>
  <si>
    <t>385</t>
  </si>
  <si>
    <t>1489689511</t>
  </si>
  <si>
    <t>386</t>
  </si>
  <si>
    <t>K456</t>
  </si>
  <si>
    <t>Stavební práce</t>
  </si>
  <si>
    <t>1813013277</t>
  </si>
  <si>
    <t>387</t>
  </si>
  <si>
    <t>K460</t>
  </si>
  <si>
    <t>1704038851</t>
  </si>
  <si>
    <t>388</t>
  </si>
  <si>
    <t>K461</t>
  </si>
  <si>
    <t>921401886</t>
  </si>
  <si>
    <t>Společná televizní systém</t>
  </si>
  <si>
    <t>389</t>
  </si>
  <si>
    <t>K462</t>
  </si>
  <si>
    <t>Anténí stožár vč.kotvení a výložníků</t>
  </si>
  <si>
    <t>1873644525</t>
  </si>
  <si>
    <t>390</t>
  </si>
  <si>
    <t>K463</t>
  </si>
  <si>
    <t>Anténa UHF výběr podle měření signálu</t>
  </si>
  <si>
    <t>-1498913354</t>
  </si>
  <si>
    <t>391</t>
  </si>
  <si>
    <t>K464</t>
  </si>
  <si>
    <t>Anténa FM - výběr podle měření signálu</t>
  </si>
  <si>
    <t>-653417730</t>
  </si>
  <si>
    <t>392</t>
  </si>
  <si>
    <t>K465</t>
  </si>
  <si>
    <t>Nástěnná rozvodná skříň s ventilací, plechová, uzamykatelná</t>
  </si>
  <si>
    <t>-525443223</t>
  </si>
  <si>
    <t>393</t>
  </si>
  <si>
    <t>K466</t>
  </si>
  <si>
    <t>AVANT X PRO digitální programovatelný zesilovač s konverzí, LTE700</t>
  </si>
  <si>
    <t>-2046444446</t>
  </si>
  <si>
    <t>394</t>
  </si>
  <si>
    <t>K467</t>
  </si>
  <si>
    <t>Přepěťová ochrana, set 4 ks</t>
  </si>
  <si>
    <t>155557315</t>
  </si>
  <si>
    <t>395</t>
  </si>
  <si>
    <t>K468</t>
  </si>
  <si>
    <t>Rozbočovač 1/4, 7.7dB</t>
  </si>
  <si>
    <t>-51052716</t>
  </si>
  <si>
    <t>396</t>
  </si>
  <si>
    <t>K469</t>
  </si>
  <si>
    <t>F-konektor</t>
  </si>
  <si>
    <t>650154043</t>
  </si>
  <si>
    <t>397</t>
  </si>
  <si>
    <t>-45663061</t>
  </si>
  <si>
    <t>398</t>
  </si>
  <si>
    <t>K470</t>
  </si>
  <si>
    <t>Ukončovací člen</t>
  </si>
  <si>
    <t>938428846</t>
  </si>
  <si>
    <t>399</t>
  </si>
  <si>
    <t>K471</t>
  </si>
  <si>
    <t>Zásuvka účastnická TV/R, včetně krytu a rámečku zdravotní</t>
  </si>
  <si>
    <t>-601867881</t>
  </si>
  <si>
    <t>400</t>
  </si>
  <si>
    <t>72854638</t>
  </si>
  <si>
    <t>401</t>
  </si>
  <si>
    <t>K472</t>
  </si>
  <si>
    <t>Drobný instalační materiál</t>
  </si>
  <si>
    <t>1763550717</t>
  </si>
  <si>
    <t>402</t>
  </si>
  <si>
    <t>K473</t>
  </si>
  <si>
    <t>Montáž anténího systému</t>
  </si>
  <si>
    <t>469647298</t>
  </si>
  <si>
    <t>403</t>
  </si>
  <si>
    <t>K474</t>
  </si>
  <si>
    <t>Uzemnění anténního systému</t>
  </si>
  <si>
    <t>1956726765</t>
  </si>
  <si>
    <t>404</t>
  </si>
  <si>
    <t>K475</t>
  </si>
  <si>
    <t>Instalace Hlavní stanice</t>
  </si>
  <si>
    <t>-941531771</t>
  </si>
  <si>
    <t>405</t>
  </si>
  <si>
    <t>K476</t>
  </si>
  <si>
    <t>Ukončení F konektoru</t>
  </si>
  <si>
    <t>940684644</t>
  </si>
  <si>
    <t>406</t>
  </si>
  <si>
    <t>K477</t>
  </si>
  <si>
    <t>Montáž zásuvka účastnická anténní</t>
  </si>
  <si>
    <t>-1262103848</t>
  </si>
  <si>
    <t>407</t>
  </si>
  <si>
    <t>K478</t>
  </si>
  <si>
    <t>Zakončení a měření TV signálu na zásuvkách</t>
  </si>
  <si>
    <t>-2072775416</t>
  </si>
  <si>
    <t>408</t>
  </si>
  <si>
    <t>1713411530</t>
  </si>
  <si>
    <t>409</t>
  </si>
  <si>
    <t>2071398087</t>
  </si>
  <si>
    <t>410</t>
  </si>
  <si>
    <t>-2118060587</t>
  </si>
  <si>
    <t>411</t>
  </si>
  <si>
    <t>K479</t>
  </si>
  <si>
    <t>Úložný systém páteřné (žlaby, rošty. držáky) společně s SK</t>
  </si>
  <si>
    <t>-304562690</t>
  </si>
  <si>
    <t>412</t>
  </si>
  <si>
    <t>K480</t>
  </si>
  <si>
    <t>Elektroinstalační trubka ohebná průměr 20mm</t>
  </si>
  <si>
    <t>-2015002982</t>
  </si>
  <si>
    <t>413</t>
  </si>
  <si>
    <t>K481</t>
  </si>
  <si>
    <t>Protahovací vodič CY</t>
  </si>
  <si>
    <t>-1340262095</t>
  </si>
  <si>
    <t>414</t>
  </si>
  <si>
    <t>K482</t>
  </si>
  <si>
    <t>Odbočná krabice KU 68-1902</t>
  </si>
  <si>
    <t>972916402</t>
  </si>
  <si>
    <t>415</t>
  </si>
  <si>
    <t>K483</t>
  </si>
  <si>
    <t>1958986874</t>
  </si>
  <si>
    <t>416</t>
  </si>
  <si>
    <t>K484</t>
  </si>
  <si>
    <t>Pomocný podružný materiál (sádra, svorky, hmoždinky...)</t>
  </si>
  <si>
    <t>-1680120375</t>
  </si>
  <si>
    <t>417</t>
  </si>
  <si>
    <t>368706952</t>
  </si>
  <si>
    <t>418</t>
  </si>
  <si>
    <t>-1706502202</t>
  </si>
  <si>
    <t>419</t>
  </si>
  <si>
    <t>-1716993206</t>
  </si>
  <si>
    <t>420</t>
  </si>
  <si>
    <t>1695951385</t>
  </si>
  <si>
    <t>421</t>
  </si>
  <si>
    <t>K485</t>
  </si>
  <si>
    <t>474635241</t>
  </si>
  <si>
    <t>422</t>
  </si>
  <si>
    <t>-2119973938</t>
  </si>
  <si>
    <t>423</t>
  </si>
  <si>
    <t>472903482</t>
  </si>
  <si>
    <t>424</t>
  </si>
  <si>
    <t>K486</t>
  </si>
  <si>
    <t>2089352798</t>
  </si>
  <si>
    <t>425</t>
  </si>
  <si>
    <t>K487</t>
  </si>
  <si>
    <t>Montáž trubky ohebné pod omítku (frézování, sádrování..)</t>
  </si>
  <si>
    <t>1193863384</t>
  </si>
  <si>
    <t>426</t>
  </si>
  <si>
    <t>K488</t>
  </si>
  <si>
    <t>Instalace odbočná krabice KU 68-1902</t>
  </si>
  <si>
    <t>-511849041</t>
  </si>
  <si>
    <t>427</t>
  </si>
  <si>
    <t>K489</t>
  </si>
  <si>
    <t>Průchod zdivem do 30mm</t>
  </si>
  <si>
    <t>-847976220</t>
  </si>
  <si>
    <t>428</t>
  </si>
  <si>
    <t>K490</t>
  </si>
  <si>
    <t>639634708</t>
  </si>
  <si>
    <t>429</t>
  </si>
  <si>
    <t>K491</t>
  </si>
  <si>
    <t>53906526</t>
  </si>
  <si>
    <t>430</t>
  </si>
  <si>
    <t>-738978532</t>
  </si>
  <si>
    <t>431</t>
  </si>
  <si>
    <t>-1302668120</t>
  </si>
  <si>
    <t>432</t>
  </si>
  <si>
    <t>927550670</t>
  </si>
  <si>
    <t>433</t>
  </si>
  <si>
    <t>-2137137831</t>
  </si>
  <si>
    <t>434</t>
  </si>
  <si>
    <t>-1199857942</t>
  </si>
  <si>
    <t>435</t>
  </si>
  <si>
    <t>K492</t>
  </si>
  <si>
    <t>-194529672</t>
  </si>
  <si>
    <t>436</t>
  </si>
  <si>
    <t>1259628373</t>
  </si>
  <si>
    <t>437</t>
  </si>
  <si>
    <t>K493</t>
  </si>
  <si>
    <t>LSZH B2ca koax. kabel, ClassA++, 6,9mm, bílý, vnitř. vodič 1,05mm Cu, opletení Cu, 500m</t>
  </si>
  <si>
    <t>-519866070</t>
  </si>
  <si>
    <t>438</t>
  </si>
  <si>
    <t>-1317345455</t>
  </si>
  <si>
    <t>439</t>
  </si>
  <si>
    <t>K494</t>
  </si>
  <si>
    <t>Instalace kabelu koaxiálního do žlabu či trubky</t>
  </si>
  <si>
    <t>-103980161</t>
  </si>
  <si>
    <t>440</t>
  </si>
  <si>
    <t>298761304</t>
  </si>
  <si>
    <t>441</t>
  </si>
  <si>
    <t>-400965557</t>
  </si>
  <si>
    <t>442</t>
  </si>
  <si>
    <t>K496</t>
  </si>
  <si>
    <t>690904816</t>
  </si>
  <si>
    <t>443</t>
  </si>
  <si>
    <t>-74005977</t>
  </si>
  <si>
    <t>444</t>
  </si>
  <si>
    <t>K500</t>
  </si>
  <si>
    <t>1073577041</t>
  </si>
  <si>
    <t>445</t>
  </si>
  <si>
    <t>K501</t>
  </si>
  <si>
    <t>-2069717935</t>
  </si>
  <si>
    <t>Sestra + pacient</t>
  </si>
  <si>
    <t>446</t>
  </si>
  <si>
    <t>K502</t>
  </si>
  <si>
    <t>Hlavní terminál, vč. adaptéru a kabelu k terminálu 2m (Touch screen monitor min. 10,4", hlasitá a diskrétní komunikace, identifikace volajícího včetně jména klienta, možnost zobrazení informací z EPS, poslech radiových stanic na hlavním terminálu, volba I</t>
  </si>
  <si>
    <t>-336939272</t>
  </si>
  <si>
    <t>447</t>
  </si>
  <si>
    <t>K503</t>
  </si>
  <si>
    <t>Zásuvka terminálu</t>
  </si>
  <si>
    <t>-1473716361</t>
  </si>
  <si>
    <t>448</t>
  </si>
  <si>
    <t>K504</t>
  </si>
  <si>
    <t>Datový rozvaděč 19"/15U 600x770x400mm</t>
  </si>
  <si>
    <t>-1711484498</t>
  </si>
  <si>
    <t>449</t>
  </si>
  <si>
    <t>K505</t>
  </si>
  <si>
    <t>Napájecí zdroj + lokální server</t>
  </si>
  <si>
    <t>-1170228216</t>
  </si>
  <si>
    <t>450</t>
  </si>
  <si>
    <t>K506</t>
  </si>
  <si>
    <t>Rozvodný panel 8x230V 19"/2U</t>
  </si>
  <si>
    <t>56346230</t>
  </si>
  <si>
    <t>451</t>
  </si>
  <si>
    <t>K507</t>
  </si>
  <si>
    <t>SW licence pro hlavní terminál</t>
  </si>
  <si>
    <t>-1536108894</t>
  </si>
  <si>
    <t>452</t>
  </si>
  <si>
    <t>K508</t>
  </si>
  <si>
    <t>SW licence provozu účastníka</t>
  </si>
  <si>
    <t>-1304165100</t>
  </si>
  <si>
    <t>453</t>
  </si>
  <si>
    <t>K509</t>
  </si>
  <si>
    <t>SW databáze historie volání</t>
  </si>
  <si>
    <t>988733531</t>
  </si>
  <si>
    <t>454</t>
  </si>
  <si>
    <t>K510</t>
  </si>
  <si>
    <t>Datový switch 24 porů/19"</t>
  </si>
  <si>
    <t>1404021753</t>
  </si>
  <si>
    <t>455</t>
  </si>
  <si>
    <t>K511</t>
  </si>
  <si>
    <t>Napájecí injektor 24 portů/19"</t>
  </si>
  <si>
    <t>-579684570</t>
  </si>
  <si>
    <t>456</t>
  </si>
  <si>
    <t>K512</t>
  </si>
  <si>
    <t>Svítidlo signalizační LED</t>
  </si>
  <si>
    <t>554444938</t>
  </si>
  <si>
    <t>457</t>
  </si>
  <si>
    <t>-1563178122</t>
  </si>
  <si>
    <t>458</t>
  </si>
  <si>
    <t>K513</t>
  </si>
  <si>
    <t>Pokojový terminál hovorový</t>
  </si>
  <si>
    <t>-281842266</t>
  </si>
  <si>
    <t>459</t>
  </si>
  <si>
    <t>-263772667</t>
  </si>
  <si>
    <t>460</t>
  </si>
  <si>
    <t>K514</t>
  </si>
  <si>
    <t>Pokojový terminál hovorový s displejem</t>
  </si>
  <si>
    <t>-1377074726</t>
  </si>
  <si>
    <t>461</t>
  </si>
  <si>
    <t>K515</t>
  </si>
  <si>
    <t>Zásuvka pacienta s držákem a reproduktorem</t>
  </si>
  <si>
    <t>-412012542</t>
  </si>
  <si>
    <t>462</t>
  </si>
  <si>
    <t>K516</t>
  </si>
  <si>
    <t>Terminál pacienta s tlačítkem volání ošetřovatelky</t>
  </si>
  <si>
    <t>1506309627</t>
  </si>
  <si>
    <t>463</t>
  </si>
  <si>
    <t>K517</t>
  </si>
  <si>
    <t>Kabel vytrhávací částečně kroucený</t>
  </si>
  <si>
    <t>-2069113428</t>
  </si>
  <si>
    <t>464</t>
  </si>
  <si>
    <t>K518</t>
  </si>
  <si>
    <t>Držák kabelu na hrazdu</t>
  </si>
  <si>
    <t>1126933974</t>
  </si>
  <si>
    <t>465</t>
  </si>
  <si>
    <t>K519</t>
  </si>
  <si>
    <t>Táhlo nouzového volání</t>
  </si>
  <si>
    <t>-942935365</t>
  </si>
  <si>
    <t>466</t>
  </si>
  <si>
    <t>1655994243</t>
  </si>
  <si>
    <t>467</t>
  </si>
  <si>
    <t>K520</t>
  </si>
  <si>
    <t>Tlačítko nouzového volání</t>
  </si>
  <si>
    <t>-434453510</t>
  </si>
  <si>
    <t>468</t>
  </si>
  <si>
    <t>K521</t>
  </si>
  <si>
    <t>Táhlo a tlačítko nouzového volání</t>
  </si>
  <si>
    <t>1068832091</t>
  </si>
  <si>
    <t>469</t>
  </si>
  <si>
    <t>K522</t>
  </si>
  <si>
    <t>Patch kabel</t>
  </si>
  <si>
    <t>-1693655507</t>
  </si>
  <si>
    <t>470</t>
  </si>
  <si>
    <t>K523</t>
  </si>
  <si>
    <t>Konektor RJ45 cat.5e vč.ochrany a proměření RJ45</t>
  </si>
  <si>
    <t>1964275179</t>
  </si>
  <si>
    <t>471</t>
  </si>
  <si>
    <t>K524</t>
  </si>
  <si>
    <t>Hlavní terminál</t>
  </si>
  <si>
    <t>1175626811</t>
  </si>
  <si>
    <t>472</t>
  </si>
  <si>
    <t>K525</t>
  </si>
  <si>
    <t>-1883780526</t>
  </si>
  <si>
    <t>473</t>
  </si>
  <si>
    <t>K526</t>
  </si>
  <si>
    <t>Datový rozvaděč 19"/22U 600x600mm</t>
  </si>
  <si>
    <t>-265717077</t>
  </si>
  <si>
    <t>474</t>
  </si>
  <si>
    <t>K527</t>
  </si>
  <si>
    <t>1945729647</t>
  </si>
  <si>
    <t>475</t>
  </si>
  <si>
    <t>K528</t>
  </si>
  <si>
    <t>-1428053852</t>
  </si>
  <si>
    <t>476</t>
  </si>
  <si>
    <t>K529</t>
  </si>
  <si>
    <t>Datový switch 24 portů/19"</t>
  </si>
  <si>
    <t>-1605992890</t>
  </si>
  <si>
    <t>477</t>
  </si>
  <si>
    <t>K530</t>
  </si>
  <si>
    <t>-26453892</t>
  </si>
  <si>
    <t>478</t>
  </si>
  <si>
    <t>K531</t>
  </si>
  <si>
    <t>514224488</t>
  </si>
  <si>
    <t>479</t>
  </si>
  <si>
    <t>1780189520</t>
  </si>
  <si>
    <t>480</t>
  </si>
  <si>
    <t>K532</t>
  </si>
  <si>
    <t>438446076</t>
  </si>
  <si>
    <t>481</t>
  </si>
  <si>
    <t>-200803713</t>
  </si>
  <si>
    <t>482</t>
  </si>
  <si>
    <t>K533</t>
  </si>
  <si>
    <t>1352507294</t>
  </si>
  <si>
    <t>483</t>
  </si>
  <si>
    <t>K534</t>
  </si>
  <si>
    <t>1993551512</t>
  </si>
  <si>
    <t>484</t>
  </si>
  <si>
    <t>K535</t>
  </si>
  <si>
    <t>1542444643</t>
  </si>
  <si>
    <t>485</t>
  </si>
  <si>
    <t>K536</t>
  </si>
  <si>
    <t>76639786</t>
  </si>
  <si>
    <t>486</t>
  </si>
  <si>
    <t>K537</t>
  </si>
  <si>
    <t>-450992950</t>
  </si>
  <si>
    <t>487</t>
  </si>
  <si>
    <t>-1623272014</t>
  </si>
  <si>
    <t>488</t>
  </si>
  <si>
    <t>K538</t>
  </si>
  <si>
    <t>-1364856526</t>
  </si>
  <si>
    <t>489</t>
  </si>
  <si>
    <t>K539</t>
  </si>
  <si>
    <t>Konektor vč.ochrany a proměření RJ45</t>
  </si>
  <si>
    <t>-1723604912</t>
  </si>
  <si>
    <t>490</t>
  </si>
  <si>
    <t>K540</t>
  </si>
  <si>
    <t>Kontrola vedení</t>
  </si>
  <si>
    <t>1615659198</t>
  </si>
  <si>
    <t>491</t>
  </si>
  <si>
    <t>K541</t>
  </si>
  <si>
    <t>Instalace a konfigurace systému</t>
  </si>
  <si>
    <t>2042567148</t>
  </si>
  <si>
    <t>492</t>
  </si>
  <si>
    <t>K542</t>
  </si>
  <si>
    <t>Kontrolní provoz, zaškolení</t>
  </si>
  <si>
    <t>-509754319</t>
  </si>
  <si>
    <t>493</t>
  </si>
  <si>
    <t>K543</t>
  </si>
  <si>
    <t>Instalační krabice pod omítku KP 64/2</t>
  </si>
  <si>
    <t>1653786281</t>
  </si>
  <si>
    <t>494</t>
  </si>
  <si>
    <t>K544</t>
  </si>
  <si>
    <t>Instalační krabice pod omítku KP 64/3</t>
  </si>
  <si>
    <t>1502349392</t>
  </si>
  <si>
    <t>495</t>
  </si>
  <si>
    <t>K545</t>
  </si>
  <si>
    <t>Instalační krabice pod omítku 68mm bezhalogen</t>
  </si>
  <si>
    <t>1692453507</t>
  </si>
  <si>
    <t>496</t>
  </si>
  <si>
    <t>K546</t>
  </si>
  <si>
    <t>Trubka pod omítku 32mm</t>
  </si>
  <si>
    <t>1634754339</t>
  </si>
  <si>
    <t>497</t>
  </si>
  <si>
    <t>K547</t>
  </si>
  <si>
    <t>Trubka pod omítku 23mm</t>
  </si>
  <si>
    <t>-38539328</t>
  </si>
  <si>
    <t>498</t>
  </si>
  <si>
    <t>K548</t>
  </si>
  <si>
    <t>Drátěný žlab komplet 60x150</t>
  </si>
  <si>
    <t>-1071627596</t>
  </si>
  <si>
    <t>499</t>
  </si>
  <si>
    <t>K549</t>
  </si>
  <si>
    <t>Držák kabelového svazku</t>
  </si>
  <si>
    <t>-226607990</t>
  </si>
  <si>
    <t>500</t>
  </si>
  <si>
    <t>K550</t>
  </si>
  <si>
    <t>Sádra, malta</t>
  </si>
  <si>
    <t>-680342415</t>
  </si>
  <si>
    <t>501</t>
  </si>
  <si>
    <t>K551</t>
  </si>
  <si>
    <t>Ostatní drobný materiál</t>
  </si>
  <si>
    <t>1656618604</t>
  </si>
  <si>
    <t>502</t>
  </si>
  <si>
    <t>-1321598109</t>
  </si>
  <si>
    <t>503</t>
  </si>
  <si>
    <t>K552</t>
  </si>
  <si>
    <t>Instalační krabice pod omítku KP</t>
  </si>
  <si>
    <t>2008837586</t>
  </si>
  <si>
    <t>504</t>
  </si>
  <si>
    <t>K553</t>
  </si>
  <si>
    <t>Instalační krabice pod omítku 68</t>
  </si>
  <si>
    <t>-98995512</t>
  </si>
  <si>
    <t>505</t>
  </si>
  <si>
    <t>K554</t>
  </si>
  <si>
    <t>992551394</t>
  </si>
  <si>
    <t>506</t>
  </si>
  <si>
    <t>K555</t>
  </si>
  <si>
    <t>450295012</t>
  </si>
  <si>
    <t>507</t>
  </si>
  <si>
    <t>K556</t>
  </si>
  <si>
    <t>1283510923</t>
  </si>
  <si>
    <t>508</t>
  </si>
  <si>
    <t>K557</t>
  </si>
  <si>
    <t>657603809</t>
  </si>
  <si>
    <t>509</t>
  </si>
  <si>
    <t>K558</t>
  </si>
  <si>
    <t>478038364</t>
  </si>
  <si>
    <t>510</t>
  </si>
  <si>
    <t>K559</t>
  </si>
  <si>
    <t>Ostatní instalační materiál</t>
  </si>
  <si>
    <t>397897229</t>
  </si>
  <si>
    <t>511</t>
  </si>
  <si>
    <t>K560</t>
  </si>
  <si>
    <t>Rýhy ve zdi</t>
  </si>
  <si>
    <t>2050122275</t>
  </si>
  <si>
    <t>512</t>
  </si>
  <si>
    <t>K561</t>
  </si>
  <si>
    <t>Prostupy zdivem</t>
  </si>
  <si>
    <t>-266348984</t>
  </si>
  <si>
    <t>513</t>
  </si>
  <si>
    <t>K562</t>
  </si>
  <si>
    <t>-1127795572</t>
  </si>
  <si>
    <t>514</t>
  </si>
  <si>
    <t>K563</t>
  </si>
  <si>
    <t>Pomocné práce, instalační a stavební přípomoce</t>
  </si>
  <si>
    <t>1489067872</t>
  </si>
  <si>
    <t>515</t>
  </si>
  <si>
    <t>K564</t>
  </si>
  <si>
    <t>Datový kabel UTP cat.5e do trubek LSOH</t>
  </si>
  <si>
    <t>-374922026</t>
  </si>
  <si>
    <t>516</t>
  </si>
  <si>
    <t>K565</t>
  </si>
  <si>
    <t>Napájecí kabel 3x1,5</t>
  </si>
  <si>
    <t>-667188087</t>
  </si>
  <si>
    <t>517</t>
  </si>
  <si>
    <t>K566</t>
  </si>
  <si>
    <t>Vodič protahovací</t>
  </si>
  <si>
    <t>1954459879</t>
  </si>
  <si>
    <t>518</t>
  </si>
  <si>
    <t>K567</t>
  </si>
  <si>
    <t>Datový kabel FTP cat 5e</t>
  </si>
  <si>
    <t>2065687641</t>
  </si>
  <si>
    <t>519</t>
  </si>
  <si>
    <t>K568</t>
  </si>
  <si>
    <t>Napájecí kabel</t>
  </si>
  <si>
    <t>1273465979</t>
  </si>
  <si>
    <t>520</t>
  </si>
  <si>
    <t>K569</t>
  </si>
  <si>
    <t>Protahovací kabel</t>
  </si>
  <si>
    <t>2067110160</t>
  </si>
  <si>
    <t>521</t>
  </si>
  <si>
    <t>1261947190</t>
  </si>
  <si>
    <t>522</t>
  </si>
  <si>
    <t>K572</t>
  </si>
  <si>
    <t>Oživení , uvedení do provozu</t>
  </si>
  <si>
    <t>-853290967</t>
  </si>
  <si>
    <t>523</t>
  </si>
  <si>
    <t>K573</t>
  </si>
  <si>
    <t>Stavební práce, úklid staveniště</t>
  </si>
  <si>
    <t>-383704843</t>
  </si>
  <si>
    <t>524</t>
  </si>
  <si>
    <t>K574</t>
  </si>
  <si>
    <t>Ekologická likvidace odpadu</t>
  </si>
  <si>
    <t>51116515</t>
  </si>
  <si>
    <t>525</t>
  </si>
  <si>
    <t>K576</t>
  </si>
  <si>
    <t>-1968787484</t>
  </si>
  <si>
    <t>526</t>
  </si>
  <si>
    <t>K577</t>
  </si>
  <si>
    <t>-1996956731</t>
  </si>
  <si>
    <t>D.1.4.6 - Vytápění</t>
  </si>
  <si>
    <t xml:space="preserve">    740 - Strojovny ÚT</t>
  </si>
  <si>
    <t xml:space="preserve">    741 - Strojovny VZT</t>
  </si>
  <si>
    <t xml:space="preserve">    743 - ARMATURY</t>
  </si>
  <si>
    <t xml:space="preserve">    744 - ROZVOD POTRUBÍ</t>
  </si>
  <si>
    <t xml:space="preserve">    745 - IZOLACE TEPELNÉ</t>
  </si>
  <si>
    <t xml:space="preserve">    746 - DOPLŇKOVÉ KONSTRUKCE A NÁTĚRY</t>
  </si>
  <si>
    <t xml:space="preserve">    747 - ZPROVOZNĚNÍ A MONTÁŽ</t>
  </si>
  <si>
    <t xml:space="preserve">    748 - STAVEBNÍ ÚPRAVY</t>
  </si>
  <si>
    <t>VRN - Vedlejší rozpočtové náklady</t>
  </si>
  <si>
    <t>Strojovny ÚT</t>
  </si>
  <si>
    <t>K678</t>
  </si>
  <si>
    <t>"Oběhové čerpadlo 
Q = 3 m3/h, Y =65 J/kg,
230 V, max 190 W
elektronické s možností řízení výkonu pomocí 
signálu 0 - 10V"</t>
  </si>
  <si>
    <t>2018592738</t>
  </si>
  <si>
    <t>K679</t>
  </si>
  <si>
    <t>"Oběhové čerpadlo 
Q = 5,5 m3/h, Y = 95 J/kg
230 V, max 550 W
elektronické"</t>
  </si>
  <si>
    <t>-286274558</t>
  </si>
  <si>
    <t>K680</t>
  </si>
  <si>
    <t>"Zdvihový závitový dvoucestný ventil
DN 20, Kv =6,3 m3/h
Včetně el. pohonu
typ dle specifikace MaR
dodávka profese MaR
Montáž včetně 2 ks šroubení"</t>
  </si>
  <si>
    <t>1826738309</t>
  </si>
  <si>
    <t>K681</t>
  </si>
  <si>
    <t>"Měřidlo tepla
DN 25, qp = 3,5 m3/h
S dálkovým odečtem
Včetně příslušenství (jímky čidla, kabely)"</t>
  </si>
  <si>
    <t>-1452973702</t>
  </si>
  <si>
    <t>K682</t>
  </si>
  <si>
    <t>"Rozdělovač DN 80 / PN16, délka 700 mm
Počet hrdel 4 (DN15 – DN40), 
návarky pro teploměr, tlakoměr a tlakové čidlo
včetně nátěrů tepelné izolace
dílenská výroba"</t>
  </si>
  <si>
    <t>-440166483</t>
  </si>
  <si>
    <t>K683</t>
  </si>
  <si>
    <t>"Sběrač DN 80 / PN16, délka 700 mm
Počet hrdel 4 (DN15 – DN40), 
návarky pro teploměr, tlakoměr a tlakové čidlo
včetně nátěrů tepelné izolace
dílenská výroba"</t>
  </si>
  <si>
    <t>-1239419179</t>
  </si>
  <si>
    <t>Strojovny VZT</t>
  </si>
  <si>
    <t>K684</t>
  </si>
  <si>
    <t>"Zdvihový závitový trojcestný ventil
DN 15, Kv = 1,6 m3/h
Včetně el. pohonu
typ dle specifikace MaR
dodávka profese MaR 
Montáž včetně 3 ks šroubení"</t>
  </si>
  <si>
    <t>-2117454601</t>
  </si>
  <si>
    <t>K685</t>
  </si>
  <si>
    <t>"Zdvihový závitový trojcestný ventil
DN 15, Kv = 4 m3/h
Včetně el. pohonu
typ dle specifikace MaR
dodávka profese MaR
Montáž včetně 3 ks šroubení"</t>
  </si>
  <si>
    <t>-1359398084</t>
  </si>
  <si>
    <t>K686</t>
  </si>
  <si>
    <t>"Oběhové čerpadlo 
Q =0,3 m3/h, Y =40 J/kg,
230 V, max 40 W
elektronické"</t>
  </si>
  <si>
    <t>663166224</t>
  </si>
  <si>
    <t>K687</t>
  </si>
  <si>
    <t>"Oběhové čerpadlo 
Q =0,7 m3/h, Y =40 J/kg
230 V, max 75 W
elektronické"</t>
  </si>
  <si>
    <t>-220276208</t>
  </si>
  <si>
    <t>ARMATURY</t>
  </si>
  <si>
    <t>K688</t>
  </si>
  <si>
    <t>Vypouštěcí kulový kohout (VK××) DN 15</t>
  </si>
  <si>
    <t>-1344714180</t>
  </si>
  <si>
    <t>K689</t>
  </si>
  <si>
    <t>Automatický odvzdušňovací ventil (AO××) DN 10</t>
  </si>
  <si>
    <t>1634998933</t>
  </si>
  <si>
    <t>K690</t>
  </si>
  <si>
    <t>Uzavírací kulový kohout (UK××) DN 32</t>
  </si>
  <si>
    <t>924263307</t>
  </si>
  <si>
    <t>K691</t>
  </si>
  <si>
    <t>Uzavírací kulový kohout (UK××) DN 40</t>
  </si>
  <si>
    <t>1652671134</t>
  </si>
  <si>
    <t>K692</t>
  </si>
  <si>
    <t>Uzavírací kulový kohout (UK××) DN 50</t>
  </si>
  <si>
    <t>134984722</t>
  </si>
  <si>
    <t>K693</t>
  </si>
  <si>
    <t>Filtr závitový (F××) DN 40</t>
  </si>
  <si>
    <t>70493542</t>
  </si>
  <si>
    <t>K694</t>
  </si>
  <si>
    <t>Filtr závitový (F××) DN 50</t>
  </si>
  <si>
    <t>1011383351</t>
  </si>
  <si>
    <t>K695</t>
  </si>
  <si>
    <t>Zpětný ventil typ (ZV××) DN 32</t>
  </si>
  <si>
    <t>1263263433</t>
  </si>
  <si>
    <t>K696</t>
  </si>
  <si>
    <t>Zpětný ventil typ (ZV××) DN 40</t>
  </si>
  <si>
    <t>2040305582</t>
  </si>
  <si>
    <t>K697</t>
  </si>
  <si>
    <t>Šroubení (ŠR××) DN 15</t>
  </si>
  <si>
    <t>1909780136</t>
  </si>
  <si>
    <t>K698</t>
  </si>
  <si>
    <t>Šroubení (ŠR××) DN 20</t>
  </si>
  <si>
    <t>474370885</t>
  </si>
  <si>
    <t>K699</t>
  </si>
  <si>
    <t>Šroubení (ŠR××) DN 25</t>
  </si>
  <si>
    <t>679747296</t>
  </si>
  <si>
    <t>K700</t>
  </si>
  <si>
    <t>Šroubení (ŠR××) DN 32</t>
  </si>
  <si>
    <t>1426023536</t>
  </si>
  <si>
    <t>K701</t>
  </si>
  <si>
    <t>Šroubení (ŠR××) DN 40</t>
  </si>
  <si>
    <t>1655042743</t>
  </si>
  <si>
    <t>K702</t>
  </si>
  <si>
    <t>Vyvažovací ventil (STAD××) DN 25</t>
  </si>
  <si>
    <t>-1435328489</t>
  </si>
  <si>
    <t>K703</t>
  </si>
  <si>
    <t>Vyvažovací ventil (STAD××) DN 32</t>
  </si>
  <si>
    <t>-840369395</t>
  </si>
  <si>
    <t>K704</t>
  </si>
  <si>
    <t>Regulátor tlakové diference (STAP××) DN 25</t>
  </si>
  <si>
    <t>-60411950</t>
  </si>
  <si>
    <t>K705</t>
  </si>
  <si>
    <t>Pružný díl potrubí (PK××) DN 40</t>
  </si>
  <si>
    <t>-1336917334</t>
  </si>
  <si>
    <t>K706</t>
  </si>
  <si>
    <t>Pružný díl potrubí (PK××) DN 50</t>
  </si>
  <si>
    <t>1372210153</t>
  </si>
  <si>
    <t>K707</t>
  </si>
  <si>
    <t xml:space="preserve">"Teploměr typ AFRISO BiTh bimetalový ručkový
D 80 mm, 0 - 120 °C, délka čidla 45 mm
+ pouzdro do T kusu"
</t>
  </si>
  <si>
    <t>-1373230550</t>
  </si>
  <si>
    <t>K708</t>
  </si>
  <si>
    <t xml:space="preserve">"Tlakoměr deformační č. 313, D 100 mm
+ návarek M 20 × 1, ventil 3 cestný č. 137513.5
rozsah 0 – 0,60MPa"
</t>
  </si>
  <si>
    <t>-998341901</t>
  </si>
  <si>
    <t>K709</t>
  </si>
  <si>
    <t>"Sada rozdělovače podlahového vytápění
sada obsahuje:
- 2 ks trubky rozdělovače 1“
- konzole
- průtokoměry s integrovaným uzávěrem
- koncový díl rozdělovače s odvzdušňovacím ventilem
 a plnícím kohoutem
- včetně připojení na stěnu šachty – doplňkové
 montážní prvky
"
 HKV-D 7</t>
  </si>
  <si>
    <t>229051445</t>
  </si>
  <si>
    <t>K710</t>
  </si>
  <si>
    <t>"Sada rozdělovače podlahového vytápění
sada obsahuje:
- 2 ks trubky rozdělovače 1“
- konzole
- průtokoměry s integrovaným uzávěrem
- koncový díl rozdělovače s odvzdušňovacím ventilem
 a plnícím kohoutem
- včetně připojení na stěnu šachty – doplňkové
 montážní prvky
"
 HKV-D 8</t>
  </si>
  <si>
    <t>-941483945</t>
  </si>
  <si>
    <t>K711</t>
  </si>
  <si>
    <t>Podomítková skříň rozdělovače podlahového vytápění renomovaného výrobce UP – 750</t>
  </si>
  <si>
    <t>-1605785312</t>
  </si>
  <si>
    <t>K712</t>
  </si>
  <si>
    <t xml:space="preserve">"Termoelektrická hlavice 230 V, 
-přes svorkovnici ovládaná systémem MaR"
</t>
  </si>
  <si>
    <t>1070719971</t>
  </si>
  <si>
    <t>K713</t>
  </si>
  <si>
    <t xml:space="preserve">"Certifikovaná svorkovnice pro připojování termoelektrických hlavic
-ovládaná systémem MaR"
</t>
  </si>
  <si>
    <t>-1655567516</t>
  </si>
  <si>
    <t>K714</t>
  </si>
  <si>
    <t>Kulový kohout DN32</t>
  </si>
  <si>
    <t>417362986</t>
  </si>
  <si>
    <t>K715</t>
  </si>
  <si>
    <t>Uzavírací kulový kohout (UK××) UK 10</t>
  </si>
  <si>
    <t>1893805876</t>
  </si>
  <si>
    <t>K716</t>
  </si>
  <si>
    <t>Uzavírací kulový kohout (UK××) DN 20</t>
  </si>
  <si>
    <t>-254839282</t>
  </si>
  <si>
    <t>K717</t>
  </si>
  <si>
    <t>-484658837</t>
  </si>
  <si>
    <t>-424072803</t>
  </si>
  <si>
    <t>K718</t>
  </si>
  <si>
    <t>Pružný díl potrubí (PK××) DN 20</t>
  </si>
  <si>
    <t>1005180760</t>
  </si>
  <si>
    <t>K719</t>
  </si>
  <si>
    <t>Pružný díl potrubí (PK××) DN 32</t>
  </si>
  <si>
    <t>-1760345918</t>
  </si>
  <si>
    <t>K720</t>
  </si>
  <si>
    <t>Filtr závitový (F××) DN 20</t>
  </si>
  <si>
    <t>-31481276</t>
  </si>
  <si>
    <t>K721</t>
  </si>
  <si>
    <t>Filtr závitový (F××) DN 32</t>
  </si>
  <si>
    <t>806948533</t>
  </si>
  <si>
    <t>K722</t>
  </si>
  <si>
    <t>Zpětný ventil typ (ZV××) DN 20</t>
  </si>
  <si>
    <t>-710995504</t>
  </si>
  <si>
    <t>K723</t>
  </si>
  <si>
    <t>Zpětný ventil typ (ZV××) DN 25</t>
  </si>
  <si>
    <t>1652712798</t>
  </si>
  <si>
    <t>-1883860212</t>
  </si>
  <si>
    <t>K724</t>
  </si>
  <si>
    <t>Vyvažovací ventil (STAD××) DN 15</t>
  </si>
  <si>
    <t>1558255251</t>
  </si>
  <si>
    <t>K725</t>
  </si>
  <si>
    <t>2113470674</t>
  </si>
  <si>
    <t>K726</t>
  </si>
  <si>
    <t>Přepouštěcí armatura (HLX××) DN 15</t>
  </si>
  <si>
    <t>-1320310277</t>
  </si>
  <si>
    <t>K727</t>
  </si>
  <si>
    <t>Šroubení (PS××) DN 20</t>
  </si>
  <si>
    <t>467311429</t>
  </si>
  <si>
    <t>K728</t>
  </si>
  <si>
    <t>Šroubení (PS××) DN 25</t>
  </si>
  <si>
    <t>-1806537889</t>
  </si>
  <si>
    <t>-2141081354</t>
  </si>
  <si>
    <t>K729</t>
  </si>
  <si>
    <t xml:space="preserve">"Teploměr bimetalový ručkový
D 80 mm, 0 - 120 °C, délka čidla 45 mm
+ pouzdro do T kusu"
</t>
  </si>
  <si>
    <t>-899959532</t>
  </si>
  <si>
    <t>ROZVOD POTRUBÍ</t>
  </si>
  <si>
    <t>K730</t>
  </si>
  <si>
    <t>"Ocelové potrubí:
včetně tvarovek, přechodek, montáže a tlakových zkoušek"
 DN 15</t>
  </si>
  <si>
    <t>1028476978</t>
  </si>
  <si>
    <t>K731</t>
  </si>
  <si>
    <t>"Ocelové potrubí:
včetně tvarovek, přechodek, montáže a tlakových zkoušek"
DN 20</t>
  </si>
  <si>
    <t>-325089711</t>
  </si>
  <si>
    <t>K732</t>
  </si>
  <si>
    <t>"Ocelové potrubí:
včetně tvarovek, přechodek, montáže a tlakových zkoušek"
DN 25</t>
  </si>
  <si>
    <t>2063085674</t>
  </si>
  <si>
    <t>K733</t>
  </si>
  <si>
    <t>"Ocelové potrubí:
včetně tvarovek, přechodek, montáže a tlakových zkoušek"
DN 32</t>
  </si>
  <si>
    <t>-1873635685</t>
  </si>
  <si>
    <t>K734</t>
  </si>
  <si>
    <t>"Ocelové potrubí:
včetně tvarovek, přechodek, montáže a tlakových zkoušek"
DN 40</t>
  </si>
  <si>
    <t>-28409266</t>
  </si>
  <si>
    <t>K735</t>
  </si>
  <si>
    <t>"Ocelové potrubí:
včetně tvarovek, přechodek, montáže a tlakových zkoušek"
57/2,9 mm</t>
  </si>
  <si>
    <t>471276037</t>
  </si>
  <si>
    <t>K738</t>
  </si>
  <si>
    <t>Protipožární prostupy pro potrubí konstrukcí na hranicích požárních úseků. S požární odolností – dle profese PBŘ
DN32</t>
  </si>
  <si>
    <t>927088744</t>
  </si>
  <si>
    <t>K739</t>
  </si>
  <si>
    <t>Protipožární prostupy pro potrubí konstrukcí na hranicích požárních úseků. S požární odolností – dle profese PBŘ
DN40</t>
  </si>
  <si>
    <t>-1042892766</t>
  </si>
  <si>
    <t>K740</t>
  </si>
  <si>
    <t>Protipožární prostupy pro potrubí konstrukcí na hranicích požárních úseků. S požární odolností – dle profese PBŘ
DN50</t>
  </si>
  <si>
    <t>-2045605547</t>
  </si>
  <si>
    <t>K741</t>
  </si>
  <si>
    <t>PLASTOVÉ PE-Xa POTRUBÍ 17 × 2,0 mm (vč. prořezu)</t>
  </si>
  <si>
    <t>2111802683</t>
  </si>
  <si>
    <t>K742</t>
  </si>
  <si>
    <t xml:space="preserve">"Ochranná trubka
pro potrubí 17 × 2,0"
</t>
  </si>
  <si>
    <t>-1799897021</t>
  </si>
  <si>
    <t>K743</t>
  </si>
  <si>
    <t xml:space="preserve">"Svěrné šroubení k rozdělovači
pro trubku 17 × 2,0"
</t>
  </si>
  <si>
    <t>737677419</t>
  </si>
  <si>
    <t>K744</t>
  </si>
  <si>
    <t xml:space="preserve">"Systémová deska renomovaného výrobce z pěnového polystyrénu
s distančními prvky a kročejovou izolací"
</t>
  </si>
  <si>
    <t>-1780795776</t>
  </si>
  <si>
    <t>K745</t>
  </si>
  <si>
    <t xml:space="preserve">"Profilovaná okrajová dilatační páska pro podlahový system (podél stěn)
180 / 8 mm (šířka / tloušťka)"
</t>
  </si>
  <si>
    <t>-340817362</t>
  </si>
  <si>
    <t>K746</t>
  </si>
  <si>
    <t xml:space="preserve">"Dilatační profil pro podlahový system (v dilatační spáře)
180 / 8 mm (šířka / tloušťka)"
</t>
  </si>
  <si>
    <t>658453581</t>
  </si>
  <si>
    <t>K748</t>
  </si>
  <si>
    <t>"Plastifikátor do zalévací směsi</t>
  </si>
  <si>
    <t>kpt</t>
  </si>
  <si>
    <t>20773241</t>
  </si>
  <si>
    <t>IZOLACE TEPELNÉ</t>
  </si>
  <si>
    <t>K749</t>
  </si>
  <si>
    <t>Izolace tepelná návlečnou pěnovou izolací: MIRELON tloušťka izolace: 13 mm
pro potrubí PEX 17×2,0 mm</t>
  </si>
  <si>
    <t>1561687233</t>
  </si>
  <si>
    <t>K750</t>
  </si>
  <si>
    <t>Izolace tepelná návlečnou pěnovou izolací: MIRELON tloušťka izolace: 13 mm
pro potrubí ocel DN 15</t>
  </si>
  <si>
    <t>1383731206</t>
  </si>
  <si>
    <t>K751</t>
  </si>
  <si>
    <t>Izolace tepelná návlečnou pěnovou izolací: MIRELON tloušťka izolace: 20 mm pro potrubí ocel DN 20</t>
  </si>
  <si>
    <t>19927069</t>
  </si>
  <si>
    <t>K752</t>
  </si>
  <si>
    <t>Izolace tepelná návlečnou pěnovou izolací: MIRELON tloušťka izolace: 30 mm pro potrubí ocel DN 25</t>
  </si>
  <si>
    <t>-200652089</t>
  </si>
  <si>
    <t>K753</t>
  </si>
  <si>
    <t>izolace tepelná minerální izolací s povrchovou úpravou: pro potrubí ocel DN 32 – tl. 40 mm</t>
  </si>
  <si>
    <t>463326152</t>
  </si>
  <si>
    <t>K754</t>
  </si>
  <si>
    <t>izolace tepelná minerální izolací s povrchovou úpravou: pro potrubí ocel DN 40 - tl. 40 mm</t>
  </si>
  <si>
    <t>1659845120</t>
  </si>
  <si>
    <t>K755</t>
  </si>
  <si>
    <t>izolace tepelná minerální izolací s povrchovou úpravou: pro potrubí ocel 57/2,9 mm – tl. 50 mm</t>
  </si>
  <si>
    <t>530950908</t>
  </si>
  <si>
    <t>DOPLŇKOVÉ KONSTRUKCE A NÁTĚRY</t>
  </si>
  <si>
    <t>K756</t>
  </si>
  <si>
    <t>Kotvicí zařízení pro výše uvedené ocelové potrubí</t>
  </si>
  <si>
    <t>-1999617997</t>
  </si>
  <si>
    <t>K757</t>
  </si>
  <si>
    <t>Nátěry doplňkových konstrukcí dvojnásobné + základní</t>
  </si>
  <si>
    <t>-1049538628</t>
  </si>
  <si>
    <t>K758</t>
  </si>
  <si>
    <t xml:space="preserve">"Nátěry kovových potrubí a armatur do DN 40 synt.
na vzduchuschnoucí dvojnásobné základní" DN 15
</t>
  </si>
  <si>
    <t>204460025</t>
  </si>
  <si>
    <t>K759</t>
  </si>
  <si>
    <t xml:space="preserve">"Nátěry kovových potrubí a armatur do DN 40 synt.
na vzduchuschnoucí dvojnásobné základní" DN 20
</t>
  </si>
  <si>
    <t>-1734572972</t>
  </si>
  <si>
    <t>K760</t>
  </si>
  <si>
    <t>"Nátěry kovových potrubí a armatur do DN 40 synt.
na vzduchuschnoucí dvojnásobné základní"
 DN 25</t>
  </si>
  <si>
    <t>1602613675</t>
  </si>
  <si>
    <t>K761</t>
  </si>
  <si>
    <t>"Nátěry kovových potrubí a armatur do DN 40 synt.
na vzduchuschnoucí dvojnásobné základní"
 DN 32</t>
  </si>
  <si>
    <t>947976693</t>
  </si>
  <si>
    <t>K762</t>
  </si>
  <si>
    <t>"Nátěry kovových potrubí a armatur do DN 40 synt.
na vzduchuschnoucí dvojnásobné základní"
DN 40</t>
  </si>
  <si>
    <t>-477332574</t>
  </si>
  <si>
    <t>K763</t>
  </si>
  <si>
    <t xml:space="preserve">"Nátěry kovových potrubí a armatur do DN 65 synt.
na vzduchuschnoucí dvojnásobné základní"
 57/2,9 mm
</t>
  </si>
  <si>
    <t>484258095</t>
  </si>
  <si>
    <t>ZPROVOZNĚNÍ A MONTÁŽ</t>
  </si>
  <si>
    <t>K764</t>
  </si>
  <si>
    <t>Proplach potrubí</t>
  </si>
  <si>
    <t>-250427773</t>
  </si>
  <si>
    <t>K765</t>
  </si>
  <si>
    <t>Napouštění otopné soustavy objektu</t>
  </si>
  <si>
    <t>-1759152741</t>
  </si>
  <si>
    <t>K768</t>
  </si>
  <si>
    <t>Hydronické vyregulování</t>
  </si>
  <si>
    <t>-1782987884</t>
  </si>
  <si>
    <t>K769</t>
  </si>
  <si>
    <t>Dílčí vypuštění otopné soustavy systémů</t>
  </si>
  <si>
    <t>1372833085</t>
  </si>
  <si>
    <t>K770</t>
  </si>
  <si>
    <t>Zaškolení obsluhy</t>
  </si>
  <si>
    <t>h</t>
  </si>
  <si>
    <t>-508429061</t>
  </si>
  <si>
    <t>STAVEBNÍ ÚPRAVY</t>
  </si>
  <si>
    <t>K775</t>
  </si>
  <si>
    <t xml:space="preserve">"Zhotovení prostupů zdivem
(dle dispozice – viz výkresová část)"
</t>
  </si>
  <si>
    <t>-1770404373</t>
  </si>
  <si>
    <t>K776</t>
  </si>
  <si>
    <t xml:space="preserve">"Zhotovení prostupů zdivem
(dle dispozice – viz výkresová část)
pro kabely MaR"
</t>
  </si>
  <si>
    <t>1290361836</t>
  </si>
  <si>
    <t>K777</t>
  </si>
  <si>
    <t xml:space="preserve">"Zajištění instalačních kapes pro rozdělovače podlahového vytápění Š 800mm * V 850mm * H125-175mm
</t>
  </si>
  <si>
    <t>2028779934</t>
  </si>
  <si>
    <t>K778</t>
  </si>
  <si>
    <t xml:space="preserve">"Revizní dvířka v podhledech pro odbočky potrubí
a přilehlé armatury
</t>
  </si>
  <si>
    <t>-1600488670</t>
  </si>
  <si>
    <t>K779</t>
  </si>
  <si>
    <t xml:space="preserve">"Zabezpečí začistění prostupů zařízení vytápění v budově a na vstupu do objektu.
</t>
  </si>
  <si>
    <t>705039740</t>
  </si>
  <si>
    <t>K780</t>
  </si>
  <si>
    <t xml:space="preserve">"Zabezpečí dozdění šachet pro potrubí vytápění i s požadovanou požární odolností
</t>
  </si>
  <si>
    <t>-401488250</t>
  </si>
  <si>
    <t>Vedlejší rozpočtové náklady</t>
  </si>
  <si>
    <t>K790</t>
  </si>
  <si>
    <t>zabezpečení transportní cesty pro demontáž, dopravu a montáž zařízení vytápění</t>
  </si>
  <si>
    <t>-535497505</t>
  </si>
  <si>
    <t>D.1.4.7 - Medicinální plyny</t>
  </si>
  <si>
    <t>D3 - Druh plynu:  kyslík</t>
  </si>
  <si>
    <t>D6 - Ventilové krabice</t>
  </si>
  <si>
    <t>D8 - Alarmový systém</t>
  </si>
  <si>
    <t xml:space="preserve">D4 - Konzole a příchytný materiál:  </t>
  </si>
  <si>
    <t>D9 - Protipožární ucpávky</t>
  </si>
  <si>
    <t>D11 - Ostatní</t>
  </si>
  <si>
    <t>D5 - Stavební přípomoce</t>
  </si>
  <si>
    <t>Druh plynu:  kyslík</t>
  </si>
  <si>
    <t>Pol210</t>
  </si>
  <si>
    <t xml:space="preserve">Dodávka a montáž měděná trubka 8x1 
ČSN EN 13348 včetně tvarovek </t>
  </si>
  <si>
    <t>Pol211</t>
  </si>
  <si>
    <t xml:space="preserve">Dodávka a montáž měděná trubka 12x1 
ČSN EN 13348 včetně tvarovek </t>
  </si>
  <si>
    <t>Pol212</t>
  </si>
  <si>
    <t xml:space="preserve">Dodávka a montáž měděná trubka 18x1 
ČSN EN 13348 včetně tvarovek </t>
  </si>
  <si>
    <t>Pol213</t>
  </si>
  <si>
    <t xml:space="preserve">Dodávka a montáž měděná trubka 22x1 
ČSN EN 13348 včetně tvarovek </t>
  </si>
  <si>
    <t>Pol214</t>
  </si>
  <si>
    <t xml:space="preserve">Dodávka a montáž měděná trubka 28x1 
ČSN EN 13348 včetně tvarovek </t>
  </si>
  <si>
    <t>Pol215</t>
  </si>
  <si>
    <t>Dodávka a montáž Ag pájka 45 + pasta 
40x2g + 25x2g +20x4g + 80x5g + 30x6g = 1075g</t>
  </si>
  <si>
    <t>g</t>
  </si>
  <si>
    <t>Pol216</t>
  </si>
  <si>
    <t>Dodávka a montáž chránička potrubí 
ocelová trubka 26,9x2,6/0,5m 
včetně vnějšího a vniřního základního nátěru
utěsnění ucpávkou bez omezení dilatační 
schopnosti potrubí</t>
  </si>
  <si>
    <t>Pol217</t>
  </si>
  <si>
    <t>Dodávka a montáž chránička potrubí 
ocelová trubka 38x2,6/0,5m 
včetně vnějšího a vniřního základního nátěru
utěsnění ucpávkou bez omezení dilatační 
schopnosti potrubí</t>
  </si>
  <si>
    <t>Pol218</t>
  </si>
  <si>
    <t>Dodávka a montáž chránička potrubí 
ocelová trubka 44,5x3,2/0,5m 
včetně vnějšího a vniřního základního nátěru
utěsnění ucpávkou bez omezení dilatační 
schopnosti potrubí</t>
  </si>
  <si>
    <t>Pol219</t>
  </si>
  <si>
    <t>Zaslepení potrubí Cu do DN25</t>
  </si>
  <si>
    <t>Pol220</t>
  </si>
  <si>
    <t>Napojení na stávající rozvod kyslíku,
odstavení z provozu, inertizace</t>
  </si>
  <si>
    <t>Pol221</t>
  </si>
  <si>
    <t>Dodávka a montáž kulový uzávěr G1", PN20
včetně šroubení a nástavců
Značení dle ČSN EN 7396-1</t>
  </si>
  <si>
    <t>Pol222</t>
  </si>
  <si>
    <t>Dodávka a montáž ventil uz. rozvodový, PN200
W21,8x1/14", PN200, vč. nástavce a zaslepovací
matice. Značení dle ČSN EN 7396-1</t>
  </si>
  <si>
    <t>Pol2226</t>
  </si>
  <si>
    <t>Dodávka a montáž ventil uz. rozvodový, PN200
W21,8x1/14", PN200, vč. redukce na čidlo alarmu
Značení dle ČSN EN 7396-1</t>
  </si>
  <si>
    <t>Pol223</t>
  </si>
  <si>
    <t>Dodávka a montáž
Čidlo nouzového provozního alarmu
dolní mez 320 kPa, horní mez 480 kPa
dle ČSN EN 7396-1</t>
  </si>
  <si>
    <t>Pol224</t>
  </si>
  <si>
    <t>Dodávka a montáž redukční skříň
RV 2,5MPa / 400 kPa, PV 600 kPa
Kompletní provedení dle ČSN EN 7396-1</t>
  </si>
  <si>
    <t>Pol225</t>
  </si>
  <si>
    <t>Dodávka a montáž
Lékařský panel s rychlospojkou pod omítku
připojení musí být specifické pro daný plyn,
dodavatel musí doložit prohlášení o shodě pod 
značkou CE dle Direktivy 93/42/Eec
dle ČSN EN 7396-1</t>
  </si>
  <si>
    <t>Pol226</t>
  </si>
  <si>
    <t>Ochranný plyn pro pájení Cu trubek 
dle ČSN EN 7396-1</t>
  </si>
  <si>
    <t>m tr.</t>
  </si>
  <si>
    <t>Pol227</t>
  </si>
  <si>
    <t>Značení a barevné označení potrubí 
dle ČSN EN 7396-1</t>
  </si>
  <si>
    <t>Pol228</t>
  </si>
  <si>
    <t>Propláchnutí rozvodu dusíkem do DN 25</t>
  </si>
  <si>
    <t>Ventilové krabice</t>
  </si>
  <si>
    <t>Pol231</t>
  </si>
  <si>
    <t>Dodávka a montáž
ventilová krabice v provedení pod omítku - O 
G3/4"-1x, (připojení 18x1), vstupní místo NIST-1x
kontrolní manometr 1x, čidlo klinického alarmu 1x
Provedení dle ČSN EN 7396-1</t>
  </si>
  <si>
    <t>D8</t>
  </si>
  <si>
    <t>Alarmový systém</t>
  </si>
  <si>
    <t>Pol232</t>
  </si>
  <si>
    <t>Dodávka a montáž signalizační hlásič 
klinického alarmu - 1 místo včetně zdroje
Provedení dle ČSN EN 7396-1</t>
  </si>
  <si>
    <t xml:space="preserve">Konzole a příchytný materiál:  </t>
  </si>
  <si>
    <t>Pol235</t>
  </si>
  <si>
    <t>konzola (podpěra) pro 1xCu8x1
max. vzdálenost podpor 1,0 metru - 40:1,0=40</t>
  </si>
  <si>
    <t>Pol236</t>
  </si>
  <si>
    <t>konzola (podpěra) pro 1xCu12x1
max. vzdálenost podpor 1,0 metru - 25:1,0=25</t>
  </si>
  <si>
    <t>Pol237</t>
  </si>
  <si>
    <t>konzola (podpěra) pro 1xCu18x1
max. vzdálenost podpor 1,5 metru - 20:1,5=14</t>
  </si>
  <si>
    <t>Pol238</t>
  </si>
  <si>
    <t>konzola (podpěra) pro 1xCu22x1
max. vzdálenost podpor 1,5 metru - 80:1,5=54</t>
  </si>
  <si>
    <t>Pol239</t>
  </si>
  <si>
    <t>konzola (podpěra) pro 1xCu28x1
max. vzdálenost podpor 1,8 metru - 30:1,8=17</t>
  </si>
  <si>
    <t>D9</t>
  </si>
  <si>
    <t>Protipožární ucpávky</t>
  </si>
  <si>
    <t>Pol240</t>
  </si>
  <si>
    <t>Protipožární ucpávka 
certifikovaná ucpávka dle předpisů PO</t>
  </si>
  <si>
    <t>D11</t>
  </si>
  <si>
    <t>Ostatní</t>
  </si>
  <si>
    <t>Pol241</t>
  </si>
  <si>
    <t>Demontáž stávajícího rozvodu kyslíku po fasádě
objektu, demontáž stávající redukce tlaku
ve stávajícím objektu,
Odstavení potrubní přípojky kyslíku z provozu řed
demontáží rozvodů, inertizace</t>
  </si>
  <si>
    <t>Pol245</t>
  </si>
  <si>
    <t>Přesun materiálu, vnitrostaveništní přeprava</t>
  </si>
  <si>
    <t>Stavební přípomoce</t>
  </si>
  <si>
    <t>Pol247</t>
  </si>
  <si>
    <t>Vrtaný průraz do zděných příček a SDK příček 
do pr. 50mm a začištění po osazení chráničky</t>
  </si>
  <si>
    <t>285990782</t>
  </si>
  <si>
    <t>Pol248</t>
  </si>
  <si>
    <t>Vrtaný průraz do podlah, nosných zdí 
do pr. 50mm a začištění po osazení chráničky</t>
  </si>
  <si>
    <t>1568821142</t>
  </si>
  <si>
    <t>Pol249</t>
  </si>
  <si>
    <t>Drážky pro potrubí uložené pod omítkou 
a začištění po montáži 
pro 1 plyn šířka 20mm, hl. 50mm)</t>
  </si>
  <si>
    <t>-1213638284</t>
  </si>
  <si>
    <t>Pol2505</t>
  </si>
  <si>
    <t>Otvory ve zdech (v příčkách) pro umístění 
lékařských panelů a začištění po montáži
pro 1 plyn (rozměr 100x150mm, hl. 50mm)</t>
  </si>
  <si>
    <t>-1964381734</t>
  </si>
  <si>
    <t>Pol250</t>
  </si>
  <si>
    <t>Otvory ve zdech (v příčkách) pro umístění 
ventilových krabic a začištění po montáži
pro 1 plyn (rozměr 150x400mm, hl. 100mm)</t>
  </si>
  <si>
    <t>1251868053</t>
  </si>
  <si>
    <t>Pol251</t>
  </si>
  <si>
    <t>Větrací mřížky do niky s redukcí tlaku, nad podlahou
a pod stropem, mřížka cca 100+200mm</t>
  </si>
  <si>
    <t>327741367</t>
  </si>
  <si>
    <t>Pol252</t>
  </si>
  <si>
    <t>Požární odolnost potrubních rozvodů MP 
vedených prostorem chráněných únikových cest
Rozvody mohou být v ch.ú.c. umístěny tehdy,
 jsou – li od prostorů ch.ú.c. požárně odděleny 
krycí vrstvou s požární odolností alespoň EW 30
(např. sádrokarton).</t>
  </si>
  <si>
    <t>-1881981076</t>
  </si>
  <si>
    <t>Pol253</t>
  </si>
  <si>
    <t>Odvětrání podhledů, kterými jsou vedeny MP
přirozená cirkulace vzduchu
mřížky (perforované kazety) na chodbách po 6-ti m
dvě mřížky (perforované kazety) na místnost</t>
  </si>
  <si>
    <t>-1145702744</t>
  </si>
  <si>
    <t>D.1.4.8 - Měření a regulace</t>
  </si>
  <si>
    <t xml:space="preserve"> ZPŮSOB MONTÁŽE A DODÁVKY PŘÍSTROJŮ DM "dodávka a montáž přístroje (zařízení) (montáž je zahrnuta v položce Montáž zařízení MaR)" DM-RO "dodávka a montáž do rozvaděče, umístěno v rozvaděči (montáž je zahrnuta v položce Montáž zařízení MaR)" M-RO montáž do obvodu, umístěno v rozvaděči DP dodávka a připojení, montáž provede dodavatel strojní části P pouze připojení, dodávku a montáž přístroje (zařízení) zajišťuje příslušný dodavatel strojní části ROZV součást dodávky rozvaděče Z dodávka a montáž není součástí MaR nebo tohoto projektu-uvedeno pro úplnost D pouze dodávka, montáž do technologie provede dodavatel strojní části PD dodávka projektové dokumentace SV dodávka a montáž spojovacího vedení MM dodávka montážního materiálu MP dodávka montážních prací PROG dodávka programového vybavení DEM demontáž </t>
  </si>
  <si>
    <t xml:space="preserve">    1 - 1. VZT 1 - Ambulance a RTG</t>
  </si>
  <si>
    <t xml:space="preserve">    4 - 4. ÚT</t>
  </si>
  <si>
    <t xml:space="preserve">    5 - 5. Chlazení</t>
  </si>
  <si>
    <t xml:space="preserve">    6 - 6. ZTI</t>
  </si>
  <si>
    <t xml:space="preserve">    7 - 7. Zařízení pro medicinální plyny</t>
  </si>
  <si>
    <t xml:space="preserve">    8 - 8. Řídící systém</t>
  </si>
  <si>
    <t xml:space="preserve">    9 - 9. Nadřazená řídící centrála</t>
  </si>
  <si>
    <t xml:space="preserve">    10 - 10. Rozvaděče</t>
  </si>
  <si>
    <t xml:space="preserve">    11 - 11. Montážní materiál, montážní práce</t>
  </si>
  <si>
    <t xml:space="preserve">    12 - 12. Ostatní služby a výkony</t>
  </si>
  <si>
    <t>1. VZT 1 - Ambulance a RTG</t>
  </si>
  <si>
    <t>Pol1</t>
  </si>
  <si>
    <t>DM Odporový snímač teploty Pt1000/3850; délka 192 mm; rozsah -40÷120 °C; třída přesnosti "A"; krytí IP 54; teplota okolí -40÷70 °C</t>
  </si>
  <si>
    <t>Pol2</t>
  </si>
  <si>
    <t>DM Odporový snímač teploty Pt1000/3850; délka 138 mm; rozsah -40÷120 °C; třída přesnosti "A"; krytí IP 54; teplota okolí -40÷70 °C</t>
  </si>
  <si>
    <t>Pol3</t>
  </si>
  <si>
    <t>DM Držák středový; materiál: UV odolný plast</t>
  </si>
  <si>
    <t>Pol4</t>
  </si>
  <si>
    <t>DM Ponorná jímka; délka 120 mm; materiál mosaz; závit R 1/2"; PN16</t>
  </si>
  <si>
    <t>Pol5</t>
  </si>
  <si>
    <t>DM Snímač tlakové diference se 7 volitelnými rozsahy: (0-100; 0-250; 0-500; 0-1000; 0-1500; 0-2000; 0-2500) Pa; výstup 0-10 V (4-20 mA); Krytí IP65; teplota okolí -10/+50°C; včetně odběrů a PVC hadičky 2,5 m</t>
  </si>
  <si>
    <t>Pol6</t>
  </si>
  <si>
    <t>DM Snímač vlhkosti a teploty; výstup 1: 0-100%, 0-10 V; výstup 2: 0-50(-15/+35) °C; 0-10 V; provedení snímače kanálové; včetně upevňovací příruby A-22A-A35 ø 20 mm; IP65; teplota okolí -35/50 °C</t>
  </si>
  <si>
    <t>Pol7</t>
  </si>
  <si>
    <t>DM Kanálový hygrostat; 15-95% r.v.; beznapěťový přepínací kontakt 230 VAC/5(3)A; IP55; včetně upevňovací příruby, montážní sady</t>
  </si>
  <si>
    <t>Pol8</t>
  </si>
  <si>
    <t>DM Termostat protimrazové ochrany rozsah -10÷15 °C délka kapiláry 6 m; IP 65 včetně příchytek a mont. příslušenství</t>
  </si>
  <si>
    <t>Pol9</t>
  </si>
  <si>
    <t>DM Diferenční tlakový spínač rozsah 20÷300 Pa; Krytí IP54; teplota okolí -20/+85 °C včetně krytu, držáku a připojovací sady a impulzního potrubí - materiál plast</t>
  </si>
  <si>
    <t>Pol10</t>
  </si>
  <si>
    <t>DM Diferenční tlakový spínač rozsah 50÷500 Pa; Krytí IP54; teplota okolí -20/+85 °C včetně krytu, držáku a připojovací sady a impulzního potrubí - materiál plast</t>
  </si>
  <si>
    <t>Pol11</t>
  </si>
  <si>
    <t>DM Ionizační detektor kouře pro montáž do VZT potrubí; včetně příslušenství (držáku).</t>
  </si>
  <si>
    <t>Pol12</t>
  </si>
  <si>
    <t>DM Servopohon klapkový s pružinovým zpětným chodem řízení otevřeno/zavřeno kroutící moment 10 Nm napájení 24 VAC/DC; Krytí IP54; teplota okolí -30/+50°C</t>
  </si>
  <si>
    <t>Pol13</t>
  </si>
  <si>
    <t>DM Servopohon klapkový kroutící moment 10 Nm spojité řízení 0÷10 VDC napájení 24 VAC/DC; Krytí IP54; se svorkami</t>
  </si>
  <si>
    <t>Pol14</t>
  </si>
  <si>
    <t>DP Směšovací ventil třícestný DN15, PN16 materiál mosaz  připojení závitové průtokový součinitel Kv=4 m3/h</t>
  </si>
  <si>
    <t>Pol15</t>
  </si>
  <si>
    <t>DM Elektrický servopohon táhlový napájení 24 VAC řízení 0-10 V / 0(4) - 20 mA</t>
  </si>
  <si>
    <t>Pol16</t>
  </si>
  <si>
    <t>DP Směšovací ventil třícestný DN15, PN16 materiál mosaz  připojení závitové průtokový součinitel Kv=1,6 m3/h</t>
  </si>
  <si>
    <t>Pol17</t>
  </si>
  <si>
    <t>DP El. připojení ventilátoru 400 VAC, do cca 6 kW; včetně připojení signálů k EC motoru</t>
  </si>
  <si>
    <t>Pol18</t>
  </si>
  <si>
    <t>P El. připojení čerpadla 230 VAC, do 1 kW</t>
  </si>
  <si>
    <t>Pol19</t>
  </si>
  <si>
    <t>P Připojení signálů z řídícího modulu chladící jednotky. Dodávka modulu zajištěna profesí VZT. Silové napájení venkovní jednotky zajištěno profesí EI.</t>
  </si>
  <si>
    <t>Pol20</t>
  </si>
  <si>
    <t>P Připojení signálů z řídícího modulu parního zvlhčovače, Včetně napájení řídící elektroniky 230 VAC.</t>
  </si>
  <si>
    <t>Pol21</t>
  </si>
  <si>
    <t>P Připojení signálu z ústředny EPS na straně rozvaděče MaR. Bezpotenciálový kontakt aktivace EPS pro blokování provozu VZT včetně kabelového propojení kabelem s požární odolností dle Požární zprávy do rozvaděče MaR zajistí profese EPS.</t>
  </si>
  <si>
    <t>Pol22</t>
  </si>
  <si>
    <t>DM El. připojení koncového spínače požární klapky (požárního uzávěru)</t>
  </si>
  <si>
    <t>Pol23</t>
  </si>
  <si>
    <t>DM Svodič bleskových proudů kombinovaný s hrubou a jemnou přepěťovou ochranou pro dvě dvouvodičová vedení na rozhraní zón LPZ0 a LPZ1; ST1+2+3; jmenovité napětí 24 VDC</t>
  </si>
  <si>
    <t>Pol24</t>
  </si>
  <si>
    <t>DM Svodič bleskových proudů kombinovaný s hrubou a jemnou přepěťovou ochranou pro čtyřvodičové vedení na rozhraní zón LPZ0 a LPZ1; ST1+2+3; jmenovité napětí 24 VDC</t>
  </si>
  <si>
    <t>Pol25</t>
  </si>
  <si>
    <t>DM Kombinovaný svodič bleskových proudů a přepětí typ 1 a typ 2 v zapojení 3; včetně signalizačního kontaktu</t>
  </si>
  <si>
    <t>Pol26</t>
  </si>
  <si>
    <t>DM Svorkovací krabice se svorkami a průchodkami; krytí IP65 pro umístění přepěťových ochran.</t>
  </si>
  <si>
    <t>Pol27</t>
  </si>
  <si>
    <t>MM Samoregulační topný kabel pipeguard červený; 25 W/m</t>
  </si>
  <si>
    <t>Pol28</t>
  </si>
  <si>
    <t>MM Sada pro připojení a ukončení samoregulačního topného kabelu</t>
  </si>
  <si>
    <t>Pol29</t>
  </si>
  <si>
    <t>DM Prostorový ovladač v krabici; IP65; včetně tlačítkového ovladače, zelené signalizační jednotky.</t>
  </si>
  <si>
    <t>Pol30</t>
  </si>
  <si>
    <t>DP El. připojení ventilátoru 230 VAC, do cca 0,5 kW</t>
  </si>
  <si>
    <t>Pol31</t>
  </si>
  <si>
    <t>DM IR pohybové čidlo stropní, napájení 230 VAC/ 50 Hz; výstup relé; vhodné pro paralelní spínání; spínaný výkon 750 W žárovky, 350 VA zářivky; 3 vodičové připojení; zpoždění vypnutí 5s - 10 min.; práh osvětlení cca 1 - 1000 lux; IP20; barva bílá;</t>
  </si>
  <si>
    <t>4. ÚT</t>
  </si>
  <si>
    <t>Pol32</t>
  </si>
  <si>
    <t>DM Odporový snímač teploty Pt1000/3850; venkovní - šedý kryt; rozsah -40÷120 °C; třída přesnosti "A"; krytí IP 54; teplota okolí -40÷70 °C</t>
  </si>
  <si>
    <t>Pol33</t>
  </si>
  <si>
    <t>DM SNÍMAČ TLAKU; ROZSAH: 0-6 bar; VÝSTUP : 4-20 mA; PŘIPOJOVACÍ KONEKTOR PG9, KRYTÍ IP65; PŘÍPOJKA ZÁVIT G1/2A</t>
  </si>
  <si>
    <t>Pol34</t>
  </si>
  <si>
    <t>DM Ventil tlakoměrový zkušební; vstup M20x1,5; výstup manometrické šroubení M20x1,5 LH</t>
  </si>
  <si>
    <t>Pol35</t>
  </si>
  <si>
    <t>DM Kondenzační smyčka; přivařovací; M 20x1.5; PN 250</t>
  </si>
  <si>
    <t>Pol36</t>
  </si>
  <si>
    <t>DM REDUKČNÍ ŠROUBENÍ M20x1,5 / G1/2</t>
  </si>
  <si>
    <t>Pol37</t>
  </si>
  <si>
    <t>DM TERMOSTAT KAPILÁROVÝ; ROZSAH 30-90 °C; DÉLKA KAPILÁRY 2m</t>
  </si>
  <si>
    <t>Pol38</t>
  </si>
  <si>
    <t>DM KRYT IP55 PRO PRESOSTATY A TERMOSTATY KP</t>
  </si>
  <si>
    <t>Pol39</t>
  </si>
  <si>
    <t>DM JÍMKA PRO TERMOSTAT KP, VNITŘNÍ PRŮMĚR 9,6 mm; VNĚJŠÍ PŘIPOJENÍ G1/2; DÉLKA 112 mm; MATERIÁL MOSAZ</t>
  </si>
  <si>
    <t>Pol40</t>
  </si>
  <si>
    <t>DM TERMOSTAT PROSTOROVÝ; ROZSAH 20-60 °C; KRYTÍ IP33</t>
  </si>
  <si>
    <t>Pol41</t>
  </si>
  <si>
    <t>DM Elektrodové zařízení, 230V,50Hz, vč. 2ks elektrod</t>
  </si>
  <si>
    <t>Pol42</t>
  </si>
  <si>
    <t>DP Regulační ventil dvoucestný DN20, PN16 materiál mosaz  připojení závitové průtokový součinitel Kv=6,3 m3/h</t>
  </si>
  <si>
    <t>Pol43</t>
  </si>
  <si>
    <t>Pol44</t>
  </si>
  <si>
    <t>P El. připojení čerpadla 230 VAC, do 1 kW; včetně připojení signálu řízení otáček 0-10 V</t>
  </si>
  <si>
    <t>Pol45</t>
  </si>
  <si>
    <t>P Elektrické připojení termických pohonů ventilů OV v rozdělovačích podlahového vytápění. Ventily včetně termických pohonů 230 VAC / 2W jsou součástí dodávky profese ÚT.</t>
  </si>
  <si>
    <t>Pol46</t>
  </si>
  <si>
    <t>DM ODPOROVÝ SNĺMAČ TEPLOTY DO MÍSTNOSTI; TŘĺDA PŘESNOSTI 'B'; NI 891; KRYTĺ IP 30; Vzhled přístroje a umístění v prostoru odsouhlasit s investorem.</t>
  </si>
  <si>
    <t>5. Chlazení</t>
  </si>
  <si>
    <t>Pol47</t>
  </si>
  <si>
    <t>P Instalace a zapojení převodníku komunikace Modbus RTU s venkovní chladící jednotkou VRF do rozvaděče MaR. Komunikační modul je součástí dodávky profese chlazení.</t>
  </si>
  <si>
    <t>Pol48</t>
  </si>
  <si>
    <t>P Připojení komunikace Modbus RTU do venkovní chladící jednotky VRF.</t>
  </si>
  <si>
    <t>Pol49</t>
  </si>
  <si>
    <t>P Silové připojení 230 VAC a ovládání chladících fancoilů. Fancoily budou v dodávce profese VZT (CH) a budou ovládány po komunikaci Modbus RTU z ŘS MaR.</t>
  </si>
  <si>
    <t>6. ZTI</t>
  </si>
  <si>
    <t>Pol50</t>
  </si>
  <si>
    <t>P El. připojení čerpadla cirkulace TV 230 VAC, do 1 kW</t>
  </si>
  <si>
    <t>7. Zařízení pro medicinální plyny</t>
  </si>
  <si>
    <t>Pol51</t>
  </si>
  <si>
    <t>DM NAPÁJECÍ ZDROJ; 24 VDC; NAPÁJECÍ NAPĚTÍ 230 V; 50 Hz; na DIN lištu</t>
  </si>
  <si>
    <t>Pol52</t>
  </si>
  <si>
    <t>P SNÍMAČ TLAKU; ROZSAH : 600 kPa; VÝSTUP : 4-20 mA Pouze el.připojení. Snímač je dodávkou profese medicinálních plynů včetně montáže do potrubí.</t>
  </si>
  <si>
    <t>8. Řídící systém</t>
  </si>
  <si>
    <t>Pol53</t>
  </si>
  <si>
    <t>DM Regulátor 28IO; 10 UI, 6 BI, 4 BO, 4 AO, 4CO; 24 VAC; BACnet / IP Networks; SA Bus</t>
  </si>
  <si>
    <t>Pol54</t>
  </si>
  <si>
    <t>DM IO modul, 8 UI a 2 AO, 24 VAC, FC Bus / SA Bus</t>
  </si>
  <si>
    <t>Pol55</t>
  </si>
  <si>
    <t>DM IO modul, 16 DI, 24 VAC, FC Bus / SA Bus</t>
  </si>
  <si>
    <t>Pol56</t>
  </si>
  <si>
    <t>DM IO modul, 6 UI, 2 DI, 3 DO, 2 AO, 4 CO, 24 VAC, FC Bus / SA Bus</t>
  </si>
  <si>
    <t>Pol57</t>
  </si>
  <si>
    <t>DM Ovládací displej regulátoru; 5,2 W; IP20; napájení 15 V po komunikační sběrnici regulátoru</t>
  </si>
  <si>
    <t>Pol58</t>
  </si>
  <si>
    <t>DM Přepěťová ochrana pro Ethernet Cat.6e; na rozhraní zón LPZ2 a LPZ3, ST3</t>
  </si>
  <si>
    <t>Pol59</t>
  </si>
  <si>
    <t>DM Industrial Ethernet Switch 5*10/100 MBIT/ RJ45; napájení 24 VAC/VDC; -40 až +70 °C</t>
  </si>
  <si>
    <t>Pol60</t>
  </si>
  <si>
    <t>PROG Software pro řídící systém</t>
  </si>
  <si>
    <t>Pol61</t>
  </si>
  <si>
    <t>DM Síťová integrační a řídící jednotka, 24VAC, 40 IO (14 UI, 11 BI, 4 AO, 7 BO, 7 CO) + 128 IO po SA bus. Includes one Ethernet port, one FC Bus, one SA Bus and 2 standard USB serial ports. Supports up to 50 devices per FC Bus/Trunk.</t>
  </si>
  <si>
    <t>Pol62</t>
  </si>
  <si>
    <t>DM IO modul, 8 DI a 8 DO, 24 VAC, FC Bus / SA Bus</t>
  </si>
  <si>
    <t>Pol63</t>
  </si>
  <si>
    <t>PROG Software pro řídící systém - Integrace fancoilových prostorových regulátorů po komunikaci Modbus RTU</t>
  </si>
  <si>
    <t>9. Nadřazená řídící centrála</t>
  </si>
  <si>
    <t>Pol64</t>
  </si>
  <si>
    <t>PROG Uživatelský SW pro stávající nadřazenou řídící centrálu ADS; Rozšíření a úprava stávající aplikace v rozsahu tohoto projektu.</t>
  </si>
  <si>
    <t>10. Rozvaděče</t>
  </si>
  <si>
    <t>Pol66</t>
  </si>
  <si>
    <t>DM ocelová rozvodnice, š.800, v.2000, hl.400/mm/, odnímatelný horní díl, odnímatelná zadní stěna, dveře: 2mm lakovaný plech, úprava RAL 7032, montážní deska: 3 mm pozinkovaný plech, nastavitelná hloubka po 25 mm, bočnice 1,5 mm lakovaný plech, vč.přístrojové náplně</t>
  </si>
  <si>
    <t>Pol68</t>
  </si>
  <si>
    <t>11. Montážní materiál, montážní práce</t>
  </si>
  <si>
    <t>K001</t>
  </si>
  <si>
    <t>Bezhalogenové sdělovací kabely splňující vyhlášku 23/2008Sb. Bez funkční schopnosti při požáru</t>
  </si>
  <si>
    <t>-1725752467</t>
  </si>
  <si>
    <t>Pol69</t>
  </si>
  <si>
    <t>MM Kabel JXFE-R B2ca,s1d0, a1 UV; 1x2x0,8</t>
  </si>
  <si>
    <t>Pol70</t>
  </si>
  <si>
    <t>MM Kabel JXFE-R B2ca,s1d0, a1 UV; 2x2x0,8</t>
  </si>
  <si>
    <t>Pol71</t>
  </si>
  <si>
    <t>MM Kabel JXFE-R B2ca,s1d0, a1 UV; 5x2x0,8</t>
  </si>
  <si>
    <t>Pol72</t>
  </si>
  <si>
    <t>MM Kabel 1-CXKE-R B2ca,s1d0, a1 UV; 3Jx1,5</t>
  </si>
  <si>
    <t>Pol73</t>
  </si>
  <si>
    <t>MM Kabel 1-CXKE-R B2ca,s1d0, a1 UV; 4Jx1,5</t>
  </si>
  <si>
    <t>Pol74</t>
  </si>
  <si>
    <t>MM Kabel 1-CXKE-R B2ca,s1d0, a1 UV; 5Jx1,5</t>
  </si>
  <si>
    <t>Pol75</t>
  </si>
  <si>
    <t>MM Kabel Solarix - kategorie_7_SXKD-7-SSTP-LSOH-CPD 4*2*0,56; B2ca,s1d0</t>
  </si>
  <si>
    <t>Pol76</t>
  </si>
  <si>
    <t>MM Bezhalogenový datový kabel 2*2*0,8; B2ca,s1d0</t>
  </si>
  <si>
    <t>Pol77</t>
  </si>
  <si>
    <t>MM Bezhalogenový ochranný vodič CH-R 6 mm2; B2ca,s1d0 BARVA ZELENOŽLUTÁ</t>
  </si>
  <si>
    <t>Pol78</t>
  </si>
  <si>
    <t>MM Bezhalogenový ochranný vodič CH-R 10 mm2; B2ca,s1d0 BARVA ZELENOŽLUTÁ</t>
  </si>
  <si>
    <t>Pol79</t>
  </si>
  <si>
    <t>MM DRÁTĚNÝ KABELOVY ŽLAB POZINKOVANÝ 50/50 mm; VČETNĚ NOSNÝCH KONSTRUKCÍ A SPOJOVACÍHO MATERIÁLU</t>
  </si>
  <si>
    <t>Pol80</t>
  </si>
  <si>
    <t>MM DRÁTĚNÝ KABELOVY ŽLAB POZINKOVANÝ 100/50 mm; VČETNĚ NOSNÝCH KONSTRUKCÍ A SPOJOVACÍHO MATERIÁLU</t>
  </si>
  <si>
    <t>Pol81</t>
  </si>
  <si>
    <t>MM DRÁTĚNÝ KABELOVY ŽLAB POZINKOVANÝ 150/50 mm; VČETNĚ NOSNÝCH KONSTRUKCÍ A SPOJOVACÍHO MATERIÁLU</t>
  </si>
  <si>
    <t>Pol82</t>
  </si>
  <si>
    <t>MM-MP NEPERFOROVANÝ KABELOVY ŽLAB 62/50 mm; VČETNĚ VÍKA A NOSNÝCH KONSTRUKCÍ</t>
  </si>
  <si>
    <t>Pol83</t>
  </si>
  <si>
    <t>MM-MP NEPERFOROVANÝ KABELOVY ŽLAB 125/100 mm; VČETNĚ VÍKA A NOSNÝCH KONSTRUKCÍ</t>
  </si>
  <si>
    <t>Pol84</t>
  </si>
  <si>
    <t>MM-MP NEPERFOROVANÝ KABELOVY ŽLAB 250/100 mm; VČETNĚ VÍKA A NOSNÝCH KONSTRUKCÍ</t>
  </si>
  <si>
    <t>Pol85</t>
  </si>
  <si>
    <t>MM Podpěra kabelového žlabu pro ploché střechy včetně úchytného materiálu; výška podpěry 75 mm; materiál plast odolný proti UV záření</t>
  </si>
  <si>
    <t>Pol86</t>
  </si>
  <si>
    <t>MM-MP Ohebná elektroinstalační trubka pr. 16 mm, Bezhalogenová; vč. úchytného materiálu</t>
  </si>
  <si>
    <t>Pol87</t>
  </si>
  <si>
    <t>MM-MP Elektroinstalační trubka průměr 16 mm, Bezhalogenová;včetně kolen vývodek a úchytného materiálu</t>
  </si>
  <si>
    <t>Pol88</t>
  </si>
  <si>
    <t>MM-MP Ohebná elektroinstalační trubka pr. 16 mm, UV stabilní; vč. úchytného materiálu</t>
  </si>
  <si>
    <t>Pol89</t>
  </si>
  <si>
    <t>MM-MP Elektroinstalační trubka průměr 16 mm, UV stabilní; včetně kolen vývodek a úchytného materiálu</t>
  </si>
  <si>
    <t>Pol90</t>
  </si>
  <si>
    <t>MM-MP Kabelová krabicová rozvodka samozhášlivá, bezhalogenů; včetně 4 ks připojovacích svorek 1,5-2,5 mm² a 2 ks průchodek.</t>
  </si>
  <si>
    <t>Pol91</t>
  </si>
  <si>
    <t>MM-MP Kabelová krabicová rozvodka samozhášlivá, bezhalogenů; včetně 20 ks připojovacích svorek 1,5-2,5 mm², 10 ks průchodek</t>
  </si>
  <si>
    <t>Pol92</t>
  </si>
  <si>
    <t>MM Protipožární ucpávka kabelové trasy PROMASTOP do průměru 100 mm</t>
  </si>
  <si>
    <t>Pol93</t>
  </si>
  <si>
    <t>MM Protipožární ucpávka kabelové trasy PROMASTOP 150x100 mm</t>
  </si>
  <si>
    <t>Pol94</t>
  </si>
  <si>
    <t>MM Požárně ochranná stěrková hmota PROMASTOP typ P, 12,5kg / bal</t>
  </si>
  <si>
    <t>Pol95</t>
  </si>
  <si>
    <t>MM Pomocný montážní materiál (kotvy, šrouby, hmožděnky, krabice apod…)</t>
  </si>
  <si>
    <t>12. Ostatní služby a výkony</t>
  </si>
  <si>
    <t>Pol98</t>
  </si>
  <si>
    <t>Montáž zařízení M+R</t>
  </si>
  <si>
    <t>Pol99</t>
  </si>
  <si>
    <t>Montáž kabelů a kabelových tras včetně lešení (zdvihací plošiny)</t>
  </si>
  <si>
    <t>Pol100</t>
  </si>
  <si>
    <t>Oživení, uvedení do provozu vč. testu 1:1, protokolární předání díla</t>
  </si>
  <si>
    <t>Pol101</t>
  </si>
  <si>
    <t>Likvidace odpadů dle příslušného zákona včetně úklidu staveniště.</t>
  </si>
  <si>
    <t>Pol103</t>
  </si>
  <si>
    <t>Zaškolení personálu obsluhy a údržby</t>
  </si>
  <si>
    <t>SO 02 - Zpevněné plochy</t>
  </si>
  <si>
    <t xml:space="preserve">    12 - Zemní práce - odkopávky a prokopávky</t>
  </si>
  <si>
    <t xml:space="preserve">    16 - Zemní práce - přemístění výkopku</t>
  </si>
  <si>
    <t xml:space="preserve">    17 - Zemní práce - konstrukce ze zemin</t>
  </si>
  <si>
    <t xml:space="preserve">    18 - Zemní práce - povrchové úpravy terénu</t>
  </si>
  <si>
    <t xml:space="preserve">    5 - Komunikace pozemní</t>
  </si>
  <si>
    <t xml:space="preserve">    56 - Podkladní vrstvy komunikací, letišť a ploch</t>
  </si>
  <si>
    <t xml:space="preserve">    57 - Kryty pozemních komunikací letišť a ploch z kameniva nebo živičné</t>
  </si>
  <si>
    <t xml:space="preserve">    59 - Kryty pozemních komunikací, letišť a ploch dlážděné</t>
  </si>
  <si>
    <t xml:space="preserve">    8 - Trubní vedení</t>
  </si>
  <si>
    <t xml:space="preserve">    89 - Ostatní konstrukce</t>
  </si>
  <si>
    <t xml:space="preserve">    91 - Doplňující konstrukce a práce pozemních komunikací, letišť a ploch</t>
  </si>
  <si>
    <t xml:space="preserve">    93 - Různé dokončovací konstrukce a práce inženýrských staveb</t>
  </si>
  <si>
    <t xml:space="preserve">    VRN7 - Provozní vlivy</t>
  </si>
  <si>
    <t>111211101</t>
  </si>
  <si>
    <t>Odstranění křovin a stromů s odstraněním kořenů ručně průměru kmene do 100 mm jakékoliv plochy v rovině nebo ve svahu o sklonu do 1:5</t>
  </si>
  <si>
    <t>CS ÚRS 2022 02</t>
  </si>
  <si>
    <t>https://podminky.urs.cz/item/CS_URS_2022_02/111211101</t>
  </si>
  <si>
    <t>8*4</t>
  </si>
  <si>
    <t>112155311</t>
  </si>
  <si>
    <t>Štěpkování s naložením na dopravní prostředek a odvozem do 20 km keřového porostu středně hustého</t>
  </si>
  <si>
    <t>https://podminky.urs.cz/item/CS_URS_2022_02/112155311</t>
  </si>
  <si>
    <t>113106471</t>
  </si>
  <si>
    <t>Rozebrání dlažeb a dílců při překopech inženýrských sítí s přemístěním hmot na skládku na vzdálenost do 3 m nebo s naložením na dopravní prostředek strojně plochy jednotlivě přes 15 m2 vozovek a ploch, s jakoukoliv výplní spár ze zámkové dlažby s ložem z kameniva</t>
  </si>
  <si>
    <t>https://podminky.urs.cz/item/CS_URS_2022_02/113106471</t>
  </si>
  <si>
    <t>"stávající dlažba - odstranění" (68,65+19,35+217,39)*1,05</t>
  </si>
  <si>
    <t>113107162</t>
  </si>
  <si>
    <t>Odstranění podkladů nebo krytů strojně plochy jednotlivě přes 50 m2 do 200 m2 s přemístěním hmot na skládku na vzdálenost do 20 m nebo s naložením na dopravní prostředek z kameniva hrubého drceného, o tl. vrstvy přes 100 do 200 mm</t>
  </si>
  <si>
    <t>https://podminky.urs.cz/item/CS_URS_2022_02/113107162</t>
  </si>
  <si>
    <t>"podkladní vrstvy pod asfaltem"  (101,25+9,92)*1,05</t>
  </si>
  <si>
    <t>113154112</t>
  </si>
  <si>
    <t>Frézování živičného podkladu nebo krytu s naložením na dopravní prostředek plochy do 500 m2 bez překážek v trase pruhu šířky do 0,5 m, tloušťky vrstvy 40 mm</t>
  </si>
  <si>
    <t>https://podminky.urs.cz/item/CS_URS_2022_02/113154112</t>
  </si>
  <si>
    <t>177*1,05</t>
  </si>
  <si>
    <t>113154123</t>
  </si>
  <si>
    <t>Frézování živičného podkladu nebo krytu s naložením na dopravní prostředek plochy do 500 m2 bez překážek v trase pruhu šířky přes 0,5 m do 1 m, tloušťky vrstvy 50 mm</t>
  </si>
  <si>
    <t>https://podminky.urs.cz/item/CS_URS_2022_02/113154123</t>
  </si>
  <si>
    <t>"frézování v tl. 150 mm"</t>
  </si>
  <si>
    <t>(101,25+9,92)*1,05</t>
  </si>
  <si>
    <t>113154124</t>
  </si>
  <si>
    <t>Frézování živičného podkladu nebo krytu s naložením na dopravní prostředek plochy do 500 m2 bez překážek v trase pruhu šířky přes 0,5 m do 1 m, tloušťky vrstvy 100 mm</t>
  </si>
  <si>
    <t>https://podminky.urs.cz/item/CS_URS_2022_02/113154124</t>
  </si>
  <si>
    <t>113204111</t>
  </si>
  <si>
    <t>Vytrhání obrub s vybouráním lože, s přemístěním hmot na skládku na vzdálenost do 3 m nebo s naložením na dopravní prostředek záhonových</t>
  </si>
  <si>
    <t>https://podminky.urs.cz/item/CS_URS_2022_02/113204111</t>
  </si>
  <si>
    <t>"stávající obruba záhonová - odstranění" (15,75+17,77+28,47+17,32+35,06)*1,05</t>
  </si>
  <si>
    <t>Zemní práce - odkopávky a prokopávky</t>
  </si>
  <si>
    <t>https://podminky.urs.cz/item/CS_URS_2022_02/121151123</t>
  </si>
  <si>
    <t>(66,28+17,39+28,88+62,23)*1,05</t>
  </si>
  <si>
    <t>122252203</t>
  </si>
  <si>
    <t>Odkopávky a prokopávky nezapažené pro silnice a dálnice strojně v hornině třídy těžitelnosti I do 100 m3</t>
  </si>
  <si>
    <t>https://podminky.urs.cz/item/CS_URS_2022_02/122252203</t>
  </si>
  <si>
    <t>"výkop pod komunikací do 1,5 m" (66,09+17,45+28,91+62,28)*0,37*0,5</t>
  </si>
  <si>
    <t>122252203.1</t>
  </si>
  <si>
    <t>Odkopávky a prokopávky nezapažené pro silnice a dálnice strojně v hornině třídy těžitelnosti I přes 500 do 1 000 m3 sanace</t>
  </si>
  <si>
    <t xml:space="preserve">"sanace podloží - výkop hl. 300 mm" </t>
  </si>
  <si>
    <t>(315,4+86,7)*0,3*1,05*0,5</t>
  </si>
  <si>
    <t>"Položka bude použita pouze při souhlasu investora na základě zkoušek v průběhu stavby "</t>
  </si>
  <si>
    <t>122452203</t>
  </si>
  <si>
    <t>Odkopávky a prokopávky nezapažené pro silnice a dálnice strojně v hornině třídy těžitelnosti II do 100 m3</t>
  </si>
  <si>
    <t>https://podminky.urs.cz/item/CS_URS_2022_02/122452203</t>
  </si>
  <si>
    <t>122452203.1</t>
  </si>
  <si>
    <t>Odkopávky a prokopávky nezapažené pro silnice a dálnice strojně v hornině třídy těžitelnosti II přes 500 do 1 000 m3 sanace</t>
  </si>
  <si>
    <t>Zemní práce - přemístění výkopku</t>
  </si>
  <si>
    <t>162251102</t>
  </si>
  <si>
    <t>Vodorovné přemístění výkopku nebo sypaniny po suchu na obvyklém dopravním prostředku, bez naložení výkopku, avšak se složením bez rozhrnutí z horniny třídy těžitelnosti I skupiny 1 až 3 na vzdálenost přes 20 do 50 m</t>
  </si>
  <si>
    <t>https://podminky.urs.cz/item/CS_URS_2022_02/162251102</t>
  </si>
  <si>
    <t>"ornice z meziskládky zpět k ohumusování" 300*0,1</t>
  </si>
  <si>
    <t>162651112</t>
  </si>
  <si>
    <t>Vodorovné přemístění výkopku nebo sypaniny po suchu na obvyklém dopravním prostředku, bez naložení výkopku, avšak se složením bez rozhrnutí z horniny třídy těžitelnosti I skupiny 1 až 3 na vzdálenost přes 4 000 do 5 000 m</t>
  </si>
  <si>
    <t>https://podminky.urs.cz/item/CS_URS_2022_02/162651112</t>
  </si>
  <si>
    <t>"odkopávky" 64,65*0,5</t>
  </si>
  <si>
    <t>"zásypy" -16,863*0,5</t>
  </si>
  <si>
    <t>162651112.1</t>
  </si>
  <si>
    <t>Vodorovné přemístění výkopku nebo sypaniny po suchu na obvyklém dopravním prostředku, bez naložení výkopku, avšak se složením bez rozhrnutí z horniny třídy těžitelnosti I skupiny 1 až 3 na vzdálenost přes 4 000 do 5 000 m na skládku dodavatel - sanace</t>
  </si>
  <si>
    <t xml:space="preserve">"výkop sanace - tř. I. sk 3" </t>
  </si>
  <si>
    <t>"položka bude použita pouze při souhlasu investora na základě zkoušek v průběhu stavby"</t>
  </si>
  <si>
    <t>162651132</t>
  </si>
  <si>
    <t>Vodorovné přemístění výkopku nebo sypaniny po suchu na obvyklém dopravním prostředku, bez naložení výkopku, avšak se složením bez rozhrnutí z horniny třídy těžitelnosti II skupiny 4 a 5 na vzdálenost přes 4 000 do 5 000 m</t>
  </si>
  <si>
    <t>https://podminky.urs.cz/item/CS_URS_2022_02/162651132</t>
  </si>
  <si>
    <t>162651132.1</t>
  </si>
  <si>
    <t>Vodorovné přemístění výkopku nebo sypaniny po suchu na obvyklém dopravním prostředku, bez naložení výkopku, avšak se složením bez rozhrnutí z horniny třídy těžitelnosti II skupiny 4 na vzdálenost přes 4 000 do 5 000 m na skládku dodavatel - sanace</t>
  </si>
  <si>
    <t>167151101</t>
  </si>
  <si>
    <t>Nakládání, skládání a překládání neulehlého výkopku nebo sypaniny strojně nakládání, množství do 100 m3, z horniny třídy těžitelnosti I, skupiny 1 až 3</t>
  </si>
  <si>
    <t>https://podminky.urs.cz/item/CS_URS_2022_02/167151101</t>
  </si>
  <si>
    <t>Zemní práce - konstrukce ze zemin</t>
  </si>
  <si>
    <t>171201221</t>
  </si>
  <si>
    <t>Poplatek za uložení stavebního odpadu na skládce (skládkovné) zeminy a kamení zatříděného do Katalogu odpadů pod kódem 17 05 04</t>
  </si>
  <si>
    <t>https://podminky.urs.cz/item/CS_URS_2022_02/171201221</t>
  </si>
  <si>
    <t>"odvoz" 2*23,893*1,67</t>
  </si>
  <si>
    <t>171201221.1</t>
  </si>
  <si>
    <t>Poplatek za uložení stavebního odpadu na skládce (skládkovné) zeminy a kamení zatříděného do Katalogu odpadů pod kódem 17 05 04 - sanace</t>
  </si>
  <si>
    <t>"odvoz sanace " 2*32,325*1,67</t>
  </si>
  <si>
    <t>https://podminky.urs.cz/item/CS_URS_2022_02/171251201</t>
  </si>
  <si>
    <t>"odvoz" 2*23,893</t>
  </si>
  <si>
    <t>171251201.1</t>
  </si>
  <si>
    <t>Uložení sypaniny na skládky nebo meziskládky bez hutnění s upravením uložené sypaniny do předepsaného tvaru - sanace</t>
  </si>
  <si>
    <t>"odvoz sanace " 2*32,325</t>
  </si>
  <si>
    <t>https://podminky.urs.cz/item/CS_URS_2022_02/174151101</t>
  </si>
  <si>
    <t>"zásyp šachty" 3,65*3,85*1,2</t>
  </si>
  <si>
    <t>Zemní práce - povrchové úpravy terénu</t>
  </si>
  <si>
    <t>181152302</t>
  </si>
  <si>
    <t>Úprava pláně na stavbách silnic a dálnic strojně v zářezech mimo skalních se zhutněním</t>
  </si>
  <si>
    <t>https://podminky.urs.cz/item/CS_URS_2022_02/181152302</t>
  </si>
  <si>
    <t>"zd - pod ŠDb 0/125" (315,4686,70+1,87)*1,05</t>
  </si>
  <si>
    <t xml:space="preserve">"pod obrubníky" </t>
  </si>
  <si>
    <t>(4,90+44,10)*0,45</t>
  </si>
  <si>
    <t>28,97*0,30</t>
  </si>
  <si>
    <t>"asfalt" 116,73</t>
  </si>
  <si>
    <t>181301011</t>
  </si>
  <si>
    <t>Sanace nevhodného podloží</t>
  </si>
  <si>
    <t xml:space="preserve">"sanace podloží - ŠD 0/125 mm" </t>
  </si>
  <si>
    <t>(315,4+86,7)*0,3*1,05</t>
  </si>
  <si>
    <t>181351103</t>
  </si>
  <si>
    <t>Rozprostření a urovnání ornice v rovině nebo ve svahu sklonu do 1:5 strojně při souvislé ploše přes 100 do 500 m2, tl. vrstvy do 200 mm</t>
  </si>
  <si>
    <t>https://podminky.urs.cz/item/CS_URS_2022_02/181351103</t>
  </si>
  <si>
    <t>"odhad" 300</t>
  </si>
  <si>
    <t>181411131</t>
  </si>
  <si>
    <t>Založení trávníku na půdě předem připravené plochy do 1000 m2 výsevem včetně utažení parkového v rovině nebo na svahu do 1:5</t>
  </si>
  <si>
    <t>https://podminky.urs.cz/item/CS_URS_2022_02/181411131</t>
  </si>
  <si>
    <t>00572410</t>
  </si>
  <si>
    <t>osivo směs travní parková</t>
  </si>
  <si>
    <t>300*0,030*1,05</t>
  </si>
  <si>
    <t>R181951102</t>
  </si>
  <si>
    <t>Úprava pláně vyrovnáním výškových rozdílů v hornině tř. 1 až 4 se zhutněním ručně</t>
  </si>
  <si>
    <t>"pod UV" 0,8*0,8</t>
  </si>
  <si>
    <t>"pod ACO mulriline 100" 0,30*4,0</t>
  </si>
  <si>
    <t>Komunikace pozemní</t>
  </si>
  <si>
    <t>Podkladní vrstvy komunikací, letišť a ploch</t>
  </si>
  <si>
    <t>564801112</t>
  </si>
  <si>
    <t>Podklad ze štěrkodrti ŠD s rozprostřením a zhutněním plochy přes 100 m2, po zhutnění tl. 40 mm</t>
  </si>
  <si>
    <t>https://podminky.urs.cz/item/CS_URS_2022_02/564801112</t>
  </si>
  <si>
    <t>"ložná vrstva zd 40 mm" (315,40+86,70+1,87)*1,05</t>
  </si>
  <si>
    <t>564871111</t>
  </si>
  <si>
    <t>Podklad ze štěrkodrti ŠD s rozprostřením a zhutněním plochy přes 100 m2, po zhutnění tl. 250 mm</t>
  </si>
  <si>
    <t>https://podminky.urs.cz/item/CS_URS_2022_02/564871111</t>
  </si>
  <si>
    <t>"ŠD 0/125 tl 250 40 mm" (315,40+86,70+1,87)*1,05</t>
  </si>
  <si>
    <t>Kryty pozemních komunikací letišť a ploch z kameniva nebo živičné</t>
  </si>
  <si>
    <t>577134111</t>
  </si>
  <si>
    <t>Asfaltový beton vrstva obrusná ACO 11 (ABS) s rozprostřením a se zhutněním z nemodifikovaného asfaltu v pruhu šířky do 3 m tř. I, po zhutnění tl. 40 mm</t>
  </si>
  <si>
    <t>https://podminky.urs.cz/item/CS_URS_2022_02/577134111</t>
  </si>
  <si>
    <t>"ACO 11 tl 40 mm" 177*1,05</t>
  </si>
  <si>
    <t>Kryty pozemních komunikací, letišť a ploch dlážděné</t>
  </si>
  <si>
    <t>596211210</t>
  </si>
  <si>
    <t>Kladení dlažby z betonových zámkových dlaždic komunikací pro pěší ručně s ložem z kameniva těženého nebo drceného tl. do 40 mm, s vyplněním spár s dvojitým hutněním, vibrováním a se smetením přebytečného materiálu na krajnici tl. 80 mm skupiny A, pro plochy do 50 m2</t>
  </si>
  <si>
    <t>https://podminky.urs.cz/item/CS_URS_2022_02/596211210</t>
  </si>
  <si>
    <t>"zd 8" (315,40+86,70)*1,05</t>
  </si>
  <si>
    <t>"zd8 slepecká červená" 1,87*1,05</t>
  </si>
  <si>
    <t>59245013</t>
  </si>
  <si>
    <t>dlažba zámková tvaru I 200x165x80mm přírodní</t>
  </si>
  <si>
    <t>"zd 8" (315,40+86,70)*1,05*1,03</t>
  </si>
  <si>
    <t>59245226</t>
  </si>
  <si>
    <t>dlažba tvar obdélník betonová pro nevidomé 200x100x80mm barevná</t>
  </si>
  <si>
    <t>"zd8 slepecká červená" 1,87*1,05*1,03</t>
  </si>
  <si>
    <t>Trubní vedení</t>
  </si>
  <si>
    <t>Ostatní konstrukce</t>
  </si>
  <si>
    <t>890231851</t>
  </si>
  <si>
    <t>Bourání šachet a jímek strojně velikosti obestavěného prostoru přes 1,5 do 3 m3 z prostého betonu</t>
  </si>
  <si>
    <t>https://podminky.urs.cz/item/CS_URS_2022_02/890231851</t>
  </si>
  <si>
    <t>"stávající UV" 3,14*0,25*0,25*1,4</t>
  </si>
  <si>
    <t>"stávající bet jímka" 3,65*3,85*1,2</t>
  </si>
  <si>
    <t>895941342</t>
  </si>
  <si>
    <t>Osazení vpusti uliční z betonových dílců DN 500 dno nízké s kalištěm</t>
  </si>
  <si>
    <t>https://podminky.urs.cz/item/CS_URS_2022_02/895941342</t>
  </si>
  <si>
    <t>"výměna UV" 1</t>
  </si>
  <si>
    <t>KSI.BU42A</t>
  </si>
  <si>
    <t>Betonová uliční vpusť, díl spodní, 2A v.300mm bez výtoku - odkaliště</t>
  </si>
  <si>
    <t>"výměna UV" 1*1,01</t>
  </si>
  <si>
    <t>895941351</t>
  </si>
  <si>
    <t>Osazení vpusti uliční z betonových dílců DN 500 skruž horní pro čtvercovou vtokovou mříž</t>
  </si>
  <si>
    <t>https://podminky.urs.cz/item/CS_URS_2022_02/895941351</t>
  </si>
  <si>
    <t>KSI.BUP10A</t>
  </si>
  <si>
    <t>Betonová uliční vpusť, vyrovnávací prstenec, 10A pod mříže 500x500</t>
  </si>
  <si>
    <t>895941361</t>
  </si>
  <si>
    <t>Osazení vpusti uliční z betonových dílců DN 500 skruž středová 290 mm</t>
  </si>
  <si>
    <t>https://podminky.urs.cz/item/CS_URS_2022_02/895941361</t>
  </si>
  <si>
    <t>KSI.BU46A</t>
  </si>
  <si>
    <t>Betonová uliční vpusť, skruž středová, 6A v.300mm</t>
  </si>
  <si>
    <t>895941362</t>
  </si>
  <si>
    <t>Osazení vpusti uliční z betonových dílců DN 500 skruž středová 590 mm</t>
  </si>
  <si>
    <t>https://podminky.urs.cz/item/CS_URS_2022_02/895941362</t>
  </si>
  <si>
    <t>KSI.BU5D</t>
  </si>
  <si>
    <t>Betonová uliční vpusť, skruž horní, 5D v.570mm</t>
  </si>
  <si>
    <t>895941367</t>
  </si>
  <si>
    <t>Osazení vpusti uliční z betonových dílců DN 500 skruž průběžná se zápachovou uzávěrkou</t>
  </si>
  <si>
    <t>https://podminky.urs.cz/item/CS_URS_2022_02/895941367</t>
  </si>
  <si>
    <t>KSI.BU3AP</t>
  </si>
  <si>
    <t>Betonová uliční vpusť, skruž středová, 3APVC v.350mm s výtokem PVC KG DN 150</t>
  </si>
  <si>
    <t>899204112</t>
  </si>
  <si>
    <t>Osazení mříží litinových včetně rámů a košů na bahno pro třídu zatížení D400, E600</t>
  </si>
  <si>
    <t>https://podminky.urs.cz/item/CS_URS_2022_02/899204112</t>
  </si>
  <si>
    <t>55241043</t>
  </si>
  <si>
    <t>mříž šachtová dešťová litinová DN 425 pro třídu zatížení D400 čtverec</t>
  </si>
  <si>
    <t>KSI.UA4</t>
  </si>
  <si>
    <t>Betonová uliční vpusť, koš kalový, A4 vysoký v.600 pro 500x500</t>
  </si>
  <si>
    <t>899332111</t>
  </si>
  <si>
    <t>Výšková úprava uličního vstupu nebo vpusti do 200 mm snížením poklopu</t>
  </si>
  <si>
    <t>https://podminky.urs.cz/item/CS_URS_2022_02/899332111</t>
  </si>
  <si>
    <t>"výšková úprava" 6</t>
  </si>
  <si>
    <t>Doplňující konstrukce a práce pozemních komunikací, letišť a ploch</t>
  </si>
  <si>
    <t>460893111</t>
  </si>
  <si>
    <t>Osazení obrubníku se zřízením lože, s vyplněním a zatřením spár betonového zahradního do lože z betonu prostého</t>
  </si>
  <si>
    <t>https://podminky.urs.cz/item/CS_URS_2022_02/460893111</t>
  </si>
  <si>
    <t>27,59*1,05</t>
  </si>
  <si>
    <t>59217002</t>
  </si>
  <si>
    <t>obrubník betonový zahradní šedý 1000x50x200mm</t>
  </si>
  <si>
    <t>27,59*1,05*1,03</t>
  </si>
  <si>
    <t>29,839*1,02 "Přepočtené koeficientem množství</t>
  </si>
  <si>
    <t>953993326</t>
  </si>
  <si>
    <t>Osazení bezpečnostní, orientační nebo informační tabulky plastové nebo smaltované přivrtáním na zdivo</t>
  </si>
  <si>
    <t>https://podminky.urs.cz/item/CS_URS_2022_02/953993326</t>
  </si>
  <si>
    <t>"SDZ -  IP12+E1 na fasádu"  2</t>
  </si>
  <si>
    <t>40445647</t>
  </si>
  <si>
    <t>dodatkové tabulky E1, E2a,b , E6, E9, E10 E12c, E17 500x500mm</t>
  </si>
  <si>
    <t>"SDZ -  E1 na fasádu"  1</t>
  </si>
  <si>
    <t>40445625</t>
  </si>
  <si>
    <t>informativní značky provozní IP8, IP9, IP11-IP13 500x700mm</t>
  </si>
  <si>
    <t>"SDZ -  IP12  na fasádu"  1</t>
  </si>
  <si>
    <t>915111111</t>
  </si>
  <si>
    <t>Vodorovné dopravní značení stříkané barvou dělící čára šířky 125 mm souvislá bílá základní</t>
  </si>
  <si>
    <t>https://podminky.urs.cz/item/CS_URS_2022_02/915111111</t>
  </si>
  <si>
    <t>"V10f" 2*(2+2+1)</t>
  </si>
  <si>
    <t>"V 10a" 6*(2+2+2*5,4+1)</t>
  </si>
  <si>
    <t>915131111</t>
  </si>
  <si>
    <t>Vodorovné dopravní značení stříkané barvou přechody pro chodce, šipky, symboly bílé základní</t>
  </si>
  <si>
    <t>https://podminky.urs.cz/item/CS_URS_2022_02/915131111</t>
  </si>
  <si>
    <t>"V13 šrafování" 13,0</t>
  </si>
  <si>
    <t>"invalida" 2,5</t>
  </si>
  <si>
    <t>916131213</t>
  </si>
  <si>
    <t>Osazení silničního obrubníku betonového se zřízením lože, s vyplněním a zatřením spár cementovou maltou stojatého s boční opěrou z betonu prostého, do lože z betonu prostého</t>
  </si>
  <si>
    <t>https://podminky.urs.cz/item/CS_URS_2022_02/916131213</t>
  </si>
  <si>
    <t>"nájezdový 15x15x100" 4,67*1,05</t>
  </si>
  <si>
    <t>"chodníkový nájezdový 15x25x100" 42,0*1,05</t>
  </si>
  <si>
    <t>59217023</t>
  </si>
  <si>
    <t>obrubník betonový chodníkový 1000x150x250mm</t>
  </si>
  <si>
    <t>"chodníkový nájezdový 15x25x100" 42,0*1,05*1,03</t>
  </si>
  <si>
    <t>59217029</t>
  </si>
  <si>
    <t>obrubník betonový silniční nájezdový 1000x150x150mm</t>
  </si>
  <si>
    <t>"nájezdový 15x15x100" 4,67*1,05*1,03</t>
  </si>
  <si>
    <t>916991121</t>
  </si>
  <si>
    <t>Lože pod obrubníky, krajníky nebo obruby z dlažebních kostek z betonu prostého</t>
  </si>
  <si>
    <t>https://podminky.urs.cz/item/CS_URS_2022_02/916991121</t>
  </si>
  <si>
    <t>"nájezdový 15x15x100" 4,67*1,05*0,45*0,1</t>
  </si>
  <si>
    <t>"chodníkový nájezdový 15x25x100" 42,0*1,05*0,45*0,1</t>
  </si>
  <si>
    <t>"zahradní " 27,59*1,05*0,3*0,1</t>
  </si>
  <si>
    <t>919112213</t>
  </si>
  <si>
    <t>Řezání dilatačních spár v živičném krytu vytvoření komůrky pro těsnící zálivku šířky 10 mm, hloubky 25 mm</t>
  </si>
  <si>
    <t>https://podminky.urs.cz/item/CS_URS_2022_02/919112213</t>
  </si>
  <si>
    <t>39,15*1,05</t>
  </si>
  <si>
    <t>919732221</t>
  </si>
  <si>
    <t>Styčná pracovní spára při napojení nového živičného povrchu na stávající se zalitím za tepla modifikovanou asfaltovou hmotou s posypem vápenným hydrátem šířky do 15 mm, hloubky do 25 mm bez prořezání spáry</t>
  </si>
  <si>
    <t>https://podminky.urs.cz/item/CS_URS_2022_02/919732221</t>
  </si>
  <si>
    <t>919735113</t>
  </si>
  <si>
    <t>Řezání stávajícího živičného krytu nebo podkladu hloubky přes 100 do 150 mm</t>
  </si>
  <si>
    <t>https://podminky.urs.cz/item/CS_URS_2022_02/919735113</t>
  </si>
  <si>
    <t>Různé dokončovací konstrukce a práce inženýrských staveb</t>
  </si>
  <si>
    <t>935113111</t>
  </si>
  <si>
    <t>Osazení odvodňovacího žlabu s krycím roštem polymerbetonového šířky do 200 mm</t>
  </si>
  <si>
    <t>https://podminky.urs.cz/item/CS_URS_2022_02/935113111</t>
  </si>
  <si>
    <t xml:space="preserve">"odvodňovací žlab" 3,55 </t>
  </si>
  <si>
    <t>59227101</t>
  </si>
  <si>
    <t>žlab odvodňovací z polymerbetonu bez spádu dna pozinkovaná hrana š 100mm</t>
  </si>
  <si>
    <t>-1594501205</t>
  </si>
  <si>
    <t>59227021</t>
  </si>
  <si>
    <t>čelo plné na začátek a konec odvodňovacího žlabu polymerbeton pozink hrana š 100mm</t>
  </si>
  <si>
    <t>803235853</t>
  </si>
  <si>
    <t>https://podminky.urs.cz/item/CS_URS_2022_02/997013501</t>
  </si>
  <si>
    <t>https://podminky.urs.cz/item/CS_URS_2022_02/997013509</t>
  </si>
  <si>
    <t>"skládka předpoklad 5 km" 200,045*4</t>
  </si>
  <si>
    <t>997013847</t>
  </si>
  <si>
    <t>Poplatek za uložení stavebního odpadu na skládce (skládkovné) asfaltového s obsahem dehtu zatříděného do Katalogu odpadů pod kódem 17 03 01</t>
  </si>
  <si>
    <t>https://podminky.urs.cz/item/CS_URS_2022_02/997013847</t>
  </si>
  <si>
    <t>"předpoklad 5%"</t>
  </si>
  <si>
    <t>"suť asf" (17,098+13,424+26,848)*0,05</t>
  </si>
  <si>
    <t>997013861</t>
  </si>
  <si>
    <t>Poplatek za uložení stavebního odpadu na recyklační skládce (skládkovné) z prostého betonu zatříděného do Katalogu odpadů pod kódem 17 01 01</t>
  </si>
  <si>
    <t>https://podminky.urs.cz/item/CS_URS_2022_02/997013861</t>
  </si>
  <si>
    <t>"suť ZD" 94,595</t>
  </si>
  <si>
    <t>"suť obruby" 4,804</t>
  </si>
  <si>
    <t>997013873</t>
  </si>
  <si>
    <t>https://podminky.urs.cz/item/CS_URS_2022_02/997013873</t>
  </si>
  <si>
    <t>"suť podklady" 33,851</t>
  </si>
  <si>
    <t>997013875</t>
  </si>
  <si>
    <t>Poplatek za uložení stavebního odpadu na recyklační skládce (skládkovné) asfaltového bez obsahu dehtu zatříděného do Katalogu odpadů pod kódem 17 03 02</t>
  </si>
  <si>
    <t>https://podminky.urs.cz/item/CS_URS_2022_02/997013875</t>
  </si>
  <si>
    <t>"předpoklad 95%"</t>
  </si>
  <si>
    <t>"suť asf" (17,098+13,424+26,848)*0,95</t>
  </si>
  <si>
    <t>998225111</t>
  </si>
  <si>
    <t>Přesun hmot pro komunikace s krytem z kameniva, monolitickým betonovým nebo živičným dopravní vzdálenost do 200 m jakékoliv délky objektu</t>
  </si>
  <si>
    <t>https://podminky.urs.cz/item/CS_URS_2022_02/998225111</t>
  </si>
  <si>
    <t>VRN7</t>
  </si>
  <si>
    <t>Provozní vlivy</t>
  </si>
  <si>
    <t>072103011</t>
  </si>
  <si>
    <t>Zajištění DIO komunikace II. a III. třídy - jednoduché el. vedení</t>
  </si>
  <si>
    <t>…</t>
  </si>
  <si>
    <t>40000</t>
  </si>
  <si>
    <t>SO 03,04,05 - Kanalizace dešťová, splašková, Vodovod</t>
  </si>
  <si>
    <t>721 - Vnější dešťová kanalizace</t>
  </si>
  <si>
    <t>D1 - Vnější splašková kanalizace</t>
  </si>
  <si>
    <t>722 - Vnější vodovodní přípojky</t>
  </si>
  <si>
    <t>ON - Ostatní náklady</t>
  </si>
  <si>
    <t>Vnější dešťová kanalizace</t>
  </si>
  <si>
    <t>721207083</t>
  </si>
  <si>
    <t>Revizní šachta Šd1 průběžná, filtrační a sedimentační PVC DN 600 poklop litinový, plynotěsný s betonovým prstencem do 12,5 t - kónus,celk. hloubka šachty - 1,95 m / 2 vývody - 200/200/123°(PVC SN12/PVC SN12) - D+M</t>
  </si>
  <si>
    <t>721208084</t>
  </si>
  <si>
    <t>Revizní šachta Šd2 průběžná, přepadová, reg. odtok 0,5l/s PVC DN 1000 poklop litinový, plynotěsný s betonovým prstencem do 12,5 t - kónus,celk. hloubka šachty -2,25 m / 2 vývody -150/150/90°(PVC SN12/PVC SN12) - D+M</t>
  </si>
  <si>
    <t>721207085</t>
  </si>
  <si>
    <t>Revizní šachta MRŚ průběžná PVC DN 400 poklop litinový, plynotěsný s betonovým prstencem do 12,5 t - kónus,celk. hloubka šachty -0,96 m / 2 vývody - 150/150/124°(PVC SN12/PVC SN12) - D+M</t>
  </si>
  <si>
    <t>721207086</t>
  </si>
  <si>
    <t>Retenční nádrž min. objemu V=16 m3 z plastových bloků obalených PVC fólií, Zpětné využití dešťových vod k zálivce střechy a okolí, osazené ponorné čerpadlo se zpětnou klapkou a vybavením, regulační a škkrtící klapka PVC KG DN 150 - 0,5 l/s dod</t>
  </si>
  <si>
    <t>721207087</t>
  </si>
  <si>
    <t>Demontáž a odstranění stávající dešťové kanalizace předpoklad kamenina DN 200</t>
  </si>
  <si>
    <t>721104013</t>
  </si>
  <si>
    <t>Kanalizační potrubí z tvrdého PVC jednovrstvé tuhost třídy SN12 DN 200 (6,0+28,0)*1,05</t>
  </si>
  <si>
    <t>Kanalizační potrubí z tvrdého PVC jednovrstvé tuhost třídy SN12 DN 150 (7,0+22,0+24,0)*1,05</t>
  </si>
  <si>
    <t>Kanalizační potrubí z tvrdého PVC jednovrstvé tuhost třídy SN12 DN 125 (7,0+7,5)*1,05</t>
  </si>
  <si>
    <t>Koleno kanalizační PVC 125x45°</t>
  </si>
  <si>
    <t>721105112</t>
  </si>
  <si>
    <t>Koleno kanalizační PVC 125x30°</t>
  </si>
  <si>
    <t>721105113</t>
  </si>
  <si>
    <t>Koleno kanalizační PVC 150x45°</t>
  </si>
  <si>
    <t>721105114</t>
  </si>
  <si>
    <t>Koleno kanalizační PVC 200x45°</t>
  </si>
  <si>
    <t>721105116</t>
  </si>
  <si>
    <t>Odbočka kanalizační PVC 150/125 45°</t>
  </si>
  <si>
    <t>721105117</t>
  </si>
  <si>
    <t>Odbočka kanalizační PVC 200/150 45°</t>
  </si>
  <si>
    <t>721105118</t>
  </si>
  <si>
    <t>Odbočka kanalizační PVC 200/200 45°</t>
  </si>
  <si>
    <t>721105119</t>
  </si>
  <si>
    <t>Montáž tvarovek z tvrdého PVC-systém KG nebo z polypropylenu-systém SN12 jednoosé DN 125</t>
  </si>
  <si>
    <t>721309132</t>
  </si>
  <si>
    <t>Montáž tvarovek z tvrdého PVC-systém KG nebo z polypropylenu-systém SN12 jednoosé DN 150</t>
  </si>
  <si>
    <t>721309133</t>
  </si>
  <si>
    <t>Montáž tvarovek z tvrdého PVC-systém KG nebo z polypropylenu-systém SN12 jednoosé DN 200</t>
  </si>
  <si>
    <t>721309134</t>
  </si>
  <si>
    <t>Montáž tvarovek z tvrdého PVC-systém KG nebo z polypropylenu-systém PVC SN12 dvouosé DN 150</t>
  </si>
  <si>
    <t>721309135</t>
  </si>
  <si>
    <t>Montáž tvarovek z tvrdého PVC-systém KG nebo z polypropylenu-systém PVC SN12 dvouosé DN 200</t>
  </si>
  <si>
    <t>Přesun hmot pro venkovní kanalizaci</t>
  </si>
  <si>
    <t>Vnější splašková kanalizace</t>
  </si>
  <si>
    <t>721208084.1</t>
  </si>
  <si>
    <t>Revizní šachta Šs1 průběžná PVC DN 1000 poklop litinový, plynotěsný s betonovým prstencem do 25 t - kónus,celk. hloubka šachty - 2,78 m / 2 vývody - 200/200/125°(KAM200/PVC SN12) - D+M</t>
  </si>
  <si>
    <t>Kanalizační potrubí z tvrdého PVC jednovrstvé tuhost třídy SN12 DN 200 (10+0) x 1,05</t>
  </si>
  <si>
    <t>721309152</t>
  </si>
  <si>
    <t>Rušená kanalizace KAM 200 délky 15,0 m vč. bet. šachty DN1000</t>
  </si>
  <si>
    <t>721309162</t>
  </si>
  <si>
    <t>Přechod kanalizační PVC na KAM 200/200</t>
  </si>
  <si>
    <t>721309135.1</t>
  </si>
  <si>
    <t>Montáž tvarovek z tvrdého PVC-systém KG nebo z polypropylenu-systém PVC SN12 jednouosé DN 200</t>
  </si>
  <si>
    <t>721309160</t>
  </si>
  <si>
    <t>Napojení na stávající šachtu</t>
  </si>
  <si>
    <t>Vnější vodovodní přípojky</t>
  </si>
  <si>
    <t>722161621</t>
  </si>
  <si>
    <t>Potrubí PE100 32 x 3,0 RC ROBUST SDR 11 – PN 16 - do objektu z retenční nádrže</t>
  </si>
  <si>
    <t>722161622</t>
  </si>
  <si>
    <t>Potrubí PE100 40 x 3,7 RC ROBUST SDR 11 – PN 16 - do objektu kontejneru viz PD PS.3 Desinfekční stanice infekčních vod</t>
  </si>
  <si>
    <t>722161664</t>
  </si>
  <si>
    <t>Potrubí PE100 63 x 5,8 RC ROBUST SDR 11 – PN 16 - do objektu SO-01 Infekce Nemocnice Tábor</t>
  </si>
  <si>
    <t>722162219</t>
  </si>
  <si>
    <t>El. koleno PE 100 DN 63</t>
  </si>
  <si>
    <t>723100416</t>
  </si>
  <si>
    <t>Oc. chránička DN 200 včetně tepelné izolace</t>
  </si>
  <si>
    <t>722171192</t>
  </si>
  <si>
    <t>Napojení navrtávkou na LI 110</t>
  </si>
  <si>
    <t>722171195</t>
  </si>
  <si>
    <t>Napojení na čerpadlo v retenční nádrži</t>
  </si>
  <si>
    <t>722171151</t>
  </si>
  <si>
    <t>Výtokový ventil Kempr dl. 540 mm</t>
  </si>
  <si>
    <t>722001210</t>
  </si>
  <si>
    <t>Proplach a dezinfekce vodovodního potrubí DN od 40 do 70</t>
  </si>
  <si>
    <t>725309014</t>
  </si>
  <si>
    <t>725305311</t>
  </si>
  <si>
    <t>725305442</t>
  </si>
  <si>
    <t>725204035</t>
  </si>
  <si>
    <t>723590017</t>
  </si>
  <si>
    <t>Vyhledávací vodič D+M</t>
  </si>
  <si>
    <t>723590018</t>
  </si>
  <si>
    <t>Demontáž a odstranění stávajícího vodovode DN 100 litina</t>
  </si>
  <si>
    <t>Přesun hmot pro venkovní vodovod</t>
  </si>
  <si>
    <t>Pol288</t>
  </si>
  <si>
    <t>ON</t>
  </si>
  <si>
    <t>09400200.3</t>
  </si>
  <si>
    <t>SO 07 - Teplovodní přípojka</t>
  </si>
  <si>
    <t xml:space="preserve">    740 - ZEMNÍ PRÁCE</t>
  </si>
  <si>
    <t xml:space="preserve">    741 - ARMATURY</t>
  </si>
  <si>
    <t xml:space="preserve">    742 - ROZVOD POTRUBÍ</t>
  </si>
  <si>
    <t xml:space="preserve">    743 - IZOLACE TEPELNÉ</t>
  </si>
  <si>
    <t xml:space="preserve">    744 - DOPLŇKOVÉ KONSTRUKCE A NÁTĚRY</t>
  </si>
  <si>
    <t xml:space="preserve">    745 - ZPROVOZNĚNÍ A MONTÁŽ</t>
  </si>
  <si>
    <t xml:space="preserve">    746 - STAVEBNÍ ÚPRAVY</t>
  </si>
  <si>
    <t xml:space="preserve">    747 - DEMONTÁŽE</t>
  </si>
  <si>
    <t>ZEMNÍ PRÁCE</t>
  </si>
  <si>
    <t>K791</t>
  </si>
  <si>
    <t>Rozebrání dlažby</t>
  </si>
  <si>
    <t>-1592220648</t>
  </si>
  <si>
    <t>K792</t>
  </si>
  <si>
    <t>Shrnutí ornice</t>
  </si>
  <si>
    <t>-1023212342</t>
  </si>
  <si>
    <t>K793</t>
  </si>
  <si>
    <t>Výkop rýhy pro potrubí</t>
  </si>
  <si>
    <t>1671554805</t>
  </si>
  <si>
    <t>K794</t>
  </si>
  <si>
    <t>Příplatek za lepivost 30%</t>
  </si>
  <si>
    <t>1141502065</t>
  </si>
  <si>
    <t>K795</t>
  </si>
  <si>
    <t>Podsyp potrubí pískem nebo prosívkou</t>
  </si>
  <si>
    <t>1476674872</t>
  </si>
  <si>
    <t>K796</t>
  </si>
  <si>
    <t>Zásyp výkopkem se zhutněním po 20 cm vrstvách</t>
  </si>
  <si>
    <t>-1610529188</t>
  </si>
  <si>
    <t>K797</t>
  </si>
  <si>
    <t>Odvoz přebytečného výkopku</t>
  </si>
  <si>
    <t>393487023</t>
  </si>
  <si>
    <t>K798</t>
  </si>
  <si>
    <t>Folie výstražná šíře 33 cm</t>
  </si>
  <si>
    <t>1341101471</t>
  </si>
  <si>
    <t>K799</t>
  </si>
  <si>
    <t>Obnovení a zapravení povrchů</t>
  </si>
  <si>
    <t>-1249308177</t>
  </si>
  <si>
    <t>K800</t>
  </si>
  <si>
    <t>-1317042800</t>
  </si>
  <si>
    <t>K801</t>
  </si>
  <si>
    <t>-1677491421</t>
  </si>
  <si>
    <t>K802</t>
  </si>
  <si>
    <t>Uzavírací kulový kohout (UK××) DN 25</t>
  </si>
  <si>
    <t>-1236621359</t>
  </si>
  <si>
    <t>K803</t>
  </si>
  <si>
    <t>-601180417</t>
  </si>
  <si>
    <t>K804</t>
  </si>
  <si>
    <t>"Ocelové potrubí:
včetně tvarovek, přechodek, montáže a tlakových zkoušek"
 DN 40</t>
  </si>
  <si>
    <t>1220087121</t>
  </si>
  <si>
    <t>K805</t>
  </si>
  <si>
    <t>"Předizolované flexi potrubí
Teplotní trvalá odolnost min. 80°C
Zátěžová teplota/tlak: 95 °C / 6 barů.
Poloměr ohybu max. 400 mm
-certifikováno pro vytápění"
 50x4.6/140mm</t>
  </si>
  <si>
    <t>1836233782</t>
  </si>
  <si>
    <t>K806</t>
  </si>
  <si>
    <t>"Předizolované flexi potrubí
Poloměr ohybu max. 400 mm
-certifikováno pro rozvody ZTI (TV,ctv)"
32x2,9/140mm</t>
  </si>
  <si>
    <t>1712771072</t>
  </si>
  <si>
    <t>K807</t>
  </si>
  <si>
    <t>"Předizolované flexi potrubí
Poloměr ohybu max. 400 mm
-certifikováno pro rozvody ZTI (TV,ctv)"
50x4.6/140mm</t>
  </si>
  <si>
    <t>2061200857</t>
  </si>
  <si>
    <t>K808</t>
  </si>
  <si>
    <t>Protipožární prostupy pro potrubí konstrukcí na hranicích požárních úseků. S požární odolností – dle profese PBŘ
DN25</t>
  </si>
  <si>
    <t>-1559676904</t>
  </si>
  <si>
    <t>K809</t>
  </si>
  <si>
    <t>1681701738</t>
  </si>
  <si>
    <t>K810</t>
  </si>
  <si>
    <t>Potrubí ZTI (TV. CTV) PPR 60,3x10,5</t>
  </si>
  <si>
    <t>-511448014</t>
  </si>
  <si>
    <t>K811</t>
  </si>
  <si>
    <t>Potrubí ZTI (TV. CTV) PPR 40x6,7</t>
  </si>
  <si>
    <t>1963710506</t>
  </si>
  <si>
    <t>K813</t>
  </si>
  <si>
    <t>izolace tepelná minerální izolací s povrchovou úpravou:
 pro potrubí ocel DN 40 - tl. 40 mm</t>
  </si>
  <si>
    <t>1534343627</t>
  </si>
  <si>
    <t>K814</t>
  </si>
  <si>
    <t>izolace tepelná minerální izolací s povrchovou úpravou:
pro potrubí PPR 60,3x10,3 - tl. 40 mm</t>
  </si>
  <si>
    <t>-894661723</t>
  </si>
  <si>
    <t>K815</t>
  </si>
  <si>
    <t>izolace tepelná minerální izolací s povrchovou úpravou:
pro potrubí PPR 40x6,7 - tl. 40 mm</t>
  </si>
  <si>
    <t>1854071483</t>
  </si>
  <si>
    <t>K816</t>
  </si>
  <si>
    <t>Kotvicí zařízení pro výše uvedené potrubí</t>
  </si>
  <si>
    <t>-1006680137</t>
  </si>
  <si>
    <t>K817</t>
  </si>
  <si>
    <t>1123095064</t>
  </si>
  <si>
    <t>K818</t>
  </si>
  <si>
    <t>"Nátěry kovových potrubí a armatur do DN 40 synt.
na vzduchuschnoucí dvojnásobné základní"
 DN 40</t>
  </si>
  <si>
    <t>-1632843615</t>
  </si>
  <si>
    <t>K819</t>
  </si>
  <si>
    <t>576424879</t>
  </si>
  <si>
    <t>K820</t>
  </si>
  <si>
    <t>-1423306009</t>
  </si>
  <si>
    <t>K823</t>
  </si>
  <si>
    <t>467913583</t>
  </si>
  <si>
    <t>K824</t>
  </si>
  <si>
    <t>-602321270</t>
  </si>
  <si>
    <t>K825</t>
  </si>
  <si>
    <t>636493483</t>
  </si>
  <si>
    <t>K830</t>
  </si>
  <si>
    <t xml:space="preserve">"Zhotovení prostupů běžným zdivem
(dle dispozice – viz výkresová část)"
</t>
  </si>
  <si>
    <t>1242610533</t>
  </si>
  <si>
    <t>K831</t>
  </si>
  <si>
    <t>Revizní dvířka v podhledech</t>
  </si>
  <si>
    <t>494022991</t>
  </si>
  <si>
    <t>K832</t>
  </si>
  <si>
    <t xml:space="preserve">"Zabezpečí začistění prostupů pro zařízení vytápění v budově a na vstupu do objektu SO 01
</t>
  </si>
  <si>
    <t>777799309</t>
  </si>
  <si>
    <t>K833</t>
  </si>
  <si>
    <t xml:space="preserve">"Zabezpečí dozdění šachet pro potrubí vytápění 
i s požadovanou požární odolností v budově a na vstupu do objektu SO 01
</t>
  </si>
  <si>
    <t>1385145856</t>
  </si>
  <si>
    <t>K834</t>
  </si>
  <si>
    <t>Rozebrání stávajících podhledů</t>
  </si>
  <si>
    <t>-776760155</t>
  </si>
  <si>
    <t>K835</t>
  </si>
  <si>
    <t>Obnovení podhledů</t>
  </si>
  <si>
    <t>385770123</t>
  </si>
  <si>
    <t>K836</t>
  </si>
  <si>
    <t>Opravy a dokončovací práce po obnovení podhledů</t>
  </si>
  <si>
    <t>-270635011</t>
  </si>
  <si>
    <t>K837</t>
  </si>
  <si>
    <t xml:space="preserve">"Vybudování šachty v podlaze objektu LDN pro potrubí
a její následné zapravení a doplnění podlahy"
</t>
  </si>
  <si>
    <t>-1828662039</t>
  </si>
  <si>
    <t>K838</t>
  </si>
  <si>
    <t>Zhotovení prostupů základy objektu LDN pro potrubí</t>
  </si>
  <si>
    <t>388884914</t>
  </si>
  <si>
    <t>K839</t>
  </si>
  <si>
    <t xml:space="preserve">Ošetření prostupů a vedení potrubí přes nefunkční těleso parovodu pod objektem SO 01
</t>
  </si>
  <si>
    <t>-766910417</t>
  </si>
  <si>
    <t>DEMONTÁŽE</t>
  </si>
  <si>
    <t>K840</t>
  </si>
  <si>
    <t>Demontáže potrubí vč. izolací DN32 – DN40 – ocelové potrubí</t>
  </si>
  <si>
    <t>-1593700258</t>
  </si>
  <si>
    <t>K841</t>
  </si>
  <si>
    <t>Demontáže předizolovaného potrubí</t>
  </si>
  <si>
    <t>-1790730571</t>
  </si>
  <si>
    <t>K842</t>
  </si>
  <si>
    <t>Demontáže kotvících a doplňkových konstrukcí demontovaného potrubí</t>
  </si>
  <si>
    <t>1807780729</t>
  </si>
  <si>
    <t>K843</t>
  </si>
  <si>
    <t>Demontáže armatur instalovaných na demontovaném potrubí.</t>
  </si>
  <si>
    <t>-1203179925</t>
  </si>
  <si>
    <t>K844</t>
  </si>
  <si>
    <t xml:space="preserve">"Vynesení, šrotování, skládkování, ekologická likvidace demontovaného materiálu a zařízení
Zisk z prodeje kovového odpadu přináleží objednateli"
</t>
  </si>
  <si>
    <t>-1487988805</t>
  </si>
  <si>
    <t>K784</t>
  </si>
  <si>
    <t>geodetické práce, pasportizace, kalibrace, apod.</t>
  </si>
  <si>
    <t>1713566286</t>
  </si>
  <si>
    <t>K786</t>
  </si>
  <si>
    <t>bourací práce</t>
  </si>
  <si>
    <t>-1568475386</t>
  </si>
  <si>
    <t>K787</t>
  </si>
  <si>
    <t>poplatky (DIR, pronájem pozemků, apod.)</t>
  </si>
  <si>
    <t>-494949132</t>
  </si>
  <si>
    <t>K849</t>
  </si>
  <si>
    <t>1037715608</t>
  </si>
  <si>
    <t>SO 08 - Přípojka NN</t>
  </si>
  <si>
    <t xml:space="preserve">    721 - ROZVODY   NN</t>
  </si>
  <si>
    <t xml:space="preserve">    722 - zemní   a  stavební   práce</t>
  </si>
  <si>
    <t>ROZVODY   NN</t>
  </si>
  <si>
    <t>K167</t>
  </si>
  <si>
    <t>KABEL CYKY J3x185+95 mm2</t>
  </si>
  <si>
    <t>287686783</t>
  </si>
  <si>
    <t>K168</t>
  </si>
  <si>
    <t>KABEL AYKY 4x50 mm2</t>
  </si>
  <si>
    <t>306906546</t>
  </si>
  <si>
    <t>K169</t>
  </si>
  <si>
    <t>Trubka KOPODUR 110-červená-tuhá chránička dvouplášťová zemní pr110 mm</t>
  </si>
  <si>
    <t>-1016218074</t>
  </si>
  <si>
    <t>K170</t>
  </si>
  <si>
    <t>FOLIE výstažná š- 33</t>
  </si>
  <si>
    <t>-966753510</t>
  </si>
  <si>
    <t>K171</t>
  </si>
  <si>
    <t>zemnicí pásek FeZn 4x30</t>
  </si>
  <si>
    <t>379632969</t>
  </si>
  <si>
    <t>K172</t>
  </si>
  <si>
    <t>uložení kabelu volně , do chráničky</t>
  </si>
  <si>
    <t>-1862987891</t>
  </si>
  <si>
    <t>K173</t>
  </si>
  <si>
    <t>Pojistky 200A FO1</t>
  </si>
  <si>
    <t>-826271086</t>
  </si>
  <si>
    <t>K174</t>
  </si>
  <si>
    <t>Přepojení kabelů AYKY 4x50 - v pojiskovém pilíři</t>
  </si>
  <si>
    <t>-156165827</t>
  </si>
  <si>
    <t>K175</t>
  </si>
  <si>
    <t>ukončení kabelu CY 185mm2</t>
  </si>
  <si>
    <t>-1741613922</t>
  </si>
  <si>
    <t>K176</t>
  </si>
  <si>
    <t>El kabel žlab 100x 50</t>
  </si>
  <si>
    <t>1373741600</t>
  </si>
  <si>
    <t>zemní   a  stavební   práce</t>
  </si>
  <si>
    <t>K179</t>
  </si>
  <si>
    <t>Hloubení kabelové rýhy 60x80 cm v zemině č.4 strojně včetně pažení</t>
  </si>
  <si>
    <t>2119285330</t>
  </si>
  <si>
    <t>K180</t>
  </si>
  <si>
    <t>Hloubení kabelové rýhy 60x80 cm v zemině č.4 ručně včetně pažení</t>
  </si>
  <si>
    <t>512205823</t>
  </si>
  <si>
    <t>K181</t>
  </si>
  <si>
    <t>Zřízení kabelové lože z prosáté zeminy/ písku/</t>
  </si>
  <si>
    <t>172133813</t>
  </si>
  <si>
    <t>K182</t>
  </si>
  <si>
    <t>řezání živočné vozovky</t>
  </si>
  <si>
    <t>-191159019</t>
  </si>
  <si>
    <t>K183</t>
  </si>
  <si>
    <t>odpoz vybouzaného živičné vozovky na skládku</t>
  </si>
  <si>
    <t>1575887763</t>
  </si>
  <si>
    <t>K184</t>
  </si>
  <si>
    <t>Obetonování a podbetonování chráničky (křížení s ostat. sítěmi)</t>
  </si>
  <si>
    <t>1259224412</t>
  </si>
  <si>
    <t>K185</t>
  </si>
  <si>
    <t>Zához kabelové rýhy 60x80 cm</t>
  </si>
  <si>
    <t>-952761708</t>
  </si>
  <si>
    <t>K186</t>
  </si>
  <si>
    <t>hutnění zeminy strojně</t>
  </si>
  <si>
    <t>-1387828295</t>
  </si>
  <si>
    <t>K187</t>
  </si>
  <si>
    <t>odvoz přebytečné zeminy do 25 km na skládku</t>
  </si>
  <si>
    <t>-1925906099</t>
  </si>
  <si>
    <t>K188</t>
  </si>
  <si>
    <t>písek kopaný</t>
  </si>
  <si>
    <t>-134927292</t>
  </si>
  <si>
    <t>K189</t>
  </si>
  <si>
    <t>provizorní úprava terénu tř 4</t>
  </si>
  <si>
    <t>-513054678</t>
  </si>
  <si>
    <t>K190</t>
  </si>
  <si>
    <t>zhotovení průrazu základovým pasem tl 60 cm do budovy</t>
  </si>
  <si>
    <t>-65199941</t>
  </si>
  <si>
    <t>K191</t>
  </si>
  <si>
    <t>izolace proti vodě</t>
  </si>
  <si>
    <t>-1095587276</t>
  </si>
  <si>
    <t>K192</t>
  </si>
  <si>
    <t>stavebné přípomocké práce - zazdění průrazu, obetonování chrániček</t>
  </si>
  <si>
    <t>575087227</t>
  </si>
  <si>
    <t>VRN - Ostatní a vedlejší náklady</t>
  </si>
  <si>
    <t>Zpracování realizační a výrobní dokumentace, technologických postupů atd</t>
  </si>
  <si>
    <t>-1843134602</t>
  </si>
  <si>
    <t xml:space="preserve">Revize, zkoušky, měření, testy
Náklady na provedení všech nezbytných zkoušek, atestů a revizí podle ČSN, ČSN EN, podmínek projektové dokumentace, stavebního povolení a případných 
 jiných právních nebo technických předpisů platných v době provádění a předání díla, kterými bude prokázáno dosažení předepsané kvality a předepsaných
technických parametrů díla v průběhu výstavby, při předání a převzetí díla a při kolaudaci stavby.
Náklady zhotovitele, které vzniknou v souvislosti s povinnostmi zhotovitele provést kontrolní měření intenzity osvětlení, přítomnosti radonu apod., 
vyplývající z vyjádření KHS, stavebního úřadu a dalších dotčených orgánů.
</t>
  </si>
  <si>
    <t>262765619</t>
  </si>
  <si>
    <t>Geolog (posudky, návrhy, přejímky, součínnost se stavbou atd.)</t>
  </si>
  <si>
    <t>-129781720</t>
  </si>
  <si>
    <t>Koordinační činnost</t>
  </si>
  <si>
    <t>-1578183063</t>
  </si>
  <si>
    <t>Zajištění podkladů ke kolaudaci stavby</t>
  </si>
  <si>
    <t>-2115447792</t>
  </si>
  <si>
    <t>Návrh a zpracování plánu organizace výstavby, harmonogram prací</t>
  </si>
  <si>
    <t>-753124427</t>
  </si>
  <si>
    <t>Vzorkování</t>
  </si>
  <si>
    <t>-1065803216</t>
  </si>
  <si>
    <t>x1</t>
  </si>
  <si>
    <t>Geodetické práce
geodetické zaměření skutečného provedení, zhotovení geometrického plánu, vytýčení sítí, vytýčení stavby atd.</t>
  </si>
  <si>
    <t>-915176049</t>
  </si>
  <si>
    <t>x2111</t>
  </si>
  <si>
    <t>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staveniště,náklady na likvidaci odpadu (prořez, obalový materiál atd.) náklady na znovuuvedení prostoru zařízení staveniště do původního stavu atd.</t>
  </si>
  <si>
    <t>1628184059</t>
  </si>
  <si>
    <t>x3</t>
  </si>
  <si>
    <t>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Také obsahuje náklady na dopravu pracovníků. Obsahuje dopravu pronajatého lešení, bednění atd.</t>
  </si>
  <si>
    <t>-879587519</t>
  </si>
  <si>
    <t>x5</t>
  </si>
  <si>
    <t xml:space="preserve">Opatření BOZP v rozsahu NV 591/2006 Sb. a další platné legislativy
Náklady na veškerá opatření na úseku BOZP v rozsahu NV 591/2006Sb, NV 262/2005 Sb., zák. 309/2006 Sb., zák. 183/2006 Sb., další platné legislativy, Plánu BOZP, zejména: oplocení a likvidace oplocení staveniště, označení staveniště, koordinátor BOZP, zabezpečení vjezdu a výjezdu na staveniště, zpracování technologických postupů bouracích, montážních, betonářských a dalších prací, opatření při práci ve výškách a nad volnou hloubkou, opatření při zemních pracích, opatření kolektivní ochrany, opatření individuální ochrany, opatření při bouracích pracích, opatření při betonářských a montážních pracích, platná revizní oprávnění, opatření při užívání stavební mechanizace, protipožární opatření, vybavení prostředky první pomoci, protipožárními prostředky, opatření při přenosu elektrické energie apod.         
</t>
  </si>
  <si>
    <t>2053012446</t>
  </si>
  <si>
    <t>x7</t>
  </si>
  <si>
    <t xml:space="preserve">Vypracování dokumentace skutečného provedení Obsahuje vypracování dokumentace skutečného provedení stavby autorizovanou osobou v 3 tištěných paré + 1x na digitálním nosiči - VE FORMÁTECH PDF a V OTEVŘENÉM FORMÁTU dwg A doc, dále soupis a zdůvodnění změn oproti původní dokumentaci, projednání změn oproti původní dokumentaci, vyžadujících povolení Změny stavby před dokončením, pokud tato změna nebyla vědomě vyvolána zadavatelem stavby, včetně vypracování všech podkladů a podání na příslušném úřadě veřejné správy.  
</t>
  </si>
  <si>
    <t>303010491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</si>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</sst>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6">
    <fill>
      <patternFill/>
    </fill>
    <fill>
      <patternFill patternType="gray125"/>
    </fill>
    <fill>
      <patternFill patternType="solid">
        <fgColor rgb="FFFFFFCC"/>
        <bgColor indexed="64"/>
      </patternFill>
    </fill>
    <fill>
      <patternFill patternType="solid">
        <fgColor rgb="FFD2D2D2"/>
        <bgColor indexed="64"/>
      </patternFill>
    </fill>
    <fill>
      <patternFill patternType="solid">
        <fgColor rgb="FFBEBEBE"/>
        <bgColor indexed="64"/>
      </patternFill>
    </fill>
    <fill>
      <patternFill patternType="solid">
        <fgColor rgb="FFC0C0C0"/>
        <bgColor indexed="64"/>
      </patternFill>
    </fill>
  </fills>
  <borders count="31">
    <border>
      <left/>
      <right/>
      <top/>
      <bottom/>
      <diagonal/>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969696"/>
      </top>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bottom style="hair">
        <color rgb="FF969696"/>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bottom style="hair">
        <color rgb="FF969696"/>
      </bottom>
    </border>
    <border>
      <left/>
      <right style="hair">
        <color rgb="FF969696"/>
      </right>
      <top/>
      <bottom style="hair">
        <color rgb="FF969696"/>
      </bottom>
    </border>
    <border>
      <left/>
      <right/>
      <top style="hair">
        <color rgb="FF000000"/>
      </top>
      <bottom/>
    </border>
    <border>
      <left/>
      <right/>
      <top/>
      <bottom style="hair">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33">
    <xf numFmtId="0" fontId="0" fillId="0" borderId="0" xfId="0"/>
    <xf numFmtId="0" fontId="0" fillId="0" borderId="0" xfId="0" applyAlignment="1">
      <alignment horizontal="center" vertical="center"/>
    </xf>
    <xf numFmtId="49" fontId="3" fillId="2" borderId="0" xfId="0" applyNumberFormat="1" applyFont="1" applyFill="1" applyAlignment="1" applyProtection="1">
      <alignment horizontal="left" vertical="center"/>
      <protection locked="0"/>
    </xf>
    <xf numFmtId="0" fontId="9" fillId="0" borderId="0" xfId="0" applyFont="1" applyProtection="1">
      <protection locked="0"/>
    </xf>
    <xf numFmtId="4" fontId="23" fillId="2" borderId="1" xfId="0" applyNumberFormat="1" applyFont="1" applyFill="1" applyBorder="1" applyAlignment="1" applyProtection="1">
      <alignment vertical="center"/>
      <protection locked="0"/>
    </xf>
    <xf numFmtId="0" fontId="0" fillId="0" borderId="0" xfId="0" applyAlignment="1" applyProtection="1">
      <alignment vertical="center"/>
      <protection locked="0"/>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12" fillId="0" borderId="0" xfId="0" applyFont="1" applyAlignment="1" applyProtection="1">
      <alignment vertical="center"/>
      <protection locked="0"/>
    </xf>
    <xf numFmtId="4" fontId="39" fillId="2" borderId="1" xfId="0" applyNumberFormat="1" applyFont="1" applyFill="1" applyBorder="1" applyAlignment="1" applyProtection="1">
      <alignment vertical="center"/>
      <protection locked="0"/>
    </xf>
    <xf numFmtId="0" fontId="13" fillId="0" borderId="0" xfId="0" applyFont="1" applyAlignment="1" applyProtection="1">
      <alignment vertical="center"/>
      <protection locked="0"/>
    </xf>
    <xf numFmtId="167" fontId="23" fillId="2" borderId="1" xfId="0" applyNumberFormat="1" applyFont="1" applyFill="1" applyBorder="1" applyAlignment="1" applyProtection="1">
      <alignment vertical="center"/>
      <protection locked="0"/>
    </xf>
    <xf numFmtId="0" fontId="0" fillId="0" borderId="0" xfId="0" applyAlignment="1">
      <alignment vertical="top"/>
    </xf>
    <xf numFmtId="0" fontId="41" fillId="0" borderId="2" xfId="0" applyFont="1" applyBorder="1" applyAlignment="1">
      <alignment vertical="center" wrapText="1"/>
    </xf>
    <xf numFmtId="0" fontId="41" fillId="0" borderId="3" xfId="0" applyFont="1" applyBorder="1" applyAlignment="1">
      <alignment vertical="center" wrapText="1"/>
    </xf>
    <xf numFmtId="0" fontId="41" fillId="0" borderId="4" xfId="0" applyFont="1" applyBorder="1" applyAlignment="1">
      <alignment vertical="center" wrapText="1"/>
    </xf>
    <xf numFmtId="0" fontId="41" fillId="0" borderId="5" xfId="0" applyFont="1" applyBorder="1" applyAlignment="1">
      <alignment horizontal="center" vertical="center" wrapText="1"/>
    </xf>
    <xf numFmtId="0" fontId="41" fillId="0" borderId="6" xfId="0" applyFont="1" applyBorder="1" applyAlignment="1">
      <alignment horizontal="center" vertical="center" wrapText="1"/>
    </xf>
    <xf numFmtId="0" fontId="41" fillId="0" borderId="5" xfId="0" applyFont="1" applyBorder="1" applyAlignment="1">
      <alignment vertical="center" wrapText="1"/>
    </xf>
    <xf numFmtId="0" fontId="41" fillId="0" borderId="6"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5"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1" fillId="0" borderId="7" xfId="0" applyFont="1" applyBorder="1" applyAlignment="1">
      <alignment vertical="center" wrapText="1"/>
    </xf>
    <xf numFmtId="0" fontId="45" fillId="0" borderId="8" xfId="0" applyFont="1" applyBorder="1" applyAlignment="1">
      <alignment vertical="center" wrapText="1"/>
    </xf>
    <xf numFmtId="0" fontId="41" fillId="0" borderId="9" xfId="0" applyFont="1" applyBorder="1" applyAlignment="1">
      <alignment vertical="center" wrapText="1"/>
    </xf>
    <xf numFmtId="0" fontId="41" fillId="0" borderId="0" xfId="0" applyFont="1" applyBorder="1" applyAlignment="1">
      <alignment vertical="top"/>
    </xf>
    <xf numFmtId="0" fontId="41" fillId="0" borderId="0" xfId="0" applyFont="1" applyAlignment="1">
      <alignment vertical="top"/>
    </xf>
    <xf numFmtId="0" fontId="41" fillId="0" borderId="2" xfId="0" applyFont="1" applyBorder="1" applyAlignment="1">
      <alignment horizontal="left" vertical="center"/>
    </xf>
    <xf numFmtId="0" fontId="41" fillId="0" borderId="3" xfId="0" applyFont="1" applyBorder="1" applyAlignment="1">
      <alignment horizontal="left" vertical="center"/>
    </xf>
    <xf numFmtId="0" fontId="41" fillId="0" borderId="4" xfId="0" applyFont="1" applyBorder="1" applyAlignment="1">
      <alignment horizontal="left" vertical="center"/>
    </xf>
    <xf numFmtId="0" fontId="41" fillId="0" borderId="5" xfId="0" applyFont="1" applyBorder="1" applyAlignment="1">
      <alignment horizontal="left" vertical="center"/>
    </xf>
    <xf numFmtId="0" fontId="41" fillId="0" borderId="6"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8" xfId="0" applyFont="1" applyBorder="1" applyAlignment="1">
      <alignment horizontal="left" vertical="center"/>
    </xf>
    <xf numFmtId="0" fontId="43" fillId="0" borderId="8" xfId="0" applyFont="1" applyBorder="1" applyAlignment="1">
      <alignment horizontal="center" vertical="center"/>
    </xf>
    <xf numFmtId="0" fontId="46" fillId="0" borderId="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5" xfId="0" applyFont="1" applyBorder="1" applyAlignment="1">
      <alignment horizontal="left" vertical="center"/>
    </xf>
    <xf numFmtId="0" fontId="41" fillId="0" borderId="7" xfId="0" applyFont="1" applyBorder="1" applyAlignment="1">
      <alignment horizontal="left" vertical="center"/>
    </xf>
    <xf numFmtId="0" fontId="45" fillId="0" borderId="8" xfId="0" applyFont="1" applyBorder="1" applyAlignment="1">
      <alignment horizontal="left" vertical="center"/>
    </xf>
    <xf numFmtId="0" fontId="41" fillId="0" borderId="9" xfId="0" applyFont="1" applyBorder="1" applyAlignment="1">
      <alignment horizontal="left" vertical="center"/>
    </xf>
    <xf numFmtId="0" fontId="41"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8" xfId="0" applyFont="1" applyBorder="1" applyAlignment="1">
      <alignment horizontal="left" vertical="center"/>
    </xf>
    <xf numFmtId="0" fontId="41"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41" fillId="0" borderId="2" xfId="0" applyFont="1" applyBorder="1" applyAlignment="1">
      <alignment horizontal="left" vertical="center" wrapText="1"/>
    </xf>
    <xf numFmtId="0" fontId="41" fillId="0" borderId="3" xfId="0" applyFont="1" applyBorder="1" applyAlignment="1">
      <alignment horizontal="left" vertical="center" wrapText="1"/>
    </xf>
    <xf numFmtId="0" fontId="41" fillId="0" borderId="4" xfId="0" applyFont="1" applyBorder="1" applyAlignment="1">
      <alignment horizontal="left" vertical="center" wrapText="1"/>
    </xf>
    <xf numFmtId="0" fontId="41" fillId="0" borderId="5" xfId="0" applyFont="1" applyBorder="1" applyAlignment="1">
      <alignment horizontal="left" vertical="center" wrapText="1"/>
    </xf>
    <xf numFmtId="0" fontId="41" fillId="0" borderId="6" xfId="0" applyFont="1" applyBorder="1" applyAlignment="1">
      <alignment horizontal="left" vertical="center" wrapText="1"/>
    </xf>
    <xf numFmtId="0" fontId="46" fillId="0" borderId="5" xfId="0" applyFont="1" applyBorder="1" applyAlignment="1">
      <alignment horizontal="left" vertical="center" wrapText="1"/>
    </xf>
    <xf numFmtId="0" fontId="46" fillId="0" borderId="6" xfId="0" applyFont="1" applyBorder="1" applyAlignment="1">
      <alignment horizontal="left" vertical="center" wrapText="1"/>
    </xf>
    <xf numFmtId="0" fontId="44" fillId="0" borderId="5" xfId="0" applyFont="1" applyBorder="1" applyAlignment="1">
      <alignment horizontal="left" vertical="center" wrapText="1"/>
    </xf>
    <xf numFmtId="0" fontId="44" fillId="0" borderId="0" xfId="0" applyFont="1" applyBorder="1" applyAlignment="1">
      <alignment horizontal="left" vertical="center"/>
    </xf>
    <xf numFmtId="0" fontId="44" fillId="0" borderId="6" xfId="0" applyFont="1" applyBorder="1" applyAlignment="1">
      <alignment horizontal="left" vertical="center" wrapText="1"/>
    </xf>
    <xf numFmtId="0" fontId="44" fillId="0" borderId="6" xfId="0" applyFont="1" applyBorder="1" applyAlignment="1">
      <alignment horizontal="left" vertical="center"/>
    </xf>
    <xf numFmtId="0" fontId="44" fillId="0" borderId="7" xfId="0" applyFont="1" applyBorder="1" applyAlignment="1">
      <alignment horizontal="left" vertical="center" wrapText="1"/>
    </xf>
    <xf numFmtId="0" fontId="44" fillId="0" borderId="8" xfId="0" applyFont="1" applyBorder="1" applyAlignment="1">
      <alignment horizontal="left" vertical="center" wrapText="1"/>
    </xf>
    <xf numFmtId="0" fontId="44" fillId="0" borderId="9"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7" xfId="0" applyFont="1" applyBorder="1" applyAlignment="1">
      <alignment horizontal="left" vertical="center"/>
    </xf>
    <xf numFmtId="0" fontId="44" fillId="0" borderId="9"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8" xfId="0" applyFont="1" applyBorder="1" applyAlignment="1">
      <alignment vertical="center"/>
    </xf>
    <xf numFmtId="0" fontId="43" fillId="0" borderId="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8" xfId="0" applyBorder="1" applyAlignment="1">
      <alignment vertical="top"/>
    </xf>
    <xf numFmtId="0" fontId="43" fillId="0" borderId="8" xfId="0" applyFont="1" applyBorder="1" applyAlignment="1">
      <alignment horizontal="left"/>
    </xf>
    <xf numFmtId="0" fontId="46" fillId="0" borderId="8" xfId="0" applyFont="1" applyBorder="1"/>
    <xf numFmtId="0" fontId="41" fillId="0" borderId="5" xfId="0" applyFont="1" applyBorder="1" applyAlignment="1">
      <alignment vertical="top"/>
    </xf>
    <xf numFmtId="0" fontId="41" fillId="0" borderId="6" xfId="0" applyFont="1" applyBorder="1" applyAlignment="1">
      <alignment vertical="top"/>
    </xf>
    <xf numFmtId="0" fontId="41" fillId="0" borderId="7" xfId="0" applyFont="1" applyBorder="1" applyAlignment="1">
      <alignment vertical="top"/>
    </xf>
    <xf numFmtId="0" fontId="41" fillId="0" borderId="8" xfId="0" applyFont="1" applyBorder="1" applyAlignment="1">
      <alignment vertical="top"/>
    </xf>
    <xf numFmtId="0" fontId="41" fillId="0" borderId="9" xfId="0" applyFont="1" applyBorder="1" applyAlignment="1">
      <alignment vertical="top"/>
    </xf>
    <xf numFmtId="0" fontId="0" fillId="0" borderId="0" xfId="0" applyProtection="1">
      <protection/>
    </xf>
    <xf numFmtId="0" fontId="0" fillId="0" borderId="0" xfId="0" applyAlignment="1" applyProtection="1">
      <alignment horizontal="left" vertical="center"/>
      <protection/>
    </xf>
    <xf numFmtId="0" fontId="0" fillId="0" borderId="10" xfId="0" applyBorder="1" applyProtection="1">
      <protection/>
    </xf>
    <xf numFmtId="0" fontId="0" fillId="0" borderId="11" xfId="0" applyBorder="1" applyProtection="1">
      <protection/>
    </xf>
    <xf numFmtId="0" fontId="0" fillId="0" borderId="12" xfId="0" applyBorder="1" applyProtection="1">
      <protection/>
    </xf>
    <xf numFmtId="0" fontId="16" fillId="0" borderId="0" xfId="0" applyFont="1" applyAlignment="1" applyProtection="1">
      <alignment horizontal="left" vertical="center"/>
      <protection/>
    </xf>
    <xf numFmtId="0" fontId="32" fillId="0" borderId="0" xfId="0" applyFont="1" applyAlignment="1" applyProtection="1">
      <alignment horizontal="left" vertical="center"/>
      <protection/>
    </xf>
    <xf numFmtId="0" fontId="2" fillId="0" borderId="0" xfId="0" applyFont="1" applyAlignment="1" applyProtection="1">
      <alignment horizontal="left" vertical="center"/>
      <protection/>
    </xf>
    <xf numFmtId="0" fontId="0" fillId="0" borderId="0" xfId="0" applyAlignment="1" applyProtection="1">
      <alignment vertical="center"/>
      <protection/>
    </xf>
    <xf numFmtId="0" fontId="0" fillId="0" borderId="12" xfId="0" applyBorder="1" applyAlignment="1" applyProtection="1">
      <alignment vertical="center"/>
      <protection/>
    </xf>
    <xf numFmtId="0" fontId="3" fillId="0" borderId="0" xfId="0" applyFont="1" applyAlignment="1" applyProtection="1">
      <alignment horizontal="left" vertical="center"/>
      <protection/>
    </xf>
    <xf numFmtId="165" fontId="3" fillId="0" borderId="0" xfId="0" applyNumberFormat="1" applyFont="1" applyAlignment="1" applyProtection="1">
      <alignment horizontal="left" vertical="center"/>
      <protection/>
    </xf>
    <xf numFmtId="0" fontId="0" fillId="0" borderId="0" xfId="0" applyAlignment="1" applyProtection="1">
      <alignment vertical="center" wrapText="1"/>
      <protection/>
    </xf>
    <xf numFmtId="0" fontId="0" fillId="0" borderId="12" xfId="0" applyBorder="1" applyAlignment="1" applyProtection="1">
      <alignment vertical="center" wrapText="1"/>
      <protection/>
    </xf>
    <xf numFmtId="0" fontId="0" fillId="0" borderId="13" xfId="0" applyBorder="1" applyAlignment="1" applyProtection="1">
      <alignment vertical="center"/>
      <protection/>
    </xf>
    <xf numFmtId="0" fontId="19" fillId="0" borderId="0" xfId="0" applyFont="1" applyAlignment="1" applyProtection="1">
      <alignment horizontal="left" vertical="center"/>
      <protection/>
    </xf>
    <xf numFmtId="4" fontId="25" fillId="0" borderId="0" xfId="0" applyNumberFormat="1" applyFont="1" applyAlignment="1" applyProtection="1">
      <alignment vertical="center"/>
      <protection/>
    </xf>
    <xf numFmtId="0" fontId="2" fillId="0" borderId="0" xfId="0" applyFont="1" applyAlignment="1" applyProtection="1">
      <alignment horizontal="right" vertical="center"/>
      <protection/>
    </xf>
    <xf numFmtId="0" fontId="22" fillId="0" borderId="0" xfId="0" applyFont="1" applyAlignment="1" applyProtection="1">
      <alignment horizontal="left" vertical="center"/>
      <protection/>
    </xf>
    <xf numFmtId="4" fontId="2" fillId="0" borderId="0" xfId="0" applyNumberFormat="1" applyFont="1" applyAlignment="1" applyProtection="1">
      <alignment vertical="center"/>
      <protection/>
    </xf>
    <xf numFmtId="164" fontId="2" fillId="0" borderId="0" xfId="0" applyNumberFormat="1" applyFont="1" applyAlignment="1" applyProtection="1">
      <alignment horizontal="right" vertical="center"/>
      <protection/>
    </xf>
    <xf numFmtId="0" fontId="0" fillId="3" borderId="0" xfId="0" applyFill="1" applyAlignment="1" applyProtection="1">
      <alignment vertical="center"/>
      <protection/>
    </xf>
    <xf numFmtId="0" fontId="5" fillId="3" borderId="14" xfId="0" applyFont="1" applyFill="1" applyBorder="1" applyAlignment="1" applyProtection="1">
      <alignment horizontal="left" vertical="center"/>
      <protection/>
    </xf>
    <xf numFmtId="0" fontId="0" fillId="3" borderId="15" xfId="0" applyFill="1" applyBorder="1" applyAlignment="1" applyProtection="1">
      <alignment vertical="center"/>
      <protection/>
    </xf>
    <xf numFmtId="0" fontId="5" fillId="3" borderId="15" xfId="0" applyFont="1" applyFill="1" applyBorder="1" applyAlignment="1" applyProtection="1">
      <alignment horizontal="right" vertical="center"/>
      <protection/>
    </xf>
    <xf numFmtId="0" fontId="5" fillId="3" borderId="15" xfId="0" applyFont="1" applyFill="1" applyBorder="1" applyAlignment="1" applyProtection="1">
      <alignment horizontal="center" vertical="center"/>
      <protection/>
    </xf>
    <xf numFmtId="4" fontId="5" fillId="3" borderId="15" xfId="0" applyNumberFormat="1" applyFont="1" applyFill="1" applyBorder="1" applyAlignment="1" applyProtection="1">
      <alignment vertical="center"/>
      <protection/>
    </xf>
    <xf numFmtId="0" fontId="0" fillId="3" borderId="16" xfId="0" applyFill="1" applyBorder="1" applyAlignment="1" applyProtection="1">
      <alignment vertical="center"/>
      <protection/>
    </xf>
    <xf numFmtId="0" fontId="0" fillId="0" borderId="17" xfId="0" applyBorder="1" applyAlignment="1" applyProtection="1">
      <alignment vertical="center"/>
      <protection/>
    </xf>
    <xf numFmtId="0" fontId="0" fillId="0" borderId="18" xfId="0" applyBorder="1" applyAlignment="1" applyProtection="1">
      <alignment vertical="center"/>
      <protection/>
    </xf>
    <xf numFmtId="0" fontId="0" fillId="0" borderId="10" xfId="0" applyBorder="1" applyAlignment="1" applyProtection="1">
      <alignment vertical="center"/>
      <protection/>
    </xf>
    <xf numFmtId="0" fontId="0" fillId="0" borderId="11" xfId="0" applyBorder="1" applyAlignment="1" applyProtection="1">
      <alignment vertical="center"/>
      <protection/>
    </xf>
    <xf numFmtId="0" fontId="3" fillId="0" borderId="0" xfId="0" applyFont="1" applyAlignment="1" applyProtection="1">
      <alignment horizontal="left" vertical="center" wrapText="1"/>
      <protection/>
    </xf>
    <xf numFmtId="0" fontId="23" fillId="3" borderId="0" xfId="0" applyFont="1" applyFill="1" applyAlignment="1" applyProtection="1">
      <alignment horizontal="left" vertical="center"/>
      <protection/>
    </xf>
    <xf numFmtId="0" fontId="23" fillId="3"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0" xfId="0" applyFont="1" applyAlignment="1" applyProtection="1">
      <alignment vertical="center"/>
      <protection/>
    </xf>
    <xf numFmtId="0" fontId="7" fillId="0" borderId="12" xfId="0" applyFont="1" applyBorder="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8" fillId="0" borderId="0" xfId="0" applyFont="1" applyAlignment="1" applyProtection="1">
      <alignment vertical="center"/>
      <protection/>
    </xf>
    <xf numFmtId="0" fontId="8" fillId="0" borderId="12" xfId="0" applyFont="1" applyBorder="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0" fillId="0" borderId="0" xfId="0" applyAlignment="1" applyProtection="1">
      <alignment horizontal="center" vertical="center" wrapText="1"/>
      <protection/>
    </xf>
    <xf numFmtId="0" fontId="0" fillId="0" borderId="12" xfId="0" applyBorder="1" applyAlignment="1" applyProtection="1">
      <alignment horizontal="center" vertical="center" wrapText="1"/>
      <protection/>
    </xf>
    <xf numFmtId="0" fontId="23" fillId="3" borderId="20" xfId="0" applyFont="1" applyFill="1" applyBorder="1" applyAlignment="1" applyProtection="1">
      <alignment horizontal="center" vertical="center" wrapText="1"/>
      <protection/>
    </xf>
    <xf numFmtId="0" fontId="23" fillId="3" borderId="21" xfId="0" applyFont="1" applyFill="1" applyBorder="1" applyAlignment="1" applyProtection="1">
      <alignment horizontal="center" vertical="center" wrapText="1"/>
      <protection/>
    </xf>
    <xf numFmtId="0" fontId="23" fillId="3" borderId="22" xfId="0" applyFont="1" applyFill="1" applyBorder="1" applyAlignment="1" applyProtection="1">
      <alignment horizontal="center" vertical="center" wrapText="1"/>
      <protection/>
    </xf>
    <xf numFmtId="0" fontId="24" fillId="0" borderId="20" xfId="0" applyFont="1" applyBorder="1" applyAlignment="1" applyProtection="1">
      <alignment horizontal="center" vertical="center" wrapText="1"/>
      <protection/>
    </xf>
    <xf numFmtId="0" fontId="24" fillId="0" borderId="21" xfId="0" applyFont="1" applyBorder="1" applyAlignment="1" applyProtection="1">
      <alignment horizontal="center" vertical="center" wrapText="1"/>
      <protection/>
    </xf>
    <xf numFmtId="0" fontId="24" fillId="0" borderId="22" xfId="0" applyFont="1" applyBorder="1" applyAlignment="1" applyProtection="1">
      <alignment horizontal="center" vertical="center" wrapText="1"/>
      <protection/>
    </xf>
    <xf numFmtId="0" fontId="25" fillId="0" borderId="0" xfId="0" applyFont="1" applyAlignment="1" applyProtection="1">
      <alignment horizontal="left" vertical="center"/>
      <protection/>
    </xf>
    <xf numFmtId="4" fontId="25" fillId="0" borderId="0" xfId="0" applyNumberFormat="1" applyFont="1" applyProtection="1">
      <protection/>
    </xf>
    <xf numFmtId="0" fontId="0" fillId="0" borderId="23" xfId="0" applyBorder="1" applyAlignment="1" applyProtection="1">
      <alignment vertical="center"/>
      <protection/>
    </xf>
    <xf numFmtId="166" fontId="34" fillId="0" borderId="13" xfId="0" applyNumberFormat="1" applyFont="1" applyBorder="1" applyProtection="1">
      <protection/>
    </xf>
    <xf numFmtId="166" fontId="34" fillId="0" borderId="24" xfId="0" applyNumberFormat="1" applyFont="1" applyBorder="1" applyProtection="1">
      <protection/>
    </xf>
    <xf numFmtId="4" fontId="35" fillId="0" borderId="0" xfId="0" applyNumberFormat="1" applyFont="1" applyAlignment="1" applyProtection="1">
      <alignment vertical="center"/>
      <protection/>
    </xf>
    <xf numFmtId="0" fontId="9" fillId="0" borderId="0" xfId="0" applyFont="1" applyProtection="1">
      <protection/>
    </xf>
    <xf numFmtId="0" fontId="9" fillId="0" borderId="12" xfId="0" applyFont="1" applyBorder="1" applyProtection="1">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4" fontId="7" fillId="0" borderId="0" xfId="0" applyNumberFormat="1" applyFont="1" applyProtection="1">
      <protection/>
    </xf>
    <xf numFmtId="0" fontId="9" fillId="0" borderId="25" xfId="0" applyFont="1" applyBorder="1" applyProtection="1">
      <protection/>
    </xf>
    <xf numFmtId="166" fontId="9" fillId="0" borderId="0" xfId="0" applyNumberFormat="1" applyFont="1" applyProtection="1">
      <protection/>
    </xf>
    <xf numFmtId="166" fontId="9" fillId="0" borderId="26" xfId="0" applyNumberFormat="1" applyFont="1" applyBorder="1" applyProtection="1">
      <protection/>
    </xf>
    <xf numFmtId="0" fontId="9" fillId="0" borderId="0" xfId="0" applyFont="1" applyAlignment="1" applyProtection="1">
      <alignment horizontal="center"/>
      <protection/>
    </xf>
    <xf numFmtId="4" fontId="9" fillId="0" borderId="0" xfId="0" applyNumberFormat="1" applyFont="1" applyAlignment="1" applyProtection="1">
      <alignment vertical="center"/>
      <protection/>
    </xf>
    <xf numFmtId="0" fontId="8" fillId="0" borderId="0" xfId="0" applyFont="1" applyAlignment="1" applyProtection="1">
      <alignment horizontal="left"/>
      <protection/>
    </xf>
    <xf numFmtId="4" fontId="8" fillId="0" borderId="0" xfId="0" applyNumberFormat="1" applyFont="1" applyProtection="1">
      <protection/>
    </xf>
    <xf numFmtId="0" fontId="24" fillId="0" borderId="0" xfId="0" applyFont="1" applyAlignment="1" applyProtection="1">
      <alignment horizontal="center" vertical="center"/>
      <protection/>
    </xf>
    <xf numFmtId="166" fontId="24" fillId="0" borderId="0" xfId="0" applyNumberFormat="1" applyFont="1" applyAlignment="1" applyProtection="1">
      <alignment vertical="center"/>
      <protection/>
    </xf>
    <xf numFmtId="166" fontId="24" fillId="0" borderId="26" xfId="0" applyNumberFormat="1" applyFont="1" applyBorder="1" applyAlignment="1" applyProtection="1">
      <alignment vertical="center"/>
      <protection/>
    </xf>
    <xf numFmtId="0" fontId="23" fillId="0" borderId="0" xfId="0" applyFont="1" applyAlignment="1" applyProtection="1">
      <alignment horizontal="left" vertical="center"/>
      <protection/>
    </xf>
    <xf numFmtId="4" fontId="0" fillId="0" borderId="0" xfId="0" applyNumberFormat="1" applyAlignment="1" applyProtection="1">
      <alignment vertical="center"/>
      <protection/>
    </xf>
    <xf numFmtId="0" fontId="36" fillId="0" borderId="0" xfId="0" applyFont="1" applyAlignment="1" applyProtection="1">
      <alignment horizontal="left" vertical="center"/>
      <protection/>
    </xf>
    <xf numFmtId="0" fontId="37" fillId="0" borderId="0" xfId="20" applyFont="1" applyAlignment="1" applyProtection="1">
      <alignment vertical="center" wrapText="1"/>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0" fontId="10" fillId="0" borderId="0" xfId="0" applyFont="1" applyAlignment="1" applyProtection="1">
      <alignment vertical="center"/>
      <protection/>
    </xf>
    <xf numFmtId="0" fontId="10" fillId="0" borderId="12" xfId="0" applyFont="1" applyBorder="1" applyAlignment="1" applyProtection="1">
      <alignment vertical="center"/>
      <protection/>
    </xf>
    <xf numFmtId="0" fontId="38"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25" xfId="0" applyFont="1" applyBorder="1" applyAlignment="1" applyProtection="1">
      <alignment vertical="center"/>
      <protection/>
    </xf>
    <xf numFmtId="0" fontId="10" fillId="0" borderId="26" xfId="0" applyFont="1" applyBorder="1" applyAlignment="1" applyProtection="1">
      <alignment vertical="center"/>
      <protection/>
    </xf>
    <xf numFmtId="0" fontId="11" fillId="0" borderId="0" xfId="0" applyFont="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25" xfId="0" applyFont="1" applyBorder="1" applyAlignment="1" applyProtection="1">
      <alignment vertical="center"/>
      <protection/>
    </xf>
    <xf numFmtId="0" fontId="11" fillId="0" borderId="26" xfId="0" applyFont="1" applyBorder="1" applyAlignment="1" applyProtection="1">
      <alignment vertical="center"/>
      <protection/>
    </xf>
    <xf numFmtId="0" fontId="12" fillId="0" borderId="0" xfId="0" applyFont="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25" xfId="0" applyFont="1" applyBorder="1" applyAlignment="1" applyProtection="1">
      <alignment vertical="center"/>
      <protection/>
    </xf>
    <xf numFmtId="0" fontId="12" fillId="0" borderId="26" xfId="0" applyFont="1" applyBorder="1" applyAlignment="1" applyProtection="1">
      <alignment vertical="center"/>
      <protection/>
    </xf>
    <xf numFmtId="0" fontId="40" fillId="0" borderId="12" xfId="0" applyFont="1" applyBorder="1" applyAlignment="1" applyProtection="1">
      <alignment vertical="center"/>
      <protection/>
    </xf>
    <xf numFmtId="0" fontId="39" fillId="0" borderId="0" xfId="0" applyFont="1" applyAlignment="1" applyProtection="1">
      <alignment horizontal="center" vertical="center"/>
      <protection/>
    </xf>
    <xf numFmtId="0" fontId="13" fillId="0" borderId="0" xfId="0" applyFont="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25" xfId="0" applyFont="1" applyBorder="1" applyAlignment="1" applyProtection="1">
      <alignment vertical="center"/>
      <protection/>
    </xf>
    <xf numFmtId="0" fontId="13" fillId="0" borderId="26" xfId="0" applyFont="1" applyBorder="1" applyAlignment="1" applyProtection="1">
      <alignment vertical="center"/>
      <protection/>
    </xf>
    <xf numFmtId="0" fontId="0" fillId="0" borderId="27" xfId="0" applyBorder="1" applyAlignment="1" applyProtection="1">
      <alignment vertical="center"/>
      <protection/>
    </xf>
    <xf numFmtId="0" fontId="0" fillId="0" borderId="19" xfId="0" applyBorder="1" applyAlignment="1" applyProtection="1">
      <alignment vertical="center"/>
      <protection/>
    </xf>
    <xf numFmtId="0" fontId="0" fillId="0" borderId="28" xfId="0" applyBorder="1" applyAlignment="1" applyProtection="1">
      <alignment vertical="center"/>
      <protection/>
    </xf>
    <xf numFmtId="0" fontId="3" fillId="2" borderId="0" xfId="0" applyFont="1" applyFill="1" applyAlignment="1" applyProtection="1">
      <alignment horizontal="left" vertical="center"/>
      <protection/>
    </xf>
    <xf numFmtId="0" fontId="23" fillId="0" borderId="1" xfId="0" applyFont="1" applyBorder="1" applyAlignment="1" applyProtection="1">
      <alignment horizontal="center" vertical="center"/>
      <protection/>
    </xf>
    <xf numFmtId="49" fontId="23" fillId="0" borderId="1" xfId="0" applyNumberFormat="1" applyFont="1" applyBorder="1" applyAlignment="1" applyProtection="1">
      <alignment horizontal="left" vertical="center" wrapText="1"/>
      <protection/>
    </xf>
    <xf numFmtId="0" fontId="23" fillId="0" borderId="1" xfId="0" applyFont="1" applyBorder="1" applyAlignment="1" applyProtection="1">
      <alignment horizontal="left" vertical="center" wrapText="1"/>
      <protection/>
    </xf>
    <xf numFmtId="0" fontId="23" fillId="0" borderId="1" xfId="0" applyFont="1" applyBorder="1" applyAlignment="1" applyProtection="1">
      <alignment horizontal="center" vertical="center" wrapText="1"/>
      <protection/>
    </xf>
    <xf numFmtId="167" fontId="23" fillId="0" borderId="1" xfId="0" applyNumberFormat="1" applyFont="1" applyBorder="1" applyAlignment="1" applyProtection="1">
      <alignment vertical="center"/>
      <protection/>
    </xf>
    <xf numFmtId="4" fontId="23" fillId="0" borderId="1" xfId="0" applyNumberFormat="1" applyFont="1" applyBorder="1" applyAlignment="1" applyProtection="1">
      <alignment vertical="center"/>
      <protection/>
    </xf>
    <xf numFmtId="0" fontId="24" fillId="2" borderId="25" xfId="0" applyFont="1" applyFill="1" applyBorder="1" applyAlignment="1" applyProtection="1">
      <alignment horizontal="left" vertical="center"/>
      <protection/>
    </xf>
    <xf numFmtId="0" fontId="39" fillId="0" borderId="1" xfId="0" applyFont="1" applyBorder="1" applyAlignment="1" applyProtection="1">
      <alignment horizontal="center" vertical="center"/>
      <protection/>
    </xf>
    <xf numFmtId="49" fontId="39" fillId="0" borderId="1" xfId="0" applyNumberFormat="1" applyFont="1" applyBorder="1" applyAlignment="1" applyProtection="1">
      <alignment horizontal="left" vertical="center" wrapText="1"/>
      <protection/>
    </xf>
    <xf numFmtId="0" fontId="39" fillId="0" borderId="1" xfId="0" applyFont="1" applyBorder="1" applyAlignment="1" applyProtection="1">
      <alignment horizontal="left" vertical="center" wrapText="1"/>
      <protection/>
    </xf>
    <xf numFmtId="0" fontId="39" fillId="0" borderId="1" xfId="0" applyFont="1" applyBorder="1" applyAlignment="1" applyProtection="1">
      <alignment horizontal="center" vertical="center" wrapText="1"/>
      <protection/>
    </xf>
    <xf numFmtId="167" fontId="39" fillId="0" borderId="1" xfId="0" applyNumberFormat="1" applyFont="1" applyBorder="1" applyAlignment="1" applyProtection="1">
      <alignment vertical="center"/>
      <protection/>
    </xf>
    <xf numFmtId="4" fontId="39" fillId="0" borderId="1" xfId="0" applyNumberFormat="1" applyFont="1" applyBorder="1" applyAlignment="1" applyProtection="1">
      <alignment vertical="center"/>
      <protection/>
    </xf>
    <xf numFmtId="0" fontId="39" fillId="2" borderId="25" xfId="0" applyFont="1" applyFill="1" applyBorder="1" applyAlignment="1" applyProtection="1">
      <alignment horizontal="left" vertical="center"/>
      <protection/>
    </xf>
    <xf numFmtId="0" fontId="24" fillId="2" borderId="27" xfId="0" applyFont="1" applyFill="1" applyBorder="1" applyAlignment="1" applyProtection="1">
      <alignment horizontal="left" vertical="center"/>
      <protection/>
    </xf>
    <xf numFmtId="0" fontId="24" fillId="0" borderId="19" xfId="0" applyFont="1" applyBorder="1" applyAlignment="1" applyProtection="1">
      <alignment horizontal="center" vertical="center"/>
      <protection/>
    </xf>
    <xf numFmtId="166" fontId="24" fillId="0" borderId="19" xfId="0" applyNumberFormat="1" applyFont="1" applyBorder="1" applyAlignment="1" applyProtection="1">
      <alignment vertical="center"/>
      <protection/>
    </xf>
    <xf numFmtId="166" fontId="24" fillId="0" borderId="28" xfId="0" applyNumberFormat="1" applyFont="1" applyBorder="1" applyAlignment="1" applyProtection="1">
      <alignment vertical="center"/>
      <protection/>
    </xf>
    <xf numFmtId="0" fontId="14" fillId="0" borderId="0" xfId="0" applyFont="1" applyAlignment="1" applyProtection="1">
      <alignment horizontal="left" vertical="center"/>
      <protection/>
    </xf>
    <xf numFmtId="0" fontId="15" fillId="0" borderId="0" xfId="0" applyFont="1" applyAlignment="1" applyProtection="1">
      <alignment horizontal="left" vertical="center"/>
      <protection/>
    </xf>
    <xf numFmtId="0" fontId="17" fillId="0" borderId="0" xfId="0" applyFont="1" applyAlignment="1" applyProtection="1">
      <alignment horizontal="left" vertical="center"/>
      <protection/>
    </xf>
    <xf numFmtId="0" fontId="2" fillId="0" borderId="0" xfId="0" applyFont="1" applyAlignment="1" applyProtection="1">
      <alignment horizontal="left" vertical="top"/>
      <protection/>
    </xf>
    <xf numFmtId="0" fontId="4" fillId="0" borderId="0" xfId="0" applyFont="1" applyAlignment="1" applyProtection="1">
      <alignment horizontal="left" vertical="top"/>
      <protection/>
    </xf>
    <xf numFmtId="0" fontId="0" fillId="0" borderId="29" xfId="0" applyBorder="1" applyProtection="1">
      <protection/>
    </xf>
    <xf numFmtId="0" fontId="19" fillId="0" borderId="30" xfId="0" applyFont="1" applyBorder="1" applyAlignment="1" applyProtection="1">
      <alignment horizontal="left" vertical="center"/>
      <protection/>
    </xf>
    <xf numFmtId="0" fontId="0" fillId="0" borderId="30" xfId="0" applyBorder="1" applyAlignment="1" applyProtection="1">
      <alignment vertical="center"/>
      <protection/>
    </xf>
    <xf numFmtId="0" fontId="2" fillId="0" borderId="0" xfId="0" applyFont="1" applyAlignment="1" applyProtection="1">
      <alignment vertical="center"/>
      <protection/>
    </xf>
    <xf numFmtId="0" fontId="2" fillId="0" borderId="12" xfId="0" applyFont="1" applyBorder="1" applyAlignment="1" applyProtection="1">
      <alignment vertical="center"/>
      <protection/>
    </xf>
    <xf numFmtId="0" fontId="0" fillId="4" borderId="0" xfId="0" applyFill="1" applyAlignment="1" applyProtection="1">
      <alignment vertical="center"/>
      <protection/>
    </xf>
    <xf numFmtId="0" fontId="5" fillId="4" borderId="14" xfId="0" applyFont="1" applyFill="1" applyBorder="1" applyAlignment="1" applyProtection="1">
      <alignment horizontal="left" vertical="center"/>
      <protection/>
    </xf>
    <xf numFmtId="0" fontId="0" fillId="4" borderId="15" xfId="0" applyFill="1" applyBorder="1" applyAlignment="1" applyProtection="1">
      <alignment vertical="center"/>
      <protection/>
    </xf>
    <xf numFmtId="0" fontId="5" fillId="4" borderId="15" xfId="0" applyFont="1" applyFill="1" applyBorder="1" applyAlignment="1" applyProtection="1">
      <alignment horizontal="center" vertical="center"/>
      <protection/>
    </xf>
    <xf numFmtId="0" fontId="3" fillId="0" borderId="0" xfId="0" applyFont="1" applyAlignment="1" applyProtection="1">
      <alignment vertical="center"/>
      <protection/>
    </xf>
    <xf numFmtId="0" fontId="3" fillId="0" borderId="12" xfId="0" applyFont="1" applyBorder="1" applyAlignment="1" applyProtection="1">
      <alignment vertical="center"/>
      <protection/>
    </xf>
    <xf numFmtId="0" fontId="4" fillId="0" borderId="0" xfId="0" applyFont="1" applyAlignment="1" applyProtection="1">
      <alignment vertical="center"/>
      <protection/>
    </xf>
    <xf numFmtId="0" fontId="4" fillId="0" borderId="12" xfId="0" applyFont="1" applyBorder="1" applyAlignment="1" applyProtection="1">
      <alignment vertical="center"/>
      <protection/>
    </xf>
    <xf numFmtId="0" fontId="4" fillId="0" borderId="0" xfId="0" applyFont="1" applyAlignment="1" applyProtection="1">
      <alignment horizontal="left" vertical="center"/>
      <protection/>
    </xf>
    <xf numFmtId="0" fontId="19" fillId="0" borderId="0" xfId="0" applyFont="1" applyAlignment="1" applyProtection="1">
      <alignment vertical="center"/>
      <protection/>
    </xf>
    <xf numFmtId="0" fontId="0" fillId="0" borderId="24" xfId="0" applyBorder="1" applyAlignment="1" applyProtection="1">
      <alignment vertical="center"/>
      <protection/>
    </xf>
    <xf numFmtId="0" fontId="23" fillId="3" borderId="16" xfId="0" applyFont="1" applyFill="1" applyBorder="1" applyAlignment="1" applyProtection="1">
      <alignment horizontal="center" vertical="center"/>
      <protection/>
    </xf>
    <xf numFmtId="0" fontId="5" fillId="0" borderId="0" xfId="0" applyFont="1" applyAlignment="1" applyProtection="1">
      <alignment vertical="center"/>
      <protection/>
    </xf>
    <xf numFmtId="0" fontId="5" fillId="0" borderId="12" xfId="0" applyFont="1" applyBorder="1" applyAlignment="1" applyProtection="1">
      <alignment vertical="center"/>
      <protection/>
    </xf>
    <xf numFmtId="0" fontId="25" fillId="0" borderId="0" xfId="0" applyFont="1" applyAlignment="1" applyProtection="1">
      <alignment vertical="center"/>
      <protection/>
    </xf>
    <xf numFmtId="0" fontId="5" fillId="0" borderId="0" xfId="0" applyFont="1" applyAlignment="1" applyProtection="1">
      <alignment horizontal="center" vertical="center"/>
      <protection/>
    </xf>
    <xf numFmtId="4" fontId="21" fillId="0" borderId="25" xfId="0" applyNumberFormat="1" applyFont="1" applyBorder="1" applyAlignment="1" applyProtection="1">
      <alignment vertical="center"/>
      <protection/>
    </xf>
    <xf numFmtId="4" fontId="21" fillId="0" borderId="0" xfId="0" applyNumberFormat="1" applyFont="1" applyAlignment="1" applyProtection="1">
      <alignment vertical="center"/>
      <protection/>
    </xf>
    <xf numFmtId="166" fontId="21" fillId="0" borderId="0" xfId="0" applyNumberFormat="1" applyFont="1" applyAlignment="1" applyProtection="1">
      <alignment vertical="center"/>
      <protection/>
    </xf>
    <xf numFmtId="4" fontId="21" fillId="0" borderId="26" xfId="0" applyNumberFormat="1" applyFont="1" applyBorder="1" applyAlignment="1" applyProtection="1">
      <alignment vertical="center"/>
      <protection/>
    </xf>
    <xf numFmtId="0" fontId="5" fillId="0" borderId="0" xfId="0" applyFont="1" applyAlignment="1" applyProtection="1">
      <alignment horizontal="left" vertical="center"/>
      <protection/>
    </xf>
    <xf numFmtId="0" fontId="26" fillId="0" borderId="0" xfId="0" applyFont="1" applyAlignment="1" applyProtection="1">
      <alignment horizontal="left" vertical="center"/>
      <protection/>
    </xf>
    <xf numFmtId="0" fontId="6" fillId="0" borderId="0" xfId="0" applyFont="1" applyAlignment="1" applyProtection="1">
      <alignment vertical="center"/>
      <protection/>
    </xf>
    <xf numFmtId="0" fontId="6" fillId="0" borderId="12"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4" fontId="29" fillId="0" borderId="25" xfId="0" applyNumberFormat="1" applyFont="1" applyBorder="1" applyAlignment="1" applyProtection="1">
      <alignment vertical="center"/>
      <protection/>
    </xf>
    <xf numFmtId="4" fontId="29" fillId="0" borderId="0" xfId="0" applyNumberFormat="1" applyFont="1" applyAlignment="1" applyProtection="1">
      <alignment vertical="center"/>
      <protection/>
    </xf>
    <xf numFmtId="166" fontId="29" fillId="0" borderId="0" xfId="0" applyNumberFormat="1" applyFont="1" applyAlignment="1" applyProtection="1">
      <alignment vertical="center"/>
      <protection/>
    </xf>
    <xf numFmtId="4" fontId="29" fillId="0" borderId="26" xfId="0" applyNumberFormat="1" applyFont="1" applyBorder="1" applyAlignment="1" applyProtection="1">
      <alignment vertical="center"/>
      <protection/>
    </xf>
    <xf numFmtId="0" fontId="6" fillId="0" borderId="0" xfId="0" applyFont="1" applyAlignment="1" applyProtection="1">
      <alignment horizontal="left" vertical="center"/>
      <protection/>
    </xf>
    <xf numFmtId="0" fontId="30" fillId="0" borderId="0" xfId="20" applyFont="1" applyAlignment="1" applyProtection="1">
      <alignment horizontal="center" vertical="center"/>
      <protection/>
    </xf>
    <xf numFmtId="0" fontId="3" fillId="0" borderId="0" xfId="0" applyFont="1" applyAlignment="1" applyProtection="1">
      <alignment horizontal="center" vertical="center"/>
      <protection/>
    </xf>
    <xf numFmtId="4" fontId="2" fillId="0" borderId="25" xfId="0" applyNumberFormat="1" applyFont="1" applyBorder="1" applyAlignment="1" applyProtection="1">
      <alignment vertical="center"/>
      <protection/>
    </xf>
    <xf numFmtId="166" fontId="2" fillId="0" borderId="0" xfId="0" applyNumberFormat="1" applyFont="1" applyAlignment="1" applyProtection="1">
      <alignment vertical="center"/>
      <protection/>
    </xf>
    <xf numFmtId="4" fontId="2" fillId="0" borderId="26" xfId="0" applyNumberFormat="1" applyFont="1" applyBorder="1" applyAlignment="1" applyProtection="1">
      <alignment vertical="center"/>
      <protection/>
    </xf>
    <xf numFmtId="4" fontId="29" fillId="0" borderId="27" xfId="0" applyNumberFormat="1" applyFont="1" applyBorder="1" applyAlignment="1" applyProtection="1">
      <alignment vertical="center"/>
      <protection/>
    </xf>
    <xf numFmtId="4" fontId="29" fillId="0" borderId="19" xfId="0" applyNumberFormat="1" applyFont="1" applyBorder="1" applyAlignment="1" applyProtection="1">
      <alignment vertical="center"/>
      <protection/>
    </xf>
    <xf numFmtId="166" fontId="29" fillId="0" borderId="19" xfId="0" applyNumberFormat="1" applyFont="1" applyBorder="1" applyAlignment="1" applyProtection="1">
      <alignment vertical="center"/>
      <protection/>
    </xf>
    <xf numFmtId="4" fontId="29" fillId="0" borderId="28" xfId="0" applyNumberFormat="1" applyFont="1" applyBorder="1" applyAlignment="1" applyProtection="1">
      <alignment vertical="center"/>
      <protection/>
    </xf>
    <xf numFmtId="0" fontId="12" fillId="0" borderId="27" xfId="0" applyFont="1" applyBorder="1" applyAlignment="1" applyProtection="1">
      <alignment vertical="center"/>
      <protection/>
    </xf>
    <xf numFmtId="0" fontId="12" fillId="0" borderId="19" xfId="0" applyFont="1" applyBorder="1" applyAlignment="1" applyProtection="1">
      <alignment vertical="center"/>
      <protection/>
    </xf>
    <xf numFmtId="0" fontId="12" fillId="0" borderId="28" xfId="0" applyFont="1" applyBorder="1" applyAlignment="1" applyProtection="1">
      <alignmen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4" fontId="25" fillId="0" borderId="0" xfId="0" applyNumberFormat="1" applyFont="1" applyAlignment="1" applyProtection="1">
      <alignment vertical="center"/>
      <protection/>
    </xf>
    <xf numFmtId="0" fontId="21" fillId="0" borderId="23" xfId="0" applyFont="1" applyBorder="1" applyAlignment="1" applyProtection="1">
      <alignment horizontal="center" vertical="center"/>
      <protection/>
    </xf>
    <xf numFmtId="0" fontId="21" fillId="0" borderId="13" xfId="0" applyFont="1" applyBorder="1" applyAlignment="1" applyProtection="1">
      <alignment horizontal="left" vertical="center"/>
      <protection/>
    </xf>
    <xf numFmtId="0" fontId="22" fillId="0" borderId="25" xfId="0" applyFont="1" applyBorder="1" applyAlignment="1" applyProtection="1">
      <alignment horizontal="left" vertical="center"/>
      <protection/>
    </xf>
    <xf numFmtId="0" fontId="22" fillId="0" borderId="0" xfId="0" applyFont="1" applyAlignment="1" applyProtection="1">
      <alignment horizontal="left" vertical="center"/>
      <protection/>
    </xf>
    <xf numFmtId="0" fontId="15" fillId="5" borderId="0" xfId="0" applyFont="1" applyFill="1" applyAlignment="1" applyProtection="1">
      <alignment horizontal="center" vertical="center"/>
      <protection/>
    </xf>
    <xf numFmtId="0" fontId="0" fillId="0" borderId="0" xfId="0" applyProtection="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0" fontId="23" fillId="3" borderId="15" xfId="0" applyFont="1" applyFill="1" applyBorder="1" applyAlignment="1" applyProtection="1">
      <alignment horizontal="right" vertical="center"/>
      <protection/>
    </xf>
    <xf numFmtId="0" fontId="23" fillId="3" borderId="15" xfId="0" applyFont="1" applyFill="1" applyBorder="1" applyAlignment="1" applyProtection="1">
      <alignment horizontal="lef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3" fillId="3" borderId="15" xfId="0" applyFont="1" applyFill="1" applyBorder="1" applyAlignment="1" applyProtection="1">
      <alignment horizontal="center" vertical="center"/>
      <protection/>
    </xf>
    <xf numFmtId="164" fontId="2" fillId="0" borderId="0" xfId="0" applyNumberFormat="1" applyFont="1" applyAlignment="1" applyProtection="1">
      <alignment horizontal="left" vertical="center"/>
      <protection/>
    </xf>
    <xf numFmtId="0" fontId="2" fillId="0" borderId="0" xfId="0" applyFont="1" applyAlignment="1" applyProtection="1">
      <alignment vertical="center"/>
      <protection/>
    </xf>
    <xf numFmtId="4" fontId="20" fillId="0" borderId="0" xfId="0" applyNumberFormat="1" applyFont="1" applyAlignment="1" applyProtection="1">
      <alignment vertical="center"/>
      <protection/>
    </xf>
    <xf numFmtId="4" fontId="5" fillId="4" borderId="15" xfId="0" applyNumberFormat="1" applyFont="1" applyFill="1" applyBorder="1" applyAlignment="1" applyProtection="1">
      <alignment vertical="center"/>
      <protection/>
    </xf>
    <xf numFmtId="0" fontId="0" fillId="4" borderId="15" xfId="0" applyFill="1" applyBorder="1" applyAlignment="1" applyProtection="1">
      <alignment vertical="center"/>
      <protection/>
    </xf>
    <xf numFmtId="0" fontId="0" fillId="4" borderId="16" xfId="0" applyFill="1" applyBorder="1" applyAlignment="1" applyProtection="1">
      <alignment vertical="center"/>
      <protection/>
    </xf>
    <xf numFmtId="0" fontId="5" fillId="4" borderId="15" xfId="0" applyFont="1" applyFill="1" applyBorder="1" applyAlignment="1" applyProtection="1">
      <alignment horizontal="left" vertical="center"/>
      <protection/>
    </xf>
    <xf numFmtId="0" fontId="18" fillId="0" borderId="0" xfId="0" applyFont="1" applyAlignment="1" applyProtection="1">
      <alignment horizontal="left" vertical="top" wrapText="1"/>
      <protection/>
    </xf>
    <xf numFmtId="0" fontId="18" fillId="0" borderId="0" xfId="0" applyFont="1" applyAlignment="1" applyProtection="1">
      <alignment horizontal="left" vertical="center"/>
      <protection/>
    </xf>
    <xf numFmtId="0" fontId="20" fillId="0" borderId="0" xfId="0" applyFont="1" applyAlignment="1" applyProtection="1">
      <alignment horizontal="left" vertical="center"/>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locked="0"/>
    </xf>
    <xf numFmtId="0" fontId="3" fillId="0" borderId="0" xfId="0" applyFont="1" applyAlignment="1" applyProtection="1">
      <alignment horizontal="left" vertical="center" wrapText="1"/>
      <protection/>
    </xf>
    <xf numFmtId="4" fontId="19" fillId="0" borderId="30" xfId="0" applyNumberFormat="1" applyFont="1" applyBorder="1" applyAlignment="1" applyProtection="1">
      <alignment vertical="center"/>
      <protection/>
    </xf>
    <xf numFmtId="0" fontId="0" fillId="0" borderId="30" xfId="0" applyBorder="1" applyAlignment="1" applyProtection="1">
      <alignment vertical="center"/>
      <protection/>
    </xf>
    <xf numFmtId="0" fontId="2" fillId="0" borderId="0" xfId="0" applyFont="1" applyAlignment="1" applyProtection="1">
      <alignment horizontal="right" vertical="center"/>
      <protection/>
    </xf>
    <xf numFmtId="0" fontId="27"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0" fontId="31" fillId="0" borderId="0" xfId="0" applyFont="1" applyAlignment="1" applyProtection="1">
      <alignment horizontal="left" vertical="center" wrapText="1"/>
      <protection/>
    </xf>
    <xf numFmtId="0" fontId="23" fillId="3" borderId="14" xfId="0" applyFont="1" applyFill="1" applyBorder="1" applyAlignment="1" applyProtection="1">
      <alignment horizontal="center" vertical="center"/>
      <protection/>
    </xf>
    <xf numFmtId="0" fontId="0" fillId="0" borderId="0" xfId="0"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49" fontId="3" fillId="2" borderId="0" xfId="0" applyNumberFormat="1" applyFont="1" applyFill="1" applyAlignment="1" applyProtection="1">
      <alignment horizontal="left" vertical="center"/>
      <protection/>
    </xf>
    <xf numFmtId="0" fontId="3" fillId="2" borderId="0" xfId="0" applyFont="1" applyFill="1" applyAlignment="1" applyProtection="1">
      <alignment horizontal="left" vertical="center"/>
      <protection/>
    </xf>
    <xf numFmtId="0" fontId="0" fillId="0" borderId="0" xfId="0" applyFont="1" applyBorder="1" applyAlignment="1">
      <alignment horizontal="left" vertical="center" wrapText="1"/>
    </xf>
    <xf numFmtId="0" fontId="42" fillId="0" borderId="0" xfId="0" applyFont="1" applyBorder="1" applyAlignment="1">
      <alignment horizontal="center" vertical="center" wrapText="1"/>
    </xf>
    <xf numFmtId="0" fontId="43" fillId="0" borderId="8" xfId="0" applyFont="1" applyBorder="1" applyAlignment="1">
      <alignment horizontal="left" wrapText="1"/>
    </xf>
    <xf numFmtId="0" fontId="42" fillId="0" borderId="0" xfId="0"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left" vertical="center"/>
    </xf>
    <xf numFmtId="0" fontId="43" fillId="0" borderId="8"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s://podminky.urs.cz/item/CS_URS_2022_02/111211101" TargetMode="External" /><Relationship Id="rId2" Type="http://schemas.openxmlformats.org/officeDocument/2006/relationships/hyperlink" Target="https://podminky.urs.cz/item/CS_URS_2022_02/112155311" TargetMode="External" /><Relationship Id="rId3" Type="http://schemas.openxmlformats.org/officeDocument/2006/relationships/hyperlink" Target="https://podminky.urs.cz/item/CS_URS_2022_02/113106471" TargetMode="External" /><Relationship Id="rId4" Type="http://schemas.openxmlformats.org/officeDocument/2006/relationships/hyperlink" Target="https://podminky.urs.cz/item/CS_URS_2022_02/113107162" TargetMode="External" /><Relationship Id="rId5" Type="http://schemas.openxmlformats.org/officeDocument/2006/relationships/hyperlink" Target="https://podminky.urs.cz/item/CS_URS_2022_02/113154112" TargetMode="External" /><Relationship Id="rId6" Type="http://schemas.openxmlformats.org/officeDocument/2006/relationships/hyperlink" Target="https://podminky.urs.cz/item/CS_URS_2022_02/113154123" TargetMode="External" /><Relationship Id="rId7" Type="http://schemas.openxmlformats.org/officeDocument/2006/relationships/hyperlink" Target="https://podminky.urs.cz/item/CS_URS_2022_02/113154124" TargetMode="External" /><Relationship Id="rId8" Type="http://schemas.openxmlformats.org/officeDocument/2006/relationships/hyperlink" Target="https://podminky.urs.cz/item/CS_URS_2022_02/113204111" TargetMode="External" /><Relationship Id="rId9" Type="http://schemas.openxmlformats.org/officeDocument/2006/relationships/hyperlink" Target="https://podminky.urs.cz/item/CS_URS_2022_02/121151123" TargetMode="External" /><Relationship Id="rId10" Type="http://schemas.openxmlformats.org/officeDocument/2006/relationships/hyperlink" Target="https://podminky.urs.cz/item/CS_URS_2022_02/122252203" TargetMode="External" /><Relationship Id="rId11" Type="http://schemas.openxmlformats.org/officeDocument/2006/relationships/hyperlink" Target="https://podminky.urs.cz/item/CS_URS_2022_02/122452203" TargetMode="External" /><Relationship Id="rId12" Type="http://schemas.openxmlformats.org/officeDocument/2006/relationships/hyperlink" Target="https://podminky.urs.cz/item/CS_URS_2022_02/162251102" TargetMode="External" /><Relationship Id="rId13" Type="http://schemas.openxmlformats.org/officeDocument/2006/relationships/hyperlink" Target="https://podminky.urs.cz/item/CS_URS_2022_02/162651112" TargetMode="External" /><Relationship Id="rId14" Type="http://schemas.openxmlformats.org/officeDocument/2006/relationships/hyperlink" Target="https://podminky.urs.cz/item/CS_URS_2022_02/162651132" TargetMode="External" /><Relationship Id="rId15" Type="http://schemas.openxmlformats.org/officeDocument/2006/relationships/hyperlink" Target="https://podminky.urs.cz/item/CS_URS_2022_02/167151101" TargetMode="External" /><Relationship Id="rId16" Type="http://schemas.openxmlformats.org/officeDocument/2006/relationships/hyperlink" Target="https://podminky.urs.cz/item/CS_URS_2022_02/171201221" TargetMode="External" /><Relationship Id="rId17" Type="http://schemas.openxmlformats.org/officeDocument/2006/relationships/hyperlink" Target="https://podminky.urs.cz/item/CS_URS_2022_02/171251201" TargetMode="External" /><Relationship Id="rId18" Type="http://schemas.openxmlformats.org/officeDocument/2006/relationships/hyperlink" Target="https://podminky.urs.cz/item/CS_URS_2022_02/174151101" TargetMode="External" /><Relationship Id="rId19" Type="http://schemas.openxmlformats.org/officeDocument/2006/relationships/hyperlink" Target="https://podminky.urs.cz/item/CS_URS_2022_02/181152302" TargetMode="External" /><Relationship Id="rId20" Type="http://schemas.openxmlformats.org/officeDocument/2006/relationships/hyperlink" Target="https://podminky.urs.cz/item/CS_URS_2022_02/181351103" TargetMode="External" /><Relationship Id="rId21" Type="http://schemas.openxmlformats.org/officeDocument/2006/relationships/hyperlink" Target="https://podminky.urs.cz/item/CS_URS_2022_02/181411131" TargetMode="External" /><Relationship Id="rId22" Type="http://schemas.openxmlformats.org/officeDocument/2006/relationships/hyperlink" Target="https://podminky.urs.cz/item/CS_URS_2022_02/564801112" TargetMode="External" /><Relationship Id="rId23" Type="http://schemas.openxmlformats.org/officeDocument/2006/relationships/hyperlink" Target="https://podminky.urs.cz/item/CS_URS_2022_02/564871111" TargetMode="External" /><Relationship Id="rId24" Type="http://schemas.openxmlformats.org/officeDocument/2006/relationships/hyperlink" Target="https://podminky.urs.cz/item/CS_URS_2022_02/577134111" TargetMode="External" /><Relationship Id="rId25" Type="http://schemas.openxmlformats.org/officeDocument/2006/relationships/hyperlink" Target="https://podminky.urs.cz/item/CS_URS_2022_02/596211210" TargetMode="External" /><Relationship Id="rId26" Type="http://schemas.openxmlformats.org/officeDocument/2006/relationships/hyperlink" Target="https://podminky.urs.cz/item/CS_URS_2022_02/890231851" TargetMode="External" /><Relationship Id="rId27" Type="http://schemas.openxmlformats.org/officeDocument/2006/relationships/hyperlink" Target="https://podminky.urs.cz/item/CS_URS_2022_02/895941342" TargetMode="External" /><Relationship Id="rId28" Type="http://schemas.openxmlformats.org/officeDocument/2006/relationships/hyperlink" Target="https://podminky.urs.cz/item/CS_URS_2022_02/895941351" TargetMode="External" /><Relationship Id="rId29" Type="http://schemas.openxmlformats.org/officeDocument/2006/relationships/hyperlink" Target="https://podminky.urs.cz/item/CS_URS_2022_02/895941361" TargetMode="External" /><Relationship Id="rId30" Type="http://schemas.openxmlformats.org/officeDocument/2006/relationships/hyperlink" Target="https://podminky.urs.cz/item/CS_URS_2022_02/895941362" TargetMode="External" /><Relationship Id="rId31" Type="http://schemas.openxmlformats.org/officeDocument/2006/relationships/hyperlink" Target="https://podminky.urs.cz/item/CS_URS_2022_02/895941367" TargetMode="External" /><Relationship Id="rId32" Type="http://schemas.openxmlformats.org/officeDocument/2006/relationships/hyperlink" Target="https://podminky.urs.cz/item/CS_URS_2022_02/899204112" TargetMode="External" /><Relationship Id="rId33" Type="http://schemas.openxmlformats.org/officeDocument/2006/relationships/hyperlink" Target="https://podminky.urs.cz/item/CS_URS_2022_02/899332111" TargetMode="External" /><Relationship Id="rId34" Type="http://schemas.openxmlformats.org/officeDocument/2006/relationships/hyperlink" Target="https://podminky.urs.cz/item/CS_URS_2022_02/460893111" TargetMode="External" /><Relationship Id="rId35" Type="http://schemas.openxmlformats.org/officeDocument/2006/relationships/hyperlink" Target="https://podminky.urs.cz/item/CS_URS_2022_02/953993326" TargetMode="External" /><Relationship Id="rId36" Type="http://schemas.openxmlformats.org/officeDocument/2006/relationships/hyperlink" Target="https://podminky.urs.cz/item/CS_URS_2022_02/915111111" TargetMode="External" /><Relationship Id="rId37" Type="http://schemas.openxmlformats.org/officeDocument/2006/relationships/hyperlink" Target="https://podminky.urs.cz/item/CS_URS_2022_02/915131111" TargetMode="External" /><Relationship Id="rId38" Type="http://schemas.openxmlformats.org/officeDocument/2006/relationships/hyperlink" Target="https://podminky.urs.cz/item/CS_URS_2022_02/916131213" TargetMode="External" /><Relationship Id="rId39" Type="http://schemas.openxmlformats.org/officeDocument/2006/relationships/hyperlink" Target="https://podminky.urs.cz/item/CS_URS_2022_02/916991121" TargetMode="External" /><Relationship Id="rId40" Type="http://schemas.openxmlformats.org/officeDocument/2006/relationships/hyperlink" Target="https://podminky.urs.cz/item/CS_URS_2022_02/919112213" TargetMode="External" /><Relationship Id="rId41" Type="http://schemas.openxmlformats.org/officeDocument/2006/relationships/hyperlink" Target="https://podminky.urs.cz/item/CS_URS_2022_02/919732221" TargetMode="External" /><Relationship Id="rId42" Type="http://schemas.openxmlformats.org/officeDocument/2006/relationships/hyperlink" Target="https://podminky.urs.cz/item/CS_URS_2022_02/919735113" TargetMode="External" /><Relationship Id="rId43" Type="http://schemas.openxmlformats.org/officeDocument/2006/relationships/hyperlink" Target="https://podminky.urs.cz/item/CS_URS_2022_02/935113111" TargetMode="External" /><Relationship Id="rId44" Type="http://schemas.openxmlformats.org/officeDocument/2006/relationships/hyperlink" Target="https://podminky.urs.cz/item/CS_URS_2022_02/997013501" TargetMode="External" /><Relationship Id="rId45" Type="http://schemas.openxmlformats.org/officeDocument/2006/relationships/hyperlink" Target="https://podminky.urs.cz/item/CS_URS_2022_02/997013509" TargetMode="External" /><Relationship Id="rId46" Type="http://schemas.openxmlformats.org/officeDocument/2006/relationships/hyperlink" Target="https://podminky.urs.cz/item/CS_URS_2022_02/997013847" TargetMode="External" /><Relationship Id="rId47" Type="http://schemas.openxmlformats.org/officeDocument/2006/relationships/hyperlink" Target="https://podminky.urs.cz/item/CS_URS_2022_02/997013861" TargetMode="External" /><Relationship Id="rId48" Type="http://schemas.openxmlformats.org/officeDocument/2006/relationships/hyperlink" Target="https://podminky.urs.cz/item/CS_URS_2022_02/997013873" TargetMode="External" /><Relationship Id="rId49" Type="http://schemas.openxmlformats.org/officeDocument/2006/relationships/hyperlink" Target="https://podminky.urs.cz/item/CS_URS_2022_02/997013875" TargetMode="External" /><Relationship Id="rId50" Type="http://schemas.openxmlformats.org/officeDocument/2006/relationships/hyperlink" Target="https://podminky.urs.cz/item/CS_URS_2022_02/998225111" TargetMode="External" /><Relationship Id="rId5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1/121151123" TargetMode="External" /><Relationship Id="rId2" Type="http://schemas.openxmlformats.org/officeDocument/2006/relationships/hyperlink" Target="https://podminky.urs.cz/item/CS_URS_2023_01/122251104" TargetMode="External" /><Relationship Id="rId3" Type="http://schemas.openxmlformats.org/officeDocument/2006/relationships/hyperlink" Target="https://podminky.urs.cz/item/CS_URS_2023_01/132251103" TargetMode="External" /><Relationship Id="rId4" Type="http://schemas.openxmlformats.org/officeDocument/2006/relationships/hyperlink" Target="https://podminky.urs.cz/item/CS_URS_2023_01/162351103" TargetMode="External" /><Relationship Id="rId5" Type="http://schemas.openxmlformats.org/officeDocument/2006/relationships/hyperlink" Target="https://podminky.urs.cz/item/CS_URS_2023_01/167151111" TargetMode="External" /><Relationship Id="rId6" Type="http://schemas.openxmlformats.org/officeDocument/2006/relationships/hyperlink" Target="https://podminky.urs.cz/item/CS_URS_2023_01/162751117" TargetMode="External" /><Relationship Id="rId7" Type="http://schemas.openxmlformats.org/officeDocument/2006/relationships/hyperlink" Target="https://podminky.urs.cz/item/CS_URS_2023_01/162751119" TargetMode="External" /><Relationship Id="rId8" Type="http://schemas.openxmlformats.org/officeDocument/2006/relationships/hyperlink" Target="https://podminky.urs.cz/item/CS_URS_2023_01/171251201" TargetMode="External" /><Relationship Id="rId9" Type="http://schemas.openxmlformats.org/officeDocument/2006/relationships/hyperlink" Target="https://podminky.urs.cz/item/CS_URS_2023_01/171201231" TargetMode="External" /><Relationship Id="rId10" Type="http://schemas.openxmlformats.org/officeDocument/2006/relationships/hyperlink" Target="https://podminky.urs.cz/item/CS_URS_2023_01/174151101" TargetMode="External" /><Relationship Id="rId11" Type="http://schemas.openxmlformats.org/officeDocument/2006/relationships/hyperlink" Target="https://podminky.urs.cz/item/CS_URS_2023_01/181951112" TargetMode="External" /><Relationship Id="rId12" Type="http://schemas.openxmlformats.org/officeDocument/2006/relationships/hyperlink" Target="https://podminky.urs.cz/item/CS_URS_2023_01/212751104" TargetMode="External" /><Relationship Id="rId13" Type="http://schemas.openxmlformats.org/officeDocument/2006/relationships/hyperlink" Target="https://podminky.urs.cz/item/CS_URS_2023_01/218111114" TargetMode="External" /><Relationship Id="rId14" Type="http://schemas.openxmlformats.org/officeDocument/2006/relationships/hyperlink" Target="https://podminky.urs.cz/item/CS_URS_2023_01/218121114" TargetMode="External" /><Relationship Id="rId15" Type="http://schemas.openxmlformats.org/officeDocument/2006/relationships/hyperlink" Target="https://podminky.urs.cz/item/CS_URS_2023_01/226211214" TargetMode="External" /><Relationship Id="rId16" Type="http://schemas.openxmlformats.org/officeDocument/2006/relationships/hyperlink" Target="https://podminky.urs.cz/item/CS_URS_2023_01/226212214" TargetMode="External" /><Relationship Id="rId17" Type="http://schemas.openxmlformats.org/officeDocument/2006/relationships/hyperlink" Target="https://podminky.urs.cz/item/CS_URS_2023_01/231212111" TargetMode="External" /><Relationship Id="rId18" Type="http://schemas.openxmlformats.org/officeDocument/2006/relationships/hyperlink" Target="https://podminky.urs.cz/item/CS_URS_2023_01/231212112" TargetMode="External" /><Relationship Id="rId19" Type="http://schemas.openxmlformats.org/officeDocument/2006/relationships/hyperlink" Target="https://podminky.urs.cz/item/CS_URS_2023_01/231611114" TargetMode="External" /><Relationship Id="rId20" Type="http://schemas.openxmlformats.org/officeDocument/2006/relationships/hyperlink" Target="https://podminky.urs.cz/item/CS_URS_2023_01/271532211" TargetMode="External" /><Relationship Id="rId21" Type="http://schemas.openxmlformats.org/officeDocument/2006/relationships/hyperlink" Target="https://podminky.urs.cz/item/CS_URS_2023_01/271542211" TargetMode="External" /><Relationship Id="rId22" Type="http://schemas.openxmlformats.org/officeDocument/2006/relationships/hyperlink" Target="https://podminky.urs.cz/item/CS_URS_2023_01/273313711" TargetMode="External" /><Relationship Id="rId23" Type="http://schemas.openxmlformats.org/officeDocument/2006/relationships/hyperlink" Target="https://podminky.urs.cz/item/CS_URS_2023_01/273321611" TargetMode="External" /><Relationship Id="rId24" Type="http://schemas.openxmlformats.org/officeDocument/2006/relationships/hyperlink" Target="https://podminky.urs.cz/item/CS_URS_2023_01/273351121" TargetMode="External" /><Relationship Id="rId25" Type="http://schemas.openxmlformats.org/officeDocument/2006/relationships/hyperlink" Target="https://podminky.urs.cz/item/CS_URS_2023_01/273351122" TargetMode="External" /><Relationship Id="rId26" Type="http://schemas.openxmlformats.org/officeDocument/2006/relationships/hyperlink" Target="https://podminky.urs.cz/item/CS_URS_2023_01/273361821" TargetMode="External" /><Relationship Id="rId27" Type="http://schemas.openxmlformats.org/officeDocument/2006/relationships/hyperlink" Target="https://podminky.urs.cz/item/CS_URS_2023_01/273362021" TargetMode="External" /><Relationship Id="rId28" Type="http://schemas.openxmlformats.org/officeDocument/2006/relationships/hyperlink" Target="https://podminky.urs.cz/item/CS_URS_2023_01/274313711" TargetMode="External" /><Relationship Id="rId29" Type="http://schemas.openxmlformats.org/officeDocument/2006/relationships/hyperlink" Target="https://podminky.urs.cz/item/CS_URS_2023_01/274321511" TargetMode="External" /><Relationship Id="rId30" Type="http://schemas.openxmlformats.org/officeDocument/2006/relationships/hyperlink" Target="https://podminky.urs.cz/item/CS_URS_2023_01/274361821" TargetMode="External" /><Relationship Id="rId31" Type="http://schemas.openxmlformats.org/officeDocument/2006/relationships/hyperlink" Target="https://podminky.urs.cz/item/CS_URS_2023_01/274351121" TargetMode="External" /><Relationship Id="rId32" Type="http://schemas.openxmlformats.org/officeDocument/2006/relationships/hyperlink" Target="https://podminky.urs.cz/item/CS_URS_2023_01/274351122" TargetMode="External" /><Relationship Id="rId33" Type="http://schemas.openxmlformats.org/officeDocument/2006/relationships/hyperlink" Target="https://podminky.urs.cz/item/CS_URS_2023_01/310239211" TargetMode="External" /><Relationship Id="rId34" Type="http://schemas.openxmlformats.org/officeDocument/2006/relationships/hyperlink" Target="https://podminky.urs.cz/item/CS_URS_2023_01/311238653" TargetMode="External" /><Relationship Id="rId35" Type="http://schemas.openxmlformats.org/officeDocument/2006/relationships/hyperlink" Target="https://podminky.urs.cz/item/CS_URS_2023_01/311238969" TargetMode="External" /><Relationship Id="rId36" Type="http://schemas.openxmlformats.org/officeDocument/2006/relationships/hyperlink" Target="https://podminky.urs.cz/item/CS_URS_2023_01/311236101" TargetMode="External" /><Relationship Id="rId37" Type="http://schemas.openxmlformats.org/officeDocument/2006/relationships/hyperlink" Target="https://podminky.urs.cz/item/CS_URS_2023_01/311272311" TargetMode="External" /><Relationship Id="rId38" Type="http://schemas.openxmlformats.org/officeDocument/2006/relationships/hyperlink" Target="https://podminky.urs.cz/item/CS_URS_2023_01/317141423" TargetMode="External" /><Relationship Id="rId39" Type="http://schemas.openxmlformats.org/officeDocument/2006/relationships/hyperlink" Target="https://podminky.urs.cz/item/CS_URS_2023_01/317142432" TargetMode="External" /><Relationship Id="rId40" Type="http://schemas.openxmlformats.org/officeDocument/2006/relationships/hyperlink" Target="https://podminky.urs.cz/item/CS_URS_2023_01/317168011" TargetMode="External" /><Relationship Id="rId41" Type="http://schemas.openxmlformats.org/officeDocument/2006/relationships/hyperlink" Target="https://podminky.urs.cz/item/CS_URS_2023_01/317168012" TargetMode="External" /><Relationship Id="rId42" Type="http://schemas.openxmlformats.org/officeDocument/2006/relationships/hyperlink" Target="https://podminky.urs.cz/item/CS_URS_2023_01/317168013" TargetMode="External" /><Relationship Id="rId43" Type="http://schemas.openxmlformats.org/officeDocument/2006/relationships/hyperlink" Target="https://podminky.urs.cz/item/CS_URS_2023_01/317168014" TargetMode="External" /><Relationship Id="rId44" Type="http://schemas.openxmlformats.org/officeDocument/2006/relationships/hyperlink" Target="https://podminky.urs.cz/item/CS_URS_2023_01/317168052" TargetMode="External" /><Relationship Id="rId45" Type="http://schemas.openxmlformats.org/officeDocument/2006/relationships/hyperlink" Target="https://podminky.urs.cz/item/CS_URS_2023_01/317168053" TargetMode="External" /><Relationship Id="rId46" Type="http://schemas.openxmlformats.org/officeDocument/2006/relationships/hyperlink" Target="https://podminky.urs.cz/item/CS_URS_2023_01/317168054" TargetMode="External" /><Relationship Id="rId47" Type="http://schemas.openxmlformats.org/officeDocument/2006/relationships/hyperlink" Target="https://podminky.urs.cz/item/CS_URS_2023_01/317168056" TargetMode="External" /><Relationship Id="rId48" Type="http://schemas.openxmlformats.org/officeDocument/2006/relationships/hyperlink" Target="https://podminky.urs.cz/item/CS_URS_2023_01/317168057" TargetMode="External" /><Relationship Id="rId49" Type="http://schemas.openxmlformats.org/officeDocument/2006/relationships/hyperlink" Target="https://podminky.urs.cz/item/CS_URS_2023_01/317168058" TargetMode="External" /><Relationship Id="rId50" Type="http://schemas.openxmlformats.org/officeDocument/2006/relationships/hyperlink" Target="https://podminky.urs.cz/item/CS_URS_2023_01/317998114" TargetMode="External" /><Relationship Id="rId51" Type="http://schemas.openxmlformats.org/officeDocument/2006/relationships/hyperlink" Target="https://podminky.urs.cz/item/CS_URS_2023_01/342244201" TargetMode="External" /><Relationship Id="rId52" Type="http://schemas.openxmlformats.org/officeDocument/2006/relationships/hyperlink" Target="https://podminky.urs.cz/item/CS_URS_2023_01/342244211" TargetMode="External" /><Relationship Id="rId53" Type="http://schemas.openxmlformats.org/officeDocument/2006/relationships/hyperlink" Target="https://podminky.urs.cz/item/CS_URS_2023_01/342244311" TargetMode="External" /><Relationship Id="rId54" Type="http://schemas.openxmlformats.org/officeDocument/2006/relationships/hyperlink" Target="https://podminky.urs.cz/item/CS_URS_2023_01/342291121" TargetMode="External" /><Relationship Id="rId55" Type="http://schemas.openxmlformats.org/officeDocument/2006/relationships/hyperlink" Target="https://podminky.urs.cz/item/CS_URS_2023_01/411121121" TargetMode="External" /><Relationship Id="rId56" Type="http://schemas.openxmlformats.org/officeDocument/2006/relationships/hyperlink" Target="https://podminky.urs.cz/item/CS_URS_2023_01/411121125" TargetMode="External" /><Relationship Id="rId57" Type="http://schemas.openxmlformats.org/officeDocument/2006/relationships/hyperlink" Target="https://podminky.urs.cz/item/CS_URS_2023_01/411121127" TargetMode="External" /><Relationship Id="rId58" Type="http://schemas.openxmlformats.org/officeDocument/2006/relationships/hyperlink" Target="https://podminky.urs.cz/item/CS_URS_2023_01/411321616" TargetMode="External" /><Relationship Id="rId59" Type="http://schemas.openxmlformats.org/officeDocument/2006/relationships/hyperlink" Target="https://podminky.urs.cz/item/CS_URS_2023_01/411351021" TargetMode="External" /><Relationship Id="rId60" Type="http://schemas.openxmlformats.org/officeDocument/2006/relationships/hyperlink" Target="https://podminky.urs.cz/item/CS_URS_2023_01/411351022" TargetMode="External" /><Relationship Id="rId61" Type="http://schemas.openxmlformats.org/officeDocument/2006/relationships/hyperlink" Target="https://podminky.urs.cz/item/CS_URS_2023_01/411354315" TargetMode="External" /><Relationship Id="rId62" Type="http://schemas.openxmlformats.org/officeDocument/2006/relationships/hyperlink" Target="https://podminky.urs.cz/item/CS_URS_2023_01/411354316" TargetMode="External" /><Relationship Id="rId63" Type="http://schemas.openxmlformats.org/officeDocument/2006/relationships/hyperlink" Target="https://podminky.urs.cz/item/CS_URS_2023_01/411361821" TargetMode="External" /><Relationship Id="rId64" Type="http://schemas.openxmlformats.org/officeDocument/2006/relationships/hyperlink" Target="https://podminky.urs.cz/item/CS_URS_2023_01/411362021" TargetMode="External" /><Relationship Id="rId65" Type="http://schemas.openxmlformats.org/officeDocument/2006/relationships/hyperlink" Target="https://podminky.urs.cz/item/CS_URS_2023_01/417321515" TargetMode="External" /><Relationship Id="rId66" Type="http://schemas.openxmlformats.org/officeDocument/2006/relationships/hyperlink" Target="https://podminky.urs.cz/item/CS_URS_2023_01/417351115" TargetMode="External" /><Relationship Id="rId67" Type="http://schemas.openxmlformats.org/officeDocument/2006/relationships/hyperlink" Target="https://podminky.urs.cz/item/CS_URS_2023_01/417351116" TargetMode="External" /><Relationship Id="rId68" Type="http://schemas.openxmlformats.org/officeDocument/2006/relationships/hyperlink" Target="https://podminky.urs.cz/item/CS_URS_2023_01/417361821" TargetMode="External" /><Relationship Id="rId69" Type="http://schemas.openxmlformats.org/officeDocument/2006/relationships/hyperlink" Target="https://podminky.urs.cz/item/CS_URS_2023_01/612131121" TargetMode="External" /><Relationship Id="rId70" Type="http://schemas.openxmlformats.org/officeDocument/2006/relationships/hyperlink" Target="https://podminky.urs.cz/item/CS_URS_2023_01/612321111" TargetMode="External" /><Relationship Id="rId71" Type="http://schemas.openxmlformats.org/officeDocument/2006/relationships/hyperlink" Target="https://podminky.urs.cz/item/CS_URS_2023_01/612321141" TargetMode="External" /><Relationship Id="rId72" Type="http://schemas.openxmlformats.org/officeDocument/2006/relationships/hyperlink" Target="https://podminky.urs.cz/item/CS_URS_2023_01/612831121" TargetMode="External" /><Relationship Id="rId73" Type="http://schemas.openxmlformats.org/officeDocument/2006/relationships/hyperlink" Target="https://podminky.urs.cz/item/CS_URS_2023_01/612325225" TargetMode="External" /><Relationship Id="rId74" Type="http://schemas.openxmlformats.org/officeDocument/2006/relationships/hyperlink" Target="https://podminky.urs.cz/item/CS_URS_2023_01/622143003" TargetMode="External" /><Relationship Id="rId75" Type="http://schemas.openxmlformats.org/officeDocument/2006/relationships/hyperlink" Target="https://podminky.urs.cz/item/CS_URS_2023_01/622143004" TargetMode="External" /><Relationship Id="rId76" Type="http://schemas.openxmlformats.org/officeDocument/2006/relationships/hyperlink" Target="https://podminky.urs.cz/item/CS_URS_2023_01/629991011" TargetMode="External" /><Relationship Id="rId77" Type="http://schemas.openxmlformats.org/officeDocument/2006/relationships/hyperlink" Target="https://podminky.urs.cz/item/CS_URS_2023_01/619991001" TargetMode="External" /><Relationship Id="rId78" Type="http://schemas.openxmlformats.org/officeDocument/2006/relationships/hyperlink" Target="https://podminky.urs.cz/item/CS_URS_2023_01/632450121" TargetMode="External" /><Relationship Id="rId79" Type="http://schemas.openxmlformats.org/officeDocument/2006/relationships/hyperlink" Target="https://podminky.urs.cz/item/CS_URS_2023_01/619995001" TargetMode="External" /><Relationship Id="rId80" Type="http://schemas.openxmlformats.org/officeDocument/2006/relationships/hyperlink" Target="https://podminky.urs.cz/item/CS_URS_2023_01/619996127" TargetMode="External" /><Relationship Id="rId81" Type="http://schemas.openxmlformats.org/officeDocument/2006/relationships/hyperlink" Target="https://podminky.urs.cz/item/CS_URS_2023_01/622131121" TargetMode="External" /><Relationship Id="rId82" Type="http://schemas.openxmlformats.org/officeDocument/2006/relationships/hyperlink" Target="https://podminky.urs.cz/item/CS_URS_2023_01/622221031" TargetMode="External" /><Relationship Id="rId83" Type="http://schemas.openxmlformats.org/officeDocument/2006/relationships/hyperlink" Target="https://podminky.urs.cz/item/CS_URS_2023_01/622251105" TargetMode="External" /><Relationship Id="rId84" Type="http://schemas.openxmlformats.org/officeDocument/2006/relationships/hyperlink" Target="https://podminky.urs.cz/item/CS_URS_2023_01/622151031" TargetMode="External" /><Relationship Id="rId85" Type="http://schemas.openxmlformats.org/officeDocument/2006/relationships/hyperlink" Target="https://podminky.urs.cz/item/CS_URS_2023_01/622531012" TargetMode="External" /><Relationship Id="rId86" Type="http://schemas.openxmlformats.org/officeDocument/2006/relationships/hyperlink" Target="https://podminky.urs.cz/item/CS_URS_2023_01/622142001" TargetMode="External" /><Relationship Id="rId87" Type="http://schemas.openxmlformats.org/officeDocument/2006/relationships/hyperlink" Target="https://podminky.urs.cz/item/CS_URS_2023_01/622151021" TargetMode="External" /><Relationship Id="rId88" Type="http://schemas.openxmlformats.org/officeDocument/2006/relationships/hyperlink" Target="https://podminky.urs.cz/item/CS_URS_2023_01/622511112" TargetMode="External" /><Relationship Id="rId89" Type="http://schemas.openxmlformats.org/officeDocument/2006/relationships/hyperlink" Target="https://podminky.urs.cz/item/CS_URS_2023_01/622143003" TargetMode="External" /><Relationship Id="rId90" Type="http://schemas.openxmlformats.org/officeDocument/2006/relationships/hyperlink" Target="https://podminky.urs.cz/item/CS_URS_2023_01/622143004" TargetMode="External" /><Relationship Id="rId91" Type="http://schemas.openxmlformats.org/officeDocument/2006/relationships/hyperlink" Target="https://podminky.urs.cz/item/CS_URS_2023_01/622252002" TargetMode="External" /><Relationship Id="rId92" Type="http://schemas.openxmlformats.org/officeDocument/2006/relationships/hyperlink" Target="https://podminky.urs.cz/item/CS_URS_2023_01/622252002" TargetMode="External" /><Relationship Id="rId93" Type="http://schemas.openxmlformats.org/officeDocument/2006/relationships/hyperlink" Target="https://podminky.urs.cz/item/CS_URS_2023_01/629991011" TargetMode="External" /><Relationship Id="rId94" Type="http://schemas.openxmlformats.org/officeDocument/2006/relationships/hyperlink" Target="https://podminky.urs.cz/item/CS_URS_2023_01/629991001" TargetMode="External" /><Relationship Id="rId95" Type="http://schemas.openxmlformats.org/officeDocument/2006/relationships/hyperlink" Target="https://podminky.urs.cz/item/CS_URS_2023_01/631311125" TargetMode="External" /><Relationship Id="rId96" Type="http://schemas.openxmlformats.org/officeDocument/2006/relationships/hyperlink" Target="https://podminky.urs.cz/item/CS_URS_2023_01/631319012" TargetMode="External" /><Relationship Id="rId97" Type="http://schemas.openxmlformats.org/officeDocument/2006/relationships/hyperlink" Target="https://podminky.urs.cz/item/CS_URS_2023_01/631319173" TargetMode="External" /><Relationship Id="rId98" Type="http://schemas.openxmlformats.org/officeDocument/2006/relationships/hyperlink" Target="https://podminky.urs.cz/item/CS_URS_2023_01/631311114" TargetMode="External" /><Relationship Id="rId99" Type="http://schemas.openxmlformats.org/officeDocument/2006/relationships/hyperlink" Target="https://podminky.urs.cz/item/CS_URS_2023_01/631319011" TargetMode="External" /><Relationship Id="rId100" Type="http://schemas.openxmlformats.org/officeDocument/2006/relationships/hyperlink" Target="https://podminky.urs.cz/item/CS_URS_2023_01/631319171" TargetMode="External" /><Relationship Id="rId101" Type="http://schemas.openxmlformats.org/officeDocument/2006/relationships/hyperlink" Target="https://podminky.urs.cz/item/CS_URS_2023_01/631362021" TargetMode="External" /><Relationship Id="rId102" Type="http://schemas.openxmlformats.org/officeDocument/2006/relationships/hyperlink" Target="https://podminky.urs.cz/item/CS_URS_2023_01/634112112" TargetMode="External" /><Relationship Id="rId103" Type="http://schemas.openxmlformats.org/officeDocument/2006/relationships/hyperlink" Target="https://podminky.urs.cz/item/CS_URS_2023_01/637121111" TargetMode="External" /><Relationship Id="rId104" Type="http://schemas.openxmlformats.org/officeDocument/2006/relationships/hyperlink" Target="https://podminky.urs.cz/item/CS_URS_2023_01/949101112" TargetMode="External" /><Relationship Id="rId105" Type="http://schemas.openxmlformats.org/officeDocument/2006/relationships/hyperlink" Target="https://podminky.urs.cz/item/CS_URS_2023_01/949101111" TargetMode="External" /><Relationship Id="rId106" Type="http://schemas.openxmlformats.org/officeDocument/2006/relationships/hyperlink" Target="https://podminky.urs.cz/item/CS_URS_2023_01/941211111" TargetMode="External" /><Relationship Id="rId107" Type="http://schemas.openxmlformats.org/officeDocument/2006/relationships/hyperlink" Target="https://podminky.urs.cz/item/CS_URS_2023_01/941211211" TargetMode="External" /><Relationship Id="rId108" Type="http://schemas.openxmlformats.org/officeDocument/2006/relationships/hyperlink" Target="https://podminky.urs.cz/item/CS_URS_2023_01/941211811" TargetMode="External" /><Relationship Id="rId109" Type="http://schemas.openxmlformats.org/officeDocument/2006/relationships/hyperlink" Target="https://podminky.urs.cz/item/CS_URS_2023_01/944511111" TargetMode="External" /><Relationship Id="rId110" Type="http://schemas.openxmlformats.org/officeDocument/2006/relationships/hyperlink" Target="https://podminky.urs.cz/item/CS_URS_2023_01/944511211" TargetMode="External" /><Relationship Id="rId111" Type="http://schemas.openxmlformats.org/officeDocument/2006/relationships/hyperlink" Target="https://podminky.urs.cz/item/CS_URS_2023_01/944511811" TargetMode="External" /><Relationship Id="rId112" Type="http://schemas.openxmlformats.org/officeDocument/2006/relationships/hyperlink" Target="https://podminky.urs.cz/item/CS_URS_2023_01/952901111" TargetMode="External" /><Relationship Id="rId113" Type="http://schemas.openxmlformats.org/officeDocument/2006/relationships/hyperlink" Target="https://podminky.urs.cz/item/CS_URS_2023_01/971033651" TargetMode="External" /><Relationship Id="rId114" Type="http://schemas.openxmlformats.org/officeDocument/2006/relationships/hyperlink" Target="https://podminky.urs.cz/item/CS_URS_2023_01/997013211" TargetMode="External" /><Relationship Id="rId115" Type="http://schemas.openxmlformats.org/officeDocument/2006/relationships/hyperlink" Target="https://podminky.urs.cz/item/CS_URS_2023_01/997013501" TargetMode="External" /><Relationship Id="rId116" Type="http://schemas.openxmlformats.org/officeDocument/2006/relationships/hyperlink" Target="https://podminky.urs.cz/item/CS_URS_2023_01/997013509" TargetMode="External" /><Relationship Id="rId117" Type="http://schemas.openxmlformats.org/officeDocument/2006/relationships/hyperlink" Target="https://podminky.urs.cz/item/CS_URS_2023_01/997013631" TargetMode="External" /><Relationship Id="rId118" Type="http://schemas.openxmlformats.org/officeDocument/2006/relationships/hyperlink" Target="https://podminky.urs.cz/item/CS_URS_2023_01/998011002" TargetMode="External" /><Relationship Id="rId119" Type="http://schemas.openxmlformats.org/officeDocument/2006/relationships/hyperlink" Target="https://podminky.urs.cz/item/CS_URS_2023_01/711111001" TargetMode="External" /><Relationship Id="rId120" Type="http://schemas.openxmlformats.org/officeDocument/2006/relationships/hyperlink" Target="https://podminky.urs.cz/item/CS_URS_2023_01/711112001" TargetMode="External" /><Relationship Id="rId121" Type="http://schemas.openxmlformats.org/officeDocument/2006/relationships/hyperlink" Target="https://podminky.urs.cz/item/CS_URS_2023_01/711141559" TargetMode="External" /><Relationship Id="rId122" Type="http://schemas.openxmlformats.org/officeDocument/2006/relationships/hyperlink" Target="https://podminky.urs.cz/item/CS_URS_2023_01/711142559" TargetMode="External" /><Relationship Id="rId123" Type="http://schemas.openxmlformats.org/officeDocument/2006/relationships/hyperlink" Target="https://podminky.urs.cz/item/CS_URS_2023_01/711161212" TargetMode="External" /><Relationship Id="rId124" Type="http://schemas.openxmlformats.org/officeDocument/2006/relationships/hyperlink" Target="https://podminky.urs.cz/item/CS_URS_2023_01/711161384" TargetMode="External" /><Relationship Id="rId125" Type="http://schemas.openxmlformats.org/officeDocument/2006/relationships/hyperlink" Target="https://podminky.urs.cz/item/CS_URS_2023_01/998711102" TargetMode="External" /><Relationship Id="rId126" Type="http://schemas.openxmlformats.org/officeDocument/2006/relationships/hyperlink" Target="https://podminky.urs.cz/item/CS_URS_2023_01/712311101" TargetMode="External" /><Relationship Id="rId127" Type="http://schemas.openxmlformats.org/officeDocument/2006/relationships/hyperlink" Target="https://podminky.urs.cz/item/CS_URS_2023_01/712341559" TargetMode="External" /><Relationship Id="rId128" Type="http://schemas.openxmlformats.org/officeDocument/2006/relationships/hyperlink" Target="https://podminky.urs.cz/item/CS_URS_2023_01/712391171" TargetMode="External" /><Relationship Id="rId129" Type="http://schemas.openxmlformats.org/officeDocument/2006/relationships/hyperlink" Target="https://podminky.urs.cz/item/CS_URS_2023_01/712363352" TargetMode="External" /><Relationship Id="rId130" Type="http://schemas.openxmlformats.org/officeDocument/2006/relationships/hyperlink" Target="https://podminky.urs.cz/item/CS_URS_2023_01/712363353" TargetMode="External" /><Relationship Id="rId131" Type="http://schemas.openxmlformats.org/officeDocument/2006/relationships/hyperlink" Target="https://podminky.urs.cz/item/CS_URS_2023_01/712363354" TargetMode="External" /><Relationship Id="rId132" Type="http://schemas.openxmlformats.org/officeDocument/2006/relationships/hyperlink" Target="https://podminky.urs.cz/item/CS_URS_2023_01/712363359" TargetMode="External" /><Relationship Id="rId133" Type="http://schemas.openxmlformats.org/officeDocument/2006/relationships/hyperlink" Target="https://podminky.urs.cz/item/CS_URS_2023_01/712363122" TargetMode="External" /><Relationship Id="rId134" Type="http://schemas.openxmlformats.org/officeDocument/2006/relationships/hyperlink" Target="https://podminky.urs.cz/item/CS_URS_2023_01/998712102" TargetMode="External" /><Relationship Id="rId135" Type="http://schemas.openxmlformats.org/officeDocument/2006/relationships/hyperlink" Target="https://podminky.urs.cz/item/CS_URS_2023_01/713121111" TargetMode="External" /><Relationship Id="rId136" Type="http://schemas.openxmlformats.org/officeDocument/2006/relationships/hyperlink" Target="https://podminky.urs.cz/item/CS_URS_2023_01/713121111" TargetMode="External" /><Relationship Id="rId137" Type="http://schemas.openxmlformats.org/officeDocument/2006/relationships/hyperlink" Target="https://podminky.urs.cz/item/CS_URS_2023_01/713121111" TargetMode="External" /><Relationship Id="rId138" Type="http://schemas.openxmlformats.org/officeDocument/2006/relationships/hyperlink" Target="https://podminky.urs.cz/item/CS_URS_2023_01/713131143" TargetMode="External" /><Relationship Id="rId139" Type="http://schemas.openxmlformats.org/officeDocument/2006/relationships/hyperlink" Target="https://podminky.urs.cz/item/CS_URS_2023_01/713131143" TargetMode="External" /><Relationship Id="rId140" Type="http://schemas.openxmlformats.org/officeDocument/2006/relationships/hyperlink" Target="https://podminky.urs.cz/item/CS_URS_2023_01/713141135" TargetMode="External" /><Relationship Id="rId141" Type="http://schemas.openxmlformats.org/officeDocument/2006/relationships/hyperlink" Target="https://podminky.urs.cz/item/CS_URS_2023_01/713141135" TargetMode="External" /><Relationship Id="rId142" Type="http://schemas.openxmlformats.org/officeDocument/2006/relationships/hyperlink" Target="https://podminky.urs.cz/item/CS_URS_2023_01/713141212" TargetMode="External" /><Relationship Id="rId143" Type="http://schemas.openxmlformats.org/officeDocument/2006/relationships/hyperlink" Target="https://podminky.urs.cz/item/CS_URS_2023_01/713141335" TargetMode="External" /><Relationship Id="rId144" Type="http://schemas.openxmlformats.org/officeDocument/2006/relationships/hyperlink" Target="https://podminky.urs.cz/item/CS_URS_2023_01/713141351" TargetMode="External" /><Relationship Id="rId145" Type="http://schemas.openxmlformats.org/officeDocument/2006/relationships/hyperlink" Target="https://podminky.urs.cz/item/CS_URS_2023_01/713141391" TargetMode="External" /><Relationship Id="rId146" Type="http://schemas.openxmlformats.org/officeDocument/2006/relationships/hyperlink" Target="https://podminky.urs.cz/item/CS_URS_2023_01/998713102" TargetMode="External" /><Relationship Id="rId147" Type="http://schemas.openxmlformats.org/officeDocument/2006/relationships/hyperlink" Target="https://podminky.urs.cz/item/CS_URS_2023_01/762342521" TargetMode="External" /><Relationship Id="rId148" Type="http://schemas.openxmlformats.org/officeDocument/2006/relationships/hyperlink" Target="https://podminky.urs.cz/item/CS_URS_2023_01/762361313" TargetMode="External" /><Relationship Id="rId149" Type="http://schemas.openxmlformats.org/officeDocument/2006/relationships/hyperlink" Target="https://podminky.urs.cz/item/CS_URS_2023_01/998762102" TargetMode="External" /><Relationship Id="rId150" Type="http://schemas.openxmlformats.org/officeDocument/2006/relationships/hyperlink" Target="https://podminky.urs.cz/item/CS_URS_2023_01/763135101" TargetMode="External" /><Relationship Id="rId151" Type="http://schemas.openxmlformats.org/officeDocument/2006/relationships/hyperlink" Target="https://podminky.urs.cz/item/CS_URS_2023_01/763135101" TargetMode="External" /><Relationship Id="rId152" Type="http://schemas.openxmlformats.org/officeDocument/2006/relationships/hyperlink" Target="https://podminky.urs.cz/item/CS_URS_2023_01/763135101" TargetMode="External" /><Relationship Id="rId153" Type="http://schemas.openxmlformats.org/officeDocument/2006/relationships/hyperlink" Target="https://podminky.urs.cz/item/CS_URS_2023_01/998763302" TargetMode="External" /><Relationship Id="rId154" Type="http://schemas.openxmlformats.org/officeDocument/2006/relationships/hyperlink" Target="https://podminky.urs.cz/item/CS_URS_2023_01/764216643" TargetMode="External" /><Relationship Id="rId155" Type="http://schemas.openxmlformats.org/officeDocument/2006/relationships/hyperlink" Target="https://podminky.urs.cz/item/CS_URS_2023_01/764226443" TargetMode="External" /><Relationship Id="rId156" Type="http://schemas.openxmlformats.org/officeDocument/2006/relationships/hyperlink" Target="https://podminky.urs.cz/item/CS_URS_2023_01/998764202" TargetMode="External" /><Relationship Id="rId157" Type="http://schemas.openxmlformats.org/officeDocument/2006/relationships/hyperlink" Target="https://podminky.urs.cz/item/CS_URS_2023_01/998766202" TargetMode="External" /><Relationship Id="rId158" Type="http://schemas.openxmlformats.org/officeDocument/2006/relationships/hyperlink" Target="https://podminky.urs.cz/item/CS_URS_2023_01/998767202" TargetMode="External" /><Relationship Id="rId159" Type="http://schemas.openxmlformats.org/officeDocument/2006/relationships/hyperlink" Target="https://podminky.urs.cz/item/CS_URS_2023_01/771111011" TargetMode="External" /><Relationship Id="rId160" Type="http://schemas.openxmlformats.org/officeDocument/2006/relationships/hyperlink" Target="https://podminky.urs.cz/item/CS_URS_2023_01/771121011" TargetMode="External" /><Relationship Id="rId161" Type="http://schemas.openxmlformats.org/officeDocument/2006/relationships/hyperlink" Target="https://podminky.urs.cz/item/CS_URS_2023_01/771151022" TargetMode="External" /><Relationship Id="rId162" Type="http://schemas.openxmlformats.org/officeDocument/2006/relationships/hyperlink" Target="https://podminky.urs.cz/item/CS_URS_2023_01/771474112" TargetMode="External" /><Relationship Id="rId163" Type="http://schemas.openxmlformats.org/officeDocument/2006/relationships/hyperlink" Target="https://podminky.urs.cz/item/CS_URS_2023_01/771474112" TargetMode="External" /><Relationship Id="rId164" Type="http://schemas.openxmlformats.org/officeDocument/2006/relationships/hyperlink" Target="https://podminky.urs.cz/item/CS_URS_2023_01/771591115" TargetMode="External" /><Relationship Id="rId165" Type="http://schemas.openxmlformats.org/officeDocument/2006/relationships/hyperlink" Target="https://podminky.urs.cz/item/CS_URS_2023_01/771574111" TargetMode="External" /><Relationship Id="rId166" Type="http://schemas.openxmlformats.org/officeDocument/2006/relationships/hyperlink" Target="https://podminky.urs.cz/item/CS_URS_2023_01/771574154" TargetMode="External" /><Relationship Id="rId167" Type="http://schemas.openxmlformats.org/officeDocument/2006/relationships/hyperlink" Target="https://podminky.urs.cz/item/CS_URS_2023_01/771574154" TargetMode="External" /><Relationship Id="rId168" Type="http://schemas.openxmlformats.org/officeDocument/2006/relationships/hyperlink" Target="https://podminky.urs.cz/item/CS_URS_2023_01/771591112" TargetMode="External" /><Relationship Id="rId169" Type="http://schemas.openxmlformats.org/officeDocument/2006/relationships/hyperlink" Target="https://podminky.urs.cz/item/CS_URS_2023_01/771591241" TargetMode="External" /><Relationship Id="rId170" Type="http://schemas.openxmlformats.org/officeDocument/2006/relationships/hyperlink" Target="https://podminky.urs.cz/item/CS_URS_2023_01/771591264" TargetMode="External" /><Relationship Id="rId171" Type="http://schemas.openxmlformats.org/officeDocument/2006/relationships/hyperlink" Target="https://podminky.urs.cz/item/CS_URS_2023_01/771592011" TargetMode="External" /><Relationship Id="rId172" Type="http://schemas.openxmlformats.org/officeDocument/2006/relationships/hyperlink" Target="https://podminky.urs.cz/item/CS_URS_2023_01/998771102" TargetMode="External" /><Relationship Id="rId173" Type="http://schemas.openxmlformats.org/officeDocument/2006/relationships/hyperlink" Target="https://podminky.urs.cz/item/CS_URS_2023_01/776111112" TargetMode="External" /><Relationship Id="rId174" Type="http://schemas.openxmlformats.org/officeDocument/2006/relationships/hyperlink" Target="https://podminky.urs.cz/item/CS_URS_2023_01/776111311" TargetMode="External" /><Relationship Id="rId175" Type="http://schemas.openxmlformats.org/officeDocument/2006/relationships/hyperlink" Target="https://podminky.urs.cz/item/CS_URS_2023_01/776121112" TargetMode="External" /><Relationship Id="rId176" Type="http://schemas.openxmlformats.org/officeDocument/2006/relationships/hyperlink" Target="https://podminky.urs.cz/item/CS_URS_2023_01/776141122" TargetMode="External" /><Relationship Id="rId177" Type="http://schemas.openxmlformats.org/officeDocument/2006/relationships/hyperlink" Target="https://podminky.urs.cz/item/CS_URS_2023_01/776221111" TargetMode="External" /><Relationship Id="rId178" Type="http://schemas.openxmlformats.org/officeDocument/2006/relationships/hyperlink" Target="https://podminky.urs.cz/item/CS_URS_2023_01/776221111" TargetMode="External" /><Relationship Id="rId179" Type="http://schemas.openxmlformats.org/officeDocument/2006/relationships/hyperlink" Target="https://podminky.urs.cz/item/CS_URS_2023_01/776221111" TargetMode="External" /><Relationship Id="rId180" Type="http://schemas.openxmlformats.org/officeDocument/2006/relationships/hyperlink" Target="https://podminky.urs.cz/item/CS_URS_2023_01/776221111" TargetMode="External" /><Relationship Id="rId181" Type="http://schemas.openxmlformats.org/officeDocument/2006/relationships/hyperlink" Target="https://podminky.urs.cz/item/CS_URS_2023_01/776221111" TargetMode="External" /><Relationship Id="rId182" Type="http://schemas.openxmlformats.org/officeDocument/2006/relationships/hyperlink" Target="https://podminky.urs.cz/item/CS_URS_2023_01/776221121" TargetMode="External" /><Relationship Id="rId183" Type="http://schemas.openxmlformats.org/officeDocument/2006/relationships/hyperlink" Target="https://podminky.urs.cz/item/CS_URS_2023_01/776991121" TargetMode="External" /><Relationship Id="rId184" Type="http://schemas.openxmlformats.org/officeDocument/2006/relationships/hyperlink" Target="https://podminky.urs.cz/item/CS_URS_2023_01/998776102" TargetMode="External" /><Relationship Id="rId185" Type="http://schemas.openxmlformats.org/officeDocument/2006/relationships/hyperlink" Target="https://podminky.urs.cz/item/CS_URS_2023_01/781111011" TargetMode="External" /><Relationship Id="rId186" Type="http://schemas.openxmlformats.org/officeDocument/2006/relationships/hyperlink" Target="https://podminky.urs.cz/item/CS_URS_2023_01/781121011" TargetMode="External" /><Relationship Id="rId187" Type="http://schemas.openxmlformats.org/officeDocument/2006/relationships/hyperlink" Target="https://podminky.urs.cz/item/CS_URS_2023_01/781131112" TargetMode="External" /><Relationship Id="rId188" Type="http://schemas.openxmlformats.org/officeDocument/2006/relationships/hyperlink" Target="https://podminky.urs.cz/item/CS_URS_2023_01/781474154" TargetMode="External" /><Relationship Id="rId189" Type="http://schemas.openxmlformats.org/officeDocument/2006/relationships/hyperlink" Target="https://podminky.urs.cz/item/CS_URS_2023_01/781494111" TargetMode="External" /><Relationship Id="rId190" Type="http://schemas.openxmlformats.org/officeDocument/2006/relationships/hyperlink" Target="https://podminky.urs.cz/item/CS_URS_2023_01/781495115" TargetMode="External" /><Relationship Id="rId191" Type="http://schemas.openxmlformats.org/officeDocument/2006/relationships/hyperlink" Target="https://podminky.urs.cz/item/CS_URS_2023_01/781495211" TargetMode="External" /><Relationship Id="rId192" Type="http://schemas.openxmlformats.org/officeDocument/2006/relationships/hyperlink" Target="https://podminky.urs.cz/item/CS_URS_2023_01/998781102" TargetMode="External" /><Relationship Id="rId193" Type="http://schemas.openxmlformats.org/officeDocument/2006/relationships/hyperlink" Target="https://podminky.urs.cz/item/CS_URS_2023_01/784181101" TargetMode="External" /><Relationship Id="rId194" Type="http://schemas.openxmlformats.org/officeDocument/2006/relationships/hyperlink" Target="https://podminky.urs.cz/item/CS_URS_2023_01/784221101" TargetMode="External" /><Relationship Id="rId195" Type="http://schemas.openxmlformats.org/officeDocument/2006/relationships/hyperlink" Target="https://podminky.urs.cz/item/CS_URS_2023_01/784221153" TargetMode="External" /><Relationship Id="rId196" Type="http://schemas.openxmlformats.org/officeDocument/2006/relationships/drawing" Target="../drawings/drawing2.xml" /><Relationship Id="rId197"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3_01/132251104" TargetMode="External" /><Relationship Id="rId2" Type="http://schemas.openxmlformats.org/officeDocument/2006/relationships/hyperlink" Target="https://podminky.urs.cz/item/CS_URS_2023_01/133251102" TargetMode="External" /><Relationship Id="rId3" Type="http://schemas.openxmlformats.org/officeDocument/2006/relationships/hyperlink" Target="https://podminky.urs.cz/item/CS_URS_2023_01/162751117" TargetMode="External" /><Relationship Id="rId4" Type="http://schemas.openxmlformats.org/officeDocument/2006/relationships/hyperlink" Target="https://podminky.urs.cz/item/CS_URS_2023_01/162751119" TargetMode="External" /><Relationship Id="rId5" Type="http://schemas.openxmlformats.org/officeDocument/2006/relationships/hyperlink" Target="https://podminky.urs.cz/item/CS_URS_2023_01/171201231" TargetMode="External" /><Relationship Id="rId6" Type="http://schemas.openxmlformats.org/officeDocument/2006/relationships/hyperlink" Target="https://podminky.urs.cz/item/CS_URS_2023_01/171251201" TargetMode="External" /><Relationship Id="rId7" Type="http://schemas.openxmlformats.org/officeDocument/2006/relationships/hyperlink" Target="https://podminky.urs.cz/item/CS_URS_2023_01/174151101" TargetMode="External" /><Relationship Id="rId8" Type="http://schemas.openxmlformats.org/officeDocument/2006/relationships/hyperlink" Target="https://podminky.urs.cz/item/CS_URS_2023_01/175151101" TargetMode="External" /><Relationship Id="rId9" Type="http://schemas.openxmlformats.org/officeDocument/2006/relationships/hyperlink" Target="https://podminky.urs.cz/item/CS_URS_2023_01/451573111" TargetMode="External" /><Relationship Id="rId10" Type="http://schemas.openxmlformats.org/officeDocument/2006/relationships/drawing" Target="../drawings/drawing3.xml" /><Relationship Id="rId1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70"/>
  <sheetViews>
    <sheetView showGridLines="0" tabSelected="1" workbookViewId="0" topLeftCell="A3">
      <selection activeCell="E14" sqref="E14:AJ14"/>
    </sheetView>
  </sheetViews>
  <sheetFormatPr defaultColWidth="9.140625" defaultRowHeight="12"/>
  <cols>
    <col min="1" max="1" width="8.28125" style="91" customWidth="1"/>
    <col min="2" max="2" width="1.7109375" style="91" customWidth="1"/>
    <col min="3" max="3" width="4.140625" style="91" customWidth="1"/>
    <col min="4" max="33" width="2.7109375" style="91" customWidth="1"/>
    <col min="34" max="34" width="3.28125" style="91" customWidth="1"/>
    <col min="35" max="35" width="31.7109375" style="91" customWidth="1"/>
    <col min="36" max="37" width="2.421875" style="91" customWidth="1"/>
    <col min="38" max="38" width="8.28125" style="91" customWidth="1"/>
    <col min="39" max="39" width="3.28125" style="91" customWidth="1"/>
    <col min="40" max="40" width="13.28125" style="91" customWidth="1"/>
    <col min="41" max="41" width="7.421875" style="91" customWidth="1"/>
    <col min="42" max="42" width="4.140625" style="91" customWidth="1"/>
    <col min="43" max="43" width="15.7109375" style="91" customWidth="1"/>
    <col min="44" max="44" width="13.7109375" style="91" customWidth="1"/>
    <col min="45" max="47" width="25.8515625" style="91" hidden="1" customWidth="1"/>
    <col min="48" max="49" width="21.7109375" style="91" hidden="1" customWidth="1"/>
    <col min="50" max="51" width="25.00390625" style="91" hidden="1" customWidth="1"/>
    <col min="52" max="52" width="21.7109375" style="91" hidden="1" customWidth="1"/>
    <col min="53" max="53" width="19.140625" style="91" hidden="1" customWidth="1"/>
    <col min="54" max="54" width="25.00390625" style="91" hidden="1" customWidth="1"/>
    <col min="55" max="55" width="21.7109375" style="91" hidden="1" customWidth="1"/>
    <col min="56" max="56" width="19.140625" style="91" hidden="1" customWidth="1"/>
    <col min="57" max="57" width="66.421875" style="91" customWidth="1"/>
    <col min="58" max="70" width="9.28125" style="91" customWidth="1"/>
    <col min="71" max="91" width="9.28125" style="91" hidden="1" customWidth="1"/>
    <col min="92" max="16384" width="9.28125" style="91" customWidth="1"/>
  </cols>
  <sheetData>
    <row r="1" spans="1:74" ht="12">
      <c r="A1" s="224" t="s">
        <v>0</v>
      </c>
      <c r="AZ1" s="224" t="s">
        <v>1</v>
      </c>
      <c r="BA1" s="224" t="s">
        <v>2</v>
      </c>
      <c r="BB1" s="224" t="s">
        <v>3</v>
      </c>
      <c r="BT1" s="224" t="s">
        <v>4</v>
      </c>
      <c r="BU1" s="224" t="s">
        <v>4</v>
      </c>
      <c r="BV1" s="224" t="s">
        <v>5</v>
      </c>
    </row>
    <row r="2" spans="44:72" ht="36.95" customHeight="1">
      <c r="AR2" s="285" t="s">
        <v>6</v>
      </c>
      <c r="AS2" s="286"/>
      <c r="AT2" s="286"/>
      <c r="AU2" s="286"/>
      <c r="AV2" s="286"/>
      <c r="AW2" s="286"/>
      <c r="AX2" s="286"/>
      <c r="AY2" s="286"/>
      <c r="AZ2" s="286"/>
      <c r="BA2" s="286"/>
      <c r="BB2" s="286"/>
      <c r="BC2" s="286"/>
      <c r="BD2" s="286"/>
      <c r="BE2" s="286"/>
      <c r="BS2" s="92" t="s">
        <v>7</v>
      </c>
      <c r="BT2" s="92" t="s">
        <v>8</v>
      </c>
    </row>
    <row r="3" spans="2:72" ht="6.95" customHeight="1">
      <c r="B3" s="93"/>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5"/>
      <c r="BS3" s="92" t="s">
        <v>7</v>
      </c>
      <c r="BT3" s="92" t="s">
        <v>9</v>
      </c>
    </row>
    <row r="4" spans="2:71" ht="24.95" customHeight="1">
      <c r="B4" s="95"/>
      <c r="D4" s="96" t="s">
        <v>10</v>
      </c>
      <c r="AR4" s="95"/>
      <c r="AS4" s="225" t="s">
        <v>11</v>
      </c>
      <c r="BE4" s="226" t="s">
        <v>12</v>
      </c>
      <c r="BS4" s="92" t="s">
        <v>13</v>
      </c>
    </row>
    <row r="5" spans="2:71" ht="12" customHeight="1">
      <c r="B5" s="95"/>
      <c r="D5" s="227" t="s">
        <v>14</v>
      </c>
      <c r="K5" s="306" t="s">
        <v>15</v>
      </c>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R5" s="95"/>
      <c r="BE5" s="303" t="s">
        <v>16</v>
      </c>
      <c r="BS5" s="92" t="s">
        <v>7</v>
      </c>
    </row>
    <row r="6" spans="2:71" ht="36.95" customHeight="1">
      <c r="B6" s="95"/>
      <c r="D6" s="228" t="s">
        <v>17</v>
      </c>
      <c r="K6" s="307" t="s">
        <v>18</v>
      </c>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R6" s="95"/>
      <c r="BE6" s="304"/>
      <c r="BS6" s="92" t="s">
        <v>7</v>
      </c>
    </row>
    <row r="7" spans="2:71" ht="12" customHeight="1">
      <c r="B7" s="95"/>
      <c r="D7" s="98" t="s">
        <v>19</v>
      </c>
      <c r="K7" s="101" t="s">
        <v>3</v>
      </c>
      <c r="AK7" s="98" t="s">
        <v>20</v>
      </c>
      <c r="AN7" s="101" t="s">
        <v>3</v>
      </c>
      <c r="AR7" s="95"/>
      <c r="BE7" s="304"/>
      <c r="BS7" s="92" t="s">
        <v>7</v>
      </c>
    </row>
    <row r="8" spans="2:71" ht="12" customHeight="1">
      <c r="B8" s="95"/>
      <c r="D8" s="98" t="s">
        <v>21</v>
      </c>
      <c r="K8" s="101" t="s">
        <v>22</v>
      </c>
      <c r="AK8" s="98" t="s">
        <v>23</v>
      </c>
      <c r="AN8" s="205" t="s">
        <v>24</v>
      </c>
      <c r="AR8" s="95"/>
      <c r="BE8" s="304"/>
      <c r="BS8" s="92" t="s">
        <v>7</v>
      </c>
    </row>
    <row r="9" spans="2:71" ht="14.45" customHeight="1">
      <c r="B9" s="95"/>
      <c r="AR9" s="95"/>
      <c r="BE9" s="304"/>
      <c r="BS9" s="92" t="s">
        <v>7</v>
      </c>
    </row>
    <row r="10" spans="2:71" ht="12" customHeight="1">
      <c r="B10" s="95"/>
      <c r="D10" s="98" t="s">
        <v>25</v>
      </c>
      <c r="AK10" s="98" t="s">
        <v>26</v>
      </c>
      <c r="AN10" s="101" t="s">
        <v>3</v>
      </c>
      <c r="AR10" s="95"/>
      <c r="BE10" s="304"/>
      <c r="BS10" s="92" t="s">
        <v>7</v>
      </c>
    </row>
    <row r="11" spans="2:71" ht="18.4" customHeight="1">
      <c r="B11" s="95"/>
      <c r="E11" s="101" t="s">
        <v>27</v>
      </c>
      <c r="AK11" s="98" t="s">
        <v>28</v>
      </c>
      <c r="AN11" s="101" t="s">
        <v>3</v>
      </c>
      <c r="AR11" s="95"/>
      <c r="BE11" s="304"/>
      <c r="BS11" s="92" t="s">
        <v>7</v>
      </c>
    </row>
    <row r="12" spans="2:71" ht="6.95" customHeight="1">
      <c r="B12" s="95"/>
      <c r="AR12" s="95"/>
      <c r="BE12" s="304"/>
      <c r="BS12" s="92" t="s">
        <v>7</v>
      </c>
    </row>
    <row r="13" spans="2:71" ht="12" customHeight="1">
      <c r="B13" s="95"/>
      <c r="D13" s="98" t="s">
        <v>29</v>
      </c>
      <c r="AK13" s="98" t="s">
        <v>26</v>
      </c>
      <c r="AN13" s="2" t="s">
        <v>30</v>
      </c>
      <c r="AR13" s="95"/>
      <c r="BE13" s="304"/>
      <c r="BS13" s="92" t="s">
        <v>7</v>
      </c>
    </row>
    <row r="14" spans="2:71" ht="12.75">
      <c r="B14" s="95"/>
      <c r="E14" s="308" t="s">
        <v>30</v>
      </c>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98" t="s">
        <v>28</v>
      </c>
      <c r="AN14" s="2" t="s">
        <v>30</v>
      </c>
      <c r="AR14" s="95"/>
      <c r="BE14" s="304"/>
      <c r="BS14" s="92" t="s">
        <v>7</v>
      </c>
    </row>
    <row r="15" spans="2:71" ht="6.95" customHeight="1">
      <c r="B15" s="95"/>
      <c r="AR15" s="95"/>
      <c r="BE15" s="304"/>
      <c r="BS15" s="92" t="s">
        <v>4</v>
      </c>
    </row>
    <row r="16" spans="2:71" ht="12" customHeight="1">
      <c r="B16" s="95"/>
      <c r="D16" s="98" t="s">
        <v>31</v>
      </c>
      <c r="AK16" s="98" t="s">
        <v>26</v>
      </c>
      <c r="AN16" s="101" t="s">
        <v>3</v>
      </c>
      <c r="AR16" s="95"/>
      <c r="BE16" s="304"/>
      <c r="BS16" s="92" t="s">
        <v>4</v>
      </c>
    </row>
    <row r="17" spans="2:71" ht="18.4" customHeight="1">
      <c r="B17" s="95"/>
      <c r="E17" s="101" t="s">
        <v>32</v>
      </c>
      <c r="AK17" s="98" t="s">
        <v>28</v>
      </c>
      <c r="AN17" s="101" t="s">
        <v>3</v>
      </c>
      <c r="AR17" s="95"/>
      <c r="BE17" s="304"/>
      <c r="BS17" s="92" t="s">
        <v>33</v>
      </c>
    </row>
    <row r="18" spans="2:71" ht="6.95" customHeight="1">
      <c r="B18" s="95"/>
      <c r="AR18" s="95"/>
      <c r="BE18" s="304"/>
      <c r="BS18" s="92" t="s">
        <v>7</v>
      </c>
    </row>
    <row r="19" spans="2:71" ht="12" customHeight="1">
      <c r="B19" s="95"/>
      <c r="D19" s="98" t="s">
        <v>34</v>
      </c>
      <c r="AK19" s="98" t="s">
        <v>26</v>
      </c>
      <c r="AN19" s="101" t="s">
        <v>3</v>
      </c>
      <c r="AR19" s="95"/>
      <c r="BE19" s="304"/>
      <c r="BS19" s="92" t="s">
        <v>7</v>
      </c>
    </row>
    <row r="20" spans="2:71" ht="18.4" customHeight="1">
      <c r="B20" s="95"/>
      <c r="E20" s="101" t="s">
        <v>22</v>
      </c>
      <c r="AK20" s="98" t="s">
        <v>28</v>
      </c>
      <c r="AN20" s="101" t="s">
        <v>3</v>
      </c>
      <c r="AR20" s="95"/>
      <c r="BE20" s="304"/>
      <c r="BS20" s="92" t="s">
        <v>4</v>
      </c>
    </row>
    <row r="21" spans="2:57" ht="6.95" customHeight="1">
      <c r="B21" s="95"/>
      <c r="AR21" s="95"/>
      <c r="BE21" s="304"/>
    </row>
    <row r="22" spans="2:57" ht="12" customHeight="1">
      <c r="B22" s="95"/>
      <c r="D22" s="98" t="s">
        <v>35</v>
      </c>
      <c r="AR22" s="95"/>
      <c r="BE22" s="304"/>
    </row>
    <row r="23" spans="2:57" ht="59.25" customHeight="1">
      <c r="B23" s="95"/>
      <c r="E23" s="310" t="s">
        <v>36</v>
      </c>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R23" s="95"/>
      <c r="BE23" s="304"/>
    </row>
    <row r="24" spans="2:57" ht="6.95" customHeight="1">
      <c r="B24" s="95"/>
      <c r="AR24" s="95"/>
      <c r="BE24" s="304"/>
    </row>
    <row r="25" spans="2:57" ht="6.95" customHeight="1">
      <c r="B25" s="95"/>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R25" s="95"/>
      <c r="BE25" s="304"/>
    </row>
    <row r="26" spans="2:57" s="99" customFormat="1" ht="25.9" customHeight="1">
      <c r="B26" s="100"/>
      <c r="D26" s="230" t="s">
        <v>37</v>
      </c>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311">
        <f>ROUND(AG54,2)</f>
        <v>0</v>
      </c>
      <c r="AL26" s="312"/>
      <c r="AM26" s="312"/>
      <c r="AN26" s="312"/>
      <c r="AO26" s="312"/>
      <c r="AR26" s="100"/>
      <c r="BE26" s="304"/>
    </row>
    <row r="27" spans="2:57" s="99" customFormat="1" ht="6.95" customHeight="1">
      <c r="B27" s="100"/>
      <c r="AR27" s="100"/>
      <c r="BE27" s="304"/>
    </row>
    <row r="28" spans="2:57" s="99" customFormat="1" ht="12.75">
      <c r="B28" s="100"/>
      <c r="L28" s="313" t="s">
        <v>38</v>
      </c>
      <c r="M28" s="313"/>
      <c r="N28" s="313"/>
      <c r="O28" s="313"/>
      <c r="P28" s="313"/>
      <c r="W28" s="313" t="s">
        <v>39</v>
      </c>
      <c r="X28" s="313"/>
      <c r="Y28" s="313"/>
      <c r="Z28" s="313"/>
      <c r="AA28" s="313"/>
      <c r="AB28" s="313"/>
      <c r="AC28" s="313"/>
      <c r="AD28" s="313"/>
      <c r="AE28" s="313"/>
      <c r="AK28" s="313" t="s">
        <v>40</v>
      </c>
      <c r="AL28" s="313"/>
      <c r="AM28" s="313"/>
      <c r="AN28" s="313"/>
      <c r="AO28" s="313"/>
      <c r="AR28" s="100"/>
      <c r="BE28" s="304"/>
    </row>
    <row r="29" spans="2:57" s="232" customFormat="1" ht="14.45" customHeight="1">
      <c r="B29" s="233"/>
      <c r="D29" s="98" t="s">
        <v>41</v>
      </c>
      <c r="F29" s="98" t="s">
        <v>42</v>
      </c>
      <c r="L29" s="296">
        <v>0.21</v>
      </c>
      <c r="M29" s="297"/>
      <c r="N29" s="297"/>
      <c r="O29" s="297"/>
      <c r="P29" s="297"/>
      <c r="W29" s="298">
        <f>ROUND(AZ54,2)</f>
        <v>0</v>
      </c>
      <c r="X29" s="297"/>
      <c r="Y29" s="297"/>
      <c r="Z29" s="297"/>
      <c r="AA29" s="297"/>
      <c r="AB29" s="297"/>
      <c r="AC29" s="297"/>
      <c r="AD29" s="297"/>
      <c r="AE29" s="297"/>
      <c r="AK29" s="298">
        <f>ROUND(AV54,2)</f>
        <v>0</v>
      </c>
      <c r="AL29" s="297"/>
      <c r="AM29" s="297"/>
      <c r="AN29" s="297"/>
      <c r="AO29" s="297"/>
      <c r="AR29" s="233"/>
      <c r="BE29" s="305"/>
    </row>
    <row r="30" spans="2:57" s="232" customFormat="1" ht="14.45" customHeight="1">
      <c r="B30" s="233"/>
      <c r="F30" s="98" t="s">
        <v>43</v>
      </c>
      <c r="L30" s="296">
        <v>0.15</v>
      </c>
      <c r="M30" s="297"/>
      <c r="N30" s="297"/>
      <c r="O30" s="297"/>
      <c r="P30" s="297"/>
      <c r="W30" s="298">
        <f>ROUND(BA54,2)</f>
        <v>0</v>
      </c>
      <c r="X30" s="297"/>
      <c r="Y30" s="297"/>
      <c r="Z30" s="297"/>
      <c r="AA30" s="297"/>
      <c r="AB30" s="297"/>
      <c r="AC30" s="297"/>
      <c r="AD30" s="297"/>
      <c r="AE30" s="297"/>
      <c r="AK30" s="298">
        <f>ROUND(AW54,2)</f>
        <v>0</v>
      </c>
      <c r="AL30" s="297"/>
      <c r="AM30" s="297"/>
      <c r="AN30" s="297"/>
      <c r="AO30" s="297"/>
      <c r="AR30" s="233"/>
      <c r="BE30" s="305"/>
    </row>
    <row r="31" spans="2:57" s="232" customFormat="1" ht="14.45" customHeight="1" hidden="1">
      <c r="B31" s="233"/>
      <c r="F31" s="98" t="s">
        <v>44</v>
      </c>
      <c r="L31" s="296">
        <v>0.21</v>
      </c>
      <c r="M31" s="297"/>
      <c r="N31" s="297"/>
      <c r="O31" s="297"/>
      <c r="P31" s="297"/>
      <c r="W31" s="298">
        <f>ROUND(BB54,2)</f>
        <v>0</v>
      </c>
      <c r="X31" s="297"/>
      <c r="Y31" s="297"/>
      <c r="Z31" s="297"/>
      <c r="AA31" s="297"/>
      <c r="AB31" s="297"/>
      <c r="AC31" s="297"/>
      <c r="AD31" s="297"/>
      <c r="AE31" s="297"/>
      <c r="AK31" s="298">
        <v>0</v>
      </c>
      <c r="AL31" s="297"/>
      <c r="AM31" s="297"/>
      <c r="AN31" s="297"/>
      <c r="AO31" s="297"/>
      <c r="AR31" s="233"/>
      <c r="BE31" s="305"/>
    </row>
    <row r="32" spans="2:57" s="232" customFormat="1" ht="14.45" customHeight="1" hidden="1">
      <c r="B32" s="233"/>
      <c r="F32" s="98" t="s">
        <v>45</v>
      </c>
      <c r="L32" s="296">
        <v>0.15</v>
      </c>
      <c r="M32" s="297"/>
      <c r="N32" s="297"/>
      <c r="O32" s="297"/>
      <c r="P32" s="297"/>
      <c r="W32" s="298">
        <f>ROUND(BC54,2)</f>
        <v>0</v>
      </c>
      <c r="X32" s="297"/>
      <c r="Y32" s="297"/>
      <c r="Z32" s="297"/>
      <c r="AA32" s="297"/>
      <c r="AB32" s="297"/>
      <c r="AC32" s="297"/>
      <c r="AD32" s="297"/>
      <c r="AE32" s="297"/>
      <c r="AK32" s="298">
        <v>0</v>
      </c>
      <c r="AL32" s="297"/>
      <c r="AM32" s="297"/>
      <c r="AN32" s="297"/>
      <c r="AO32" s="297"/>
      <c r="AR32" s="233"/>
      <c r="BE32" s="305"/>
    </row>
    <row r="33" spans="2:44" s="232" customFormat="1" ht="14.45" customHeight="1" hidden="1">
      <c r="B33" s="233"/>
      <c r="F33" s="98" t="s">
        <v>46</v>
      </c>
      <c r="L33" s="296">
        <v>0</v>
      </c>
      <c r="M33" s="297"/>
      <c r="N33" s="297"/>
      <c r="O33" s="297"/>
      <c r="P33" s="297"/>
      <c r="W33" s="298">
        <f>ROUND(BD54,2)</f>
        <v>0</v>
      </c>
      <c r="X33" s="297"/>
      <c r="Y33" s="297"/>
      <c r="Z33" s="297"/>
      <c r="AA33" s="297"/>
      <c r="AB33" s="297"/>
      <c r="AC33" s="297"/>
      <c r="AD33" s="297"/>
      <c r="AE33" s="297"/>
      <c r="AK33" s="298">
        <v>0</v>
      </c>
      <c r="AL33" s="297"/>
      <c r="AM33" s="297"/>
      <c r="AN33" s="297"/>
      <c r="AO33" s="297"/>
      <c r="AR33" s="233"/>
    </row>
    <row r="34" spans="2:44" s="99" customFormat="1" ht="6.95" customHeight="1">
      <c r="B34" s="100"/>
      <c r="AR34" s="100"/>
    </row>
    <row r="35" spans="2:44" s="99" customFormat="1" ht="25.9" customHeight="1">
      <c r="B35" s="100"/>
      <c r="C35" s="234"/>
      <c r="D35" s="235" t="s">
        <v>47</v>
      </c>
      <c r="E35" s="236"/>
      <c r="F35" s="236"/>
      <c r="G35" s="236"/>
      <c r="H35" s="236"/>
      <c r="I35" s="236"/>
      <c r="J35" s="236"/>
      <c r="K35" s="236"/>
      <c r="L35" s="236"/>
      <c r="M35" s="236"/>
      <c r="N35" s="236"/>
      <c r="O35" s="236"/>
      <c r="P35" s="236"/>
      <c r="Q35" s="236"/>
      <c r="R35" s="236"/>
      <c r="S35" s="236"/>
      <c r="T35" s="237" t="s">
        <v>48</v>
      </c>
      <c r="U35" s="236"/>
      <c r="V35" s="236"/>
      <c r="W35" s="236"/>
      <c r="X35" s="302" t="s">
        <v>49</v>
      </c>
      <c r="Y35" s="300"/>
      <c r="Z35" s="300"/>
      <c r="AA35" s="300"/>
      <c r="AB35" s="300"/>
      <c r="AC35" s="236"/>
      <c r="AD35" s="236"/>
      <c r="AE35" s="236"/>
      <c r="AF35" s="236"/>
      <c r="AG35" s="236"/>
      <c r="AH35" s="236"/>
      <c r="AI35" s="236"/>
      <c r="AJ35" s="236"/>
      <c r="AK35" s="299">
        <f>SUM(AK26:AK33)</f>
        <v>0</v>
      </c>
      <c r="AL35" s="300"/>
      <c r="AM35" s="300"/>
      <c r="AN35" s="300"/>
      <c r="AO35" s="301"/>
      <c r="AP35" s="234"/>
      <c r="AQ35" s="234"/>
      <c r="AR35" s="100"/>
    </row>
    <row r="36" spans="2:44" s="99" customFormat="1" ht="6.95" customHeight="1">
      <c r="B36" s="100"/>
      <c r="AR36" s="100"/>
    </row>
    <row r="37" spans="2:44" s="99" customFormat="1" ht="6.95" customHeight="1">
      <c r="B37" s="119"/>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00"/>
    </row>
    <row r="41" spans="2:44" s="99" customFormat="1" ht="6.95" customHeight="1">
      <c r="B41" s="121"/>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00"/>
    </row>
    <row r="42" spans="2:44" s="99" customFormat="1" ht="24.95" customHeight="1">
      <c r="B42" s="100"/>
      <c r="C42" s="96" t="s">
        <v>50</v>
      </c>
      <c r="AR42" s="100"/>
    </row>
    <row r="43" spans="2:44" s="99" customFormat="1" ht="6.95" customHeight="1">
      <c r="B43" s="100"/>
      <c r="AR43" s="100"/>
    </row>
    <row r="44" spans="2:44" s="238" customFormat="1" ht="12" customHeight="1">
      <c r="B44" s="239"/>
      <c r="C44" s="98" t="s">
        <v>14</v>
      </c>
      <c r="L44" s="238" t="str">
        <f>K5</f>
        <v>1</v>
      </c>
      <c r="AR44" s="239"/>
    </row>
    <row r="45" spans="2:44" s="240" customFormat="1" ht="36.95" customHeight="1">
      <c r="B45" s="241"/>
      <c r="C45" s="242" t="s">
        <v>17</v>
      </c>
      <c r="L45" s="316" t="str">
        <f>K6</f>
        <v>Infekce Nemocnice Tábor, a.s.</v>
      </c>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c r="AM45" s="317"/>
      <c r="AN45" s="317"/>
      <c r="AO45" s="317"/>
      <c r="AR45" s="241"/>
    </row>
    <row r="46" spans="2:44" s="99" customFormat="1" ht="6.95" customHeight="1">
      <c r="B46" s="100"/>
      <c r="AR46" s="100"/>
    </row>
    <row r="47" spans="2:44" s="99" customFormat="1" ht="12" customHeight="1">
      <c r="B47" s="100"/>
      <c r="C47" s="98" t="s">
        <v>21</v>
      </c>
      <c r="L47" s="243" t="str">
        <f>IF(K8="","",K8)</f>
        <v xml:space="preserve"> </v>
      </c>
      <c r="AI47" s="98" t="s">
        <v>23</v>
      </c>
      <c r="AM47" s="292" t="str">
        <f>IF(AN8="","",AN8)</f>
        <v>12. 4. 2023</v>
      </c>
      <c r="AN47" s="292"/>
      <c r="AR47" s="100"/>
    </row>
    <row r="48" spans="2:44" s="99" customFormat="1" ht="6.95" customHeight="1">
      <c r="B48" s="100"/>
      <c r="AR48" s="100"/>
    </row>
    <row r="49" spans="2:56" s="99" customFormat="1" ht="15.2" customHeight="1">
      <c r="B49" s="100"/>
      <c r="C49" s="98" t="s">
        <v>25</v>
      </c>
      <c r="L49" s="238" t="str">
        <f>IF(E11="","",E11)</f>
        <v>Nemocnice Tábor, a.s.</v>
      </c>
      <c r="AI49" s="98" t="s">
        <v>31</v>
      </c>
      <c r="AM49" s="293" t="str">
        <f>IF(E17="","",E17)</f>
        <v>AGP nova spol. s r.o.</v>
      </c>
      <c r="AN49" s="294"/>
      <c r="AO49" s="294"/>
      <c r="AP49" s="294"/>
      <c r="AR49" s="100"/>
      <c r="AS49" s="281" t="s">
        <v>51</v>
      </c>
      <c r="AT49" s="282"/>
      <c r="AU49" s="105"/>
      <c r="AV49" s="105"/>
      <c r="AW49" s="105"/>
      <c r="AX49" s="105"/>
      <c r="AY49" s="105"/>
      <c r="AZ49" s="105"/>
      <c r="BA49" s="105"/>
      <c r="BB49" s="105"/>
      <c r="BC49" s="105"/>
      <c r="BD49" s="244"/>
    </row>
    <row r="50" spans="2:56" s="99" customFormat="1" ht="15.2" customHeight="1">
      <c r="B50" s="100"/>
      <c r="C50" s="98" t="s">
        <v>29</v>
      </c>
      <c r="L50" s="238" t="str">
        <f>IF(E14="Vyplň údaj","",E14)</f>
        <v/>
      </c>
      <c r="AI50" s="98" t="s">
        <v>34</v>
      </c>
      <c r="AM50" s="293" t="str">
        <f>IF(E20="","",E20)</f>
        <v xml:space="preserve"> </v>
      </c>
      <c r="AN50" s="294"/>
      <c r="AO50" s="294"/>
      <c r="AP50" s="294"/>
      <c r="AR50" s="100"/>
      <c r="AS50" s="283"/>
      <c r="AT50" s="284"/>
      <c r="BD50" s="171"/>
    </row>
    <row r="51" spans="2:56" s="99" customFormat="1" ht="10.9" customHeight="1">
      <c r="B51" s="100"/>
      <c r="AR51" s="100"/>
      <c r="AS51" s="283"/>
      <c r="AT51" s="284"/>
      <c r="BD51" s="171"/>
    </row>
    <row r="52" spans="2:56" s="99" customFormat="1" ht="29.25" customHeight="1">
      <c r="B52" s="100"/>
      <c r="C52" s="319" t="s">
        <v>52</v>
      </c>
      <c r="D52" s="291"/>
      <c r="E52" s="291"/>
      <c r="F52" s="291"/>
      <c r="G52" s="291"/>
      <c r="H52" s="114"/>
      <c r="I52" s="295" t="s">
        <v>53</v>
      </c>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0" t="s">
        <v>54</v>
      </c>
      <c r="AH52" s="291"/>
      <c r="AI52" s="291"/>
      <c r="AJ52" s="291"/>
      <c r="AK52" s="291"/>
      <c r="AL52" s="291"/>
      <c r="AM52" s="291"/>
      <c r="AN52" s="295" t="s">
        <v>55</v>
      </c>
      <c r="AO52" s="291"/>
      <c r="AP52" s="291"/>
      <c r="AQ52" s="245" t="s">
        <v>56</v>
      </c>
      <c r="AR52" s="100"/>
      <c r="AS52" s="142" t="s">
        <v>57</v>
      </c>
      <c r="AT52" s="143" t="s">
        <v>58</v>
      </c>
      <c r="AU52" s="143" t="s">
        <v>59</v>
      </c>
      <c r="AV52" s="143" t="s">
        <v>60</v>
      </c>
      <c r="AW52" s="143" t="s">
        <v>61</v>
      </c>
      <c r="AX52" s="143" t="s">
        <v>62</v>
      </c>
      <c r="AY52" s="143" t="s">
        <v>63</v>
      </c>
      <c r="AZ52" s="143" t="s">
        <v>64</v>
      </c>
      <c r="BA52" s="143" t="s">
        <v>65</v>
      </c>
      <c r="BB52" s="143" t="s">
        <v>66</v>
      </c>
      <c r="BC52" s="143" t="s">
        <v>67</v>
      </c>
      <c r="BD52" s="144" t="s">
        <v>68</v>
      </c>
    </row>
    <row r="53" spans="2:56" s="99" customFormat="1" ht="10.9" customHeight="1">
      <c r="B53" s="100"/>
      <c r="AR53" s="100"/>
      <c r="AS53" s="147"/>
      <c r="AT53" s="105"/>
      <c r="AU53" s="105"/>
      <c r="AV53" s="105"/>
      <c r="AW53" s="105"/>
      <c r="AX53" s="105"/>
      <c r="AY53" s="105"/>
      <c r="AZ53" s="105"/>
      <c r="BA53" s="105"/>
      <c r="BB53" s="105"/>
      <c r="BC53" s="105"/>
      <c r="BD53" s="244"/>
    </row>
    <row r="54" spans="2:90" s="246" customFormat="1" ht="32.45" customHeight="1">
      <c r="B54" s="247"/>
      <c r="C54" s="145" t="s">
        <v>69</v>
      </c>
      <c r="D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315">
        <f>ROUND(AG55+SUM(AG64:AG68),2)</f>
        <v>0</v>
      </c>
      <c r="AH54" s="315"/>
      <c r="AI54" s="315"/>
      <c r="AJ54" s="315"/>
      <c r="AK54" s="315"/>
      <c r="AL54" s="315"/>
      <c r="AM54" s="315"/>
      <c r="AN54" s="280">
        <f aca="true" t="shared" si="0" ref="AN54:AN68">SUM(AG54,AT54)</f>
        <v>0</v>
      </c>
      <c r="AO54" s="280"/>
      <c r="AP54" s="280"/>
      <c r="AQ54" s="249" t="s">
        <v>3</v>
      </c>
      <c r="AR54" s="247"/>
      <c r="AS54" s="250">
        <f>ROUND(AS55+SUM(AS64:AS68),2)</f>
        <v>0</v>
      </c>
      <c r="AT54" s="251">
        <f aca="true" t="shared" si="1" ref="AT54:AT68">ROUND(SUM(AV54:AW54),2)</f>
        <v>0</v>
      </c>
      <c r="AU54" s="252">
        <f>ROUND(AU55+SUM(AU64:AU68),5)</f>
        <v>0</v>
      </c>
      <c r="AV54" s="251">
        <f>ROUND(AZ54*L29,2)</f>
        <v>0</v>
      </c>
      <c r="AW54" s="251">
        <f>ROUND(BA54*L30,2)</f>
        <v>0</v>
      </c>
      <c r="AX54" s="251">
        <f>ROUND(BB54*L29,2)</f>
        <v>0</v>
      </c>
      <c r="AY54" s="251">
        <f>ROUND(BC54*L30,2)</f>
        <v>0</v>
      </c>
      <c r="AZ54" s="251">
        <f>ROUND(AZ55+SUM(AZ64:AZ68),2)</f>
        <v>0</v>
      </c>
      <c r="BA54" s="251">
        <f>ROUND(BA55+SUM(BA64:BA68),2)</f>
        <v>0</v>
      </c>
      <c r="BB54" s="251">
        <f>ROUND(BB55+SUM(BB64:BB68),2)</f>
        <v>0</v>
      </c>
      <c r="BC54" s="251">
        <f>ROUND(BC55+SUM(BC64:BC68),2)</f>
        <v>0</v>
      </c>
      <c r="BD54" s="253">
        <f>ROUND(BD55+SUM(BD64:BD68),2)</f>
        <v>0</v>
      </c>
      <c r="BS54" s="254" t="s">
        <v>70</v>
      </c>
      <c r="BT54" s="254" t="s">
        <v>71</v>
      </c>
      <c r="BU54" s="255" t="s">
        <v>72</v>
      </c>
      <c r="BV54" s="254" t="s">
        <v>73</v>
      </c>
      <c r="BW54" s="254" t="s">
        <v>5</v>
      </c>
      <c r="BX54" s="254" t="s">
        <v>74</v>
      </c>
      <c r="CL54" s="254" t="s">
        <v>3</v>
      </c>
    </row>
    <row r="55" spans="2:91" s="256" customFormat="1" ht="16.5" customHeight="1">
      <c r="B55" s="257"/>
      <c r="C55" s="258"/>
      <c r="D55" s="314" t="s">
        <v>75</v>
      </c>
      <c r="E55" s="314"/>
      <c r="F55" s="314"/>
      <c r="G55" s="314"/>
      <c r="H55" s="314"/>
      <c r="I55" s="259"/>
      <c r="J55" s="314" t="s">
        <v>76</v>
      </c>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289">
        <f>ROUND(SUM(AG56:AG63),2)</f>
        <v>0</v>
      </c>
      <c r="AH55" s="279"/>
      <c r="AI55" s="279"/>
      <c r="AJ55" s="279"/>
      <c r="AK55" s="279"/>
      <c r="AL55" s="279"/>
      <c r="AM55" s="279"/>
      <c r="AN55" s="278">
        <f t="shared" si="0"/>
        <v>0</v>
      </c>
      <c r="AO55" s="279"/>
      <c r="AP55" s="279"/>
      <c r="AQ55" s="260" t="s">
        <v>77</v>
      </c>
      <c r="AR55" s="257"/>
      <c r="AS55" s="261">
        <f>ROUND(SUM(AS56:AS63),2)</f>
        <v>0</v>
      </c>
      <c r="AT55" s="262">
        <f t="shared" si="1"/>
        <v>0</v>
      </c>
      <c r="AU55" s="263">
        <f>ROUND(SUM(AU56:AU63),5)</f>
        <v>0</v>
      </c>
      <c r="AV55" s="262">
        <f>ROUND(AZ55*L29,2)</f>
        <v>0</v>
      </c>
      <c r="AW55" s="262">
        <f>ROUND(BA55*L30,2)</f>
        <v>0</v>
      </c>
      <c r="AX55" s="262">
        <f>ROUND(BB55*L29,2)</f>
        <v>0</v>
      </c>
      <c r="AY55" s="262">
        <f>ROUND(BC55*L30,2)</f>
        <v>0</v>
      </c>
      <c r="AZ55" s="262">
        <f>ROUND(SUM(AZ56:AZ63),2)</f>
        <v>0</v>
      </c>
      <c r="BA55" s="262">
        <f>ROUND(SUM(BA56:BA63),2)</f>
        <v>0</v>
      </c>
      <c r="BB55" s="262">
        <f>ROUND(SUM(BB56:BB63),2)</f>
        <v>0</v>
      </c>
      <c r="BC55" s="262">
        <f>ROUND(SUM(BC56:BC63),2)</f>
        <v>0</v>
      </c>
      <c r="BD55" s="264">
        <f>ROUND(SUM(BD56:BD63),2)</f>
        <v>0</v>
      </c>
      <c r="BS55" s="265" t="s">
        <v>70</v>
      </c>
      <c r="BT55" s="265" t="s">
        <v>15</v>
      </c>
      <c r="BU55" s="265" t="s">
        <v>72</v>
      </c>
      <c r="BV55" s="265" t="s">
        <v>73</v>
      </c>
      <c r="BW55" s="265" t="s">
        <v>78</v>
      </c>
      <c r="BX55" s="265" t="s">
        <v>5</v>
      </c>
      <c r="CL55" s="265" t="s">
        <v>3</v>
      </c>
      <c r="CM55" s="265" t="s">
        <v>79</v>
      </c>
    </row>
    <row r="56" spans="1:90" s="238" customFormat="1" ht="23.25" customHeight="1">
      <c r="A56" s="266" t="s">
        <v>80</v>
      </c>
      <c r="B56" s="239"/>
      <c r="C56" s="132"/>
      <c r="D56" s="132"/>
      <c r="E56" s="318" t="s">
        <v>81</v>
      </c>
      <c r="F56" s="318"/>
      <c r="G56" s="318"/>
      <c r="H56" s="318"/>
      <c r="I56" s="318"/>
      <c r="J56" s="132"/>
      <c r="K56" s="318" t="s">
        <v>82</v>
      </c>
      <c r="L56" s="318"/>
      <c r="M56" s="318"/>
      <c r="N56" s="318"/>
      <c r="O56" s="318"/>
      <c r="P56" s="318"/>
      <c r="Q56" s="318"/>
      <c r="R56" s="318"/>
      <c r="S56" s="318"/>
      <c r="T56" s="318"/>
      <c r="U56" s="318"/>
      <c r="V56" s="318"/>
      <c r="W56" s="318"/>
      <c r="X56" s="318"/>
      <c r="Y56" s="318"/>
      <c r="Z56" s="318"/>
      <c r="AA56" s="318"/>
      <c r="AB56" s="318"/>
      <c r="AC56" s="318"/>
      <c r="AD56" s="318"/>
      <c r="AE56" s="318"/>
      <c r="AF56" s="318"/>
      <c r="AG56" s="287">
        <f>'D.1.1 - Architektnicko st...'!J32</f>
        <v>0</v>
      </c>
      <c r="AH56" s="288"/>
      <c r="AI56" s="288"/>
      <c r="AJ56" s="288"/>
      <c r="AK56" s="288"/>
      <c r="AL56" s="288"/>
      <c r="AM56" s="288"/>
      <c r="AN56" s="287">
        <f t="shared" si="0"/>
        <v>0</v>
      </c>
      <c r="AO56" s="288"/>
      <c r="AP56" s="288"/>
      <c r="AQ56" s="267" t="s">
        <v>83</v>
      </c>
      <c r="AR56" s="239"/>
      <c r="AS56" s="268">
        <v>0</v>
      </c>
      <c r="AT56" s="110">
        <f t="shared" si="1"/>
        <v>0</v>
      </c>
      <c r="AU56" s="269">
        <f>'D.1.1 - Architektnicko st...'!P116</f>
        <v>0</v>
      </c>
      <c r="AV56" s="110">
        <f>'D.1.1 - Architektnicko st...'!J35</f>
        <v>0</v>
      </c>
      <c r="AW56" s="110">
        <f>'D.1.1 - Architektnicko st...'!J36</f>
        <v>0</v>
      </c>
      <c r="AX56" s="110">
        <f>'D.1.1 - Architektnicko st...'!J37</f>
        <v>0</v>
      </c>
      <c r="AY56" s="110">
        <f>'D.1.1 - Architektnicko st...'!J38</f>
        <v>0</v>
      </c>
      <c r="AZ56" s="110">
        <f>'D.1.1 - Architektnicko st...'!F35</f>
        <v>0</v>
      </c>
      <c r="BA56" s="110">
        <f>'D.1.1 - Architektnicko st...'!F36</f>
        <v>0</v>
      </c>
      <c r="BB56" s="110">
        <f>'D.1.1 - Architektnicko st...'!F37</f>
        <v>0</v>
      </c>
      <c r="BC56" s="110">
        <f>'D.1.1 - Architektnicko st...'!F38</f>
        <v>0</v>
      </c>
      <c r="BD56" s="270">
        <f>'D.1.1 - Architektnicko st...'!F39</f>
        <v>0</v>
      </c>
      <c r="BT56" s="101" t="s">
        <v>79</v>
      </c>
      <c r="BV56" s="101" t="s">
        <v>73</v>
      </c>
      <c r="BW56" s="101" t="s">
        <v>84</v>
      </c>
      <c r="BX56" s="101" t="s">
        <v>78</v>
      </c>
      <c r="CL56" s="101" t="s">
        <v>3</v>
      </c>
    </row>
    <row r="57" spans="1:90" s="238" customFormat="1" ht="16.5" customHeight="1">
      <c r="A57" s="266" t="s">
        <v>80</v>
      </c>
      <c r="B57" s="239"/>
      <c r="C57" s="132"/>
      <c r="D57" s="132"/>
      <c r="E57" s="318" t="s">
        <v>85</v>
      </c>
      <c r="F57" s="318"/>
      <c r="G57" s="318"/>
      <c r="H57" s="318"/>
      <c r="I57" s="318"/>
      <c r="J57" s="132"/>
      <c r="K57" s="318" t="s">
        <v>86</v>
      </c>
      <c r="L57" s="318"/>
      <c r="M57" s="318"/>
      <c r="N57" s="318"/>
      <c r="O57" s="318"/>
      <c r="P57" s="318"/>
      <c r="Q57" s="318"/>
      <c r="R57" s="318"/>
      <c r="S57" s="318"/>
      <c r="T57" s="318"/>
      <c r="U57" s="318"/>
      <c r="V57" s="318"/>
      <c r="W57" s="318"/>
      <c r="X57" s="318"/>
      <c r="Y57" s="318"/>
      <c r="Z57" s="318"/>
      <c r="AA57" s="318"/>
      <c r="AB57" s="318"/>
      <c r="AC57" s="318"/>
      <c r="AD57" s="318"/>
      <c r="AE57" s="318"/>
      <c r="AF57" s="318"/>
      <c r="AG57" s="287">
        <f>'D.1.4.1 - Zdravotně techn...'!J32</f>
        <v>0</v>
      </c>
      <c r="AH57" s="288"/>
      <c r="AI57" s="288"/>
      <c r="AJ57" s="288"/>
      <c r="AK57" s="288"/>
      <c r="AL57" s="288"/>
      <c r="AM57" s="288"/>
      <c r="AN57" s="287">
        <f t="shared" si="0"/>
        <v>0</v>
      </c>
      <c r="AO57" s="288"/>
      <c r="AP57" s="288"/>
      <c r="AQ57" s="267" t="s">
        <v>83</v>
      </c>
      <c r="AR57" s="239"/>
      <c r="AS57" s="268">
        <v>0</v>
      </c>
      <c r="AT57" s="110">
        <f t="shared" si="1"/>
        <v>0</v>
      </c>
      <c r="AU57" s="269">
        <f>'D.1.4.1 - Zdravotně techn...'!P102</f>
        <v>0</v>
      </c>
      <c r="AV57" s="110">
        <f>'D.1.4.1 - Zdravotně techn...'!J35</f>
        <v>0</v>
      </c>
      <c r="AW57" s="110">
        <f>'D.1.4.1 - Zdravotně techn...'!J36</f>
        <v>0</v>
      </c>
      <c r="AX57" s="110">
        <f>'D.1.4.1 - Zdravotně techn...'!J37</f>
        <v>0</v>
      </c>
      <c r="AY57" s="110">
        <f>'D.1.4.1 - Zdravotně techn...'!J38</f>
        <v>0</v>
      </c>
      <c r="AZ57" s="110">
        <f>'D.1.4.1 - Zdravotně techn...'!F35</f>
        <v>0</v>
      </c>
      <c r="BA57" s="110">
        <f>'D.1.4.1 - Zdravotně techn...'!F36</f>
        <v>0</v>
      </c>
      <c r="BB57" s="110">
        <f>'D.1.4.1 - Zdravotně techn...'!F37</f>
        <v>0</v>
      </c>
      <c r="BC57" s="110">
        <f>'D.1.4.1 - Zdravotně techn...'!F38</f>
        <v>0</v>
      </c>
      <c r="BD57" s="270">
        <f>'D.1.4.1 - Zdravotně techn...'!F39</f>
        <v>0</v>
      </c>
      <c r="BT57" s="101" t="s">
        <v>79</v>
      </c>
      <c r="BV57" s="101" t="s">
        <v>73</v>
      </c>
      <c r="BW57" s="101" t="s">
        <v>87</v>
      </c>
      <c r="BX57" s="101" t="s">
        <v>78</v>
      </c>
      <c r="CL57" s="101" t="s">
        <v>3</v>
      </c>
    </row>
    <row r="58" spans="1:90" s="238" customFormat="1" ht="16.5" customHeight="1">
      <c r="A58" s="266" t="s">
        <v>80</v>
      </c>
      <c r="B58" s="239"/>
      <c r="C58" s="132"/>
      <c r="D58" s="132"/>
      <c r="E58" s="318" t="s">
        <v>88</v>
      </c>
      <c r="F58" s="318"/>
      <c r="G58" s="318"/>
      <c r="H58" s="318"/>
      <c r="I58" s="318"/>
      <c r="J58" s="132"/>
      <c r="K58" s="318" t="s">
        <v>89</v>
      </c>
      <c r="L58" s="318"/>
      <c r="M58" s="318"/>
      <c r="N58" s="318"/>
      <c r="O58" s="318"/>
      <c r="P58" s="318"/>
      <c r="Q58" s="318"/>
      <c r="R58" s="318"/>
      <c r="S58" s="318"/>
      <c r="T58" s="318"/>
      <c r="U58" s="318"/>
      <c r="V58" s="318"/>
      <c r="W58" s="318"/>
      <c r="X58" s="318"/>
      <c r="Y58" s="318"/>
      <c r="Z58" s="318"/>
      <c r="AA58" s="318"/>
      <c r="AB58" s="318"/>
      <c r="AC58" s="318"/>
      <c r="AD58" s="318"/>
      <c r="AE58" s="318"/>
      <c r="AF58" s="318"/>
      <c r="AG58" s="287">
        <f>'D.1.4.2 - VZT+CHL'!J32</f>
        <v>0</v>
      </c>
      <c r="AH58" s="288"/>
      <c r="AI58" s="288"/>
      <c r="AJ58" s="288"/>
      <c r="AK58" s="288"/>
      <c r="AL58" s="288"/>
      <c r="AM58" s="288"/>
      <c r="AN58" s="287">
        <f t="shared" si="0"/>
        <v>0</v>
      </c>
      <c r="AO58" s="288"/>
      <c r="AP58" s="288"/>
      <c r="AQ58" s="267" t="s">
        <v>83</v>
      </c>
      <c r="AR58" s="239"/>
      <c r="AS58" s="268">
        <v>0</v>
      </c>
      <c r="AT58" s="110">
        <f t="shared" si="1"/>
        <v>0</v>
      </c>
      <c r="AU58" s="269">
        <f>'D.1.4.2 - VZT+CHL'!P94</f>
        <v>0</v>
      </c>
      <c r="AV58" s="110">
        <f>'D.1.4.2 - VZT+CHL'!J35</f>
        <v>0</v>
      </c>
      <c r="AW58" s="110">
        <f>'D.1.4.2 - VZT+CHL'!J36</f>
        <v>0</v>
      </c>
      <c r="AX58" s="110">
        <f>'D.1.4.2 - VZT+CHL'!J37</f>
        <v>0</v>
      </c>
      <c r="AY58" s="110">
        <f>'D.1.4.2 - VZT+CHL'!J38</f>
        <v>0</v>
      </c>
      <c r="AZ58" s="110">
        <f>'D.1.4.2 - VZT+CHL'!F35</f>
        <v>0</v>
      </c>
      <c r="BA58" s="110">
        <f>'D.1.4.2 - VZT+CHL'!F36</f>
        <v>0</v>
      </c>
      <c r="BB58" s="110">
        <f>'D.1.4.2 - VZT+CHL'!F37</f>
        <v>0</v>
      </c>
      <c r="BC58" s="110">
        <f>'D.1.4.2 - VZT+CHL'!F38</f>
        <v>0</v>
      </c>
      <c r="BD58" s="270">
        <f>'D.1.4.2 - VZT+CHL'!F39</f>
        <v>0</v>
      </c>
      <c r="BT58" s="101" t="s">
        <v>79</v>
      </c>
      <c r="BV58" s="101" t="s">
        <v>73</v>
      </c>
      <c r="BW58" s="101" t="s">
        <v>90</v>
      </c>
      <c r="BX58" s="101" t="s">
        <v>78</v>
      </c>
      <c r="CL58" s="101" t="s">
        <v>3</v>
      </c>
    </row>
    <row r="59" spans="1:90" s="238" customFormat="1" ht="16.5" customHeight="1">
      <c r="A59" s="266" t="s">
        <v>80</v>
      </c>
      <c r="B59" s="239"/>
      <c r="C59" s="132"/>
      <c r="D59" s="132"/>
      <c r="E59" s="318" t="s">
        <v>91</v>
      </c>
      <c r="F59" s="318"/>
      <c r="G59" s="318"/>
      <c r="H59" s="318"/>
      <c r="I59" s="318"/>
      <c r="J59" s="132"/>
      <c r="K59" s="318" t="s">
        <v>92</v>
      </c>
      <c r="L59" s="318"/>
      <c r="M59" s="318"/>
      <c r="N59" s="318"/>
      <c r="O59" s="318"/>
      <c r="P59" s="318"/>
      <c r="Q59" s="318"/>
      <c r="R59" s="318"/>
      <c r="S59" s="318"/>
      <c r="T59" s="318"/>
      <c r="U59" s="318"/>
      <c r="V59" s="318"/>
      <c r="W59" s="318"/>
      <c r="X59" s="318"/>
      <c r="Y59" s="318"/>
      <c r="Z59" s="318"/>
      <c r="AA59" s="318"/>
      <c r="AB59" s="318"/>
      <c r="AC59" s="318"/>
      <c r="AD59" s="318"/>
      <c r="AE59" s="318"/>
      <c r="AF59" s="318"/>
      <c r="AG59" s="287">
        <f>'D.1.4.4 - Elektroinstalace'!J32</f>
        <v>0</v>
      </c>
      <c r="AH59" s="288"/>
      <c r="AI59" s="288"/>
      <c r="AJ59" s="288"/>
      <c r="AK59" s="288"/>
      <c r="AL59" s="288"/>
      <c r="AM59" s="288"/>
      <c r="AN59" s="287">
        <f t="shared" si="0"/>
        <v>0</v>
      </c>
      <c r="AO59" s="288"/>
      <c r="AP59" s="288"/>
      <c r="AQ59" s="267" t="s">
        <v>83</v>
      </c>
      <c r="AR59" s="239"/>
      <c r="AS59" s="268">
        <v>0</v>
      </c>
      <c r="AT59" s="110">
        <f t="shared" si="1"/>
        <v>0</v>
      </c>
      <c r="AU59" s="269">
        <f>'D.1.4.4 - Elektroinstalace'!P96</f>
        <v>0</v>
      </c>
      <c r="AV59" s="110">
        <f>'D.1.4.4 - Elektroinstalace'!J35</f>
        <v>0</v>
      </c>
      <c r="AW59" s="110">
        <f>'D.1.4.4 - Elektroinstalace'!J36</f>
        <v>0</v>
      </c>
      <c r="AX59" s="110">
        <f>'D.1.4.4 - Elektroinstalace'!J37</f>
        <v>0</v>
      </c>
      <c r="AY59" s="110">
        <f>'D.1.4.4 - Elektroinstalace'!J38</f>
        <v>0</v>
      </c>
      <c r="AZ59" s="110">
        <f>'D.1.4.4 - Elektroinstalace'!F35</f>
        <v>0</v>
      </c>
      <c r="BA59" s="110">
        <f>'D.1.4.4 - Elektroinstalace'!F36</f>
        <v>0</v>
      </c>
      <c r="BB59" s="110">
        <f>'D.1.4.4 - Elektroinstalace'!F37</f>
        <v>0</v>
      </c>
      <c r="BC59" s="110">
        <f>'D.1.4.4 - Elektroinstalace'!F38</f>
        <v>0</v>
      </c>
      <c r="BD59" s="270">
        <f>'D.1.4.4 - Elektroinstalace'!F39</f>
        <v>0</v>
      </c>
      <c r="BT59" s="101" t="s">
        <v>79</v>
      </c>
      <c r="BV59" s="101" t="s">
        <v>73</v>
      </c>
      <c r="BW59" s="101" t="s">
        <v>93</v>
      </c>
      <c r="BX59" s="101" t="s">
        <v>78</v>
      </c>
      <c r="CL59" s="101" t="s">
        <v>3</v>
      </c>
    </row>
    <row r="60" spans="1:90" s="238" customFormat="1" ht="16.5" customHeight="1">
      <c r="A60" s="266" t="s">
        <v>80</v>
      </c>
      <c r="B60" s="239"/>
      <c r="C60" s="132"/>
      <c r="D60" s="132"/>
      <c r="E60" s="318" t="s">
        <v>94</v>
      </c>
      <c r="F60" s="318"/>
      <c r="G60" s="318"/>
      <c r="H60" s="318"/>
      <c r="I60" s="318"/>
      <c r="J60" s="132"/>
      <c r="K60" s="318" t="s">
        <v>95</v>
      </c>
      <c r="L60" s="318"/>
      <c r="M60" s="318"/>
      <c r="N60" s="318"/>
      <c r="O60" s="318"/>
      <c r="P60" s="318"/>
      <c r="Q60" s="318"/>
      <c r="R60" s="318"/>
      <c r="S60" s="318"/>
      <c r="T60" s="318"/>
      <c r="U60" s="318"/>
      <c r="V60" s="318"/>
      <c r="W60" s="318"/>
      <c r="X60" s="318"/>
      <c r="Y60" s="318"/>
      <c r="Z60" s="318"/>
      <c r="AA60" s="318"/>
      <c r="AB60" s="318"/>
      <c r="AC60" s="318"/>
      <c r="AD60" s="318"/>
      <c r="AE60" s="318"/>
      <c r="AF60" s="318"/>
      <c r="AG60" s="287">
        <f>'D.1.4.5 - Elektroinstalac...'!J32</f>
        <v>0</v>
      </c>
      <c r="AH60" s="288"/>
      <c r="AI60" s="288"/>
      <c r="AJ60" s="288"/>
      <c r="AK60" s="288"/>
      <c r="AL60" s="288"/>
      <c r="AM60" s="288"/>
      <c r="AN60" s="287">
        <f t="shared" si="0"/>
        <v>0</v>
      </c>
      <c r="AO60" s="288"/>
      <c r="AP60" s="288"/>
      <c r="AQ60" s="267" t="s">
        <v>83</v>
      </c>
      <c r="AR60" s="239"/>
      <c r="AS60" s="268">
        <v>0</v>
      </c>
      <c r="AT60" s="110">
        <f t="shared" si="1"/>
        <v>0</v>
      </c>
      <c r="AU60" s="269">
        <f>'D.1.4.5 - Elektroinstalac...'!P140</f>
        <v>0</v>
      </c>
      <c r="AV60" s="110">
        <f>'D.1.4.5 - Elektroinstalac...'!J35</f>
        <v>0</v>
      </c>
      <c r="AW60" s="110">
        <f>'D.1.4.5 - Elektroinstalac...'!J36</f>
        <v>0</v>
      </c>
      <c r="AX60" s="110">
        <f>'D.1.4.5 - Elektroinstalac...'!J37</f>
        <v>0</v>
      </c>
      <c r="AY60" s="110">
        <f>'D.1.4.5 - Elektroinstalac...'!J38</f>
        <v>0</v>
      </c>
      <c r="AZ60" s="110">
        <f>'D.1.4.5 - Elektroinstalac...'!F35</f>
        <v>0</v>
      </c>
      <c r="BA60" s="110">
        <f>'D.1.4.5 - Elektroinstalac...'!F36</f>
        <v>0</v>
      </c>
      <c r="BB60" s="110">
        <f>'D.1.4.5 - Elektroinstalac...'!F37</f>
        <v>0</v>
      </c>
      <c r="BC60" s="110">
        <f>'D.1.4.5 - Elektroinstalac...'!F38</f>
        <v>0</v>
      </c>
      <c r="BD60" s="270">
        <f>'D.1.4.5 - Elektroinstalac...'!F39</f>
        <v>0</v>
      </c>
      <c r="BT60" s="101" t="s">
        <v>79</v>
      </c>
      <c r="BV60" s="101" t="s">
        <v>73</v>
      </c>
      <c r="BW60" s="101" t="s">
        <v>96</v>
      </c>
      <c r="BX60" s="101" t="s">
        <v>78</v>
      </c>
      <c r="CL60" s="101" t="s">
        <v>3</v>
      </c>
    </row>
    <row r="61" spans="1:90" s="238" customFormat="1" ht="16.5" customHeight="1">
      <c r="A61" s="266" t="s">
        <v>80</v>
      </c>
      <c r="B61" s="239"/>
      <c r="C61" s="132"/>
      <c r="D61" s="132"/>
      <c r="E61" s="318" t="s">
        <v>97</v>
      </c>
      <c r="F61" s="318"/>
      <c r="G61" s="318"/>
      <c r="H61" s="318"/>
      <c r="I61" s="318"/>
      <c r="J61" s="132"/>
      <c r="K61" s="318" t="s">
        <v>98</v>
      </c>
      <c r="L61" s="318"/>
      <c r="M61" s="318"/>
      <c r="N61" s="318"/>
      <c r="O61" s="318"/>
      <c r="P61" s="318"/>
      <c r="Q61" s="318"/>
      <c r="R61" s="318"/>
      <c r="S61" s="318"/>
      <c r="T61" s="318"/>
      <c r="U61" s="318"/>
      <c r="V61" s="318"/>
      <c r="W61" s="318"/>
      <c r="X61" s="318"/>
      <c r="Y61" s="318"/>
      <c r="Z61" s="318"/>
      <c r="AA61" s="318"/>
      <c r="AB61" s="318"/>
      <c r="AC61" s="318"/>
      <c r="AD61" s="318"/>
      <c r="AE61" s="318"/>
      <c r="AF61" s="318"/>
      <c r="AG61" s="287">
        <f>'D.1.4.6 - Vytápění'!J32</f>
        <v>0</v>
      </c>
      <c r="AH61" s="288"/>
      <c r="AI61" s="288"/>
      <c r="AJ61" s="288"/>
      <c r="AK61" s="288"/>
      <c r="AL61" s="288"/>
      <c r="AM61" s="288"/>
      <c r="AN61" s="287">
        <f t="shared" si="0"/>
        <v>0</v>
      </c>
      <c r="AO61" s="288"/>
      <c r="AP61" s="288"/>
      <c r="AQ61" s="267" t="s">
        <v>83</v>
      </c>
      <c r="AR61" s="239"/>
      <c r="AS61" s="268">
        <v>0</v>
      </c>
      <c r="AT61" s="110">
        <f t="shared" si="1"/>
        <v>0</v>
      </c>
      <c r="AU61" s="269">
        <f>'D.1.4.6 - Vytápění'!P95</f>
        <v>0</v>
      </c>
      <c r="AV61" s="110">
        <f>'D.1.4.6 - Vytápění'!J35</f>
        <v>0</v>
      </c>
      <c r="AW61" s="110">
        <f>'D.1.4.6 - Vytápění'!J36</f>
        <v>0</v>
      </c>
      <c r="AX61" s="110">
        <f>'D.1.4.6 - Vytápění'!J37</f>
        <v>0</v>
      </c>
      <c r="AY61" s="110">
        <f>'D.1.4.6 - Vytápění'!J38</f>
        <v>0</v>
      </c>
      <c r="AZ61" s="110">
        <f>'D.1.4.6 - Vytápění'!F35</f>
        <v>0</v>
      </c>
      <c r="BA61" s="110">
        <f>'D.1.4.6 - Vytápění'!F36</f>
        <v>0</v>
      </c>
      <c r="BB61" s="110">
        <f>'D.1.4.6 - Vytápění'!F37</f>
        <v>0</v>
      </c>
      <c r="BC61" s="110">
        <f>'D.1.4.6 - Vytápění'!F38</f>
        <v>0</v>
      </c>
      <c r="BD61" s="270">
        <f>'D.1.4.6 - Vytápění'!F39</f>
        <v>0</v>
      </c>
      <c r="BT61" s="101" t="s">
        <v>79</v>
      </c>
      <c r="BV61" s="101" t="s">
        <v>73</v>
      </c>
      <c r="BW61" s="101" t="s">
        <v>99</v>
      </c>
      <c r="BX61" s="101" t="s">
        <v>78</v>
      </c>
      <c r="CL61" s="101" t="s">
        <v>3</v>
      </c>
    </row>
    <row r="62" spans="1:90" s="238" customFormat="1" ht="16.5" customHeight="1">
      <c r="A62" s="266" t="s">
        <v>80</v>
      </c>
      <c r="B62" s="239"/>
      <c r="C62" s="132"/>
      <c r="D62" s="132"/>
      <c r="E62" s="318" t="s">
        <v>100</v>
      </c>
      <c r="F62" s="318"/>
      <c r="G62" s="318"/>
      <c r="H62" s="318"/>
      <c r="I62" s="318"/>
      <c r="J62" s="132"/>
      <c r="K62" s="318" t="s">
        <v>101</v>
      </c>
      <c r="L62" s="318"/>
      <c r="M62" s="318"/>
      <c r="N62" s="318"/>
      <c r="O62" s="318"/>
      <c r="P62" s="318"/>
      <c r="Q62" s="318"/>
      <c r="R62" s="318"/>
      <c r="S62" s="318"/>
      <c r="T62" s="318"/>
      <c r="U62" s="318"/>
      <c r="V62" s="318"/>
      <c r="W62" s="318"/>
      <c r="X62" s="318"/>
      <c r="Y62" s="318"/>
      <c r="Z62" s="318"/>
      <c r="AA62" s="318"/>
      <c r="AB62" s="318"/>
      <c r="AC62" s="318"/>
      <c r="AD62" s="318"/>
      <c r="AE62" s="318"/>
      <c r="AF62" s="318"/>
      <c r="AG62" s="287">
        <f>'D.1.4.7 - Medicinální plyny'!J32</f>
        <v>0</v>
      </c>
      <c r="AH62" s="288"/>
      <c r="AI62" s="288"/>
      <c r="AJ62" s="288"/>
      <c r="AK62" s="288"/>
      <c r="AL62" s="288"/>
      <c r="AM62" s="288"/>
      <c r="AN62" s="287">
        <f t="shared" si="0"/>
        <v>0</v>
      </c>
      <c r="AO62" s="288"/>
      <c r="AP62" s="288"/>
      <c r="AQ62" s="267" t="s">
        <v>83</v>
      </c>
      <c r="AR62" s="239"/>
      <c r="AS62" s="268">
        <v>0</v>
      </c>
      <c r="AT62" s="110">
        <f t="shared" si="1"/>
        <v>0</v>
      </c>
      <c r="AU62" s="269">
        <f>'D.1.4.7 - Medicinální plyny'!P92</f>
        <v>0</v>
      </c>
      <c r="AV62" s="110">
        <f>'D.1.4.7 - Medicinální plyny'!J35</f>
        <v>0</v>
      </c>
      <c r="AW62" s="110">
        <f>'D.1.4.7 - Medicinální plyny'!J36</f>
        <v>0</v>
      </c>
      <c r="AX62" s="110">
        <f>'D.1.4.7 - Medicinální plyny'!J37</f>
        <v>0</v>
      </c>
      <c r="AY62" s="110">
        <f>'D.1.4.7 - Medicinální plyny'!J38</f>
        <v>0</v>
      </c>
      <c r="AZ62" s="110">
        <f>'D.1.4.7 - Medicinální plyny'!F35</f>
        <v>0</v>
      </c>
      <c r="BA62" s="110">
        <f>'D.1.4.7 - Medicinální plyny'!F36</f>
        <v>0</v>
      </c>
      <c r="BB62" s="110">
        <f>'D.1.4.7 - Medicinální plyny'!F37</f>
        <v>0</v>
      </c>
      <c r="BC62" s="110">
        <f>'D.1.4.7 - Medicinální plyny'!F38</f>
        <v>0</v>
      </c>
      <c r="BD62" s="270">
        <f>'D.1.4.7 - Medicinální plyny'!F39</f>
        <v>0</v>
      </c>
      <c r="BT62" s="101" t="s">
        <v>79</v>
      </c>
      <c r="BV62" s="101" t="s">
        <v>73</v>
      </c>
      <c r="BW62" s="101" t="s">
        <v>102</v>
      </c>
      <c r="BX62" s="101" t="s">
        <v>78</v>
      </c>
      <c r="CL62" s="101" t="s">
        <v>3</v>
      </c>
    </row>
    <row r="63" spans="1:90" s="238" customFormat="1" ht="16.5" customHeight="1">
      <c r="A63" s="266" t="s">
        <v>80</v>
      </c>
      <c r="B63" s="239"/>
      <c r="C63" s="132"/>
      <c r="D63" s="132"/>
      <c r="E63" s="318" t="s">
        <v>103</v>
      </c>
      <c r="F63" s="318"/>
      <c r="G63" s="318"/>
      <c r="H63" s="318"/>
      <c r="I63" s="318"/>
      <c r="J63" s="132"/>
      <c r="K63" s="318" t="s">
        <v>104</v>
      </c>
      <c r="L63" s="318"/>
      <c r="M63" s="318"/>
      <c r="N63" s="318"/>
      <c r="O63" s="318"/>
      <c r="P63" s="318"/>
      <c r="Q63" s="318"/>
      <c r="R63" s="318"/>
      <c r="S63" s="318"/>
      <c r="T63" s="318"/>
      <c r="U63" s="318"/>
      <c r="V63" s="318"/>
      <c r="W63" s="318"/>
      <c r="X63" s="318"/>
      <c r="Y63" s="318"/>
      <c r="Z63" s="318"/>
      <c r="AA63" s="318"/>
      <c r="AB63" s="318"/>
      <c r="AC63" s="318"/>
      <c r="AD63" s="318"/>
      <c r="AE63" s="318"/>
      <c r="AF63" s="318"/>
      <c r="AG63" s="287">
        <f>'D.1.4.8 - Měření a regulace'!J32</f>
        <v>0</v>
      </c>
      <c r="AH63" s="288"/>
      <c r="AI63" s="288"/>
      <c r="AJ63" s="288"/>
      <c r="AK63" s="288"/>
      <c r="AL63" s="288"/>
      <c r="AM63" s="288"/>
      <c r="AN63" s="287">
        <f t="shared" si="0"/>
        <v>0</v>
      </c>
      <c r="AO63" s="288"/>
      <c r="AP63" s="288"/>
      <c r="AQ63" s="267" t="s">
        <v>83</v>
      </c>
      <c r="AR63" s="239"/>
      <c r="AS63" s="268">
        <v>0</v>
      </c>
      <c r="AT63" s="110">
        <f t="shared" si="1"/>
        <v>0</v>
      </c>
      <c r="AU63" s="269">
        <f>'D.1.4.8 - Měření a regulace'!P97</f>
        <v>0</v>
      </c>
      <c r="AV63" s="110">
        <f>'D.1.4.8 - Měření a regulace'!J35</f>
        <v>0</v>
      </c>
      <c r="AW63" s="110">
        <f>'D.1.4.8 - Měření a regulace'!J36</f>
        <v>0</v>
      </c>
      <c r="AX63" s="110">
        <f>'D.1.4.8 - Měření a regulace'!J37</f>
        <v>0</v>
      </c>
      <c r="AY63" s="110">
        <f>'D.1.4.8 - Měření a regulace'!J38</f>
        <v>0</v>
      </c>
      <c r="AZ63" s="110">
        <f>'D.1.4.8 - Měření a regulace'!F35</f>
        <v>0</v>
      </c>
      <c r="BA63" s="110">
        <f>'D.1.4.8 - Měření a regulace'!F36</f>
        <v>0</v>
      </c>
      <c r="BB63" s="110">
        <f>'D.1.4.8 - Měření a regulace'!F37</f>
        <v>0</v>
      </c>
      <c r="BC63" s="110">
        <f>'D.1.4.8 - Měření a regulace'!F38</f>
        <v>0</v>
      </c>
      <c r="BD63" s="270">
        <f>'D.1.4.8 - Měření a regulace'!F39</f>
        <v>0</v>
      </c>
      <c r="BT63" s="101" t="s">
        <v>79</v>
      </c>
      <c r="BV63" s="101" t="s">
        <v>73</v>
      </c>
      <c r="BW63" s="101" t="s">
        <v>105</v>
      </c>
      <c r="BX63" s="101" t="s">
        <v>78</v>
      </c>
      <c r="CL63" s="101" t="s">
        <v>3</v>
      </c>
    </row>
    <row r="64" spans="1:91" s="256" customFormat="1" ht="16.5" customHeight="1">
      <c r="A64" s="266" t="s">
        <v>80</v>
      </c>
      <c r="B64" s="257"/>
      <c r="C64" s="258"/>
      <c r="D64" s="314" t="s">
        <v>106</v>
      </c>
      <c r="E64" s="314"/>
      <c r="F64" s="314"/>
      <c r="G64" s="314"/>
      <c r="H64" s="314"/>
      <c r="I64" s="259"/>
      <c r="J64" s="314" t="s">
        <v>107</v>
      </c>
      <c r="K64" s="314"/>
      <c r="L64" s="314"/>
      <c r="M64" s="314"/>
      <c r="N64" s="314"/>
      <c r="O64" s="314"/>
      <c r="P64" s="314"/>
      <c r="Q64" s="314"/>
      <c r="R64" s="314"/>
      <c r="S64" s="314"/>
      <c r="T64" s="314"/>
      <c r="U64" s="314"/>
      <c r="V64" s="314"/>
      <c r="W64" s="314"/>
      <c r="X64" s="314"/>
      <c r="Y64" s="314"/>
      <c r="Z64" s="314"/>
      <c r="AA64" s="314"/>
      <c r="AB64" s="314"/>
      <c r="AC64" s="314"/>
      <c r="AD64" s="314"/>
      <c r="AE64" s="314"/>
      <c r="AF64" s="314"/>
      <c r="AG64" s="278">
        <f>'SO 02 - Zpevněné plochy'!J30</f>
        <v>0</v>
      </c>
      <c r="AH64" s="279"/>
      <c r="AI64" s="279"/>
      <c r="AJ64" s="279"/>
      <c r="AK64" s="279"/>
      <c r="AL64" s="279"/>
      <c r="AM64" s="279"/>
      <c r="AN64" s="278">
        <f t="shared" si="0"/>
        <v>0</v>
      </c>
      <c r="AO64" s="279"/>
      <c r="AP64" s="279"/>
      <c r="AQ64" s="260" t="s">
        <v>77</v>
      </c>
      <c r="AR64" s="257"/>
      <c r="AS64" s="261">
        <v>0</v>
      </c>
      <c r="AT64" s="262">
        <f t="shared" si="1"/>
        <v>0</v>
      </c>
      <c r="AU64" s="263">
        <f>'SO 02 - Zpevněné plochy'!P98</f>
        <v>0</v>
      </c>
      <c r="AV64" s="262">
        <f>'SO 02 - Zpevněné plochy'!J33</f>
        <v>0</v>
      </c>
      <c r="AW64" s="262">
        <f>'SO 02 - Zpevněné plochy'!J34</f>
        <v>0</v>
      </c>
      <c r="AX64" s="262">
        <f>'SO 02 - Zpevněné plochy'!J35</f>
        <v>0</v>
      </c>
      <c r="AY64" s="262">
        <f>'SO 02 - Zpevněné plochy'!J36</f>
        <v>0</v>
      </c>
      <c r="AZ64" s="262">
        <f>'SO 02 - Zpevněné plochy'!F33</f>
        <v>0</v>
      </c>
      <c r="BA64" s="262">
        <f>'SO 02 - Zpevněné plochy'!F34</f>
        <v>0</v>
      </c>
      <c r="BB64" s="262">
        <f>'SO 02 - Zpevněné plochy'!F35</f>
        <v>0</v>
      </c>
      <c r="BC64" s="262">
        <f>'SO 02 - Zpevněné plochy'!F36</f>
        <v>0</v>
      </c>
      <c r="BD64" s="264">
        <f>'SO 02 - Zpevněné plochy'!F37</f>
        <v>0</v>
      </c>
      <c r="BT64" s="265" t="s">
        <v>15</v>
      </c>
      <c r="BV64" s="265" t="s">
        <v>73</v>
      </c>
      <c r="BW64" s="265" t="s">
        <v>108</v>
      </c>
      <c r="BX64" s="265" t="s">
        <v>5</v>
      </c>
      <c r="CL64" s="265" t="s">
        <v>3</v>
      </c>
      <c r="CM64" s="265" t="s">
        <v>79</v>
      </c>
    </row>
    <row r="65" spans="1:91" s="256" customFormat="1" ht="24.75" customHeight="1">
      <c r="A65" s="266" t="s">
        <v>80</v>
      </c>
      <c r="B65" s="257"/>
      <c r="C65" s="258"/>
      <c r="D65" s="314" t="s">
        <v>109</v>
      </c>
      <c r="E65" s="314"/>
      <c r="F65" s="314"/>
      <c r="G65" s="314"/>
      <c r="H65" s="314"/>
      <c r="I65" s="259"/>
      <c r="J65" s="314" t="s">
        <v>110</v>
      </c>
      <c r="K65" s="314"/>
      <c r="L65" s="314"/>
      <c r="M65" s="314"/>
      <c r="N65" s="314"/>
      <c r="O65" s="314"/>
      <c r="P65" s="314"/>
      <c r="Q65" s="314"/>
      <c r="R65" s="314"/>
      <c r="S65" s="314"/>
      <c r="T65" s="314"/>
      <c r="U65" s="314"/>
      <c r="V65" s="314"/>
      <c r="W65" s="314"/>
      <c r="X65" s="314"/>
      <c r="Y65" s="314"/>
      <c r="Z65" s="314"/>
      <c r="AA65" s="314"/>
      <c r="AB65" s="314"/>
      <c r="AC65" s="314"/>
      <c r="AD65" s="314"/>
      <c r="AE65" s="314"/>
      <c r="AF65" s="314"/>
      <c r="AG65" s="278">
        <f>'SO 03,04,05 - Kanalizace ...'!J30</f>
        <v>0</v>
      </c>
      <c r="AH65" s="279"/>
      <c r="AI65" s="279"/>
      <c r="AJ65" s="279"/>
      <c r="AK65" s="279"/>
      <c r="AL65" s="279"/>
      <c r="AM65" s="279"/>
      <c r="AN65" s="278">
        <f t="shared" si="0"/>
        <v>0</v>
      </c>
      <c r="AO65" s="279"/>
      <c r="AP65" s="279"/>
      <c r="AQ65" s="260" t="s">
        <v>77</v>
      </c>
      <c r="AR65" s="257"/>
      <c r="AS65" s="261">
        <v>0</v>
      </c>
      <c r="AT65" s="262">
        <f t="shared" si="1"/>
        <v>0</v>
      </c>
      <c r="AU65" s="263">
        <f>'SO 03,04,05 - Kanalizace ...'!P84</f>
        <v>0</v>
      </c>
      <c r="AV65" s="262">
        <f>'SO 03,04,05 - Kanalizace ...'!J33</f>
        <v>0</v>
      </c>
      <c r="AW65" s="262">
        <f>'SO 03,04,05 - Kanalizace ...'!J34</f>
        <v>0</v>
      </c>
      <c r="AX65" s="262">
        <f>'SO 03,04,05 - Kanalizace ...'!J35</f>
        <v>0</v>
      </c>
      <c r="AY65" s="262">
        <f>'SO 03,04,05 - Kanalizace ...'!J36</f>
        <v>0</v>
      </c>
      <c r="AZ65" s="262">
        <f>'SO 03,04,05 - Kanalizace ...'!F33</f>
        <v>0</v>
      </c>
      <c r="BA65" s="262">
        <f>'SO 03,04,05 - Kanalizace ...'!F34</f>
        <v>0</v>
      </c>
      <c r="BB65" s="262">
        <f>'SO 03,04,05 - Kanalizace ...'!F35</f>
        <v>0</v>
      </c>
      <c r="BC65" s="262">
        <f>'SO 03,04,05 - Kanalizace ...'!F36</f>
        <v>0</v>
      </c>
      <c r="BD65" s="264">
        <f>'SO 03,04,05 - Kanalizace ...'!F37</f>
        <v>0</v>
      </c>
      <c r="BT65" s="265" t="s">
        <v>15</v>
      </c>
      <c r="BV65" s="265" t="s">
        <v>73</v>
      </c>
      <c r="BW65" s="265" t="s">
        <v>111</v>
      </c>
      <c r="BX65" s="265" t="s">
        <v>5</v>
      </c>
      <c r="CL65" s="265" t="s">
        <v>3</v>
      </c>
      <c r="CM65" s="265" t="s">
        <v>79</v>
      </c>
    </row>
    <row r="66" spans="1:91" s="256" customFormat="1" ht="16.5" customHeight="1">
      <c r="A66" s="266" t="s">
        <v>80</v>
      </c>
      <c r="B66" s="257"/>
      <c r="C66" s="258"/>
      <c r="D66" s="314" t="s">
        <v>112</v>
      </c>
      <c r="E66" s="314"/>
      <c r="F66" s="314"/>
      <c r="G66" s="314"/>
      <c r="H66" s="314"/>
      <c r="I66" s="259"/>
      <c r="J66" s="314" t="s">
        <v>113</v>
      </c>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278">
        <f>'SO 07 - Teplovodní přípojka'!J30</f>
        <v>0</v>
      </c>
      <c r="AH66" s="279"/>
      <c r="AI66" s="279"/>
      <c r="AJ66" s="279"/>
      <c r="AK66" s="279"/>
      <c r="AL66" s="279"/>
      <c r="AM66" s="279"/>
      <c r="AN66" s="278">
        <f t="shared" si="0"/>
        <v>0</v>
      </c>
      <c r="AO66" s="279"/>
      <c r="AP66" s="279"/>
      <c r="AQ66" s="260" t="s">
        <v>77</v>
      </c>
      <c r="AR66" s="257"/>
      <c r="AS66" s="261">
        <v>0</v>
      </c>
      <c r="AT66" s="262">
        <f t="shared" si="1"/>
        <v>0</v>
      </c>
      <c r="AU66" s="263">
        <f>'SO 07 - Teplovodní přípojka'!P89</f>
        <v>0</v>
      </c>
      <c r="AV66" s="262">
        <f>'SO 07 - Teplovodní přípojka'!J33</f>
        <v>0</v>
      </c>
      <c r="AW66" s="262">
        <f>'SO 07 - Teplovodní přípojka'!J34</f>
        <v>0</v>
      </c>
      <c r="AX66" s="262">
        <f>'SO 07 - Teplovodní přípojka'!J35</f>
        <v>0</v>
      </c>
      <c r="AY66" s="262">
        <f>'SO 07 - Teplovodní přípojka'!J36</f>
        <v>0</v>
      </c>
      <c r="AZ66" s="262">
        <f>'SO 07 - Teplovodní přípojka'!F33</f>
        <v>0</v>
      </c>
      <c r="BA66" s="262">
        <f>'SO 07 - Teplovodní přípojka'!F34</f>
        <v>0</v>
      </c>
      <c r="BB66" s="262">
        <f>'SO 07 - Teplovodní přípojka'!F35</f>
        <v>0</v>
      </c>
      <c r="BC66" s="262">
        <f>'SO 07 - Teplovodní přípojka'!F36</f>
        <v>0</v>
      </c>
      <c r="BD66" s="264">
        <f>'SO 07 - Teplovodní přípojka'!F37</f>
        <v>0</v>
      </c>
      <c r="BT66" s="265" t="s">
        <v>15</v>
      </c>
      <c r="BV66" s="265" t="s">
        <v>73</v>
      </c>
      <c r="BW66" s="265" t="s">
        <v>114</v>
      </c>
      <c r="BX66" s="265" t="s">
        <v>5</v>
      </c>
      <c r="CL66" s="265" t="s">
        <v>3</v>
      </c>
      <c r="CM66" s="265" t="s">
        <v>79</v>
      </c>
    </row>
    <row r="67" spans="1:91" s="256" customFormat="1" ht="16.5" customHeight="1">
      <c r="A67" s="266" t="s">
        <v>80</v>
      </c>
      <c r="B67" s="257"/>
      <c r="C67" s="258"/>
      <c r="D67" s="314" t="s">
        <v>115</v>
      </c>
      <c r="E67" s="314"/>
      <c r="F67" s="314"/>
      <c r="G67" s="314"/>
      <c r="H67" s="314"/>
      <c r="I67" s="259"/>
      <c r="J67" s="314" t="s">
        <v>116</v>
      </c>
      <c r="K67" s="314"/>
      <c r="L67" s="314"/>
      <c r="M67" s="314"/>
      <c r="N67" s="314"/>
      <c r="O67" s="314"/>
      <c r="P67" s="314"/>
      <c r="Q67" s="314"/>
      <c r="R67" s="314"/>
      <c r="S67" s="314"/>
      <c r="T67" s="314"/>
      <c r="U67" s="314"/>
      <c r="V67" s="314"/>
      <c r="W67" s="314"/>
      <c r="X67" s="314"/>
      <c r="Y67" s="314"/>
      <c r="Z67" s="314"/>
      <c r="AA67" s="314"/>
      <c r="AB67" s="314"/>
      <c r="AC67" s="314"/>
      <c r="AD67" s="314"/>
      <c r="AE67" s="314"/>
      <c r="AF67" s="314"/>
      <c r="AG67" s="278">
        <f>'SO 08 - Přípojka NN'!J30</f>
        <v>0</v>
      </c>
      <c r="AH67" s="279"/>
      <c r="AI67" s="279"/>
      <c r="AJ67" s="279"/>
      <c r="AK67" s="279"/>
      <c r="AL67" s="279"/>
      <c r="AM67" s="279"/>
      <c r="AN67" s="278">
        <f t="shared" si="0"/>
        <v>0</v>
      </c>
      <c r="AO67" s="279"/>
      <c r="AP67" s="279"/>
      <c r="AQ67" s="260" t="s">
        <v>77</v>
      </c>
      <c r="AR67" s="257"/>
      <c r="AS67" s="261">
        <v>0</v>
      </c>
      <c r="AT67" s="262">
        <f t="shared" si="1"/>
        <v>0</v>
      </c>
      <c r="AU67" s="263">
        <f>'SO 08 - Přípojka NN'!P82</f>
        <v>0</v>
      </c>
      <c r="AV67" s="262">
        <f>'SO 08 - Přípojka NN'!J33</f>
        <v>0</v>
      </c>
      <c r="AW67" s="262">
        <f>'SO 08 - Přípojka NN'!J34</f>
        <v>0</v>
      </c>
      <c r="AX67" s="262">
        <f>'SO 08 - Přípojka NN'!J35</f>
        <v>0</v>
      </c>
      <c r="AY67" s="262">
        <f>'SO 08 - Přípojka NN'!J36</f>
        <v>0</v>
      </c>
      <c r="AZ67" s="262">
        <f>'SO 08 - Přípojka NN'!F33</f>
        <v>0</v>
      </c>
      <c r="BA67" s="262">
        <f>'SO 08 - Přípojka NN'!F34</f>
        <v>0</v>
      </c>
      <c r="BB67" s="262">
        <f>'SO 08 - Přípojka NN'!F35</f>
        <v>0</v>
      </c>
      <c r="BC67" s="262">
        <f>'SO 08 - Přípojka NN'!F36</f>
        <v>0</v>
      </c>
      <c r="BD67" s="264">
        <f>'SO 08 - Přípojka NN'!F37</f>
        <v>0</v>
      </c>
      <c r="BT67" s="265" t="s">
        <v>15</v>
      </c>
      <c r="BV67" s="265" t="s">
        <v>73</v>
      </c>
      <c r="BW67" s="265" t="s">
        <v>117</v>
      </c>
      <c r="BX67" s="265" t="s">
        <v>5</v>
      </c>
      <c r="CL67" s="265" t="s">
        <v>3</v>
      </c>
      <c r="CM67" s="265" t="s">
        <v>79</v>
      </c>
    </row>
    <row r="68" spans="1:91" s="256" customFormat="1" ht="16.5" customHeight="1">
      <c r="A68" s="266" t="s">
        <v>80</v>
      </c>
      <c r="B68" s="257"/>
      <c r="C68" s="258"/>
      <c r="D68" s="314" t="s">
        <v>118</v>
      </c>
      <c r="E68" s="314"/>
      <c r="F68" s="314"/>
      <c r="G68" s="314"/>
      <c r="H68" s="314"/>
      <c r="I68" s="259"/>
      <c r="J68" s="314" t="s">
        <v>119</v>
      </c>
      <c r="K68" s="314"/>
      <c r="L68" s="314"/>
      <c r="M68" s="314"/>
      <c r="N68" s="314"/>
      <c r="O68" s="314"/>
      <c r="P68" s="314"/>
      <c r="Q68" s="314"/>
      <c r="R68" s="314"/>
      <c r="S68" s="314"/>
      <c r="T68" s="314"/>
      <c r="U68" s="314"/>
      <c r="V68" s="314"/>
      <c r="W68" s="314"/>
      <c r="X68" s="314"/>
      <c r="Y68" s="314"/>
      <c r="Z68" s="314"/>
      <c r="AA68" s="314"/>
      <c r="AB68" s="314"/>
      <c r="AC68" s="314"/>
      <c r="AD68" s="314"/>
      <c r="AE68" s="314"/>
      <c r="AF68" s="314"/>
      <c r="AG68" s="278">
        <f>'VRN - Ostatní a vedlejší ...'!J30</f>
        <v>0</v>
      </c>
      <c r="AH68" s="279"/>
      <c r="AI68" s="279"/>
      <c r="AJ68" s="279"/>
      <c r="AK68" s="279"/>
      <c r="AL68" s="279"/>
      <c r="AM68" s="279"/>
      <c r="AN68" s="278">
        <f t="shared" si="0"/>
        <v>0</v>
      </c>
      <c r="AO68" s="279"/>
      <c r="AP68" s="279"/>
      <c r="AQ68" s="260" t="s">
        <v>77</v>
      </c>
      <c r="AR68" s="257"/>
      <c r="AS68" s="271">
        <v>0</v>
      </c>
      <c r="AT68" s="272">
        <f t="shared" si="1"/>
        <v>0</v>
      </c>
      <c r="AU68" s="273">
        <f>'VRN - Ostatní a vedlejší ...'!P80</f>
        <v>0</v>
      </c>
      <c r="AV68" s="272">
        <f>'VRN - Ostatní a vedlejší ...'!J33</f>
        <v>0</v>
      </c>
      <c r="AW68" s="272">
        <f>'VRN - Ostatní a vedlejší ...'!J34</f>
        <v>0</v>
      </c>
      <c r="AX68" s="272">
        <f>'VRN - Ostatní a vedlejší ...'!J35</f>
        <v>0</v>
      </c>
      <c r="AY68" s="272">
        <f>'VRN - Ostatní a vedlejší ...'!J36</f>
        <v>0</v>
      </c>
      <c r="AZ68" s="272">
        <f>'VRN - Ostatní a vedlejší ...'!F33</f>
        <v>0</v>
      </c>
      <c r="BA68" s="272">
        <f>'VRN - Ostatní a vedlejší ...'!F34</f>
        <v>0</v>
      </c>
      <c r="BB68" s="272">
        <f>'VRN - Ostatní a vedlejší ...'!F35</f>
        <v>0</v>
      </c>
      <c r="BC68" s="272">
        <f>'VRN - Ostatní a vedlejší ...'!F36</f>
        <v>0</v>
      </c>
      <c r="BD68" s="274">
        <f>'VRN - Ostatní a vedlejší ...'!F37</f>
        <v>0</v>
      </c>
      <c r="BT68" s="265" t="s">
        <v>15</v>
      </c>
      <c r="BV68" s="265" t="s">
        <v>73</v>
      </c>
      <c r="BW68" s="265" t="s">
        <v>120</v>
      </c>
      <c r="BX68" s="265" t="s">
        <v>5</v>
      </c>
      <c r="CL68" s="265" t="s">
        <v>3</v>
      </c>
      <c r="CM68" s="265" t="s">
        <v>79</v>
      </c>
    </row>
    <row r="69" spans="2:44" s="99" customFormat="1" ht="30" customHeight="1">
      <c r="B69" s="100"/>
      <c r="AR69" s="100"/>
    </row>
    <row r="70" spans="2:44" s="99" customFormat="1" ht="6.95" customHeight="1">
      <c r="B70" s="119"/>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c r="AO70" s="120"/>
      <c r="AP70" s="120"/>
      <c r="AQ70" s="120"/>
      <c r="AR70" s="100"/>
    </row>
  </sheetData>
  <sheetProtection algorithmName="SHA-512" hashValue="7Sd4vYczi3/SRuZGIGX3E8vmggKGkPbX1QM098cvpUKBlOCBji6NRXnfE++2V5x1q3DaVcj3R8ZVZfivvTwTiQ==" saltValue="X2aB5T7tX7zOEV3Ez8h2ig==" spinCount="100000" sheet="1" objects="1" scenarios="1"/>
  <mergeCells count="94">
    <mergeCell ref="C52:G52"/>
    <mergeCell ref="D64:H64"/>
    <mergeCell ref="D55:H55"/>
    <mergeCell ref="E61:I61"/>
    <mergeCell ref="E58:I58"/>
    <mergeCell ref="E57:I57"/>
    <mergeCell ref="E60:I60"/>
    <mergeCell ref="E56:I56"/>
    <mergeCell ref="E59:I59"/>
    <mergeCell ref="E62:I62"/>
    <mergeCell ref="E63:I63"/>
    <mergeCell ref="I52:AF52"/>
    <mergeCell ref="J64:AF64"/>
    <mergeCell ref="J55:AF55"/>
    <mergeCell ref="K62:AF62"/>
    <mergeCell ref="K61:AF61"/>
    <mergeCell ref="L45:AO45"/>
    <mergeCell ref="D65:H65"/>
    <mergeCell ref="J65:AF65"/>
    <mergeCell ref="D66:H66"/>
    <mergeCell ref="J66:AF66"/>
    <mergeCell ref="AN64:AP64"/>
    <mergeCell ref="AN59:AP59"/>
    <mergeCell ref="AN55:AP55"/>
    <mergeCell ref="AN61:AP61"/>
    <mergeCell ref="AN56:AP56"/>
    <mergeCell ref="AN60:AP60"/>
    <mergeCell ref="AN57:AP57"/>
    <mergeCell ref="AN62:AP62"/>
    <mergeCell ref="AN58:AP58"/>
    <mergeCell ref="K58:AF58"/>
    <mergeCell ref="K59:AF59"/>
    <mergeCell ref="D67:H67"/>
    <mergeCell ref="J67:AF67"/>
    <mergeCell ref="D68:H68"/>
    <mergeCell ref="J68:AF68"/>
    <mergeCell ref="AG54:AM54"/>
    <mergeCell ref="AG64:AM64"/>
    <mergeCell ref="K56:AF56"/>
    <mergeCell ref="K60:AF60"/>
    <mergeCell ref="K63:AF63"/>
    <mergeCell ref="K57:AF57"/>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G59:AM59"/>
    <mergeCell ref="AG62:AM62"/>
    <mergeCell ref="AG61:AM61"/>
    <mergeCell ref="AG63:AM63"/>
    <mergeCell ref="AG60:AM60"/>
    <mergeCell ref="AG58:AM58"/>
    <mergeCell ref="AG57:AM57"/>
    <mergeCell ref="AG56:AM56"/>
    <mergeCell ref="AG55:AM55"/>
    <mergeCell ref="AG52:AM52"/>
    <mergeCell ref="AM47:AN47"/>
    <mergeCell ref="AM49:AP49"/>
    <mergeCell ref="AM50:AP50"/>
    <mergeCell ref="AN63:AP63"/>
    <mergeCell ref="AN52:AP52"/>
    <mergeCell ref="AS49:AT51"/>
    <mergeCell ref="AN65:AP65"/>
    <mergeCell ref="AG65:AM65"/>
    <mergeCell ref="AN66:AP66"/>
    <mergeCell ref="AG66:AM66"/>
    <mergeCell ref="AN67:AP67"/>
    <mergeCell ref="AG67:AM67"/>
    <mergeCell ref="AN68:AP68"/>
    <mergeCell ref="AG68:AM68"/>
    <mergeCell ref="AN54:AP54"/>
  </mergeCells>
  <hyperlinks>
    <hyperlink ref="A56" location="'D.1.1 - Architektnicko st...'!C2" display="/"/>
    <hyperlink ref="A57" location="'D.1.4.1 - Zdravotně techn...'!C2" display="/"/>
    <hyperlink ref="A58" location="'D.1.4.2 - VZT+CHL'!C2" display="/"/>
    <hyperlink ref="A59" location="'D.1.4.4 - Elektroinstalace'!C2" display="/"/>
    <hyperlink ref="A60" location="'D.1.4.5 - Elektroinstalac...'!C2" display="/"/>
    <hyperlink ref="A61" location="'D.1.4.6 - Vytápění'!C2" display="/"/>
    <hyperlink ref="A62" location="'D.1.4.7 - Medicinální plyny'!C2" display="/"/>
    <hyperlink ref="A63" location="'D.1.4.8 - Měření a regulace'!C2" display="/"/>
    <hyperlink ref="A64" location="'SO 02 - Zpevněné plochy'!C2" display="/"/>
    <hyperlink ref="A65" location="'SO 03,04,05 - Kanalizace ...'!C2" display="/"/>
    <hyperlink ref="A66" location="'SO 07 - Teplovodní přípojka'!C2" display="/"/>
    <hyperlink ref="A67" location="'SO 08 - Přípojka NN'!C2" display="/"/>
    <hyperlink ref="A68" location="'VRN - Ostatní a vedlejš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424"/>
  <sheetViews>
    <sheetView showGridLines="0" workbookViewId="0" topLeftCell="A84">
      <selection activeCell="I101" sqref="I101:I421"/>
    </sheetView>
  </sheetViews>
  <sheetFormatPr defaultColWidth="9.140625" defaultRowHeight="12"/>
  <cols>
    <col min="1" max="1" width="8.28125" style="91" customWidth="1"/>
    <col min="2" max="2" width="1.1484375" style="91" customWidth="1"/>
    <col min="3" max="3" width="4.140625" style="91" customWidth="1"/>
    <col min="4" max="4" width="4.28125" style="91" customWidth="1"/>
    <col min="5" max="5" width="17.140625" style="91" customWidth="1"/>
    <col min="6" max="6" width="50.8515625" style="91" customWidth="1"/>
    <col min="7" max="7" width="7.421875" style="91" customWidth="1"/>
    <col min="8" max="8" width="14.00390625" style="91" customWidth="1"/>
    <col min="9" max="9" width="15.8515625" style="91" customWidth="1"/>
    <col min="10" max="11" width="22.28125" style="91" customWidth="1"/>
    <col min="12" max="12" width="9.28125" style="91" customWidth="1"/>
    <col min="13" max="13" width="10.8515625" style="91" hidden="1" customWidth="1"/>
    <col min="14" max="14" width="9.28125" style="91" hidden="1" customWidth="1"/>
    <col min="15" max="20" width="14.140625" style="91" hidden="1" customWidth="1"/>
    <col min="21" max="21" width="16.28125" style="91" hidden="1" customWidth="1"/>
    <col min="22" max="22" width="12.28125" style="91" customWidth="1"/>
    <col min="23" max="23" width="16.28125" style="91" customWidth="1"/>
    <col min="24" max="24" width="12.28125" style="91" customWidth="1"/>
    <col min="25" max="25" width="15.00390625" style="91" customWidth="1"/>
    <col min="26" max="26" width="11.00390625" style="91" customWidth="1"/>
    <col min="27" max="27" width="15.00390625" style="91" customWidth="1"/>
    <col min="28" max="28" width="16.28125" style="91" customWidth="1"/>
    <col min="29" max="29" width="11.00390625" style="91" customWidth="1"/>
    <col min="30" max="30" width="15.00390625" style="91" customWidth="1"/>
    <col min="31" max="31" width="16.28125" style="91" customWidth="1"/>
    <col min="32" max="43" width="9.28125" style="91" customWidth="1"/>
    <col min="44" max="65" width="9.28125" style="91" hidden="1" customWidth="1"/>
    <col min="66" max="16384" width="9.28125" style="91" customWidth="1"/>
  </cols>
  <sheetData>
    <row r="1" ht="12"/>
    <row r="2" spans="12:46" ht="36.95" customHeight="1">
      <c r="L2" s="285" t="s">
        <v>6</v>
      </c>
      <c r="M2" s="286"/>
      <c r="N2" s="286"/>
      <c r="O2" s="286"/>
      <c r="P2" s="286"/>
      <c r="Q2" s="286"/>
      <c r="R2" s="286"/>
      <c r="S2" s="286"/>
      <c r="T2" s="286"/>
      <c r="U2" s="286"/>
      <c r="V2" s="286"/>
      <c r="AT2" s="92" t="s">
        <v>108</v>
      </c>
    </row>
    <row r="3" spans="2:46" ht="6.95" customHeight="1">
      <c r="B3" s="93"/>
      <c r="C3" s="94"/>
      <c r="D3" s="94"/>
      <c r="E3" s="94"/>
      <c r="F3" s="94"/>
      <c r="G3" s="94"/>
      <c r="H3" s="94"/>
      <c r="I3" s="94"/>
      <c r="J3" s="94"/>
      <c r="K3" s="94"/>
      <c r="L3" s="95"/>
      <c r="AT3" s="92" t="s">
        <v>79</v>
      </c>
    </row>
    <row r="4" spans="2:46" ht="24.95" customHeight="1">
      <c r="B4" s="95"/>
      <c r="D4" s="96" t="s">
        <v>121</v>
      </c>
      <c r="L4" s="95"/>
      <c r="M4" s="97" t="s">
        <v>11</v>
      </c>
      <c r="AT4" s="92" t="s">
        <v>4</v>
      </c>
    </row>
    <row r="5" spans="2:12" ht="6.95" customHeight="1">
      <c r="B5" s="95"/>
      <c r="L5" s="95"/>
    </row>
    <row r="6" spans="2:12" ht="12" customHeight="1">
      <c r="B6" s="95"/>
      <c r="D6" s="98" t="s">
        <v>17</v>
      </c>
      <c r="L6" s="95"/>
    </row>
    <row r="7" spans="2:12" ht="16.5" customHeight="1">
      <c r="B7" s="95"/>
      <c r="E7" s="321" t="str">
        <f>'Rekapitulace stavby'!K6</f>
        <v>Infekce Nemocnice Tábor, a.s.</v>
      </c>
      <c r="F7" s="322"/>
      <c r="G7" s="322"/>
      <c r="H7" s="322"/>
      <c r="L7" s="95"/>
    </row>
    <row r="8" spans="2:12" s="99" customFormat="1" ht="12" customHeight="1">
      <c r="B8" s="100"/>
      <c r="D8" s="98" t="s">
        <v>122</v>
      </c>
      <c r="L8" s="100"/>
    </row>
    <row r="9" spans="2:12" s="99" customFormat="1" ht="16.5" customHeight="1">
      <c r="B9" s="100"/>
      <c r="E9" s="316" t="s">
        <v>5641</v>
      </c>
      <c r="F9" s="320"/>
      <c r="G9" s="320"/>
      <c r="H9" s="320"/>
      <c r="L9" s="100"/>
    </row>
    <row r="10" spans="2:12" s="99" customFormat="1" ht="12">
      <c r="B10" s="100"/>
      <c r="L10" s="100"/>
    </row>
    <row r="11" spans="2:12" s="99" customFormat="1" ht="12" customHeight="1">
      <c r="B11" s="100"/>
      <c r="D11" s="98" t="s">
        <v>19</v>
      </c>
      <c r="F11" s="101" t="s">
        <v>3</v>
      </c>
      <c r="I11" s="98" t="s">
        <v>20</v>
      </c>
      <c r="J11" s="101" t="s">
        <v>3</v>
      </c>
      <c r="L11" s="100"/>
    </row>
    <row r="12" spans="2:12" s="99" customFormat="1" ht="12" customHeight="1">
      <c r="B12" s="100"/>
      <c r="D12" s="98" t="s">
        <v>21</v>
      </c>
      <c r="F12" s="101" t="s">
        <v>22</v>
      </c>
      <c r="I12" s="98" t="s">
        <v>23</v>
      </c>
      <c r="J12" s="102" t="str">
        <f>'Rekapitulace stavby'!AN8</f>
        <v>12. 4. 2023</v>
      </c>
      <c r="L12" s="100"/>
    </row>
    <row r="13" spans="2:12" s="99" customFormat="1" ht="10.9" customHeight="1">
      <c r="B13" s="100"/>
      <c r="L13" s="100"/>
    </row>
    <row r="14" spans="2:12" s="99" customFormat="1" ht="12" customHeight="1">
      <c r="B14" s="100"/>
      <c r="D14" s="98" t="s">
        <v>25</v>
      </c>
      <c r="I14" s="98" t="s">
        <v>26</v>
      </c>
      <c r="J14" s="101" t="str">
        <f>IF('Rekapitulace stavby'!AN10="","",'Rekapitulace stavby'!AN10)</f>
        <v/>
      </c>
      <c r="L14" s="100"/>
    </row>
    <row r="15" spans="2:12" s="99" customFormat="1" ht="18" customHeight="1">
      <c r="B15" s="100"/>
      <c r="E15" s="101" t="str">
        <f>IF('Rekapitulace stavby'!E11="","",'Rekapitulace stavby'!E11)</f>
        <v>Nemocnice Tábor, a.s.</v>
      </c>
      <c r="I15" s="98" t="s">
        <v>28</v>
      </c>
      <c r="J15" s="101" t="str">
        <f>IF('Rekapitulace stavby'!AN11="","",'Rekapitulace stavby'!AN11)</f>
        <v/>
      </c>
      <c r="L15" s="100"/>
    </row>
    <row r="16" spans="2:12" s="99" customFormat="1" ht="6.95" customHeight="1">
      <c r="B16" s="100"/>
      <c r="L16" s="100"/>
    </row>
    <row r="17" spans="2:12" s="99" customFormat="1" ht="12" customHeight="1">
      <c r="B17" s="100"/>
      <c r="D17" s="98" t="s">
        <v>29</v>
      </c>
      <c r="I17" s="98" t="s">
        <v>26</v>
      </c>
      <c r="J17" s="205" t="str">
        <f>'Rekapitulace stavby'!AN13</f>
        <v>Vyplň údaj</v>
      </c>
      <c r="L17" s="100"/>
    </row>
    <row r="18" spans="2:12" s="99" customFormat="1" ht="18" customHeight="1">
      <c r="B18" s="100"/>
      <c r="E18" s="324" t="str">
        <f>'Rekapitulace stavby'!E14</f>
        <v>Vyplň údaj</v>
      </c>
      <c r="F18" s="306"/>
      <c r="G18" s="306"/>
      <c r="H18" s="306"/>
      <c r="I18" s="98" t="s">
        <v>28</v>
      </c>
      <c r="J18" s="205" t="str">
        <f>'Rekapitulace stavby'!AN14</f>
        <v>Vyplň údaj</v>
      </c>
      <c r="L18" s="100"/>
    </row>
    <row r="19" spans="2:12" s="99" customFormat="1" ht="6.95" customHeight="1">
      <c r="B19" s="100"/>
      <c r="L19" s="100"/>
    </row>
    <row r="20" spans="2:12" s="99" customFormat="1" ht="12" customHeight="1">
      <c r="B20" s="100"/>
      <c r="D20" s="98" t="s">
        <v>31</v>
      </c>
      <c r="I20" s="98" t="s">
        <v>26</v>
      </c>
      <c r="J20" s="101" t="str">
        <f>IF('Rekapitulace stavby'!AN16="","",'Rekapitulace stavby'!AN16)</f>
        <v/>
      </c>
      <c r="L20" s="100"/>
    </row>
    <row r="21" spans="2:12" s="99" customFormat="1" ht="18" customHeight="1">
      <c r="B21" s="100"/>
      <c r="E21" s="101" t="str">
        <f>IF('Rekapitulace stavby'!E17="","",'Rekapitulace stavby'!E17)</f>
        <v>AGP nova spol. s r.o.</v>
      </c>
      <c r="I21" s="98" t="s">
        <v>28</v>
      </c>
      <c r="J21" s="101" t="str">
        <f>IF('Rekapitulace stavby'!AN17="","",'Rekapitulace stavby'!AN17)</f>
        <v/>
      </c>
      <c r="L21" s="100"/>
    </row>
    <row r="22" spans="2:12" s="99" customFormat="1" ht="6.95" customHeight="1">
      <c r="B22" s="100"/>
      <c r="L22" s="100"/>
    </row>
    <row r="23" spans="2:12" s="99" customFormat="1" ht="12" customHeight="1">
      <c r="B23" s="100"/>
      <c r="D23" s="98" t="s">
        <v>34</v>
      </c>
      <c r="I23" s="98" t="s">
        <v>26</v>
      </c>
      <c r="J23" s="101" t="str">
        <f>IF('Rekapitulace stavby'!AN19="","",'Rekapitulace stavby'!AN19)</f>
        <v/>
      </c>
      <c r="L23" s="100"/>
    </row>
    <row r="24" spans="2:12" s="99" customFormat="1" ht="18" customHeight="1">
      <c r="B24" s="100"/>
      <c r="E24" s="101" t="str">
        <f>IF('Rekapitulace stavby'!E20="","",'Rekapitulace stavby'!E20)</f>
        <v xml:space="preserve"> </v>
      </c>
      <c r="I24" s="98" t="s">
        <v>28</v>
      </c>
      <c r="J24" s="101" t="str">
        <f>IF('Rekapitulace stavby'!AN20="","",'Rekapitulace stavby'!AN20)</f>
        <v/>
      </c>
      <c r="L24" s="100"/>
    </row>
    <row r="25" spans="2:12" s="99" customFormat="1" ht="6.95" customHeight="1">
      <c r="B25" s="100"/>
      <c r="L25" s="100"/>
    </row>
    <row r="26" spans="2:12" s="99" customFormat="1" ht="12" customHeight="1">
      <c r="B26" s="100"/>
      <c r="D26" s="98" t="s">
        <v>35</v>
      </c>
      <c r="L26" s="100"/>
    </row>
    <row r="27" spans="2:12" s="103" customFormat="1" ht="16.5" customHeight="1">
      <c r="B27" s="104"/>
      <c r="E27" s="310" t="s">
        <v>3</v>
      </c>
      <c r="F27" s="310"/>
      <c r="G27" s="310"/>
      <c r="H27" s="310"/>
      <c r="L27" s="104"/>
    </row>
    <row r="28" spans="2:12" s="99" customFormat="1" ht="6.95" customHeight="1">
      <c r="B28" s="100"/>
      <c r="L28" s="100"/>
    </row>
    <row r="29" spans="2:12" s="99" customFormat="1" ht="6.95" customHeight="1">
      <c r="B29" s="100"/>
      <c r="D29" s="105"/>
      <c r="E29" s="105"/>
      <c r="F29" s="105"/>
      <c r="G29" s="105"/>
      <c r="H29" s="105"/>
      <c r="I29" s="105"/>
      <c r="J29" s="105"/>
      <c r="K29" s="105"/>
      <c r="L29" s="100"/>
    </row>
    <row r="30" spans="2:12" s="99" customFormat="1" ht="25.35" customHeight="1">
      <c r="B30" s="100"/>
      <c r="D30" s="106" t="s">
        <v>37</v>
      </c>
      <c r="J30" s="107">
        <f>ROUND(J98,2)</f>
        <v>0</v>
      </c>
      <c r="L30" s="100"/>
    </row>
    <row r="31" spans="2:12" s="99" customFormat="1" ht="6.95" customHeight="1">
      <c r="B31" s="100"/>
      <c r="D31" s="105"/>
      <c r="E31" s="105"/>
      <c r="F31" s="105"/>
      <c r="G31" s="105"/>
      <c r="H31" s="105"/>
      <c r="I31" s="105"/>
      <c r="J31" s="105"/>
      <c r="K31" s="105"/>
      <c r="L31" s="100"/>
    </row>
    <row r="32" spans="2:12" s="99" customFormat="1" ht="14.45" customHeight="1">
      <c r="B32" s="100"/>
      <c r="F32" s="108" t="s">
        <v>39</v>
      </c>
      <c r="I32" s="108" t="s">
        <v>38</v>
      </c>
      <c r="J32" s="108" t="s">
        <v>40</v>
      </c>
      <c r="L32" s="100"/>
    </row>
    <row r="33" spans="2:12" s="99" customFormat="1" ht="14.45" customHeight="1">
      <c r="B33" s="100"/>
      <c r="D33" s="109" t="s">
        <v>41</v>
      </c>
      <c r="E33" s="98" t="s">
        <v>42</v>
      </c>
      <c r="F33" s="110">
        <f>ROUND((SUM(BE98:BE423)),2)</f>
        <v>0</v>
      </c>
      <c r="I33" s="111">
        <v>0.21</v>
      </c>
      <c r="J33" s="110">
        <f>ROUND(((SUM(BE98:BE423))*I33),2)</f>
        <v>0</v>
      </c>
      <c r="L33" s="100"/>
    </row>
    <row r="34" spans="2:12" s="99" customFormat="1" ht="14.45" customHeight="1">
      <c r="B34" s="100"/>
      <c r="E34" s="98" t="s">
        <v>43</v>
      </c>
      <c r="F34" s="110">
        <f>ROUND((SUM(BF98:BF423)),2)</f>
        <v>0</v>
      </c>
      <c r="I34" s="111">
        <v>0.15</v>
      </c>
      <c r="J34" s="110">
        <f>ROUND(((SUM(BF98:BF423))*I34),2)</f>
        <v>0</v>
      </c>
      <c r="L34" s="100"/>
    </row>
    <row r="35" spans="2:12" s="99" customFormat="1" ht="14.45" customHeight="1" hidden="1">
      <c r="B35" s="100"/>
      <c r="E35" s="98" t="s">
        <v>44</v>
      </c>
      <c r="F35" s="110">
        <f>ROUND((SUM(BG98:BG423)),2)</f>
        <v>0</v>
      </c>
      <c r="I35" s="111">
        <v>0.21</v>
      </c>
      <c r="J35" s="110">
        <f>0</f>
        <v>0</v>
      </c>
      <c r="L35" s="100"/>
    </row>
    <row r="36" spans="2:12" s="99" customFormat="1" ht="14.45" customHeight="1" hidden="1">
      <c r="B36" s="100"/>
      <c r="E36" s="98" t="s">
        <v>45</v>
      </c>
      <c r="F36" s="110">
        <f>ROUND((SUM(BH98:BH423)),2)</f>
        <v>0</v>
      </c>
      <c r="I36" s="111">
        <v>0.15</v>
      </c>
      <c r="J36" s="110">
        <f>0</f>
        <v>0</v>
      </c>
      <c r="L36" s="100"/>
    </row>
    <row r="37" spans="2:12" s="99" customFormat="1" ht="14.45" customHeight="1" hidden="1">
      <c r="B37" s="100"/>
      <c r="E37" s="98" t="s">
        <v>46</v>
      </c>
      <c r="F37" s="110">
        <f>ROUND((SUM(BI98:BI423)),2)</f>
        <v>0</v>
      </c>
      <c r="I37" s="111">
        <v>0</v>
      </c>
      <c r="J37" s="110">
        <f>0</f>
        <v>0</v>
      </c>
      <c r="L37" s="100"/>
    </row>
    <row r="38" spans="2:12" s="99" customFormat="1" ht="6.95" customHeight="1">
      <c r="B38" s="100"/>
      <c r="L38" s="100"/>
    </row>
    <row r="39" spans="2:12" s="99" customFormat="1" ht="25.35" customHeight="1">
      <c r="B39" s="100"/>
      <c r="C39" s="112"/>
      <c r="D39" s="113" t="s">
        <v>47</v>
      </c>
      <c r="E39" s="114"/>
      <c r="F39" s="114"/>
      <c r="G39" s="115" t="s">
        <v>48</v>
      </c>
      <c r="H39" s="116" t="s">
        <v>49</v>
      </c>
      <c r="I39" s="114"/>
      <c r="J39" s="117">
        <f>SUM(J30:J37)</f>
        <v>0</v>
      </c>
      <c r="K39" s="118"/>
      <c r="L39" s="100"/>
    </row>
    <row r="40" spans="2:12" s="99" customFormat="1" ht="14.45" customHeight="1">
      <c r="B40" s="119"/>
      <c r="C40" s="120"/>
      <c r="D40" s="120"/>
      <c r="E40" s="120"/>
      <c r="F40" s="120"/>
      <c r="G40" s="120"/>
      <c r="H40" s="120"/>
      <c r="I40" s="120"/>
      <c r="J40" s="120"/>
      <c r="K40" s="120"/>
      <c r="L40" s="100"/>
    </row>
    <row r="44" spans="2:12" s="99" customFormat="1" ht="6.95" customHeight="1">
      <c r="B44" s="121"/>
      <c r="C44" s="122"/>
      <c r="D44" s="122"/>
      <c r="E44" s="122"/>
      <c r="F44" s="122"/>
      <c r="G44" s="122"/>
      <c r="H44" s="122"/>
      <c r="I44" s="122"/>
      <c r="J44" s="122"/>
      <c r="K44" s="122"/>
      <c r="L44" s="100"/>
    </row>
    <row r="45" spans="2:12" s="99" customFormat="1" ht="24.95" customHeight="1">
      <c r="B45" s="100"/>
      <c r="C45" s="96" t="s">
        <v>126</v>
      </c>
      <c r="L45" s="100"/>
    </row>
    <row r="46" spans="2:12" s="99" customFormat="1" ht="6.95" customHeight="1">
      <c r="B46" s="100"/>
      <c r="L46" s="100"/>
    </row>
    <row r="47" spans="2:12" s="99" customFormat="1" ht="12" customHeight="1">
      <c r="B47" s="100"/>
      <c r="C47" s="98" t="s">
        <v>17</v>
      </c>
      <c r="L47" s="100"/>
    </row>
    <row r="48" spans="2:12" s="99" customFormat="1" ht="16.5" customHeight="1">
      <c r="B48" s="100"/>
      <c r="E48" s="321" t="str">
        <f>E7</f>
        <v>Infekce Nemocnice Tábor, a.s.</v>
      </c>
      <c r="F48" s="322"/>
      <c r="G48" s="322"/>
      <c r="H48" s="322"/>
      <c r="L48" s="100"/>
    </row>
    <row r="49" spans="2:12" s="99" customFormat="1" ht="12" customHeight="1">
      <c r="B49" s="100"/>
      <c r="C49" s="98" t="s">
        <v>122</v>
      </c>
      <c r="L49" s="100"/>
    </row>
    <row r="50" spans="2:12" s="99" customFormat="1" ht="16.5" customHeight="1">
      <c r="B50" s="100"/>
      <c r="E50" s="316" t="str">
        <f>E9</f>
        <v>SO 02 - Zpevněné plochy</v>
      </c>
      <c r="F50" s="320"/>
      <c r="G50" s="320"/>
      <c r="H50" s="320"/>
      <c r="L50" s="100"/>
    </row>
    <row r="51" spans="2:12" s="99" customFormat="1" ht="6.95" customHeight="1">
      <c r="B51" s="100"/>
      <c r="L51" s="100"/>
    </row>
    <row r="52" spans="2:12" s="99" customFormat="1" ht="12" customHeight="1">
      <c r="B52" s="100"/>
      <c r="C52" s="98" t="s">
        <v>21</v>
      </c>
      <c r="F52" s="101" t="str">
        <f>F12</f>
        <v xml:space="preserve"> </v>
      </c>
      <c r="I52" s="98" t="s">
        <v>23</v>
      </c>
      <c r="J52" s="102" t="str">
        <f>IF(J12="","",J12)</f>
        <v>12. 4. 2023</v>
      </c>
      <c r="L52" s="100"/>
    </row>
    <row r="53" spans="2:12" s="99" customFormat="1" ht="6.95" customHeight="1">
      <c r="B53" s="100"/>
      <c r="L53" s="100"/>
    </row>
    <row r="54" spans="2:12" s="99" customFormat="1" ht="15.2" customHeight="1">
      <c r="B54" s="100"/>
      <c r="C54" s="98" t="s">
        <v>25</v>
      </c>
      <c r="F54" s="101" t="str">
        <f>E15</f>
        <v>Nemocnice Tábor, a.s.</v>
      </c>
      <c r="I54" s="98" t="s">
        <v>31</v>
      </c>
      <c r="J54" s="123" t="str">
        <f>E21</f>
        <v>AGP nova spol. s r.o.</v>
      </c>
      <c r="L54" s="100"/>
    </row>
    <row r="55" spans="2:12" s="99" customFormat="1" ht="15.2" customHeight="1">
      <c r="B55" s="100"/>
      <c r="C55" s="98" t="s">
        <v>29</v>
      </c>
      <c r="F55" s="101" t="str">
        <f>IF(E18="","",E18)</f>
        <v>Vyplň údaj</v>
      </c>
      <c r="I55" s="98" t="s">
        <v>34</v>
      </c>
      <c r="J55" s="123" t="str">
        <f>E24</f>
        <v xml:space="preserve"> </v>
      </c>
      <c r="L55" s="100"/>
    </row>
    <row r="56" spans="2:12" s="99" customFormat="1" ht="10.35" customHeight="1">
      <c r="B56" s="100"/>
      <c r="L56" s="100"/>
    </row>
    <row r="57" spans="2:12" s="99" customFormat="1" ht="29.25" customHeight="1">
      <c r="B57" s="100"/>
      <c r="C57" s="124" t="s">
        <v>127</v>
      </c>
      <c r="D57" s="112"/>
      <c r="E57" s="112"/>
      <c r="F57" s="112"/>
      <c r="G57" s="112"/>
      <c r="H57" s="112"/>
      <c r="I57" s="112"/>
      <c r="J57" s="125" t="s">
        <v>128</v>
      </c>
      <c r="K57" s="112"/>
      <c r="L57" s="100"/>
    </row>
    <row r="58" spans="2:12" s="99" customFormat="1" ht="10.35" customHeight="1">
      <c r="B58" s="100"/>
      <c r="L58" s="100"/>
    </row>
    <row r="59" spans="2:47" s="99" customFormat="1" ht="22.9" customHeight="1">
      <c r="B59" s="100"/>
      <c r="C59" s="126" t="s">
        <v>69</v>
      </c>
      <c r="J59" s="107">
        <f>J98</f>
        <v>0</v>
      </c>
      <c r="L59" s="100"/>
      <c r="AU59" s="92" t="s">
        <v>129</v>
      </c>
    </row>
    <row r="60" spans="2:12" s="127" customFormat="1" ht="24.95" customHeight="1">
      <c r="B60" s="128"/>
      <c r="D60" s="129" t="s">
        <v>130</v>
      </c>
      <c r="E60" s="130"/>
      <c r="F60" s="130"/>
      <c r="G60" s="130"/>
      <c r="H60" s="130"/>
      <c r="I60" s="130"/>
      <c r="J60" s="131">
        <f>J99</f>
        <v>0</v>
      </c>
      <c r="L60" s="128"/>
    </row>
    <row r="61" spans="2:12" s="132" customFormat="1" ht="19.9" customHeight="1">
      <c r="B61" s="133"/>
      <c r="D61" s="134" t="s">
        <v>131</v>
      </c>
      <c r="E61" s="135"/>
      <c r="F61" s="135"/>
      <c r="G61" s="135"/>
      <c r="H61" s="135"/>
      <c r="I61" s="135"/>
      <c r="J61" s="136">
        <f>J100</f>
        <v>0</v>
      </c>
      <c r="L61" s="133"/>
    </row>
    <row r="62" spans="2:12" s="132" customFormat="1" ht="19.9" customHeight="1">
      <c r="B62" s="133"/>
      <c r="D62" s="134" t="s">
        <v>5642</v>
      </c>
      <c r="E62" s="135"/>
      <c r="F62" s="135"/>
      <c r="G62" s="135"/>
      <c r="H62" s="135"/>
      <c r="I62" s="135"/>
      <c r="J62" s="136">
        <f>J135</f>
        <v>0</v>
      </c>
      <c r="L62" s="133"/>
    </row>
    <row r="63" spans="2:12" s="132" customFormat="1" ht="19.9" customHeight="1">
      <c r="B63" s="133"/>
      <c r="D63" s="134" t="s">
        <v>5643</v>
      </c>
      <c r="E63" s="135"/>
      <c r="F63" s="135"/>
      <c r="G63" s="135"/>
      <c r="H63" s="135"/>
      <c r="I63" s="135"/>
      <c r="J63" s="136">
        <f>J158</f>
        <v>0</v>
      </c>
      <c r="L63" s="133"/>
    </row>
    <row r="64" spans="2:12" s="132" customFormat="1" ht="19.9" customHeight="1">
      <c r="B64" s="133"/>
      <c r="D64" s="134" t="s">
        <v>5644</v>
      </c>
      <c r="E64" s="135"/>
      <c r="F64" s="135"/>
      <c r="G64" s="135"/>
      <c r="H64" s="135"/>
      <c r="I64" s="135"/>
      <c r="J64" s="136">
        <f>J187</f>
        <v>0</v>
      </c>
      <c r="L64" s="133"/>
    </row>
    <row r="65" spans="2:12" s="132" customFormat="1" ht="19.9" customHeight="1">
      <c r="B65" s="133"/>
      <c r="D65" s="134" t="s">
        <v>5645</v>
      </c>
      <c r="E65" s="135"/>
      <c r="F65" s="135"/>
      <c r="G65" s="135"/>
      <c r="H65" s="135"/>
      <c r="I65" s="135"/>
      <c r="J65" s="136">
        <f>J208</f>
        <v>0</v>
      </c>
      <c r="L65" s="133"/>
    </row>
    <row r="66" spans="2:12" s="132" customFormat="1" ht="19.9" customHeight="1">
      <c r="B66" s="133"/>
      <c r="D66" s="134" t="s">
        <v>5646</v>
      </c>
      <c r="E66" s="135"/>
      <c r="F66" s="135"/>
      <c r="G66" s="135"/>
      <c r="H66" s="135"/>
      <c r="I66" s="135"/>
      <c r="J66" s="136">
        <f>J239</f>
        <v>0</v>
      </c>
      <c r="L66" s="133"/>
    </row>
    <row r="67" spans="2:12" s="132" customFormat="1" ht="19.9" customHeight="1">
      <c r="B67" s="133"/>
      <c r="D67" s="134" t="s">
        <v>5647</v>
      </c>
      <c r="E67" s="135"/>
      <c r="F67" s="135"/>
      <c r="G67" s="135"/>
      <c r="H67" s="135"/>
      <c r="I67" s="135"/>
      <c r="J67" s="136">
        <f>J240</f>
        <v>0</v>
      </c>
      <c r="L67" s="133"/>
    </row>
    <row r="68" spans="2:12" s="132" customFormat="1" ht="19.9" customHeight="1">
      <c r="B68" s="133"/>
      <c r="D68" s="134" t="s">
        <v>5648</v>
      </c>
      <c r="E68" s="135"/>
      <c r="F68" s="135"/>
      <c r="G68" s="135"/>
      <c r="H68" s="135"/>
      <c r="I68" s="135"/>
      <c r="J68" s="136">
        <f>J249</f>
        <v>0</v>
      </c>
      <c r="L68" s="133"/>
    </row>
    <row r="69" spans="2:12" s="132" customFormat="1" ht="19.9" customHeight="1">
      <c r="B69" s="133"/>
      <c r="D69" s="134" t="s">
        <v>5649</v>
      </c>
      <c r="E69" s="135"/>
      <c r="F69" s="135"/>
      <c r="G69" s="135"/>
      <c r="H69" s="135"/>
      <c r="I69" s="135"/>
      <c r="J69" s="136">
        <f>J254</f>
        <v>0</v>
      </c>
      <c r="L69" s="133"/>
    </row>
    <row r="70" spans="2:12" s="132" customFormat="1" ht="19.9" customHeight="1">
      <c r="B70" s="133"/>
      <c r="D70" s="134" t="s">
        <v>5650</v>
      </c>
      <c r="E70" s="135"/>
      <c r="F70" s="135"/>
      <c r="G70" s="135"/>
      <c r="H70" s="135"/>
      <c r="I70" s="135"/>
      <c r="J70" s="136">
        <f>J266</f>
        <v>0</v>
      </c>
      <c r="L70" s="133"/>
    </row>
    <row r="71" spans="2:12" s="132" customFormat="1" ht="19.9" customHeight="1">
      <c r="B71" s="133"/>
      <c r="D71" s="134" t="s">
        <v>5651</v>
      </c>
      <c r="E71" s="135"/>
      <c r="F71" s="135"/>
      <c r="G71" s="135"/>
      <c r="H71" s="135"/>
      <c r="I71" s="135"/>
      <c r="J71" s="136">
        <f>J267</f>
        <v>0</v>
      </c>
      <c r="L71" s="133"/>
    </row>
    <row r="72" spans="2:12" s="132" customFormat="1" ht="19.9" customHeight="1">
      <c r="B72" s="133"/>
      <c r="D72" s="134" t="s">
        <v>139</v>
      </c>
      <c r="E72" s="135"/>
      <c r="F72" s="135"/>
      <c r="G72" s="135"/>
      <c r="H72" s="135"/>
      <c r="I72" s="135"/>
      <c r="J72" s="136">
        <f>J322</f>
        <v>0</v>
      </c>
      <c r="L72" s="133"/>
    </row>
    <row r="73" spans="2:12" s="132" customFormat="1" ht="19.9" customHeight="1">
      <c r="B73" s="133"/>
      <c r="D73" s="134" t="s">
        <v>5652</v>
      </c>
      <c r="E73" s="135"/>
      <c r="F73" s="135"/>
      <c r="G73" s="135"/>
      <c r="H73" s="135"/>
      <c r="I73" s="135"/>
      <c r="J73" s="136">
        <f>J323</f>
        <v>0</v>
      </c>
      <c r="L73" s="133"/>
    </row>
    <row r="74" spans="2:12" s="132" customFormat="1" ht="19.9" customHeight="1">
      <c r="B74" s="133"/>
      <c r="D74" s="134" t="s">
        <v>5653</v>
      </c>
      <c r="E74" s="135"/>
      <c r="F74" s="135"/>
      <c r="G74" s="135"/>
      <c r="H74" s="135"/>
      <c r="I74" s="135"/>
      <c r="J74" s="136">
        <f>J383</f>
        <v>0</v>
      </c>
      <c r="L74" s="133"/>
    </row>
    <row r="75" spans="2:12" s="132" customFormat="1" ht="19.9" customHeight="1">
      <c r="B75" s="133"/>
      <c r="D75" s="134" t="s">
        <v>144</v>
      </c>
      <c r="E75" s="135"/>
      <c r="F75" s="135"/>
      <c r="G75" s="135"/>
      <c r="H75" s="135"/>
      <c r="I75" s="135"/>
      <c r="J75" s="136">
        <f>J390</f>
        <v>0</v>
      </c>
      <c r="L75" s="133"/>
    </row>
    <row r="76" spans="2:12" s="132" customFormat="1" ht="19.9" customHeight="1">
      <c r="B76" s="133"/>
      <c r="D76" s="134" t="s">
        <v>145</v>
      </c>
      <c r="E76" s="135"/>
      <c r="F76" s="135"/>
      <c r="G76" s="135"/>
      <c r="H76" s="135"/>
      <c r="I76" s="135"/>
      <c r="J76" s="136">
        <f>J416</f>
        <v>0</v>
      </c>
      <c r="L76" s="133"/>
    </row>
    <row r="77" spans="2:12" s="127" customFormat="1" ht="24.95" customHeight="1">
      <c r="B77" s="128"/>
      <c r="D77" s="129" t="s">
        <v>5020</v>
      </c>
      <c r="E77" s="130"/>
      <c r="F77" s="130"/>
      <c r="G77" s="130"/>
      <c r="H77" s="130"/>
      <c r="I77" s="130"/>
      <c r="J77" s="131">
        <f>J419</f>
        <v>0</v>
      </c>
      <c r="L77" s="128"/>
    </row>
    <row r="78" spans="2:12" s="132" customFormat="1" ht="19.9" customHeight="1">
      <c r="B78" s="133"/>
      <c r="D78" s="134" t="s">
        <v>5654</v>
      </c>
      <c r="E78" s="135"/>
      <c r="F78" s="135"/>
      <c r="G78" s="135"/>
      <c r="H78" s="135"/>
      <c r="I78" s="135"/>
      <c r="J78" s="136">
        <f>J420</f>
        <v>0</v>
      </c>
      <c r="L78" s="133"/>
    </row>
    <row r="79" spans="2:12" s="99" customFormat="1" ht="21.75" customHeight="1">
      <c r="B79" s="100"/>
      <c r="L79" s="100"/>
    </row>
    <row r="80" spans="2:12" s="99" customFormat="1" ht="6.95" customHeight="1">
      <c r="B80" s="119"/>
      <c r="C80" s="120"/>
      <c r="D80" s="120"/>
      <c r="E80" s="120"/>
      <c r="F80" s="120"/>
      <c r="G80" s="120"/>
      <c r="H80" s="120"/>
      <c r="I80" s="120"/>
      <c r="J80" s="120"/>
      <c r="K80" s="120"/>
      <c r="L80" s="100"/>
    </row>
    <row r="84" spans="2:12" s="99" customFormat="1" ht="6.95" customHeight="1">
      <c r="B84" s="121"/>
      <c r="C84" s="122"/>
      <c r="D84" s="122"/>
      <c r="E84" s="122"/>
      <c r="F84" s="122"/>
      <c r="G84" s="122"/>
      <c r="H84" s="122"/>
      <c r="I84" s="122"/>
      <c r="J84" s="122"/>
      <c r="K84" s="122"/>
      <c r="L84" s="100"/>
    </row>
    <row r="85" spans="2:12" s="99" customFormat="1" ht="24.95" customHeight="1">
      <c r="B85" s="100"/>
      <c r="C85" s="96" t="s">
        <v>161</v>
      </c>
      <c r="L85" s="100"/>
    </row>
    <row r="86" spans="2:12" s="99" customFormat="1" ht="6.95" customHeight="1">
      <c r="B86" s="100"/>
      <c r="L86" s="100"/>
    </row>
    <row r="87" spans="2:12" s="99" customFormat="1" ht="12" customHeight="1">
      <c r="B87" s="100"/>
      <c r="C87" s="98" t="s">
        <v>17</v>
      </c>
      <c r="L87" s="100"/>
    </row>
    <row r="88" spans="2:12" s="99" customFormat="1" ht="16.5" customHeight="1">
      <c r="B88" s="100"/>
      <c r="E88" s="321" t="str">
        <f>E7</f>
        <v>Infekce Nemocnice Tábor, a.s.</v>
      </c>
      <c r="F88" s="322"/>
      <c r="G88" s="322"/>
      <c r="H88" s="322"/>
      <c r="L88" s="100"/>
    </row>
    <row r="89" spans="2:12" s="99" customFormat="1" ht="12" customHeight="1">
      <c r="B89" s="100"/>
      <c r="C89" s="98" t="s">
        <v>122</v>
      </c>
      <c r="L89" s="100"/>
    </row>
    <row r="90" spans="2:12" s="99" customFormat="1" ht="16.5" customHeight="1">
      <c r="B90" s="100"/>
      <c r="E90" s="316" t="str">
        <f>E9</f>
        <v>SO 02 - Zpevněné plochy</v>
      </c>
      <c r="F90" s="320"/>
      <c r="G90" s="320"/>
      <c r="H90" s="320"/>
      <c r="L90" s="100"/>
    </row>
    <row r="91" spans="2:12" s="99" customFormat="1" ht="6.95" customHeight="1">
      <c r="B91" s="100"/>
      <c r="L91" s="100"/>
    </row>
    <row r="92" spans="2:12" s="99" customFormat="1" ht="12" customHeight="1">
      <c r="B92" s="100"/>
      <c r="C92" s="98" t="s">
        <v>21</v>
      </c>
      <c r="F92" s="101" t="str">
        <f>F12</f>
        <v xml:space="preserve"> </v>
      </c>
      <c r="I92" s="98" t="s">
        <v>23</v>
      </c>
      <c r="J92" s="102" t="str">
        <f>IF(J12="","",J12)</f>
        <v>12. 4. 2023</v>
      </c>
      <c r="L92" s="100"/>
    </row>
    <row r="93" spans="2:12" s="99" customFormat="1" ht="6.95" customHeight="1">
      <c r="B93" s="100"/>
      <c r="L93" s="100"/>
    </row>
    <row r="94" spans="2:12" s="99" customFormat="1" ht="15.2" customHeight="1">
      <c r="B94" s="100"/>
      <c r="C94" s="98" t="s">
        <v>25</v>
      </c>
      <c r="F94" s="101" t="str">
        <f>E15</f>
        <v>Nemocnice Tábor, a.s.</v>
      </c>
      <c r="I94" s="98" t="s">
        <v>31</v>
      </c>
      <c r="J94" s="123" t="str">
        <f>E21</f>
        <v>AGP nova spol. s r.o.</v>
      </c>
      <c r="L94" s="100"/>
    </row>
    <row r="95" spans="2:12" s="99" customFormat="1" ht="15.2" customHeight="1">
      <c r="B95" s="100"/>
      <c r="C95" s="98" t="s">
        <v>29</v>
      </c>
      <c r="F95" s="101" t="str">
        <f>IF(E18="","",E18)</f>
        <v>Vyplň údaj</v>
      </c>
      <c r="I95" s="98" t="s">
        <v>34</v>
      </c>
      <c r="J95" s="123" t="str">
        <f>E24</f>
        <v xml:space="preserve"> </v>
      </c>
      <c r="L95" s="100"/>
    </row>
    <row r="96" spans="2:12" s="99" customFormat="1" ht="10.35" customHeight="1">
      <c r="B96" s="100"/>
      <c r="L96" s="100"/>
    </row>
    <row r="97" spans="2:20" s="137" customFormat="1" ht="29.25" customHeight="1">
      <c r="B97" s="138"/>
      <c r="C97" s="139" t="s">
        <v>162</v>
      </c>
      <c r="D97" s="140" t="s">
        <v>56</v>
      </c>
      <c r="E97" s="140" t="s">
        <v>52</v>
      </c>
      <c r="F97" s="140" t="s">
        <v>53</v>
      </c>
      <c r="G97" s="140" t="s">
        <v>163</v>
      </c>
      <c r="H97" s="140" t="s">
        <v>164</v>
      </c>
      <c r="I97" s="140" t="s">
        <v>165</v>
      </c>
      <c r="J97" s="140" t="s">
        <v>128</v>
      </c>
      <c r="K97" s="141" t="s">
        <v>166</v>
      </c>
      <c r="L97" s="138"/>
      <c r="M97" s="142" t="s">
        <v>3</v>
      </c>
      <c r="N97" s="143" t="s">
        <v>41</v>
      </c>
      <c r="O97" s="143" t="s">
        <v>167</v>
      </c>
      <c r="P97" s="143" t="s">
        <v>168</v>
      </c>
      <c r="Q97" s="143" t="s">
        <v>169</v>
      </c>
      <c r="R97" s="143" t="s">
        <v>170</v>
      </c>
      <c r="S97" s="143" t="s">
        <v>171</v>
      </c>
      <c r="T97" s="144" t="s">
        <v>172</v>
      </c>
    </row>
    <row r="98" spans="2:63" s="99" customFormat="1" ht="22.9" customHeight="1">
      <c r="B98" s="100"/>
      <c r="C98" s="145" t="s">
        <v>173</v>
      </c>
      <c r="J98" s="146">
        <f>BK98</f>
        <v>0</v>
      </c>
      <c r="L98" s="100"/>
      <c r="M98" s="147"/>
      <c r="N98" s="105"/>
      <c r="O98" s="105"/>
      <c r="P98" s="148">
        <f>P99+P419</f>
        <v>0</v>
      </c>
      <c r="Q98" s="105"/>
      <c r="R98" s="148">
        <f>R99+R419</f>
        <v>66.178142</v>
      </c>
      <c r="S98" s="105"/>
      <c r="T98" s="149">
        <f>T99+T419</f>
        <v>0</v>
      </c>
      <c r="AT98" s="92" t="s">
        <v>70</v>
      </c>
      <c r="AU98" s="92" t="s">
        <v>129</v>
      </c>
      <c r="BK98" s="150">
        <f>BK99+BK419</f>
        <v>0</v>
      </c>
    </row>
    <row r="99" spans="2:63" s="151" customFormat="1" ht="25.9" customHeight="1">
      <c r="B99" s="152"/>
      <c r="D99" s="153" t="s">
        <v>70</v>
      </c>
      <c r="E99" s="154" t="s">
        <v>174</v>
      </c>
      <c r="F99" s="154" t="s">
        <v>175</v>
      </c>
      <c r="J99" s="155">
        <f>BK99</f>
        <v>0</v>
      </c>
      <c r="L99" s="152"/>
      <c r="M99" s="156"/>
      <c r="P99" s="157">
        <f>P100+P135+P158+P187+P208+P239+P240+P249+P254+P266+P267+P322+P323+P383+P390+P416</f>
        <v>0</v>
      </c>
      <c r="R99" s="157">
        <f>R100+R135+R158+R187+R208+R239+R240+R249+R254+R266+R267+R322+R323+R383+R390+R416</f>
        <v>66.178142</v>
      </c>
      <c r="T99" s="158">
        <f>T100+T135+T158+T187+T208+T239+T240+T249+T254+T266+T267+T322+T323+T383+T390+T416</f>
        <v>0</v>
      </c>
      <c r="AR99" s="153" t="s">
        <v>15</v>
      </c>
      <c r="AT99" s="159" t="s">
        <v>70</v>
      </c>
      <c r="AU99" s="159" t="s">
        <v>71</v>
      </c>
      <c r="AY99" s="153" t="s">
        <v>176</v>
      </c>
      <c r="BK99" s="160">
        <f>BK100+BK135+BK158+BK187+BK208+BK239+BK240+BK249+BK254+BK266+BK267+BK322+BK323+BK383+BK390+BK416</f>
        <v>0</v>
      </c>
    </row>
    <row r="100" spans="2:63" s="151" customFormat="1" ht="22.9" customHeight="1">
      <c r="B100" s="152"/>
      <c r="D100" s="153" t="s">
        <v>70</v>
      </c>
      <c r="E100" s="161" t="s">
        <v>15</v>
      </c>
      <c r="F100" s="161" t="s">
        <v>177</v>
      </c>
      <c r="J100" s="162">
        <f>BK100</f>
        <v>0</v>
      </c>
      <c r="L100" s="152"/>
      <c r="M100" s="156"/>
      <c r="P100" s="157">
        <f>SUM(P101:P134)</f>
        <v>0</v>
      </c>
      <c r="R100" s="157">
        <f>SUM(R101:R134)</f>
        <v>0</v>
      </c>
      <c r="T100" s="158">
        <f>SUM(T101:T134)</f>
        <v>0</v>
      </c>
      <c r="AR100" s="153" t="s">
        <v>15</v>
      </c>
      <c r="AT100" s="159" t="s">
        <v>70</v>
      </c>
      <c r="AU100" s="159" t="s">
        <v>15</v>
      </c>
      <c r="AY100" s="153" t="s">
        <v>176</v>
      </c>
      <c r="BK100" s="160">
        <f>SUM(BK101:BK134)</f>
        <v>0</v>
      </c>
    </row>
    <row r="101" spans="2:65" s="99" customFormat="1" ht="44.25" customHeight="1">
      <c r="B101" s="100"/>
      <c r="C101" s="206" t="s">
        <v>15</v>
      </c>
      <c r="D101" s="206" t="s">
        <v>178</v>
      </c>
      <c r="E101" s="207" t="s">
        <v>5655</v>
      </c>
      <c r="F101" s="208" t="s">
        <v>5656</v>
      </c>
      <c r="G101" s="209" t="s">
        <v>181</v>
      </c>
      <c r="H101" s="210">
        <v>32</v>
      </c>
      <c r="I101" s="4"/>
      <c r="J101" s="211">
        <f>ROUND(I101*H101,2)</f>
        <v>0</v>
      </c>
      <c r="K101" s="208" t="s">
        <v>5657</v>
      </c>
      <c r="L101" s="100"/>
      <c r="M101" s="212" t="s">
        <v>3</v>
      </c>
      <c r="N101" s="163" t="s">
        <v>42</v>
      </c>
      <c r="P101" s="164">
        <f>O101*H101</f>
        <v>0</v>
      </c>
      <c r="Q101" s="164">
        <v>0</v>
      </c>
      <c r="R101" s="164">
        <f>Q101*H101</f>
        <v>0</v>
      </c>
      <c r="S101" s="164">
        <v>0</v>
      </c>
      <c r="T101" s="165">
        <f>S101*H101</f>
        <v>0</v>
      </c>
      <c r="AR101" s="166" t="s">
        <v>183</v>
      </c>
      <c r="AT101" s="166" t="s">
        <v>178</v>
      </c>
      <c r="AU101" s="166" t="s">
        <v>79</v>
      </c>
      <c r="AY101" s="92" t="s">
        <v>176</v>
      </c>
      <c r="BE101" s="167">
        <f>IF(N101="základní",J101,0)</f>
        <v>0</v>
      </c>
      <c r="BF101" s="167">
        <f>IF(N101="snížená",J101,0)</f>
        <v>0</v>
      </c>
      <c r="BG101" s="167">
        <f>IF(N101="zákl. přenesená",J101,0)</f>
        <v>0</v>
      </c>
      <c r="BH101" s="167">
        <f>IF(N101="sníž. přenesená",J101,0)</f>
        <v>0</v>
      </c>
      <c r="BI101" s="167">
        <f>IF(N101="nulová",J101,0)</f>
        <v>0</v>
      </c>
      <c r="BJ101" s="92" t="s">
        <v>15</v>
      </c>
      <c r="BK101" s="167">
        <f>ROUND(I101*H101,2)</f>
        <v>0</v>
      </c>
      <c r="BL101" s="92" t="s">
        <v>183</v>
      </c>
      <c r="BM101" s="166" t="s">
        <v>79</v>
      </c>
    </row>
    <row r="102" spans="2:47" s="99" customFormat="1" ht="12">
      <c r="B102" s="100"/>
      <c r="D102" s="168" t="s">
        <v>185</v>
      </c>
      <c r="F102" s="169" t="s">
        <v>5658</v>
      </c>
      <c r="I102" s="5"/>
      <c r="L102" s="100"/>
      <c r="M102" s="170"/>
      <c r="T102" s="171"/>
      <c r="AT102" s="92" t="s">
        <v>185</v>
      </c>
      <c r="AU102" s="92" t="s">
        <v>79</v>
      </c>
    </row>
    <row r="103" spans="2:51" s="172" customFormat="1" ht="12">
      <c r="B103" s="173"/>
      <c r="D103" s="174" t="s">
        <v>187</v>
      </c>
      <c r="E103" s="175" t="s">
        <v>3</v>
      </c>
      <c r="F103" s="176" t="s">
        <v>5659</v>
      </c>
      <c r="H103" s="177">
        <v>32</v>
      </c>
      <c r="I103" s="6"/>
      <c r="L103" s="173"/>
      <c r="M103" s="178"/>
      <c r="T103" s="179"/>
      <c r="AT103" s="175" t="s">
        <v>187</v>
      </c>
      <c r="AU103" s="175" t="s">
        <v>79</v>
      </c>
      <c r="AV103" s="172" t="s">
        <v>79</v>
      </c>
      <c r="AW103" s="172" t="s">
        <v>33</v>
      </c>
      <c r="AX103" s="172" t="s">
        <v>71</v>
      </c>
      <c r="AY103" s="175" t="s">
        <v>176</v>
      </c>
    </row>
    <row r="104" spans="2:51" s="186" customFormat="1" ht="12">
      <c r="B104" s="187"/>
      <c r="D104" s="174" t="s">
        <v>187</v>
      </c>
      <c r="E104" s="188" t="s">
        <v>3</v>
      </c>
      <c r="F104" s="189" t="s">
        <v>206</v>
      </c>
      <c r="H104" s="190">
        <v>32</v>
      </c>
      <c r="I104" s="8"/>
      <c r="L104" s="187"/>
      <c r="M104" s="191"/>
      <c r="T104" s="192"/>
      <c r="AT104" s="188" t="s">
        <v>187</v>
      </c>
      <c r="AU104" s="188" t="s">
        <v>79</v>
      </c>
      <c r="AV104" s="186" t="s">
        <v>183</v>
      </c>
      <c r="AW104" s="186" t="s">
        <v>33</v>
      </c>
      <c r="AX104" s="186" t="s">
        <v>15</v>
      </c>
      <c r="AY104" s="188" t="s">
        <v>176</v>
      </c>
    </row>
    <row r="105" spans="2:65" s="99" customFormat="1" ht="33" customHeight="1">
      <c r="B105" s="100"/>
      <c r="C105" s="206" t="s">
        <v>79</v>
      </c>
      <c r="D105" s="206" t="s">
        <v>178</v>
      </c>
      <c r="E105" s="207" t="s">
        <v>5660</v>
      </c>
      <c r="F105" s="208" t="s">
        <v>5661</v>
      </c>
      <c r="G105" s="209" t="s">
        <v>181</v>
      </c>
      <c r="H105" s="210">
        <v>32</v>
      </c>
      <c r="I105" s="4"/>
      <c r="J105" s="211">
        <f>ROUND(I105*H105,2)</f>
        <v>0</v>
      </c>
      <c r="K105" s="208" t="s">
        <v>5657</v>
      </c>
      <c r="L105" s="100"/>
      <c r="M105" s="212" t="s">
        <v>3</v>
      </c>
      <c r="N105" s="163" t="s">
        <v>42</v>
      </c>
      <c r="P105" s="164">
        <f>O105*H105</f>
        <v>0</v>
      </c>
      <c r="Q105" s="164">
        <v>0</v>
      </c>
      <c r="R105" s="164">
        <f>Q105*H105</f>
        <v>0</v>
      </c>
      <c r="S105" s="164">
        <v>0</v>
      </c>
      <c r="T105" s="165">
        <f>S105*H105</f>
        <v>0</v>
      </c>
      <c r="AR105" s="166" t="s">
        <v>183</v>
      </c>
      <c r="AT105" s="166" t="s">
        <v>178</v>
      </c>
      <c r="AU105" s="166" t="s">
        <v>79</v>
      </c>
      <c r="AY105" s="92" t="s">
        <v>176</v>
      </c>
      <c r="BE105" s="167">
        <f>IF(N105="základní",J105,0)</f>
        <v>0</v>
      </c>
      <c r="BF105" s="167">
        <f>IF(N105="snížená",J105,0)</f>
        <v>0</v>
      </c>
      <c r="BG105" s="167">
        <f>IF(N105="zákl. přenesená",J105,0)</f>
        <v>0</v>
      </c>
      <c r="BH105" s="167">
        <f>IF(N105="sníž. přenesená",J105,0)</f>
        <v>0</v>
      </c>
      <c r="BI105" s="167">
        <f>IF(N105="nulová",J105,0)</f>
        <v>0</v>
      </c>
      <c r="BJ105" s="92" t="s">
        <v>15</v>
      </c>
      <c r="BK105" s="167">
        <f>ROUND(I105*H105,2)</f>
        <v>0</v>
      </c>
      <c r="BL105" s="92" t="s">
        <v>183</v>
      </c>
      <c r="BM105" s="166" t="s">
        <v>183</v>
      </c>
    </row>
    <row r="106" spans="2:47" s="99" customFormat="1" ht="12">
      <c r="B106" s="100"/>
      <c r="D106" s="168" t="s">
        <v>185</v>
      </c>
      <c r="F106" s="169" t="s">
        <v>5662</v>
      </c>
      <c r="I106" s="5"/>
      <c r="L106" s="100"/>
      <c r="M106" s="170"/>
      <c r="T106" s="171"/>
      <c r="AT106" s="92" t="s">
        <v>185</v>
      </c>
      <c r="AU106" s="92" t="s">
        <v>79</v>
      </c>
    </row>
    <row r="107" spans="2:51" s="172" customFormat="1" ht="12">
      <c r="B107" s="173"/>
      <c r="D107" s="174" t="s">
        <v>187</v>
      </c>
      <c r="E107" s="175" t="s">
        <v>3</v>
      </c>
      <c r="F107" s="176" t="s">
        <v>5659</v>
      </c>
      <c r="H107" s="177">
        <v>32</v>
      </c>
      <c r="I107" s="6"/>
      <c r="L107" s="173"/>
      <c r="M107" s="178"/>
      <c r="T107" s="179"/>
      <c r="AT107" s="175" t="s">
        <v>187</v>
      </c>
      <c r="AU107" s="175" t="s">
        <v>79</v>
      </c>
      <c r="AV107" s="172" t="s">
        <v>79</v>
      </c>
      <c r="AW107" s="172" t="s">
        <v>33</v>
      </c>
      <c r="AX107" s="172" t="s">
        <v>71</v>
      </c>
      <c r="AY107" s="175" t="s">
        <v>176</v>
      </c>
    </row>
    <row r="108" spans="2:51" s="186" customFormat="1" ht="12">
      <c r="B108" s="187"/>
      <c r="D108" s="174" t="s">
        <v>187</v>
      </c>
      <c r="E108" s="188" t="s">
        <v>3</v>
      </c>
      <c r="F108" s="189" t="s">
        <v>206</v>
      </c>
      <c r="H108" s="190">
        <v>32</v>
      </c>
      <c r="I108" s="8"/>
      <c r="L108" s="187"/>
      <c r="M108" s="191"/>
      <c r="T108" s="192"/>
      <c r="AT108" s="188" t="s">
        <v>187</v>
      </c>
      <c r="AU108" s="188" t="s">
        <v>79</v>
      </c>
      <c r="AV108" s="186" t="s">
        <v>183</v>
      </c>
      <c r="AW108" s="186" t="s">
        <v>33</v>
      </c>
      <c r="AX108" s="186" t="s">
        <v>15</v>
      </c>
      <c r="AY108" s="188" t="s">
        <v>176</v>
      </c>
    </row>
    <row r="109" spans="2:65" s="99" customFormat="1" ht="76.35" customHeight="1">
      <c r="B109" s="100"/>
      <c r="C109" s="206" t="s">
        <v>195</v>
      </c>
      <c r="D109" s="206" t="s">
        <v>178</v>
      </c>
      <c r="E109" s="207" t="s">
        <v>5663</v>
      </c>
      <c r="F109" s="208" t="s">
        <v>5664</v>
      </c>
      <c r="G109" s="209" t="s">
        <v>181</v>
      </c>
      <c r="H109" s="210">
        <v>320.66</v>
      </c>
      <c r="I109" s="4"/>
      <c r="J109" s="211">
        <f>ROUND(I109*H109,2)</f>
        <v>0</v>
      </c>
      <c r="K109" s="208" t="s">
        <v>5657</v>
      </c>
      <c r="L109" s="100"/>
      <c r="M109" s="212" t="s">
        <v>3</v>
      </c>
      <c r="N109" s="163" t="s">
        <v>42</v>
      </c>
      <c r="P109" s="164">
        <f>O109*H109</f>
        <v>0</v>
      </c>
      <c r="Q109" s="164">
        <v>0</v>
      </c>
      <c r="R109" s="164">
        <f>Q109*H109</f>
        <v>0</v>
      </c>
      <c r="S109" s="164">
        <v>0</v>
      </c>
      <c r="T109" s="165">
        <f>S109*H109</f>
        <v>0</v>
      </c>
      <c r="AR109" s="166" t="s">
        <v>183</v>
      </c>
      <c r="AT109" s="166" t="s">
        <v>178</v>
      </c>
      <c r="AU109" s="166" t="s">
        <v>79</v>
      </c>
      <c r="AY109" s="92" t="s">
        <v>176</v>
      </c>
      <c r="BE109" s="167">
        <f>IF(N109="základní",J109,0)</f>
        <v>0</v>
      </c>
      <c r="BF109" s="167">
        <f>IF(N109="snížená",J109,0)</f>
        <v>0</v>
      </c>
      <c r="BG109" s="167">
        <f>IF(N109="zákl. přenesená",J109,0)</f>
        <v>0</v>
      </c>
      <c r="BH109" s="167">
        <f>IF(N109="sníž. přenesená",J109,0)</f>
        <v>0</v>
      </c>
      <c r="BI109" s="167">
        <f>IF(N109="nulová",J109,0)</f>
        <v>0</v>
      </c>
      <c r="BJ109" s="92" t="s">
        <v>15</v>
      </c>
      <c r="BK109" s="167">
        <f>ROUND(I109*H109,2)</f>
        <v>0</v>
      </c>
      <c r="BL109" s="92" t="s">
        <v>183</v>
      </c>
      <c r="BM109" s="166" t="s">
        <v>223</v>
      </c>
    </row>
    <row r="110" spans="2:47" s="99" customFormat="1" ht="12">
      <c r="B110" s="100"/>
      <c r="D110" s="168" t="s">
        <v>185</v>
      </c>
      <c r="F110" s="169" t="s">
        <v>5665</v>
      </c>
      <c r="I110" s="5"/>
      <c r="L110" s="100"/>
      <c r="M110" s="170"/>
      <c r="T110" s="171"/>
      <c r="AT110" s="92" t="s">
        <v>185</v>
      </c>
      <c r="AU110" s="92" t="s">
        <v>79</v>
      </c>
    </row>
    <row r="111" spans="2:51" s="172" customFormat="1" ht="12">
      <c r="B111" s="173"/>
      <c r="D111" s="174" t="s">
        <v>187</v>
      </c>
      <c r="E111" s="175" t="s">
        <v>3</v>
      </c>
      <c r="F111" s="176" t="s">
        <v>5666</v>
      </c>
      <c r="H111" s="177">
        <v>320.66</v>
      </c>
      <c r="I111" s="6"/>
      <c r="L111" s="173"/>
      <c r="M111" s="178"/>
      <c r="T111" s="179"/>
      <c r="AT111" s="175" t="s">
        <v>187</v>
      </c>
      <c r="AU111" s="175" t="s">
        <v>79</v>
      </c>
      <c r="AV111" s="172" t="s">
        <v>79</v>
      </c>
      <c r="AW111" s="172" t="s">
        <v>33</v>
      </c>
      <c r="AX111" s="172" t="s">
        <v>71</v>
      </c>
      <c r="AY111" s="175" t="s">
        <v>176</v>
      </c>
    </row>
    <row r="112" spans="2:51" s="186" customFormat="1" ht="12">
      <c r="B112" s="187"/>
      <c r="D112" s="174" t="s">
        <v>187</v>
      </c>
      <c r="E112" s="188" t="s">
        <v>3</v>
      </c>
      <c r="F112" s="189" t="s">
        <v>206</v>
      </c>
      <c r="H112" s="190">
        <v>320.66</v>
      </c>
      <c r="I112" s="8"/>
      <c r="L112" s="187"/>
      <c r="M112" s="191"/>
      <c r="T112" s="192"/>
      <c r="AT112" s="188" t="s">
        <v>187</v>
      </c>
      <c r="AU112" s="188" t="s">
        <v>79</v>
      </c>
      <c r="AV112" s="186" t="s">
        <v>183</v>
      </c>
      <c r="AW112" s="186" t="s">
        <v>33</v>
      </c>
      <c r="AX112" s="186" t="s">
        <v>15</v>
      </c>
      <c r="AY112" s="188" t="s">
        <v>176</v>
      </c>
    </row>
    <row r="113" spans="2:65" s="99" customFormat="1" ht="66.75" customHeight="1">
      <c r="B113" s="100"/>
      <c r="C113" s="206" t="s">
        <v>183</v>
      </c>
      <c r="D113" s="206" t="s">
        <v>178</v>
      </c>
      <c r="E113" s="207" t="s">
        <v>5667</v>
      </c>
      <c r="F113" s="208" t="s">
        <v>5668</v>
      </c>
      <c r="G113" s="209" t="s">
        <v>181</v>
      </c>
      <c r="H113" s="210">
        <v>116.729</v>
      </c>
      <c r="I113" s="4"/>
      <c r="J113" s="211">
        <f>ROUND(I113*H113,2)</f>
        <v>0</v>
      </c>
      <c r="K113" s="208" t="s">
        <v>5657</v>
      </c>
      <c r="L113" s="100"/>
      <c r="M113" s="212" t="s">
        <v>3</v>
      </c>
      <c r="N113" s="163" t="s">
        <v>42</v>
      </c>
      <c r="P113" s="164">
        <f>O113*H113</f>
        <v>0</v>
      </c>
      <c r="Q113" s="164">
        <v>0</v>
      </c>
      <c r="R113" s="164">
        <f>Q113*H113</f>
        <v>0</v>
      </c>
      <c r="S113" s="164">
        <v>0</v>
      </c>
      <c r="T113" s="165">
        <f>S113*H113</f>
        <v>0</v>
      </c>
      <c r="AR113" s="166" t="s">
        <v>183</v>
      </c>
      <c r="AT113" s="166" t="s">
        <v>178</v>
      </c>
      <c r="AU113" s="166" t="s">
        <v>79</v>
      </c>
      <c r="AY113" s="92" t="s">
        <v>176</v>
      </c>
      <c r="BE113" s="167">
        <f>IF(N113="základní",J113,0)</f>
        <v>0</v>
      </c>
      <c r="BF113" s="167">
        <f>IF(N113="snížená",J113,0)</f>
        <v>0</v>
      </c>
      <c r="BG113" s="167">
        <f>IF(N113="zákl. přenesená",J113,0)</f>
        <v>0</v>
      </c>
      <c r="BH113" s="167">
        <f>IF(N113="sníž. přenesená",J113,0)</f>
        <v>0</v>
      </c>
      <c r="BI113" s="167">
        <f>IF(N113="nulová",J113,0)</f>
        <v>0</v>
      </c>
      <c r="BJ113" s="92" t="s">
        <v>15</v>
      </c>
      <c r="BK113" s="167">
        <f>ROUND(I113*H113,2)</f>
        <v>0</v>
      </c>
      <c r="BL113" s="92" t="s">
        <v>183</v>
      </c>
      <c r="BM113" s="166" t="s">
        <v>241</v>
      </c>
    </row>
    <row r="114" spans="2:47" s="99" customFormat="1" ht="12">
      <c r="B114" s="100"/>
      <c r="D114" s="168" t="s">
        <v>185</v>
      </c>
      <c r="F114" s="169" t="s">
        <v>5669</v>
      </c>
      <c r="I114" s="5"/>
      <c r="L114" s="100"/>
      <c r="M114" s="170"/>
      <c r="T114" s="171"/>
      <c r="AT114" s="92" t="s">
        <v>185</v>
      </c>
      <c r="AU114" s="92" t="s">
        <v>79</v>
      </c>
    </row>
    <row r="115" spans="2:51" s="172" customFormat="1" ht="12">
      <c r="B115" s="173"/>
      <c r="D115" s="174" t="s">
        <v>187</v>
      </c>
      <c r="E115" s="175" t="s">
        <v>3</v>
      </c>
      <c r="F115" s="176" t="s">
        <v>5670</v>
      </c>
      <c r="H115" s="177">
        <v>116.729</v>
      </c>
      <c r="I115" s="6"/>
      <c r="L115" s="173"/>
      <c r="M115" s="178"/>
      <c r="T115" s="179"/>
      <c r="AT115" s="175" t="s">
        <v>187</v>
      </c>
      <c r="AU115" s="175" t="s">
        <v>79</v>
      </c>
      <c r="AV115" s="172" t="s">
        <v>79</v>
      </c>
      <c r="AW115" s="172" t="s">
        <v>33</v>
      </c>
      <c r="AX115" s="172" t="s">
        <v>71</v>
      </c>
      <c r="AY115" s="175" t="s">
        <v>176</v>
      </c>
    </row>
    <row r="116" spans="2:51" s="186" customFormat="1" ht="12">
      <c r="B116" s="187"/>
      <c r="D116" s="174" t="s">
        <v>187</v>
      </c>
      <c r="E116" s="188" t="s">
        <v>3</v>
      </c>
      <c r="F116" s="189" t="s">
        <v>206</v>
      </c>
      <c r="H116" s="190">
        <v>116.729</v>
      </c>
      <c r="I116" s="8"/>
      <c r="L116" s="187"/>
      <c r="M116" s="191"/>
      <c r="T116" s="192"/>
      <c r="AT116" s="188" t="s">
        <v>187</v>
      </c>
      <c r="AU116" s="188" t="s">
        <v>79</v>
      </c>
      <c r="AV116" s="186" t="s">
        <v>183</v>
      </c>
      <c r="AW116" s="186" t="s">
        <v>33</v>
      </c>
      <c r="AX116" s="186" t="s">
        <v>15</v>
      </c>
      <c r="AY116" s="188" t="s">
        <v>176</v>
      </c>
    </row>
    <row r="117" spans="2:65" s="99" customFormat="1" ht="44.25" customHeight="1">
      <c r="B117" s="100"/>
      <c r="C117" s="206" t="s">
        <v>213</v>
      </c>
      <c r="D117" s="206" t="s">
        <v>178</v>
      </c>
      <c r="E117" s="207" t="s">
        <v>5671</v>
      </c>
      <c r="F117" s="208" t="s">
        <v>5672</v>
      </c>
      <c r="G117" s="209" t="s">
        <v>181</v>
      </c>
      <c r="H117" s="210">
        <v>185.85</v>
      </c>
      <c r="I117" s="4"/>
      <c r="J117" s="211">
        <f>ROUND(I117*H117,2)</f>
        <v>0</v>
      </c>
      <c r="K117" s="208" t="s">
        <v>5657</v>
      </c>
      <c r="L117" s="100"/>
      <c r="M117" s="212" t="s">
        <v>3</v>
      </c>
      <c r="N117" s="163" t="s">
        <v>42</v>
      </c>
      <c r="P117" s="164">
        <f>O117*H117</f>
        <v>0</v>
      </c>
      <c r="Q117" s="164">
        <v>0</v>
      </c>
      <c r="R117" s="164">
        <f>Q117*H117</f>
        <v>0</v>
      </c>
      <c r="S117" s="164">
        <v>0</v>
      </c>
      <c r="T117" s="165">
        <f>S117*H117</f>
        <v>0</v>
      </c>
      <c r="AR117" s="166" t="s">
        <v>183</v>
      </c>
      <c r="AT117" s="166" t="s">
        <v>178</v>
      </c>
      <c r="AU117" s="166" t="s">
        <v>79</v>
      </c>
      <c r="AY117" s="92" t="s">
        <v>176</v>
      </c>
      <c r="BE117" s="167">
        <f>IF(N117="základní",J117,0)</f>
        <v>0</v>
      </c>
      <c r="BF117" s="167">
        <f>IF(N117="snížená",J117,0)</f>
        <v>0</v>
      </c>
      <c r="BG117" s="167">
        <f>IF(N117="zákl. přenesená",J117,0)</f>
        <v>0</v>
      </c>
      <c r="BH117" s="167">
        <f>IF(N117="sníž. přenesená",J117,0)</f>
        <v>0</v>
      </c>
      <c r="BI117" s="167">
        <f>IF(N117="nulová",J117,0)</f>
        <v>0</v>
      </c>
      <c r="BJ117" s="92" t="s">
        <v>15</v>
      </c>
      <c r="BK117" s="167">
        <f>ROUND(I117*H117,2)</f>
        <v>0</v>
      </c>
      <c r="BL117" s="92" t="s">
        <v>183</v>
      </c>
      <c r="BM117" s="166" t="s">
        <v>253</v>
      </c>
    </row>
    <row r="118" spans="2:47" s="99" customFormat="1" ht="12">
      <c r="B118" s="100"/>
      <c r="D118" s="168" t="s">
        <v>185</v>
      </c>
      <c r="F118" s="169" t="s">
        <v>5673</v>
      </c>
      <c r="I118" s="5"/>
      <c r="L118" s="100"/>
      <c r="M118" s="170"/>
      <c r="T118" s="171"/>
      <c r="AT118" s="92" t="s">
        <v>185</v>
      </c>
      <c r="AU118" s="92" t="s">
        <v>79</v>
      </c>
    </row>
    <row r="119" spans="2:51" s="172" customFormat="1" ht="12">
      <c r="B119" s="173"/>
      <c r="D119" s="174" t="s">
        <v>187</v>
      </c>
      <c r="E119" s="175" t="s">
        <v>3</v>
      </c>
      <c r="F119" s="176" t="s">
        <v>5674</v>
      </c>
      <c r="H119" s="177">
        <v>185.85</v>
      </c>
      <c r="I119" s="6"/>
      <c r="L119" s="173"/>
      <c r="M119" s="178"/>
      <c r="T119" s="179"/>
      <c r="AT119" s="175" t="s">
        <v>187</v>
      </c>
      <c r="AU119" s="175" t="s">
        <v>79</v>
      </c>
      <c r="AV119" s="172" t="s">
        <v>79</v>
      </c>
      <c r="AW119" s="172" t="s">
        <v>33</v>
      </c>
      <c r="AX119" s="172" t="s">
        <v>71</v>
      </c>
      <c r="AY119" s="175" t="s">
        <v>176</v>
      </c>
    </row>
    <row r="120" spans="2:51" s="186" customFormat="1" ht="12">
      <c r="B120" s="187"/>
      <c r="D120" s="174" t="s">
        <v>187</v>
      </c>
      <c r="E120" s="188" t="s">
        <v>3</v>
      </c>
      <c r="F120" s="189" t="s">
        <v>206</v>
      </c>
      <c r="H120" s="190">
        <v>185.85</v>
      </c>
      <c r="I120" s="8"/>
      <c r="L120" s="187"/>
      <c r="M120" s="191"/>
      <c r="T120" s="192"/>
      <c r="AT120" s="188" t="s">
        <v>187</v>
      </c>
      <c r="AU120" s="188" t="s">
        <v>79</v>
      </c>
      <c r="AV120" s="186" t="s">
        <v>183</v>
      </c>
      <c r="AW120" s="186" t="s">
        <v>33</v>
      </c>
      <c r="AX120" s="186" t="s">
        <v>15</v>
      </c>
      <c r="AY120" s="188" t="s">
        <v>176</v>
      </c>
    </row>
    <row r="121" spans="2:65" s="99" customFormat="1" ht="49.15" customHeight="1">
      <c r="B121" s="100"/>
      <c r="C121" s="206" t="s">
        <v>223</v>
      </c>
      <c r="D121" s="206" t="s">
        <v>178</v>
      </c>
      <c r="E121" s="207" t="s">
        <v>5675</v>
      </c>
      <c r="F121" s="208" t="s">
        <v>5676</v>
      </c>
      <c r="G121" s="209" t="s">
        <v>181</v>
      </c>
      <c r="H121" s="210">
        <v>116.729</v>
      </c>
      <c r="I121" s="4"/>
      <c r="J121" s="211">
        <f>ROUND(I121*H121,2)</f>
        <v>0</v>
      </c>
      <c r="K121" s="208" t="s">
        <v>5657</v>
      </c>
      <c r="L121" s="100"/>
      <c r="M121" s="212" t="s">
        <v>3</v>
      </c>
      <c r="N121" s="163" t="s">
        <v>42</v>
      </c>
      <c r="P121" s="164">
        <f>O121*H121</f>
        <v>0</v>
      </c>
      <c r="Q121" s="164">
        <v>0</v>
      </c>
      <c r="R121" s="164">
        <f>Q121*H121</f>
        <v>0</v>
      </c>
      <c r="S121" s="164">
        <v>0</v>
      </c>
      <c r="T121" s="165">
        <f>S121*H121</f>
        <v>0</v>
      </c>
      <c r="AR121" s="166" t="s">
        <v>183</v>
      </c>
      <c r="AT121" s="166" t="s">
        <v>178</v>
      </c>
      <c r="AU121" s="166" t="s">
        <v>79</v>
      </c>
      <c r="AY121" s="92" t="s">
        <v>176</v>
      </c>
      <c r="BE121" s="167">
        <f>IF(N121="základní",J121,0)</f>
        <v>0</v>
      </c>
      <c r="BF121" s="167">
        <f>IF(N121="snížená",J121,0)</f>
        <v>0</v>
      </c>
      <c r="BG121" s="167">
        <f>IF(N121="zákl. přenesená",J121,0)</f>
        <v>0</v>
      </c>
      <c r="BH121" s="167">
        <f>IF(N121="sníž. přenesená",J121,0)</f>
        <v>0</v>
      </c>
      <c r="BI121" s="167">
        <f>IF(N121="nulová",J121,0)</f>
        <v>0</v>
      </c>
      <c r="BJ121" s="92" t="s">
        <v>15</v>
      </c>
      <c r="BK121" s="167">
        <f>ROUND(I121*H121,2)</f>
        <v>0</v>
      </c>
      <c r="BL121" s="92" t="s">
        <v>183</v>
      </c>
      <c r="BM121" s="166" t="s">
        <v>266</v>
      </c>
    </row>
    <row r="122" spans="2:47" s="99" customFormat="1" ht="12">
      <c r="B122" s="100"/>
      <c r="D122" s="168" t="s">
        <v>185</v>
      </c>
      <c r="F122" s="169" t="s">
        <v>5677</v>
      </c>
      <c r="I122" s="5"/>
      <c r="L122" s="100"/>
      <c r="M122" s="170"/>
      <c r="T122" s="171"/>
      <c r="AT122" s="92" t="s">
        <v>185</v>
      </c>
      <c r="AU122" s="92" t="s">
        <v>79</v>
      </c>
    </row>
    <row r="123" spans="2:51" s="180" customFormat="1" ht="12">
      <c r="B123" s="181"/>
      <c r="D123" s="174" t="s">
        <v>187</v>
      </c>
      <c r="E123" s="182" t="s">
        <v>3</v>
      </c>
      <c r="F123" s="183" t="s">
        <v>5678</v>
      </c>
      <c r="H123" s="182" t="s">
        <v>3</v>
      </c>
      <c r="I123" s="7"/>
      <c r="L123" s="181"/>
      <c r="M123" s="184"/>
      <c r="T123" s="185"/>
      <c r="AT123" s="182" t="s">
        <v>187</v>
      </c>
      <c r="AU123" s="182" t="s">
        <v>79</v>
      </c>
      <c r="AV123" s="180" t="s">
        <v>15</v>
      </c>
      <c r="AW123" s="180" t="s">
        <v>33</v>
      </c>
      <c r="AX123" s="180" t="s">
        <v>71</v>
      </c>
      <c r="AY123" s="182" t="s">
        <v>176</v>
      </c>
    </row>
    <row r="124" spans="2:51" s="172" customFormat="1" ht="12">
      <c r="B124" s="173"/>
      <c r="D124" s="174" t="s">
        <v>187</v>
      </c>
      <c r="E124" s="175" t="s">
        <v>3</v>
      </c>
      <c r="F124" s="176" t="s">
        <v>5679</v>
      </c>
      <c r="H124" s="177">
        <v>116.729</v>
      </c>
      <c r="I124" s="6"/>
      <c r="L124" s="173"/>
      <c r="M124" s="178"/>
      <c r="T124" s="179"/>
      <c r="AT124" s="175" t="s">
        <v>187</v>
      </c>
      <c r="AU124" s="175" t="s">
        <v>79</v>
      </c>
      <c r="AV124" s="172" t="s">
        <v>79</v>
      </c>
      <c r="AW124" s="172" t="s">
        <v>33</v>
      </c>
      <c r="AX124" s="172" t="s">
        <v>71</v>
      </c>
      <c r="AY124" s="175" t="s">
        <v>176</v>
      </c>
    </row>
    <row r="125" spans="2:51" s="186" customFormat="1" ht="12">
      <c r="B125" s="187"/>
      <c r="D125" s="174" t="s">
        <v>187</v>
      </c>
      <c r="E125" s="188" t="s">
        <v>3</v>
      </c>
      <c r="F125" s="189" t="s">
        <v>206</v>
      </c>
      <c r="H125" s="190">
        <v>116.729</v>
      </c>
      <c r="I125" s="8"/>
      <c r="L125" s="187"/>
      <c r="M125" s="191"/>
      <c r="T125" s="192"/>
      <c r="AT125" s="188" t="s">
        <v>187</v>
      </c>
      <c r="AU125" s="188" t="s">
        <v>79</v>
      </c>
      <c r="AV125" s="186" t="s">
        <v>183</v>
      </c>
      <c r="AW125" s="186" t="s">
        <v>33</v>
      </c>
      <c r="AX125" s="186" t="s">
        <v>15</v>
      </c>
      <c r="AY125" s="188" t="s">
        <v>176</v>
      </c>
    </row>
    <row r="126" spans="2:65" s="99" customFormat="1" ht="49.15" customHeight="1">
      <c r="B126" s="100"/>
      <c r="C126" s="206" t="s">
        <v>235</v>
      </c>
      <c r="D126" s="206" t="s">
        <v>178</v>
      </c>
      <c r="E126" s="207" t="s">
        <v>5680</v>
      </c>
      <c r="F126" s="208" t="s">
        <v>5681</v>
      </c>
      <c r="G126" s="209" t="s">
        <v>181</v>
      </c>
      <c r="H126" s="210">
        <v>116.729</v>
      </c>
      <c r="I126" s="4"/>
      <c r="J126" s="211">
        <f>ROUND(I126*H126,2)</f>
        <v>0</v>
      </c>
      <c r="K126" s="208" t="s">
        <v>5657</v>
      </c>
      <c r="L126" s="100"/>
      <c r="M126" s="212" t="s">
        <v>3</v>
      </c>
      <c r="N126" s="163" t="s">
        <v>42</v>
      </c>
      <c r="P126" s="164">
        <f>O126*H126</f>
        <v>0</v>
      </c>
      <c r="Q126" s="164">
        <v>0</v>
      </c>
      <c r="R126" s="164">
        <f>Q126*H126</f>
        <v>0</v>
      </c>
      <c r="S126" s="164">
        <v>0</v>
      </c>
      <c r="T126" s="165">
        <f>S126*H126</f>
        <v>0</v>
      </c>
      <c r="AR126" s="166" t="s">
        <v>183</v>
      </c>
      <c r="AT126" s="166" t="s">
        <v>178</v>
      </c>
      <c r="AU126" s="166" t="s">
        <v>79</v>
      </c>
      <c r="AY126" s="92" t="s">
        <v>176</v>
      </c>
      <c r="BE126" s="167">
        <f>IF(N126="základní",J126,0)</f>
        <v>0</v>
      </c>
      <c r="BF126" s="167">
        <f>IF(N126="snížená",J126,0)</f>
        <v>0</v>
      </c>
      <c r="BG126" s="167">
        <f>IF(N126="zákl. přenesená",J126,0)</f>
        <v>0</v>
      </c>
      <c r="BH126" s="167">
        <f>IF(N126="sníž. přenesená",J126,0)</f>
        <v>0</v>
      </c>
      <c r="BI126" s="167">
        <f>IF(N126="nulová",J126,0)</f>
        <v>0</v>
      </c>
      <c r="BJ126" s="92" t="s">
        <v>15</v>
      </c>
      <c r="BK126" s="167">
        <f>ROUND(I126*H126,2)</f>
        <v>0</v>
      </c>
      <c r="BL126" s="92" t="s">
        <v>183</v>
      </c>
      <c r="BM126" s="166" t="s">
        <v>277</v>
      </c>
    </row>
    <row r="127" spans="2:47" s="99" customFormat="1" ht="12">
      <c r="B127" s="100"/>
      <c r="D127" s="168" t="s">
        <v>185</v>
      </c>
      <c r="F127" s="169" t="s">
        <v>5682</v>
      </c>
      <c r="I127" s="5"/>
      <c r="L127" s="100"/>
      <c r="M127" s="170"/>
      <c r="T127" s="171"/>
      <c r="AT127" s="92" t="s">
        <v>185</v>
      </c>
      <c r="AU127" s="92" t="s">
        <v>79</v>
      </c>
    </row>
    <row r="128" spans="2:51" s="180" customFormat="1" ht="12">
      <c r="B128" s="181"/>
      <c r="D128" s="174" t="s">
        <v>187</v>
      </c>
      <c r="E128" s="182" t="s">
        <v>3</v>
      </c>
      <c r="F128" s="183" t="s">
        <v>5678</v>
      </c>
      <c r="H128" s="182" t="s">
        <v>3</v>
      </c>
      <c r="I128" s="7"/>
      <c r="L128" s="181"/>
      <c r="M128" s="184"/>
      <c r="T128" s="185"/>
      <c r="AT128" s="182" t="s">
        <v>187</v>
      </c>
      <c r="AU128" s="182" t="s">
        <v>79</v>
      </c>
      <c r="AV128" s="180" t="s">
        <v>15</v>
      </c>
      <c r="AW128" s="180" t="s">
        <v>33</v>
      </c>
      <c r="AX128" s="180" t="s">
        <v>71</v>
      </c>
      <c r="AY128" s="182" t="s">
        <v>176</v>
      </c>
    </row>
    <row r="129" spans="2:51" s="172" customFormat="1" ht="12">
      <c r="B129" s="173"/>
      <c r="D129" s="174" t="s">
        <v>187</v>
      </c>
      <c r="E129" s="175" t="s">
        <v>3</v>
      </c>
      <c r="F129" s="176" t="s">
        <v>5679</v>
      </c>
      <c r="H129" s="177">
        <v>116.729</v>
      </c>
      <c r="I129" s="6"/>
      <c r="L129" s="173"/>
      <c r="M129" s="178"/>
      <c r="T129" s="179"/>
      <c r="AT129" s="175" t="s">
        <v>187</v>
      </c>
      <c r="AU129" s="175" t="s">
        <v>79</v>
      </c>
      <c r="AV129" s="172" t="s">
        <v>79</v>
      </c>
      <c r="AW129" s="172" t="s">
        <v>33</v>
      </c>
      <c r="AX129" s="172" t="s">
        <v>71</v>
      </c>
      <c r="AY129" s="175" t="s">
        <v>176</v>
      </c>
    </row>
    <row r="130" spans="2:51" s="186" customFormat="1" ht="12">
      <c r="B130" s="187"/>
      <c r="D130" s="174" t="s">
        <v>187</v>
      </c>
      <c r="E130" s="188" t="s">
        <v>3</v>
      </c>
      <c r="F130" s="189" t="s">
        <v>206</v>
      </c>
      <c r="H130" s="190">
        <v>116.729</v>
      </c>
      <c r="I130" s="8"/>
      <c r="L130" s="187"/>
      <c r="M130" s="191"/>
      <c r="T130" s="192"/>
      <c r="AT130" s="188" t="s">
        <v>187</v>
      </c>
      <c r="AU130" s="188" t="s">
        <v>79</v>
      </c>
      <c r="AV130" s="186" t="s">
        <v>183</v>
      </c>
      <c r="AW130" s="186" t="s">
        <v>33</v>
      </c>
      <c r="AX130" s="186" t="s">
        <v>15</v>
      </c>
      <c r="AY130" s="188" t="s">
        <v>176</v>
      </c>
    </row>
    <row r="131" spans="2:65" s="99" customFormat="1" ht="37.9" customHeight="1">
      <c r="B131" s="100"/>
      <c r="C131" s="206" t="s">
        <v>241</v>
      </c>
      <c r="D131" s="206" t="s">
        <v>178</v>
      </c>
      <c r="E131" s="207" t="s">
        <v>5683</v>
      </c>
      <c r="F131" s="208" t="s">
        <v>5684</v>
      </c>
      <c r="G131" s="209" t="s">
        <v>269</v>
      </c>
      <c r="H131" s="210">
        <v>120.089</v>
      </c>
      <c r="I131" s="4"/>
      <c r="J131" s="211">
        <f>ROUND(I131*H131,2)</f>
        <v>0</v>
      </c>
      <c r="K131" s="208" t="s">
        <v>5657</v>
      </c>
      <c r="L131" s="100"/>
      <c r="M131" s="212" t="s">
        <v>3</v>
      </c>
      <c r="N131" s="163" t="s">
        <v>42</v>
      </c>
      <c r="P131" s="164">
        <f>O131*H131</f>
        <v>0</v>
      </c>
      <c r="Q131" s="164">
        <v>0</v>
      </c>
      <c r="R131" s="164">
        <f>Q131*H131</f>
        <v>0</v>
      </c>
      <c r="S131" s="164">
        <v>0</v>
      </c>
      <c r="T131" s="165">
        <f>S131*H131</f>
        <v>0</v>
      </c>
      <c r="AR131" s="166" t="s">
        <v>183</v>
      </c>
      <c r="AT131" s="166" t="s">
        <v>178</v>
      </c>
      <c r="AU131" s="166" t="s">
        <v>79</v>
      </c>
      <c r="AY131" s="92" t="s">
        <v>176</v>
      </c>
      <c r="BE131" s="167">
        <f>IF(N131="základní",J131,0)</f>
        <v>0</v>
      </c>
      <c r="BF131" s="167">
        <f>IF(N131="snížená",J131,0)</f>
        <v>0</v>
      </c>
      <c r="BG131" s="167">
        <f>IF(N131="zákl. přenesená",J131,0)</f>
        <v>0</v>
      </c>
      <c r="BH131" s="167">
        <f>IF(N131="sníž. přenesená",J131,0)</f>
        <v>0</v>
      </c>
      <c r="BI131" s="167">
        <f>IF(N131="nulová",J131,0)</f>
        <v>0</v>
      </c>
      <c r="BJ131" s="92" t="s">
        <v>15</v>
      </c>
      <c r="BK131" s="167">
        <f>ROUND(I131*H131,2)</f>
        <v>0</v>
      </c>
      <c r="BL131" s="92" t="s">
        <v>183</v>
      </c>
      <c r="BM131" s="166" t="s">
        <v>288</v>
      </c>
    </row>
    <row r="132" spans="2:47" s="99" customFormat="1" ht="12">
      <c r="B132" s="100"/>
      <c r="D132" s="168" t="s">
        <v>185</v>
      </c>
      <c r="F132" s="169" t="s">
        <v>5685</v>
      </c>
      <c r="I132" s="5"/>
      <c r="L132" s="100"/>
      <c r="M132" s="170"/>
      <c r="T132" s="171"/>
      <c r="AT132" s="92" t="s">
        <v>185</v>
      </c>
      <c r="AU132" s="92" t="s">
        <v>79</v>
      </c>
    </row>
    <row r="133" spans="2:51" s="172" customFormat="1" ht="22.5">
      <c r="B133" s="173"/>
      <c r="D133" s="174" t="s">
        <v>187</v>
      </c>
      <c r="E133" s="175" t="s">
        <v>3</v>
      </c>
      <c r="F133" s="176" t="s">
        <v>5686</v>
      </c>
      <c r="H133" s="177">
        <v>120.089</v>
      </c>
      <c r="I133" s="6"/>
      <c r="L133" s="173"/>
      <c r="M133" s="178"/>
      <c r="T133" s="179"/>
      <c r="AT133" s="175" t="s">
        <v>187</v>
      </c>
      <c r="AU133" s="175" t="s">
        <v>79</v>
      </c>
      <c r="AV133" s="172" t="s">
        <v>79</v>
      </c>
      <c r="AW133" s="172" t="s">
        <v>33</v>
      </c>
      <c r="AX133" s="172" t="s">
        <v>71</v>
      </c>
      <c r="AY133" s="175" t="s">
        <v>176</v>
      </c>
    </row>
    <row r="134" spans="2:51" s="186" customFormat="1" ht="12">
      <c r="B134" s="187"/>
      <c r="D134" s="174" t="s">
        <v>187</v>
      </c>
      <c r="E134" s="188" t="s">
        <v>3</v>
      </c>
      <c r="F134" s="189" t="s">
        <v>206</v>
      </c>
      <c r="H134" s="190">
        <v>120.089</v>
      </c>
      <c r="I134" s="8"/>
      <c r="L134" s="187"/>
      <c r="M134" s="191"/>
      <c r="T134" s="192"/>
      <c r="AT134" s="188" t="s">
        <v>187</v>
      </c>
      <c r="AU134" s="188" t="s">
        <v>79</v>
      </c>
      <c r="AV134" s="186" t="s">
        <v>183</v>
      </c>
      <c r="AW134" s="186" t="s">
        <v>33</v>
      </c>
      <c r="AX134" s="186" t="s">
        <v>15</v>
      </c>
      <c r="AY134" s="188" t="s">
        <v>176</v>
      </c>
    </row>
    <row r="135" spans="2:63" s="151" customFormat="1" ht="22.9" customHeight="1">
      <c r="B135" s="152"/>
      <c r="D135" s="153" t="s">
        <v>70</v>
      </c>
      <c r="E135" s="161" t="s">
        <v>266</v>
      </c>
      <c r="F135" s="161" t="s">
        <v>5687</v>
      </c>
      <c r="I135" s="3"/>
      <c r="J135" s="162">
        <f>BK135</f>
        <v>0</v>
      </c>
      <c r="L135" s="152"/>
      <c r="M135" s="156"/>
      <c r="P135" s="157">
        <f>SUM(P136:P157)</f>
        <v>0</v>
      </c>
      <c r="R135" s="157">
        <f>SUM(R136:R157)</f>
        <v>0</v>
      </c>
      <c r="T135" s="158">
        <f>SUM(T136:T157)</f>
        <v>0</v>
      </c>
      <c r="AR135" s="153" t="s">
        <v>15</v>
      </c>
      <c r="AT135" s="159" t="s">
        <v>70</v>
      </c>
      <c r="AU135" s="159" t="s">
        <v>15</v>
      </c>
      <c r="AY135" s="153" t="s">
        <v>176</v>
      </c>
      <c r="BK135" s="160">
        <f>SUM(BK136:BK157)</f>
        <v>0</v>
      </c>
    </row>
    <row r="136" spans="2:65" s="99" customFormat="1" ht="24.2" customHeight="1">
      <c r="B136" s="100"/>
      <c r="C136" s="206" t="s">
        <v>246</v>
      </c>
      <c r="D136" s="206" t="s">
        <v>178</v>
      </c>
      <c r="E136" s="207" t="s">
        <v>179</v>
      </c>
      <c r="F136" s="208" t="s">
        <v>180</v>
      </c>
      <c r="G136" s="209" t="s">
        <v>181</v>
      </c>
      <c r="H136" s="210">
        <v>183.519</v>
      </c>
      <c r="I136" s="4"/>
      <c r="J136" s="211">
        <f>ROUND(I136*H136,2)</f>
        <v>0</v>
      </c>
      <c r="K136" s="208" t="s">
        <v>5657</v>
      </c>
      <c r="L136" s="100"/>
      <c r="M136" s="212" t="s">
        <v>3</v>
      </c>
      <c r="N136" s="163" t="s">
        <v>42</v>
      </c>
      <c r="P136" s="164">
        <f>O136*H136</f>
        <v>0</v>
      </c>
      <c r="Q136" s="164">
        <v>0</v>
      </c>
      <c r="R136" s="164">
        <f>Q136*H136</f>
        <v>0</v>
      </c>
      <c r="S136" s="164">
        <v>0</v>
      </c>
      <c r="T136" s="165">
        <f>S136*H136</f>
        <v>0</v>
      </c>
      <c r="AR136" s="166" t="s">
        <v>183</v>
      </c>
      <c r="AT136" s="166" t="s">
        <v>178</v>
      </c>
      <c r="AU136" s="166" t="s">
        <v>79</v>
      </c>
      <c r="AY136" s="92" t="s">
        <v>176</v>
      </c>
      <c r="BE136" s="167">
        <f>IF(N136="základní",J136,0)</f>
        <v>0</v>
      </c>
      <c r="BF136" s="167">
        <f>IF(N136="snížená",J136,0)</f>
        <v>0</v>
      </c>
      <c r="BG136" s="167">
        <f>IF(N136="zákl. přenesená",J136,0)</f>
        <v>0</v>
      </c>
      <c r="BH136" s="167">
        <f>IF(N136="sníž. přenesená",J136,0)</f>
        <v>0</v>
      </c>
      <c r="BI136" s="167">
        <f>IF(N136="nulová",J136,0)</f>
        <v>0</v>
      </c>
      <c r="BJ136" s="92" t="s">
        <v>15</v>
      </c>
      <c r="BK136" s="167">
        <f>ROUND(I136*H136,2)</f>
        <v>0</v>
      </c>
      <c r="BL136" s="92" t="s">
        <v>183</v>
      </c>
      <c r="BM136" s="166" t="s">
        <v>300</v>
      </c>
    </row>
    <row r="137" spans="2:47" s="99" customFormat="1" ht="12">
      <c r="B137" s="100"/>
      <c r="D137" s="168" t="s">
        <v>185</v>
      </c>
      <c r="F137" s="169" t="s">
        <v>5688</v>
      </c>
      <c r="I137" s="5"/>
      <c r="L137" s="100"/>
      <c r="M137" s="170"/>
      <c r="T137" s="171"/>
      <c r="AT137" s="92" t="s">
        <v>185</v>
      </c>
      <c r="AU137" s="92" t="s">
        <v>79</v>
      </c>
    </row>
    <row r="138" spans="2:51" s="172" customFormat="1" ht="12">
      <c r="B138" s="173"/>
      <c r="D138" s="174" t="s">
        <v>187</v>
      </c>
      <c r="E138" s="175" t="s">
        <v>3</v>
      </c>
      <c r="F138" s="176" t="s">
        <v>5689</v>
      </c>
      <c r="H138" s="177">
        <v>183.519</v>
      </c>
      <c r="I138" s="6"/>
      <c r="L138" s="173"/>
      <c r="M138" s="178"/>
      <c r="T138" s="179"/>
      <c r="AT138" s="175" t="s">
        <v>187</v>
      </c>
      <c r="AU138" s="175" t="s">
        <v>79</v>
      </c>
      <c r="AV138" s="172" t="s">
        <v>79</v>
      </c>
      <c r="AW138" s="172" t="s">
        <v>33</v>
      </c>
      <c r="AX138" s="172" t="s">
        <v>71</v>
      </c>
      <c r="AY138" s="175" t="s">
        <v>176</v>
      </c>
    </row>
    <row r="139" spans="2:51" s="186" customFormat="1" ht="12">
      <c r="B139" s="187"/>
      <c r="D139" s="174" t="s">
        <v>187</v>
      </c>
      <c r="E139" s="188" t="s">
        <v>3</v>
      </c>
      <c r="F139" s="189" t="s">
        <v>206</v>
      </c>
      <c r="H139" s="190">
        <v>183.519</v>
      </c>
      <c r="I139" s="8"/>
      <c r="L139" s="187"/>
      <c r="M139" s="191"/>
      <c r="T139" s="192"/>
      <c r="AT139" s="188" t="s">
        <v>187</v>
      </c>
      <c r="AU139" s="188" t="s">
        <v>79</v>
      </c>
      <c r="AV139" s="186" t="s">
        <v>183</v>
      </c>
      <c r="AW139" s="186" t="s">
        <v>33</v>
      </c>
      <c r="AX139" s="186" t="s">
        <v>15</v>
      </c>
      <c r="AY139" s="188" t="s">
        <v>176</v>
      </c>
    </row>
    <row r="140" spans="2:65" s="99" customFormat="1" ht="33" customHeight="1">
      <c r="B140" s="100"/>
      <c r="C140" s="206" t="s">
        <v>253</v>
      </c>
      <c r="D140" s="206" t="s">
        <v>178</v>
      </c>
      <c r="E140" s="207" t="s">
        <v>5690</v>
      </c>
      <c r="F140" s="208" t="s">
        <v>5691</v>
      </c>
      <c r="G140" s="209" t="s">
        <v>191</v>
      </c>
      <c r="H140" s="210">
        <v>32.325</v>
      </c>
      <c r="I140" s="4"/>
      <c r="J140" s="211">
        <f>ROUND(I140*H140,2)</f>
        <v>0</v>
      </c>
      <c r="K140" s="208" t="s">
        <v>5657</v>
      </c>
      <c r="L140" s="100"/>
      <c r="M140" s="212" t="s">
        <v>3</v>
      </c>
      <c r="N140" s="163" t="s">
        <v>42</v>
      </c>
      <c r="P140" s="164">
        <f>O140*H140</f>
        <v>0</v>
      </c>
      <c r="Q140" s="164">
        <v>0</v>
      </c>
      <c r="R140" s="164">
        <f>Q140*H140</f>
        <v>0</v>
      </c>
      <c r="S140" s="164">
        <v>0</v>
      </c>
      <c r="T140" s="165">
        <f>S140*H140</f>
        <v>0</v>
      </c>
      <c r="AR140" s="166" t="s">
        <v>183</v>
      </c>
      <c r="AT140" s="166" t="s">
        <v>178</v>
      </c>
      <c r="AU140" s="166" t="s">
        <v>79</v>
      </c>
      <c r="AY140" s="92" t="s">
        <v>176</v>
      </c>
      <c r="BE140" s="167">
        <f>IF(N140="základní",J140,0)</f>
        <v>0</v>
      </c>
      <c r="BF140" s="167">
        <f>IF(N140="snížená",J140,0)</f>
        <v>0</v>
      </c>
      <c r="BG140" s="167">
        <f>IF(N140="zákl. přenesená",J140,0)</f>
        <v>0</v>
      </c>
      <c r="BH140" s="167">
        <f>IF(N140="sníž. přenesená",J140,0)</f>
        <v>0</v>
      </c>
      <c r="BI140" s="167">
        <f>IF(N140="nulová",J140,0)</f>
        <v>0</v>
      </c>
      <c r="BJ140" s="92" t="s">
        <v>15</v>
      </c>
      <c r="BK140" s="167">
        <f>ROUND(I140*H140,2)</f>
        <v>0</v>
      </c>
      <c r="BL140" s="92" t="s">
        <v>183</v>
      </c>
      <c r="BM140" s="166" t="s">
        <v>311</v>
      </c>
    </row>
    <row r="141" spans="2:47" s="99" customFormat="1" ht="12">
      <c r="B141" s="100"/>
      <c r="D141" s="168" t="s">
        <v>185</v>
      </c>
      <c r="F141" s="169" t="s">
        <v>5692</v>
      </c>
      <c r="I141" s="5"/>
      <c r="L141" s="100"/>
      <c r="M141" s="170"/>
      <c r="T141" s="171"/>
      <c r="AT141" s="92" t="s">
        <v>185</v>
      </c>
      <c r="AU141" s="92" t="s">
        <v>79</v>
      </c>
    </row>
    <row r="142" spans="2:51" s="172" customFormat="1" ht="22.5">
      <c r="B142" s="173"/>
      <c r="D142" s="174" t="s">
        <v>187</v>
      </c>
      <c r="E142" s="175" t="s">
        <v>3</v>
      </c>
      <c r="F142" s="176" t="s">
        <v>5693</v>
      </c>
      <c r="H142" s="177">
        <v>32.325</v>
      </c>
      <c r="I142" s="6"/>
      <c r="L142" s="173"/>
      <c r="M142" s="178"/>
      <c r="T142" s="179"/>
      <c r="AT142" s="175" t="s">
        <v>187</v>
      </c>
      <c r="AU142" s="175" t="s">
        <v>79</v>
      </c>
      <c r="AV142" s="172" t="s">
        <v>79</v>
      </c>
      <c r="AW142" s="172" t="s">
        <v>33</v>
      </c>
      <c r="AX142" s="172" t="s">
        <v>71</v>
      </c>
      <c r="AY142" s="175" t="s">
        <v>176</v>
      </c>
    </row>
    <row r="143" spans="2:51" s="186" customFormat="1" ht="12">
      <c r="B143" s="187"/>
      <c r="D143" s="174" t="s">
        <v>187</v>
      </c>
      <c r="E143" s="188" t="s">
        <v>3</v>
      </c>
      <c r="F143" s="189" t="s">
        <v>206</v>
      </c>
      <c r="H143" s="190">
        <v>32.325</v>
      </c>
      <c r="I143" s="8"/>
      <c r="L143" s="187"/>
      <c r="M143" s="191"/>
      <c r="T143" s="192"/>
      <c r="AT143" s="188" t="s">
        <v>187</v>
      </c>
      <c r="AU143" s="188" t="s">
        <v>79</v>
      </c>
      <c r="AV143" s="186" t="s">
        <v>183</v>
      </c>
      <c r="AW143" s="186" t="s">
        <v>33</v>
      </c>
      <c r="AX143" s="186" t="s">
        <v>15</v>
      </c>
      <c r="AY143" s="188" t="s">
        <v>176</v>
      </c>
    </row>
    <row r="144" spans="2:65" s="99" customFormat="1" ht="37.9" customHeight="1">
      <c r="B144" s="100"/>
      <c r="C144" s="206" t="s">
        <v>259</v>
      </c>
      <c r="D144" s="206" t="s">
        <v>178</v>
      </c>
      <c r="E144" s="207" t="s">
        <v>5694</v>
      </c>
      <c r="F144" s="208" t="s">
        <v>5695</v>
      </c>
      <c r="G144" s="209" t="s">
        <v>191</v>
      </c>
      <c r="H144" s="210">
        <v>63.331</v>
      </c>
      <c r="I144" s="4"/>
      <c r="J144" s="211">
        <f>ROUND(I144*H144,2)</f>
        <v>0</v>
      </c>
      <c r="K144" s="208" t="s">
        <v>3</v>
      </c>
      <c r="L144" s="100"/>
      <c r="M144" s="212" t="s">
        <v>3</v>
      </c>
      <c r="N144" s="163" t="s">
        <v>42</v>
      </c>
      <c r="P144" s="164">
        <f>O144*H144</f>
        <v>0</v>
      </c>
      <c r="Q144" s="164">
        <v>0</v>
      </c>
      <c r="R144" s="164">
        <f>Q144*H144</f>
        <v>0</v>
      </c>
      <c r="S144" s="164">
        <v>0</v>
      </c>
      <c r="T144" s="165">
        <f>S144*H144</f>
        <v>0</v>
      </c>
      <c r="AR144" s="166" t="s">
        <v>183</v>
      </c>
      <c r="AT144" s="166" t="s">
        <v>178</v>
      </c>
      <c r="AU144" s="166" t="s">
        <v>79</v>
      </c>
      <c r="AY144" s="92" t="s">
        <v>176</v>
      </c>
      <c r="BE144" s="167">
        <f>IF(N144="základní",J144,0)</f>
        <v>0</v>
      </c>
      <c r="BF144" s="167">
        <f>IF(N144="snížená",J144,0)</f>
        <v>0</v>
      </c>
      <c r="BG144" s="167">
        <f>IF(N144="zákl. přenesená",J144,0)</f>
        <v>0</v>
      </c>
      <c r="BH144" s="167">
        <f>IF(N144="sníž. přenesená",J144,0)</f>
        <v>0</v>
      </c>
      <c r="BI144" s="167">
        <f>IF(N144="nulová",J144,0)</f>
        <v>0</v>
      </c>
      <c r="BJ144" s="92" t="s">
        <v>15</v>
      </c>
      <c r="BK144" s="167">
        <f>ROUND(I144*H144,2)</f>
        <v>0</v>
      </c>
      <c r="BL144" s="92" t="s">
        <v>183</v>
      </c>
      <c r="BM144" s="166" t="s">
        <v>321</v>
      </c>
    </row>
    <row r="145" spans="2:51" s="180" customFormat="1" ht="12">
      <c r="B145" s="181"/>
      <c r="D145" s="174" t="s">
        <v>187</v>
      </c>
      <c r="E145" s="182" t="s">
        <v>3</v>
      </c>
      <c r="F145" s="183" t="s">
        <v>5696</v>
      </c>
      <c r="H145" s="182" t="s">
        <v>3</v>
      </c>
      <c r="I145" s="7"/>
      <c r="L145" s="181"/>
      <c r="M145" s="184"/>
      <c r="T145" s="185"/>
      <c r="AT145" s="182" t="s">
        <v>187</v>
      </c>
      <c r="AU145" s="182" t="s">
        <v>79</v>
      </c>
      <c r="AV145" s="180" t="s">
        <v>15</v>
      </c>
      <c r="AW145" s="180" t="s">
        <v>33</v>
      </c>
      <c r="AX145" s="180" t="s">
        <v>71</v>
      </c>
      <c r="AY145" s="182" t="s">
        <v>176</v>
      </c>
    </row>
    <row r="146" spans="2:51" s="172" customFormat="1" ht="12">
      <c r="B146" s="173"/>
      <c r="D146" s="174" t="s">
        <v>187</v>
      </c>
      <c r="E146" s="175" t="s">
        <v>3</v>
      </c>
      <c r="F146" s="176" t="s">
        <v>5697</v>
      </c>
      <c r="H146" s="177">
        <v>63.331</v>
      </c>
      <c r="I146" s="6"/>
      <c r="L146" s="173"/>
      <c r="M146" s="178"/>
      <c r="T146" s="179"/>
      <c r="AT146" s="175" t="s">
        <v>187</v>
      </c>
      <c r="AU146" s="175" t="s">
        <v>79</v>
      </c>
      <c r="AV146" s="172" t="s">
        <v>79</v>
      </c>
      <c r="AW146" s="172" t="s">
        <v>33</v>
      </c>
      <c r="AX146" s="172" t="s">
        <v>71</v>
      </c>
      <c r="AY146" s="175" t="s">
        <v>176</v>
      </c>
    </row>
    <row r="147" spans="2:51" s="180" customFormat="1" ht="22.5">
      <c r="B147" s="181"/>
      <c r="D147" s="174" t="s">
        <v>187</v>
      </c>
      <c r="E147" s="182" t="s">
        <v>3</v>
      </c>
      <c r="F147" s="183" t="s">
        <v>5698</v>
      </c>
      <c r="H147" s="182" t="s">
        <v>3</v>
      </c>
      <c r="I147" s="7"/>
      <c r="L147" s="181"/>
      <c r="M147" s="184"/>
      <c r="T147" s="185"/>
      <c r="AT147" s="182" t="s">
        <v>187</v>
      </c>
      <c r="AU147" s="182" t="s">
        <v>79</v>
      </c>
      <c r="AV147" s="180" t="s">
        <v>15</v>
      </c>
      <c r="AW147" s="180" t="s">
        <v>33</v>
      </c>
      <c r="AX147" s="180" t="s">
        <v>71</v>
      </c>
      <c r="AY147" s="182" t="s">
        <v>176</v>
      </c>
    </row>
    <row r="148" spans="2:51" s="186" customFormat="1" ht="12">
      <c r="B148" s="187"/>
      <c r="D148" s="174" t="s">
        <v>187</v>
      </c>
      <c r="E148" s="188" t="s">
        <v>3</v>
      </c>
      <c r="F148" s="189" t="s">
        <v>206</v>
      </c>
      <c r="H148" s="190">
        <v>63.331</v>
      </c>
      <c r="I148" s="8"/>
      <c r="L148" s="187"/>
      <c r="M148" s="191"/>
      <c r="T148" s="192"/>
      <c r="AT148" s="188" t="s">
        <v>187</v>
      </c>
      <c r="AU148" s="188" t="s">
        <v>79</v>
      </c>
      <c r="AV148" s="186" t="s">
        <v>183</v>
      </c>
      <c r="AW148" s="186" t="s">
        <v>33</v>
      </c>
      <c r="AX148" s="186" t="s">
        <v>15</v>
      </c>
      <c r="AY148" s="188" t="s">
        <v>176</v>
      </c>
    </row>
    <row r="149" spans="2:65" s="99" customFormat="1" ht="33" customHeight="1">
      <c r="B149" s="100"/>
      <c r="C149" s="206" t="s">
        <v>266</v>
      </c>
      <c r="D149" s="206" t="s">
        <v>178</v>
      </c>
      <c r="E149" s="207" t="s">
        <v>5699</v>
      </c>
      <c r="F149" s="208" t="s">
        <v>5700</v>
      </c>
      <c r="G149" s="209" t="s">
        <v>191</v>
      </c>
      <c r="H149" s="210">
        <v>32.325</v>
      </c>
      <c r="I149" s="4"/>
      <c r="J149" s="211">
        <f>ROUND(I149*H149,2)</f>
        <v>0</v>
      </c>
      <c r="K149" s="208" t="s">
        <v>5657</v>
      </c>
      <c r="L149" s="100"/>
      <c r="M149" s="212" t="s">
        <v>3</v>
      </c>
      <c r="N149" s="163" t="s">
        <v>42</v>
      </c>
      <c r="P149" s="164">
        <f>O149*H149</f>
        <v>0</v>
      </c>
      <c r="Q149" s="164">
        <v>0</v>
      </c>
      <c r="R149" s="164">
        <f>Q149*H149</f>
        <v>0</v>
      </c>
      <c r="S149" s="164">
        <v>0</v>
      </c>
      <c r="T149" s="165">
        <f>S149*H149</f>
        <v>0</v>
      </c>
      <c r="AR149" s="166" t="s">
        <v>183</v>
      </c>
      <c r="AT149" s="166" t="s">
        <v>178</v>
      </c>
      <c r="AU149" s="166" t="s">
        <v>79</v>
      </c>
      <c r="AY149" s="92" t="s">
        <v>176</v>
      </c>
      <c r="BE149" s="167">
        <f>IF(N149="základní",J149,0)</f>
        <v>0</v>
      </c>
      <c r="BF149" s="167">
        <f>IF(N149="snížená",J149,0)</f>
        <v>0</v>
      </c>
      <c r="BG149" s="167">
        <f>IF(N149="zákl. přenesená",J149,0)</f>
        <v>0</v>
      </c>
      <c r="BH149" s="167">
        <f>IF(N149="sníž. přenesená",J149,0)</f>
        <v>0</v>
      </c>
      <c r="BI149" s="167">
        <f>IF(N149="nulová",J149,0)</f>
        <v>0</v>
      </c>
      <c r="BJ149" s="92" t="s">
        <v>15</v>
      </c>
      <c r="BK149" s="167">
        <f>ROUND(I149*H149,2)</f>
        <v>0</v>
      </c>
      <c r="BL149" s="92" t="s">
        <v>183</v>
      </c>
      <c r="BM149" s="166" t="s">
        <v>334</v>
      </c>
    </row>
    <row r="150" spans="2:47" s="99" customFormat="1" ht="12">
      <c r="B150" s="100"/>
      <c r="D150" s="168" t="s">
        <v>185</v>
      </c>
      <c r="F150" s="169" t="s">
        <v>5701</v>
      </c>
      <c r="I150" s="5"/>
      <c r="L150" s="100"/>
      <c r="M150" s="170"/>
      <c r="T150" s="171"/>
      <c r="AT150" s="92" t="s">
        <v>185</v>
      </c>
      <c r="AU150" s="92" t="s">
        <v>79</v>
      </c>
    </row>
    <row r="151" spans="2:51" s="172" customFormat="1" ht="22.5">
      <c r="B151" s="173"/>
      <c r="D151" s="174" t="s">
        <v>187</v>
      </c>
      <c r="E151" s="175" t="s">
        <v>3</v>
      </c>
      <c r="F151" s="176" t="s">
        <v>5693</v>
      </c>
      <c r="H151" s="177">
        <v>32.325</v>
      </c>
      <c r="I151" s="6"/>
      <c r="L151" s="173"/>
      <c r="M151" s="178"/>
      <c r="T151" s="179"/>
      <c r="AT151" s="175" t="s">
        <v>187</v>
      </c>
      <c r="AU151" s="175" t="s">
        <v>79</v>
      </c>
      <c r="AV151" s="172" t="s">
        <v>79</v>
      </c>
      <c r="AW151" s="172" t="s">
        <v>33</v>
      </c>
      <c r="AX151" s="172" t="s">
        <v>71</v>
      </c>
      <c r="AY151" s="175" t="s">
        <v>176</v>
      </c>
    </row>
    <row r="152" spans="2:51" s="186" customFormat="1" ht="12">
      <c r="B152" s="187"/>
      <c r="D152" s="174" t="s">
        <v>187</v>
      </c>
      <c r="E152" s="188" t="s">
        <v>3</v>
      </c>
      <c r="F152" s="189" t="s">
        <v>206</v>
      </c>
      <c r="H152" s="190">
        <v>32.325</v>
      </c>
      <c r="I152" s="8"/>
      <c r="L152" s="187"/>
      <c r="M152" s="191"/>
      <c r="T152" s="192"/>
      <c r="AT152" s="188" t="s">
        <v>187</v>
      </c>
      <c r="AU152" s="188" t="s">
        <v>79</v>
      </c>
      <c r="AV152" s="186" t="s">
        <v>183</v>
      </c>
      <c r="AW152" s="186" t="s">
        <v>33</v>
      </c>
      <c r="AX152" s="186" t="s">
        <v>15</v>
      </c>
      <c r="AY152" s="188" t="s">
        <v>176</v>
      </c>
    </row>
    <row r="153" spans="2:65" s="99" customFormat="1" ht="37.9" customHeight="1">
      <c r="B153" s="100"/>
      <c r="C153" s="206" t="s">
        <v>273</v>
      </c>
      <c r="D153" s="206" t="s">
        <v>178</v>
      </c>
      <c r="E153" s="207" t="s">
        <v>5702</v>
      </c>
      <c r="F153" s="208" t="s">
        <v>5703</v>
      </c>
      <c r="G153" s="209" t="s">
        <v>191</v>
      </c>
      <c r="H153" s="210">
        <v>63.331</v>
      </c>
      <c r="I153" s="4"/>
      <c r="J153" s="211">
        <f>ROUND(I153*H153,2)</f>
        <v>0</v>
      </c>
      <c r="K153" s="208" t="s">
        <v>3</v>
      </c>
      <c r="L153" s="100"/>
      <c r="M153" s="212" t="s">
        <v>3</v>
      </c>
      <c r="N153" s="163" t="s">
        <v>42</v>
      </c>
      <c r="P153" s="164">
        <f>O153*H153</f>
        <v>0</v>
      </c>
      <c r="Q153" s="164">
        <v>0</v>
      </c>
      <c r="R153" s="164">
        <f>Q153*H153</f>
        <v>0</v>
      </c>
      <c r="S153" s="164">
        <v>0</v>
      </c>
      <c r="T153" s="165">
        <f>S153*H153</f>
        <v>0</v>
      </c>
      <c r="AR153" s="166" t="s">
        <v>183</v>
      </c>
      <c r="AT153" s="166" t="s">
        <v>178</v>
      </c>
      <c r="AU153" s="166" t="s">
        <v>79</v>
      </c>
      <c r="AY153" s="92" t="s">
        <v>176</v>
      </c>
      <c r="BE153" s="167">
        <f>IF(N153="základní",J153,0)</f>
        <v>0</v>
      </c>
      <c r="BF153" s="167">
        <f>IF(N153="snížená",J153,0)</f>
        <v>0</v>
      </c>
      <c r="BG153" s="167">
        <f>IF(N153="zákl. přenesená",J153,0)</f>
        <v>0</v>
      </c>
      <c r="BH153" s="167">
        <f>IF(N153="sníž. přenesená",J153,0)</f>
        <v>0</v>
      </c>
      <c r="BI153" s="167">
        <f>IF(N153="nulová",J153,0)</f>
        <v>0</v>
      </c>
      <c r="BJ153" s="92" t="s">
        <v>15</v>
      </c>
      <c r="BK153" s="167">
        <f>ROUND(I153*H153,2)</f>
        <v>0</v>
      </c>
      <c r="BL153" s="92" t="s">
        <v>183</v>
      </c>
      <c r="BM153" s="166" t="s">
        <v>346</v>
      </c>
    </row>
    <row r="154" spans="2:51" s="180" customFormat="1" ht="12">
      <c r="B154" s="181"/>
      <c r="D154" s="174" t="s">
        <v>187</v>
      </c>
      <c r="E154" s="182" t="s">
        <v>3</v>
      </c>
      <c r="F154" s="183" t="s">
        <v>5696</v>
      </c>
      <c r="H154" s="182" t="s">
        <v>3</v>
      </c>
      <c r="I154" s="7"/>
      <c r="L154" s="181"/>
      <c r="M154" s="184"/>
      <c r="T154" s="185"/>
      <c r="AT154" s="182" t="s">
        <v>187</v>
      </c>
      <c r="AU154" s="182" t="s">
        <v>79</v>
      </c>
      <c r="AV154" s="180" t="s">
        <v>15</v>
      </c>
      <c r="AW154" s="180" t="s">
        <v>33</v>
      </c>
      <c r="AX154" s="180" t="s">
        <v>71</v>
      </c>
      <c r="AY154" s="182" t="s">
        <v>176</v>
      </c>
    </row>
    <row r="155" spans="2:51" s="172" customFormat="1" ht="12">
      <c r="B155" s="173"/>
      <c r="D155" s="174" t="s">
        <v>187</v>
      </c>
      <c r="E155" s="175" t="s">
        <v>3</v>
      </c>
      <c r="F155" s="176" t="s">
        <v>5697</v>
      </c>
      <c r="H155" s="177">
        <v>63.331</v>
      </c>
      <c r="I155" s="6"/>
      <c r="L155" s="173"/>
      <c r="M155" s="178"/>
      <c r="T155" s="179"/>
      <c r="AT155" s="175" t="s">
        <v>187</v>
      </c>
      <c r="AU155" s="175" t="s">
        <v>79</v>
      </c>
      <c r="AV155" s="172" t="s">
        <v>79</v>
      </c>
      <c r="AW155" s="172" t="s">
        <v>33</v>
      </c>
      <c r="AX155" s="172" t="s">
        <v>71</v>
      </c>
      <c r="AY155" s="175" t="s">
        <v>176</v>
      </c>
    </row>
    <row r="156" spans="2:51" s="180" customFormat="1" ht="22.5">
      <c r="B156" s="181"/>
      <c r="D156" s="174" t="s">
        <v>187</v>
      </c>
      <c r="E156" s="182" t="s">
        <v>3</v>
      </c>
      <c r="F156" s="183" t="s">
        <v>5698</v>
      </c>
      <c r="H156" s="182" t="s">
        <v>3</v>
      </c>
      <c r="I156" s="7"/>
      <c r="L156" s="181"/>
      <c r="M156" s="184"/>
      <c r="T156" s="185"/>
      <c r="AT156" s="182" t="s">
        <v>187</v>
      </c>
      <c r="AU156" s="182" t="s">
        <v>79</v>
      </c>
      <c r="AV156" s="180" t="s">
        <v>15</v>
      </c>
      <c r="AW156" s="180" t="s">
        <v>33</v>
      </c>
      <c r="AX156" s="180" t="s">
        <v>71</v>
      </c>
      <c r="AY156" s="182" t="s">
        <v>176</v>
      </c>
    </row>
    <row r="157" spans="2:51" s="186" customFormat="1" ht="12">
      <c r="B157" s="187"/>
      <c r="D157" s="174" t="s">
        <v>187</v>
      </c>
      <c r="E157" s="188" t="s">
        <v>3</v>
      </c>
      <c r="F157" s="189" t="s">
        <v>206</v>
      </c>
      <c r="H157" s="190">
        <v>63.331</v>
      </c>
      <c r="I157" s="8"/>
      <c r="L157" s="187"/>
      <c r="M157" s="191"/>
      <c r="T157" s="192"/>
      <c r="AT157" s="188" t="s">
        <v>187</v>
      </c>
      <c r="AU157" s="188" t="s">
        <v>79</v>
      </c>
      <c r="AV157" s="186" t="s">
        <v>183</v>
      </c>
      <c r="AW157" s="186" t="s">
        <v>33</v>
      </c>
      <c r="AX157" s="186" t="s">
        <v>15</v>
      </c>
      <c r="AY157" s="188" t="s">
        <v>176</v>
      </c>
    </row>
    <row r="158" spans="2:63" s="151" customFormat="1" ht="22.9" customHeight="1">
      <c r="B158" s="152"/>
      <c r="D158" s="153" t="s">
        <v>70</v>
      </c>
      <c r="E158" s="161" t="s">
        <v>288</v>
      </c>
      <c r="F158" s="161" t="s">
        <v>5704</v>
      </c>
      <c r="I158" s="3"/>
      <c r="J158" s="162">
        <f>BK158</f>
        <v>0</v>
      </c>
      <c r="L158" s="152"/>
      <c r="M158" s="156"/>
      <c r="P158" s="157">
        <f>SUM(P159:P186)</f>
        <v>0</v>
      </c>
      <c r="R158" s="157">
        <f>SUM(R159:R186)</f>
        <v>0</v>
      </c>
      <c r="T158" s="158">
        <f>SUM(T159:T186)</f>
        <v>0</v>
      </c>
      <c r="AR158" s="153" t="s">
        <v>15</v>
      </c>
      <c r="AT158" s="159" t="s">
        <v>70</v>
      </c>
      <c r="AU158" s="159" t="s">
        <v>15</v>
      </c>
      <c r="AY158" s="153" t="s">
        <v>176</v>
      </c>
      <c r="BK158" s="160">
        <f>SUM(BK159:BK186)</f>
        <v>0</v>
      </c>
    </row>
    <row r="159" spans="2:65" s="99" customFormat="1" ht="62.65" customHeight="1">
      <c r="B159" s="100"/>
      <c r="C159" s="206" t="s">
        <v>277</v>
      </c>
      <c r="D159" s="206" t="s">
        <v>178</v>
      </c>
      <c r="E159" s="207" t="s">
        <v>5705</v>
      </c>
      <c r="F159" s="208" t="s">
        <v>5706</v>
      </c>
      <c r="G159" s="209" t="s">
        <v>191</v>
      </c>
      <c r="H159" s="210">
        <v>30</v>
      </c>
      <c r="I159" s="4"/>
      <c r="J159" s="211">
        <f>ROUND(I159*H159,2)</f>
        <v>0</v>
      </c>
      <c r="K159" s="208" t="s">
        <v>5657</v>
      </c>
      <c r="L159" s="100"/>
      <c r="M159" s="212" t="s">
        <v>3</v>
      </c>
      <c r="N159" s="163" t="s">
        <v>42</v>
      </c>
      <c r="P159" s="164">
        <f>O159*H159</f>
        <v>0</v>
      </c>
      <c r="Q159" s="164">
        <v>0</v>
      </c>
      <c r="R159" s="164">
        <f>Q159*H159</f>
        <v>0</v>
      </c>
      <c r="S159" s="164">
        <v>0</v>
      </c>
      <c r="T159" s="165">
        <f>S159*H159</f>
        <v>0</v>
      </c>
      <c r="AR159" s="166" t="s">
        <v>183</v>
      </c>
      <c r="AT159" s="166" t="s">
        <v>178</v>
      </c>
      <c r="AU159" s="166" t="s">
        <v>79</v>
      </c>
      <c r="AY159" s="92" t="s">
        <v>176</v>
      </c>
      <c r="BE159" s="167">
        <f>IF(N159="základní",J159,0)</f>
        <v>0</v>
      </c>
      <c r="BF159" s="167">
        <f>IF(N159="snížená",J159,0)</f>
        <v>0</v>
      </c>
      <c r="BG159" s="167">
        <f>IF(N159="zákl. přenesená",J159,0)</f>
        <v>0</v>
      </c>
      <c r="BH159" s="167">
        <f>IF(N159="sníž. přenesená",J159,0)</f>
        <v>0</v>
      </c>
      <c r="BI159" s="167">
        <f>IF(N159="nulová",J159,0)</f>
        <v>0</v>
      </c>
      <c r="BJ159" s="92" t="s">
        <v>15</v>
      </c>
      <c r="BK159" s="167">
        <f>ROUND(I159*H159,2)</f>
        <v>0</v>
      </c>
      <c r="BL159" s="92" t="s">
        <v>183</v>
      </c>
      <c r="BM159" s="166" t="s">
        <v>359</v>
      </c>
    </row>
    <row r="160" spans="2:47" s="99" customFormat="1" ht="12">
      <c r="B160" s="100"/>
      <c r="D160" s="168" t="s">
        <v>185</v>
      </c>
      <c r="F160" s="169" t="s">
        <v>5707</v>
      </c>
      <c r="I160" s="5"/>
      <c r="L160" s="100"/>
      <c r="M160" s="170"/>
      <c r="T160" s="171"/>
      <c r="AT160" s="92" t="s">
        <v>185</v>
      </c>
      <c r="AU160" s="92" t="s">
        <v>79</v>
      </c>
    </row>
    <row r="161" spans="2:51" s="172" customFormat="1" ht="12">
      <c r="B161" s="173"/>
      <c r="D161" s="174" t="s">
        <v>187</v>
      </c>
      <c r="E161" s="175" t="s">
        <v>3</v>
      </c>
      <c r="F161" s="176" t="s">
        <v>5708</v>
      </c>
      <c r="H161" s="177">
        <v>30</v>
      </c>
      <c r="I161" s="6"/>
      <c r="L161" s="173"/>
      <c r="M161" s="178"/>
      <c r="T161" s="179"/>
      <c r="AT161" s="175" t="s">
        <v>187</v>
      </c>
      <c r="AU161" s="175" t="s">
        <v>79</v>
      </c>
      <c r="AV161" s="172" t="s">
        <v>79</v>
      </c>
      <c r="AW161" s="172" t="s">
        <v>33</v>
      </c>
      <c r="AX161" s="172" t="s">
        <v>71</v>
      </c>
      <c r="AY161" s="175" t="s">
        <v>176</v>
      </c>
    </row>
    <row r="162" spans="2:51" s="186" customFormat="1" ht="12">
      <c r="B162" s="187"/>
      <c r="D162" s="174" t="s">
        <v>187</v>
      </c>
      <c r="E162" s="188" t="s">
        <v>3</v>
      </c>
      <c r="F162" s="189" t="s">
        <v>206</v>
      </c>
      <c r="H162" s="190">
        <v>30</v>
      </c>
      <c r="I162" s="8"/>
      <c r="L162" s="187"/>
      <c r="M162" s="191"/>
      <c r="T162" s="192"/>
      <c r="AT162" s="188" t="s">
        <v>187</v>
      </c>
      <c r="AU162" s="188" t="s">
        <v>79</v>
      </c>
      <c r="AV162" s="186" t="s">
        <v>183</v>
      </c>
      <c r="AW162" s="186" t="s">
        <v>33</v>
      </c>
      <c r="AX162" s="186" t="s">
        <v>15</v>
      </c>
      <c r="AY162" s="188" t="s">
        <v>176</v>
      </c>
    </row>
    <row r="163" spans="2:65" s="99" customFormat="1" ht="62.65" customHeight="1">
      <c r="B163" s="100"/>
      <c r="C163" s="206" t="s">
        <v>9</v>
      </c>
      <c r="D163" s="206" t="s">
        <v>178</v>
      </c>
      <c r="E163" s="207" t="s">
        <v>5709</v>
      </c>
      <c r="F163" s="208" t="s">
        <v>5710</v>
      </c>
      <c r="G163" s="209" t="s">
        <v>191</v>
      </c>
      <c r="H163" s="210">
        <v>23.893</v>
      </c>
      <c r="I163" s="4"/>
      <c r="J163" s="211">
        <f>ROUND(I163*H163,2)</f>
        <v>0</v>
      </c>
      <c r="K163" s="208" t="s">
        <v>5657</v>
      </c>
      <c r="L163" s="100"/>
      <c r="M163" s="212" t="s">
        <v>3</v>
      </c>
      <c r="N163" s="163" t="s">
        <v>42</v>
      </c>
      <c r="P163" s="164">
        <f>O163*H163</f>
        <v>0</v>
      </c>
      <c r="Q163" s="164">
        <v>0</v>
      </c>
      <c r="R163" s="164">
        <f>Q163*H163</f>
        <v>0</v>
      </c>
      <c r="S163" s="164">
        <v>0</v>
      </c>
      <c r="T163" s="165">
        <f>S163*H163</f>
        <v>0</v>
      </c>
      <c r="AR163" s="166" t="s">
        <v>183</v>
      </c>
      <c r="AT163" s="166" t="s">
        <v>178</v>
      </c>
      <c r="AU163" s="166" t="s">
        <v>79</v>
      </c>
      <c r="AY163" s="92" t="s">
        <v>176</v>
      </c>
      <c r="BE163" s="167">
        <f>IF(N163="základní",J163,0)</f>
        <v>0</v>
      </c>
      <c r="BF163" s="167">
        <f>IF(N163="snížená",J163,0)</f>
        <v>0</v>
      </c>
      <c r="BG163" s="167">
        <f>IF(N163="zákl. přenesená",J163,0)</f>
        <v>0</v>
      </c>
      <c r="BH163" s="167">
        <f>IF(N163="sníž. přenesená",J163,0)</f>
        <v>0</v>
      </c>
      <c r="BI163" s="167">
        <f>IF(N163="nulová",J163,0)</f>
        <v>0</v>
      </c>
      <c r="BJ163" s="92" t="s">
        <v>15</v>
      </c>
      <c r="BK163" s="167">
        <f>ROUND(I163*H163,2)</f>
        <v>0</v>
      </c>
      <c r="BL163" s="92" t="s">
        <v>183</v>
      </c>
      <c r="BM163" s="166" t="s">
        <v>370</v>
      </c>
    </row>
    <row r="164" spans="2:47" s="99" customFormat="1" ht="12">
      <c r="B164" s="100"/>
      <c r="D164" s="168" t="s">
        <v>185</v>
      </c>
      <c r="F164" s="169" t="s">
        <v>5711</v>
      </c>
      <c r="I164" s="5"/>
      <c r="L164" s="100"/>
      <c r="M164" s="170"/>
      <c r="T164" s="171"/>
      <c r="AT164" s="92" t="s">
        <v>185</v>
      </c>
      <c r="AU164" s="92" t="s">
        <v>79</v>
      </c>
    </row>
    <row r="165" spans="2:51" s="172" customFormat="1" ht="12">
      <c r="B165" s="173"/>
      <c r="D165" s="174" t="s">
        <v>187</v>
      </c>
      <c r="E165" s="175" t="s">
        <v>3</v>
      </c>
      <c r="F165" s="176" t="s">
        <v>5712</v>
      </c>
      <c r="H165" s="177">
        <v>32.325</v>
      </c>
      <c r="I165" s="6"/>
      <c r="L165" s="173"/>
      <c r="M165" s="178"/>
      <c r="T165" s="179"/>
      <c r="AT165" s="175" t="s">
        <v>187</v>
      </c>
      <c r="AU165" s="175" t="s">
        <v>79</v>
      </c>
      <c r="AV165" s="172" t="s">
        <v>79</v>
      </c>
      <c r="AW165" s="172" t="s">
        <v>33</v>
      </c>
      <c r="AX165" s="172" t="s">
        <v>71</v>
      </c>
      <c r="AY165" s="175" t="s">
        <v>176</v>
      </c>
    </row>
    <row r="166" spans="2:51" s="172" customFormat="1" ht="12">
      <c r="B166" s="173"/>
      <c r="D166" s="174" t="s">
        <v>187</v>
      </c>
      <c r="E166" s="175" t="s">
        <v>3</v>
      </c>
      <c r="F166" s="176" t="s">
        <v>5713</v>
      </c>
      <c r="H166" s="177">
        <v>-8.432</v>
      </c>
      <c r="I166" s="6"/>
      <c r="L166" s="173"/>
      <c r="M166" s="178"/>
      <c r="T166" s="179"/>
      <c r="AT166" s="175" t="s">
        <v>187</v>
      </c>
      <c r="AU166" s="175" t="s">
        <v>79</v>
      </c>
      <c r="AV166" s="172" t="s">
        <v>79</v>
      </c>
      <c r="AW166" s="172" t="s">
        <v>33</v>
      </c>
      <c r="AX166" s="172" t="s">
        <v>71</v>
      </c>
      <c r="AY166" s="175" t="s">
        <v>176</v>
      </c>
    </row>
    <row r="167" spans="2:51" s="186" customFormat="1" ht="12">
      <c r="B167" s="187"/>
      <c r="D167" s="174" t="s">
        <v>187</v>
      </c>
      <c r="E167" s="188" t="s">
        <v>3</v>
      </c>
      <c r="F167" s="189" t="s">
        <v>206</v>
      </c>
      <c r="H167" s="190">
        <v>23.893</v>
      </c>
      <c r="I167" s="8"/>
      <c r="L167" s="187"/>
      <c r="M167" s="191"/>
      <c r="T167" s="192"/>
      <c r="AT167" s="188" t="s">
        <v>187</v>
      </c>
      <c r="AU167" s="188" t="s">
        <v>79</v>
      </c>
      <c r="AV167" s="186" t="s">
        <v>183</v>
      </c>
      <c r="AW167" s="186" t="s">
        <v>33</v>
      </c>
      <c r="AX167" s="186" t="s">
        <v>15</v>
      </c>
      <c r="AY167" s="188" t="s">
        <v>176</v>
      </c>
    </row>
    <row r="168" spans="2:65" s="99" customFormat="1" ht="66.75" customHeight="1">
      <c r="B168" s="100"/>
      <c r="C168" s="206" t="s">
        <v>288</v>
      </c>
      <c r="D168" s="206" t="s">
        <v>178</v>
      </c>
      <c r="E168" s="207" t="s">
        <v>5714</v>
      </c>
      <c r="F168" s="208" t="s">
        <v>5715</v>
      </c>
      <c r="G168" s="209" t="s">
        <v>191</v>
      </c>
      <c r="H168" s="210">
        <v>32.325</v>
      </c>
      <c r="I168" s="4"/>
      <c r="J168" s="211">
        <f>ROUND(I168*H168,2)</f>
        <v>0</v>
      </c>
      <c r="K168" s="208" t="s">
        <v>3</v>
      </c>
      <c r="L168" s="100"/>
      <c r="M168" s="212" t="s">
        <v>3</v>
      </c>
      <c r="N168" s="163" t="s">
        <v>42</v>
      </c>
      <c r="P168" s="164">
        <f>O168*H168</f>
        <v>0</v>
      </c>
      <c r="Q168" s="164">
        <v>0</v>
      </c>
      <c r="R168" s="164">
        <f>Q168*H168</f>
        <v>0</v>
      </c>
      <c r="S168" s="164">
        <v>0</v>
      </c>
      <c r="T168" s="165">
        <f>S168*H168</f>
        <v>0</v>
      </c>
      <c r="AR168" s="166" t="s">
        <v>183</v>
      </c>
      <c r="AT168" s="166" t="s">
        <v>178</v>
      </c>
      <c r="AU168" s="166" t="s">
        <v>79</v>
      </c>
      <c r="AY168" s="92" t="s">
        <v>176</v>
      </c>
      <c r="BE168" s="167">
        <f>IF(N168="základní",J168,0)</f>
        <v>0</v>
      </c>
      <c r="BF168" s="167">
        <f>IF(N168="snížená",J168,0)</f>
        <v>0</v>
      </c>
      <c r="BG168" s="167">
        <f>IF(N168="zákl. přenesená",J168,0)</f>
        <v>0</v>
      </c>
      <c r="BH168" s="167">
        <f>IF(N168="sníž. přenesená",J168,0)</f>
        <v>0</v>
      </c>
      <c r="BI168" s="167">
        <f>IF(N168="nulová",J168,0)</f>
        <v>0</v>
      </c>
      <c r="BJ168" s="92" t="s">
        <v>15</v>
      </c>
      <c r="BK168" s="167">
        <f>ROUND(I168*H168,2)</f>
        <v>0</v>
      </c>
      <c r="BL168" s="92" t="s">
        <v>183</v>
      </c>
      <c r="BM168" s="166" t="s">
        <v>382</v>
      </c>
    </row>
    <row r="169" spans="2:51" s="180" customFormat="1" ht="12">
      <c r="B169" s="181"/>
      <c r="D169" s="174" t="s">
        <v>187</v>
      </c>
      <c r="E169" s="182" t="s">
        <v>3</v>
      </c>
      <c r="F169" s="183" t="s">
        <v>5716</v>
      </c>
      <c r="H169" s="182" t="s">
        <v>3</v>
      </c>
      <c r="I169" s="7"/>
      <c r="L169" s="181"/>
      <c r="M169" s="184"/>
      <c r="T169" s="185"/>
      <c r="AT169" s="182" t="s">
        <v>187</v>
      </c>
      <c r="AU169" s="182" t="s">
        <v>79</v>
      </c>
      <c r="AV169" s="180" t="s">
        <v>15</v>
      </c>
      <c r="AW169" s="180" t="s">
        <v>33</v>
      </c>
      <c r="AX169" s="180" t="s">
        <v>71</v>
      </c>
      <c r="AY169" s="182" t="s">
        <v>176</v>
      </c>
    </row>
    <row r="170" spans="2:51" s="172" customFormat="1" ht="22.5">
      <c r="B170" s="173"/>
      <c r="D170" s="174" t="s">
        <v>187</v>
      </c>
      <c r="E170" s="175" t="s">
        <v>3</v>
      </c>
      <c r="F170" s="176" t="s">
        <v>5693</v>
      </c>
      <c r="H170" s="177">
        <v>32.325</v>
      </c>
      <c r="I170" s="6"/>
      <c r="L170" s="173"/>
      <c r="M170" s="178"/>
      <c r="T170" s="179"/>
      <c r="AT170" s="175" t="s">
        <v>187</v>
      </c>
      <c r="AU170" s="175" t="s">
        <v>79</v>
      </c>
      <c r="AV170" s="172" t="s">
        <v>79</v>
      </c>
      <c r="AW170" s="172" t="s">
        <v>33</v>
      </c>
      <c r="AX170" s="172" t="s">
        <v>71</v>
      </c>
      <c r="AY170" s="175" t="s">
        <v>176</v>
      </c>
    </row>
    <row r="171" spans="2:51" s="180" customFormat="1" ht="22.5">
      <c r="B171" s="181"/>
      <c r="D171" s="174" t="s">
        <v>187</v>
      </c>
      <c r="E171" s="182" t="s">
        <v>3</v>
      </c>
      <c r="F171" s="183" t="s">
        <v>5717</v>
      </c>
      <c r="H171" s="182" t="s">
        <v>3</v>
      </c>
      <c r="I171" s="7"/>
      <c r="L171" s="181"/>
      <c r="M171" s="184"/>
      <c r="T171" s="185"/>
      <c r="AT171" s="182" t="s">
        <v>187</v>
      </c>
      <c r="AU171" s="182" t="s">
        <v>79</v>
      </c>
      <c r="AV171" s="180" t="s">
        <v>15</v>
      </c>
      <c r="AW171" s="180" t="s">
        <v>33</v>
      </c>
      <c r="AX171" s="180" t="s">
        <v>71</v>
      </c>
      <c r="AY171" s="182" t="s">
        <v>176</v>
      </c>
    </row>
    <row r="172" spans="2:51" s="186" customFormat="1" ht="12">
      <c r="B172" s="187"/>
      <c r="D172" s="174" t="s">
        <v>187</v>
      </c>
      <c r="E172" s="188" t="s">
        <v>3</v>
      </c>
      <c r="F172" s="189" t="s">
        <v>206</v>
      </c>
      <c r="H172" s="190">
        <v>32.325</v>
      </c>
      <c r="I172" s="8"/>
      <c r="L172" s="187"/>
      <c r="M172" s="191"/>
      <c r="T172" s="192"/>
      <c r="AT172" s="188" t="s">
        <v>187</v>
      </c>
      <c r="AU172" s="188" t="s">
        <v>79</v>
      </c>
      <c r="AV172" s="186" t="s">
        <v>183</v>
      </c>
      <c r="AW172" s="186" t="s">
        <v>33</v>
      </c>
      <c r="AX172" s="186" t="s">
        <v>15</v>
      </c>
      <c r="AY172" s="188" t="s">
        <v>176</v>
      </c>
    </row>
    <row r="173" spans="2:65" s="99" customFormat="1" ht="62.65" customHeight="1">
      <c r="B173" s="100"/>
      <c r="C173" s="206" t="s">
        <v>293</v>
      </c>
      <c r="D173" s="206" t="s">
        <v>178</v>
      </c>
      <c r="E173" s="207" t="s">
        <v>5718</v>
      </c>
      <c r="F173" s="208" t="s">
        <v>5719</v>
      </c>
      <c r="G173" s="209" t="s">
        <v>191</v>
      </c>
      <c r="H173" s="210">
        <v>23.893</v>
      </c>
      <c r="I173" s="4"/>
      <c r="J173" s="211">
        <f>ROUND(I173*H173,2)</f>
        <v>0</v>
      </c>
      <c r="K173" s="208" t="s">
        <v>5657</v>
      </c>
      <c r="L173" s="100"/>
      <c r="M173" s="212" t="s">
        <v>3</v>
      </c>
      <c r="N173" s="163" t="s">
        <v>42</v>
      </c>
      <c r="P173" s="164">
        <f>O173*H173</f>
        <v>0</v>
      </c>
      <c r="Q173" s="164">
        <v>0</v>
      </c>
      <c r="R173" s="164">
        <f>Q173*H173</f>
        <v>0</v>
      </c>
      <c r="S173" s="164">
        <v>0</v>
      </c>
      <c r="T173" s="165">
        <f>S173*H173</f>
        <v>0</v>
      </c>
      <c r="AR173" s="166" t="s">
        <v>183</v>
      </c>
      <c r="AT173" s="166" t="s">
        <v>178</v>
      </c>
      <c r="AU173" s="166" t="s">
        <v>79</v>
      </c>
      <c r="AY173" s="92" t="s">
        <v>176</v>
      </c>
      <c r="BE173" s="167">
        <f>IF(N173="základní",J173,0)</f>
        <v>0</v>
      </c>
      <c r="BF173" s="167">
        <f>IF(N173="snížená",J173,0)</f>
        <v>0</v>
      </c>
      <c r="BG173" s="167">
        <f>IF(N173="zákl. přenesená",J173,0)</f>
        <v>0</v>
      </c>
      <c r="BH173" s="167">
        <f>IF(N173="sníž. přenesená",J173,0)</f>
        <v>0</v>
      </c>
      <c r="BI173" s="167">
        <f>IF(N173="nulová",J173,0)</f>
        <v>0</v>
      </c>
      <c r="BJ173" s="92" t="s">
        <v>15</v>
      </c>
      <c r="BK173" s="167">
        <f>ROUND(I173*H173,2)</f>
        <v>0</v>
      </c>
      <c r="BL173" s="92" t="s">
        <v>183</v>
      </c>
      <c r="BM173" s="166" t="s">
        <v>398</v>
      </c>
    </row>
    <row r="174" spans="2:47" s="99" customFormat="1" ht="12">
      <c r="B174" s="100"/>
      <c r="D174" s="168" t="s">
        <v>185</v>
      </c>
      <c r="F174" s="169" t="s">
        <v>5720</v>
      </c>
      <c r="I174" s="5"/>
      <c r="L174" s="100"/>
      <c r="M174" s="170"/>
      <c r="T174" s="171"/>
      <c r="AT174" s="92" t="s">
        <v>185</v>
      </c>
      <c r="AU174" s="92" t="s">
        <v>79</v>
      </c>
    </row>
    <row r="175" spans="2:51" s="172" customFormat="1" ht="12">
      <c r="B175" s="173"/>
      <c r="D175" s="174" t="s">
        <v>187</v>
      </c>
      <c r="E175" s="175" t="s">
        <v>3</v>
      </c>
      <c r="F175" s="176" t="s">
        <v>5712</v>
      </c>
      <c r="H175" s="177">
        <v>32.325</v>
      </c>
      <c r="I175" s="6"/>
      <c r="L175" s="173"/>
      <c r="M175" s="178"/>
      <c r="T175" s="179"/>
      <c r="AT175" s="175" t="s">
        <v>187</v>
      </c>
      <c r="AU175" s="175" t="s">
        <v>79</v>
      </c>
      <c r="AV175" s="172" t="s">
        <v>79</v>
      </c>
      <c r="AW175" s="172" t="s">
        <v>33</v>
      </c>
      <c r="AX175" s="172" t="s">
        <v>71</v>
      </c>
      <c r="AY175" s="175" t="s">
        <v>176</v>
      </c>
    </row>
    <row r="176" spans="2:51" s="172" customFormat="1" ht="12">
      <c r="B176" s="173"/>
      <c r="D176" s="174" t="s">
        <v>187</v>
      </c>
      <c r="E176" s="175" t="s">
        <v>3</v>
      </c>
      <c r="F176" s="176" t="s">
        <v>5713</v>
      </c>
      <c r="H176" s="177">
        <v>-8.432</v>
      </c>
      <c r="I176" s="6"/>
      <c r="L176" s="173"/>
      <c r="M176" s="178"/>
      <c r="T176" s="179"/>
      <c r="AT176" s="175" t="s">
        <v>187</v>
      </c>
      <c r="AU176" s="175" t="s">
        <v>79</v>
      </c>
      <c r="AV176" s="172" t="s">
        <v>79</v>
      </c>
      <c r="AW176" s="172" t="s">
        <v>33</v>
      </c>
      <c r="AX176" s="172" t="s">
        <v>71</v>
      </c>
      <c r="AY176" s="175" t="s">
        <v>176</v>
      </c>
    </row>
    <row r="177" spans="2:51" s="186" customFormat="1" ht="12">
      <c r="B177" s="187"/>
      <c r="D177" s="174" t="s">
        <v>187</v>
      </c>
      <c r="E177" s="188" t="s">
        <v>3</v>
      </c>
      <c r="F177" s="189" t="s">
        <v>206</v>
      </c>
      <c r="H177" s="190">
        <v>23.893</v>
      </c>
      <c r="I177" s="8"/>
      <c r="L177" s="187"/>
      <c r="M177" s="191"/>
      <c r="T177" s="192"/>
      <c r="AT177" s="188" t="s">
        <v>187</v>
      </c>
      <c r="AU177" s="188" t="s">
        <v>79</v>
      </c>
      <c r="AV177" s="186" t="s">
        <v>183</v>
      </c>
      <c r="AW177" s="186" t="s">
        <v>33</v>
      </c>
      <c r="AX177" s="186" t="s">
        <v>15</v>
      </c>
      <c r="AY177" s="188" t="s">
        <v>176</v>
      </c>
    </row>
    <row r="178" spans="2:65" s="99" customFormat="1" ht="66.75" customHeight="1">
      <c r="B178" s="100"/>
      <c r="C178" s="206" t="s">
        <v>300</v>
      </c>
      <c r="D178" s="206" t="s">
        <v>178</v>
      </c>
      <c r="E178" s="207" t="s">
        <v>5721</v>
      </c>
      <c r="F178" s="208" t="s">
        <v>5722</v>
      </c>
      <c r="G178" s="209" t="s">
        <v>191</v>
      </c>
      <c r="H178" s="210">
        <v>32.325</v>
      </c>
      <c r="I178" s="4"/>
      <c r="J178" s="211">
        <f>ROUND(I178*H178,2)</f>
        <v>0</v>
      </c>
      <c r="K178" s="208" t="s">
        <v>3</v>
      </c>
      <c r="L178" s="100"/>
      <c r="M178" s="212" t="s">
        <v>3</v>
      </c>
      <c r="N178" s="163" t="s">
        <v>42</v>
      </c>
      <c r="P178" s="164">
        <f>O178*H178</f>
        <v>0</v>
      </c>
      <c r="Q178" s="164">
        <v>0</v>
      </c>
      <c r="R178" s="164">
        <f>Q178*H178</f>
        <v>0</v>
      </c>
      <c r="S178" s="164">
        <v>0</v>
      </c>
      <c r="T178" s="165">
        <f>S178*H178</f>
        <v>0</v>
      </c>
      <c r="AR178" s="166" t="s">
        <v>183</v>
      </c>
      <c r="AT178" s="166" t="s">
        <v>178</v>
      </c>
      <c r="AU178" s="166" t="s">
        <v>79</v>
      </c>
      <c r="AY178" s="92" t="s">
        <v>176</v>
      </c>
      <c r="BE178" s="167">
        <f>IF(N178="základní",J178,0)</f>
        <v>0</v>
      </c>
      <c r="BF178" s="167">
        <f>IF(N178="snížená",J178,0)</f>
        <v>0</v>
      </c>
      <c r="BG178" s="167">
        <f>IF(N178="zákl. přenesená",J178,0)</f>
        <v>0</v>
      </c>
      <c r="BH178" s="167">
        <f>IF(N178="sníž. přenesená",J178,0)</f>
        <v>0</v>
      </c>
      <c r="BI178" s="167">
        <f>IF(N178="nulová",J178,0)</f>
        <v>0</v>
      </c>
      <c r="BJ178" s="92" t="s">
        <v>15</v>
      </c>
      <c r="BK178" s="167">
        <f>ROUND(I178*H178,2)</f>
        <v>0</v>
      </c>
      <c r="BL178" s="92" t="s">
        <v>183</v>
      </c>
      <c r="BM178" s="166" t="s">
        <v>429</v>
      </c>
    </row>
    <row r="179" spans="2:51" s="180" customFormat="1" ht="12">
      <c r="B179" s="181"/>
      <c r="D179" s="174" t="s">
        <v>187</v>
      </c>
      <c r="E179" s="182" t="s">
        <v>3</v>
      </c>
      <c r="F179" s="183" t="s">
        <v>5716</v>
      </c>
      <c r="H179" s="182" t="s">
        <v>3</v>
      </c>
      <c r="I179" s="7"/>
      <c r="L179" s="181"/>
      <c r="M179" s="184"/>
      <c r="T179" s="185"/>
      <c r="AT179" s="182" t="s">
        <v>187</v>
      </c>
      <c r="AU179" s="182" t="s">
        <v>79</v>
      </c>
      <c r="AV179" s="180" t="s">
        <v>15</v>
      </c>
      <c r="AW179" s="180" t="s">
        <v>33</v>
      </c>
      <c r="AX179" s="180" t="s">
        <v>71</v>
      </c>
      <c r="AY179" s="182" t="s">
        <v>176</v>
      </c>
    </row>
    <row r="180" spans="2:51" s="172" customFormat="1" ht="22.5">
      <c r="B180" s="173"/>
      <c r="D180" s="174" t="s">
        <v>187</v>
      </c>
      <c r="E180" s="175" t="s">
        <v>3</v>
      </c>
      <c r="F180" s="176" t="s">
        <v>5693</v>
      </c>
      <c r="H180" s="177">
        <v>32.325</v>
      </c>
      <c r="I180" s="6"/>
      <c r="L180" s="173"/>
      <c r="M180" s="178"/>
      <c r="T180" s="179"/>
      <c r="AT180" s="175" t="s">
        <v>187</v>
      </c>
      <c r="AU180" s="175" t="s">
        <v>79</v>
      </c>
      <c r="AV180" s="172" t="s">
        <v>79</v>
      </c>
      <c r="AW180" s="172" t="s">
        <v>33</v>
      </c>
      <c r="AX180" s="172" t="s">
        <v>71</v>
      </c>
      <c r="AY180" s="175" t="s">
        <v>176</v>
      </c>
    </row>
    <row r="181" spans="2:51" s="180" customFormat="1" ht="22.5">
      <c r="B181" s="181"/>
      <c r="D181" s="174" t="s">
        <v>187</v>
      </c>
      <c r="E181" s="182" t="s">
        <v>3</v>
      </c>
      <c r="F181" s="183" t="s">
        <v>5717</v>
      </c>
      <c r="H181" s="182" t="s">
        <v>3</v>
      </c>
      <c r="I181" s="7"/>
      <c r="L181" s="181"/>
      <c r="M181" s="184"/>
      <c r="T181" s="185"/>
      <c r="AT181" s="182" t="s">
        <v>187</v>
      </c>
      <c r="AU181" s="182" t="s">
        <v>79</v>
      </c>
      <c r="AV181" s="180" t="s">
        <v>15</v>
      </c>
      <c r="AW181" s="180" t="s">
        <v>33</v>
      </c>
      <c r="AX181" s="180" t="s">
        <v>71</v>
      </c>
      <c r="AY181" s="182" t="s">
        <v>176</v>
      </c>
    </row>
    <row r="182" spans="2:51" s="186" customFormat="1" ht="12">
      <c r="B182" s="187"/>
      <c r="D182" s="174" t="s">
        <v>187</v>
      </c>
      <c r="E182" s="188" t="s">
        <v>3</v>
      </c>
      <c r="F182" s="189" t="s">
        <v>206</v>
      </c>
      <c r="H182" s="190">
        <v>32.325</v>
      </c>
      <c r="I182" s="8"/>
      <c r="L182" s="187"/>
      <c r="M182" s="191"/>
      <c r="T182" s="192"/>
      <c r="AT182" s="188" t="s">
        <v>187</v>
      </c>
      <c r="AU182" s="188" t="s">
        <v>79</v>
      </c>
      <c r="AV182" s="186" t="s">
        <v>183</v>
      </c>
      <c r="AW182" s="186" t="s">
        <v>33</v>
      </c>
      <c r="AX182" s="186" t="s">
        <v>15</v>
      </c>
      <c r="AY182" s="188" t="s">
        <v>176</v>
      </c>
    </row>
    <row r="183" spans="2:65" s="99" customFormat="1" ht="44.25" customHeight="1">
      <c r="B183" s="100"/>
      <c r="C183" s="206" t="s">
        <v>306</v>
      </c>
      <c r="D183" s="206" t="s">
        <v>178</v>
      </c>
      <c r="E183" s="207" t="s">
        <v>5723</v>
      </c>
      <c r="F183" s="208" t="s">
        <v>5724</v>
      </c>
      <c r="G183" s="209" t="s">
        <v>191</v>
      </c>
      <c r="H183" s="210">
        <v>30</v>
      </c>
      <c r="I183" s="4"/>
      <c r="J183" s="211">
        <f>ROUND(I183*H183,2)</f>
        <v>0</v>
      </c>
      <c r="K183" s="208" t="s">
        <v>5657</v>
      </c>
      <c r="L183" s="100"/>
      <c r="M183" s="212" t="s">
        <v>3</v>
      </c>
      <c r="N183" s="163" t="s">
        <v>42</v>
      </c>
      <c r="P183" s="164">
        <f>O183*H183</f>
        <v>0</v>
      </c>
      <c r="Q183" s="164">
        <v>0</v>
      </c>
      <c r="R183" s="164">
        <f>Q183*H183</f>
        <v>0</v>
      </c>
      <c r="S183" s="164">
        <v>0</v>
      </c>
      <c r="T183" s="165">
        <f>S183*H183</f>
        <v>0</v>
      </c>
      <c r="AR183" s="166" t="s">
        <v>183</v>
      </c>
      <c r="AT183" s="166" t="s">
        <v>178</v>
      </c>
      <c r="AU183" s="166" t="s">
        <v>79</v>
      </c>
      <c r="AY183" s="92" t="s">
        <v>176</v>
      </c>
      <c r="BE183" s="167">
        <f>IF(N183="základní",J183,0)</f>
        <v>0</v>
      </c>
      <c r="BF183" s="167">
        <f>IF(N183="snížená",J183,0)</f>
        <v>0</v>
      </c>
      <c r="BG183" s="167">
        <f>IF(N183="zákl. přenesená",J183,0)</f>
        <v>0</v>
      </c>
      <c r="BH183" s="167">
        <f>IF(N183="sníž. přenesená",J183,0)</f>
        <v>0</v>
      </c>
      <c r="BI183" s="167">
        <f>IF(N183="nulová",J183,0)</f>
        <v>0</v>
      </c>
      <c r="BJ183" s="92" t="s">
        <v>15</v>
      </c>
      <c r="BK183" s="167">
        <f>ROUND(I183*H183,2)</f>
        <v>0</v>
      </c>
      <c r="BL183" s="92" t="s">
        <v>183</v>
      </c>
      <c r="BM183" s="166" t="s">
        <v>440</v>
      </c>
    </row>
    <row r="184" spans="2:47" s="99" customFormat="1" ht="12">
      <c r="B184" s="100"/>
      <c r="D184" s="168" t="s">
        <v>185</v>
      </c>
      <c r="F184" s="169" t="s">
        <v>5725</v>
      </c>
      <c r="I184" s="5"/>
      <c r="L184" s="100"/>
      <c r="M184" s="170"/>
      <c r="T184" s="171"/>
      <c r="AT184" s="92" t="s">
        <v>185</v>
      </c>
      <c r="AU184" s="92" t="s">
        <v>79</v>
      </c>
    </row>
    <row r="185" spans="2:51" s="172" customFormat="1" ht="12">
      <c r="B185" s="173"/>
      <c r="D185" s="174" t="s">
        <v>187</v>
      </c>
      <c r="E185" s="175" t="s">
        <v>3</v>
      </c>
      <c r="F185" s="176" t="s">
        <v>5708</v>
      </c>
      <c r="H185" s="177">
        <v>30</v>
      </c>
      <c r="I185" s="6"/>
      <c r="L185" s="173"/>
      <c r="M185" s="178"/>
      <c r="T185" s="179"/>
      <c r="AT185" s="175" t="s">
        <v>187</v>
      </c>
      <c r="AU185" s="175" t="s">
        <v>79</v>
      </c>
      <c r="AV185" s="172" t="s">
        <v>79</v>
      </c>
      <c r="AW185" s="172" t="s">
        <v>33</v>
      </c>
      <c r="AX185" s="172" t="s">
        <v>71</v>
      </c>
      <c r="AY185" s="175" t="s">
        <v>176</v>
      </c>
    </row>
    <row r="186" spans="2:51" s="186" customFormat="1" ht="12">
      <c r="B186" s="187"/>
      <c r="D186" s="174" t="s">
        <v>187</v>
      </c>
      <c r="E186" s="188" t="s">
        <v>3</v>
      </c>
      <c r="F186" s="189" t="s">
        <v>206</v>
      </c>
      <c r="H186" s="190">
        <v>30</v>
      </c>
      <c r="I186" s="8"/>
      <c r="L186" s="187"/>
      <c r="M186" s="191"/>
      <c r="T186" s="192"/>
      <c r="AT186" s="188" t="s">
        <v>187</v>
      </c>
      <c r="AU186" s="188" t="s">
        <v>79</v>
      </c>
      <c r="AV186" s="186" t="s">
        <v>183</v>
      </c>
      <c r="AW186" s="186" t="s">
        <v>33</v>
      </c>
      <c r="AX186" s="186" t="s">
        <v>15</v>
      </c>
      <c r="AY186" s="188" t="s">
        <v>176</v>
      </c>
    </row>
    <row r="187" spans="2:63" s="151" customFormat="1" ht="22.9" customHeight="1">
      <c r="B187" s="152"/>
      <c r="D187" s="153" t="s">
        <v>70</v>
      </c>
      <c r="E187" s="161" t="s">
        <v>293</v>
      </c>
      <c r="F187" s="161" t="s">
        <v>5726</v>
      </c>
      <c r="I187" s="3"/>
      <c r="J187" s="162">
        <f>BK187</f>
        <v>0</v>
      </c>
      <c r="L187" s="152"/>
      <c r="M187" s="156"/>
      <c r="P187" s="157">
        <f>SUM(P188:P207)</f>
        <v>0</v>
      </c>
      <c r="R187" s="157">
        <f>SUM(R188:R207)</f>
        <v>0</v>
      </c>
      <c r="T187" s="158">
        <f>SUM(T188:T207)</f>
        <v>0</v>
      </c>
      <c r="AR187" s="153" t="s">
        <v>15</v>
      </c>
      <c r="AT187" s="159" t="s">
        <v>70</v>
      </c>
      <c r="AU187" s="159" t="s">
        <v>15</v>
      </c>
      <c r="AY187" s="153" t="s">
        <v>176</v>
      </c>
      <c r="BK187" s="160">
        <f>SUM(BK188:BK207)</f>
        <v>0</v>
      </c>
    </row>
    <row r="188" spans="2:65" s="99" customFormat="1" ht="44.25" customHeight="1">
      <c r="B188" s="100"/>
      <c r="C188" s="206" t="s">
        <v>311</v>
      </c>
      <c r="D188" s="206" t="s">
        <v>178</v>
      </c>
      <c r="E188" s="207" t="s">
        <v>5727</v>
      </c>
      <c r="F188" s="208" t="s">
        <v>5728</v>
      </c>
      <c r="G188" s="209" t="s">
        <v>249</v>
      </c>
      <c r="H188" s="210">
        <v>79.803</v>
      </c>
      <c r="I188" s="4"/>
      <c r="J188" s="211">
        <f>ROUND(I188*H188,2)</f>
        <v>0</v>
      </c>
      <c r="K188" s="208" t="s">
        <v>5657</v>
      </c>
      <c r="L188" s="100"/>
      <c r="M188" s="212" t="s">
        <v>3</v>
      </c>
      <c r="N188" s="163" t="s">
        <v>42</v>
      </c>
      <c r="P188" s="164">
        <f>O188*H188</f>
        <v>0</v>
      </c>
      <c r="Q188" s="164">
        <v>0</v>
      </c>
      <c r="R188" s="164">
        <f>Q188*H188</f>
        <v>0</v>
      </c>
      <c r="S188" s="164">
        <v>0</v>
      </c>
      <c r="T188" s="165">
        <f>S188*H188</f>
        <v>0</v>
      </c>
      <c r="AR188" s="166" t="s">
        <v>183</v>
      </c>
      <c r="AT188" s="166" t="s">
        <v>178</v>
      </c>
      <c r="AU188" s="166" t="s">
        <v>79</v>
      </c>
      <c r="AY188" s="92" t="s">
        <v>176</v>
      </c>
      <c r="BE188" s="167">
        <f>IF(N188="základní",J188,0)</f>
        <v>0</v>
      </c>
      <c r="BF188" s="167">
        <f>IF(N188="snížená",J188,0)</f>
        <v>0</v>
      </c>
      <c r="BG188" s="167">
        <f>IF(N188="zákl. přenesená",J188,0)</f>
        <v>0</v>
      </c>
      <c r="BH188" s="167">
        <f>IF(N188="sníž. přenesená",J188,0)</f>
        <v>0</v>
      </c>
      <c r="BI188" s="167">
        <f>IF(N188="nulová",J188,0)</f>
        <v>0</v>
      </c>
      <c r="BJ188" s="92" t="s">
        <v>15</v>
      </c>
      <c r="BK188" s="167">
        <f>ROUND(I188*H188,2)</f>
        <v>0</v>
      </c>
      <c r="BL188" s="92" t="s">
        <v>183</v>
      </c>
      <c r="BM188" s="166" t="s">
        <v>460</v>
      </c>
    </row>
    <row r="189" spans="2:47" s="99" customFormat="1" ht="12">
      <c r="B189" s="100"/>
      <c r="D189" s="168" t="s">
        <v>185</v>
      </c>
      <c r="F189" s="169" t="s">
        <v>5729</v>
      </c>
      <c r="I189" s="5"/>
      <c r="L189" s="100"/>
      <c r="M189" s="170"/>
      <c r="T189" s="171"/>
      <c r="AT189" s="92" t="s">
        <v>185</v>
      </c>
      <c r="AU189" s="92" t="s">
        <v>79</v>
      </c>
    </row>
    <row r="190" spans="2:51" s="172" customFormat="1" ht="12">
      <c r="B190" s="173"/>
      <c r="D190" s="174" t="s">
        <v>187</v>
      </c>
      <c r="E190" s="175" t="s">
        <v>3</v>
      </c>
      <c r="F190" s="176" t="s">
        <v>5730</v>
      </c>
      <c r="H190" s="177">
        <v>79.803</v>
      </c>
      <c r="I190" s="6"/>
      <c r="L190" s="173"/>
      <c r="M190" s="178"/>
      <c r="T190" s="179"/>
      <c r="AT190" s="175" t="s">
        <v>187</v>
      </c>
      <c r="AU190" s="175" t="s">
        <v>79</v>
      </c>
      <c r="AV190" s="172" t="s">
        <v>79</v>
      </c>
      <c r="AW190" s="172" t="s">
        <v>33</v>
      </c>
      <c r="AX190" s="172" t="s">
        <v>71</v>
      </c>
      <c r="AY190" s="175" t="s">
        <v>176</v>
      </c>
    </row>
    <row r="191" spans="2:51" s="186" customFormat="1" ht="12">
      <c r="B191" s="187"/>
      <c r="D191" s="174" t="s">
        <v>187</v>
      </c>
      <c r="E191" s="188" t="s">
        <v>3</v>
      </c>
      <c r="F191" s="189" t="s">
        <v>206</v>
      </c>
      <c r="H191" s="190">
        <v>79.803</v>
      </c>
      <c r="I191" s="8"/>
      <c r="L191" s="187"/>
      <c r="M191" s="191"/>
      <c r="T191" s="192"/>
      <c r="AT191" s="188" t="s">
        <v>187</v>
      </c>
      <c r="AU191" s="188" t="s">
        <v>79</v>
      </c>
      <c r="AV191" s="186" t="s">
        <v>183</v>
      </c>
      <c r="AW191" s="186" t="s">
        <v>33</v>
      </c>
      <c r="AX191" s="186" t="s">
        <v>15</v>
      </c>
      <c r="AY191" s="188" t="s">
        <v>176</v>
      </c>
    </row>
    <row r="192" spans="2:65" s="99" customFormat="1" ht="44.25" customHeight="1">
      <c r="B192" s="100"/>
      <c r="C192" s="206" t="s">
        <v>8</v>
      </c>
      <c r="D192" s="206" t="s">
        <v>178</v>
      </c>
      <c r="E192" s="207" t="s">
        <v>5731</v>
      </c>
      <c r="F192" s="208" t="s">
        <v>5732</v>
      </c>
      <c r="G192" s="209" t="s">
        <v>249</v>
      </c>
      <c r="H192" s="210">
        <v>107.966</v>
      </c>
      <c r="I192" s="4"/>
      <c r="J192" s="211">
        <f>ROUND(I192*H192,2)</f>
        <v>0</v>
      </c>
      <c r="K192" s="208" t="s">
        <v>3</v>
      </c>
      <c r="L192" s="100"/>
      <c r="M192" s="212" t="s">
        <v>3</v>
      </c>
      <c r="N192" s="163" t="s">
        <v>42</v>
      </c>
      <c r="P192" s="164">
        <f>O192*H192</f>
        <v>0</v>
      </c>
      <c r="Q192" s="164">
        <v>0</v>
      </c>
      <c r="R192" s="164">
        <f>Q192*H192</f>
        <v>0</v>
      </c>
      <c r="S192" s="164">
        <v>0</v>
      </c>
      <c r="T192" s="165">
        <f>S192*H192</f>
        <v>0</v>
      </c>
      <c r="AR192" s="166" t="s">
        <v>183</v>
      </c>
      <c r="AT192" s="166" t="s">
        <v>178</v>
      </c>
      <c r="AU192" s="166" t="s">
        <v>79</v>
      </c>
      <c r="AY192" s="92" t="s">
        <v>176</v>
      </c>
      <c r="BE192" s="167">
        <f>IF(N192="základní",J192,0)</f>
        <v>0</v>
      </c>
      <c r="BF192" s="167">
        <f>IF(N192="snížená",J192,0)</f>
        <v>0</v>
      </c>
      <c r="BG192" s="167">
        <f>IF(N192="zákl. přenesená",J192,0)</f>
        <v>0</v>
      </c>
      <c r="BH192" s="167">
        <f>IF(N192="sníž. přenesená",J192,0)</f>
        <v>0</v>
      </c>
      <c r="BI192" s="167">
        <f>IF(N192="nulová",J192,0)</f>
        <v>0</v>
      </c>
      <c r="BJ192" s="92" t="s">
        <v>15</v>
      </c>
      <c r="BK192" s="167">
        <f>ROUND(I192*H192,2)</f>
        <v>0</v>
      </c>
      <c r="BL192" s="92" t="s">
        <v>183</v>
      </c>
      <c r="BM192" s="166" t="s">
        <v>474</v>
      </c>
    </row>
    <row r="193" spans="2:51" s="172" customFormat="1" ht="12">
      <c r="B193" s="173"/>
      <c r="D193" s="174" t="s">
        <v>187</v>
      </c>
      <c r="E193" s="175" t="s">
        <v>3</v>
      </c>
      <c r="F193" s="176" t="s">
        <v>5733</v>
      </c>
      <c r="H193" s="177">
        <v>107.966</v>
      </c>
      <c r="I193" s="6"/>
      <c r="L193" s="173"/>
      <c r="M193" s="178"/>
      <c r="T193" s="179"/>
      <c r="AT193" s="175" t="s">
        <v>187</v>
      </c>
      <c r="AU193" s="175" t="s">
        <v>79</v>
      </c>
      <c r="AV193" s="172" t="s">
        <v>79</v>
      </c>
      <c r="AW193" s="172" t="s">
        <v>33</v>
      </c>
      <c r="AX193" s="172" t="s">
        <v>71</v>
      </c>
      <c r="AY193" s="175" t="s">
        <v>176</v>
      </c>
    </row>
    <row r="194" spans="2:51" s="180" customFormat="1" ht="22.5">
      <c r="B194" s="181"/>
      <c r="D194" s="174" t="s">
        <v>187</v>
      </c>
      <c r="E194" s="182" t="s">
        <v>3</v>
      </c>
      <c r="F194" s="183" t="s">
        <v>5717</v>
      </c>
      <c r="H194" s="182" t="s">
        <v>3</v>
      </c>
      <c r="I194" s="7"/>
      <c r="L194" s="181"/>
      <c r="M194" s="184"/>
      <c r="T194" s="185"/>
      <c r="AT194" s="182" t="s">
        <v>187</v>
      </c>
      <c r="AU194" s="182" t="s">
        <v>79</v>
      </c>
      <c r="AV194" s="180" t="s">
        <v>15</v>
      </c>
      <c r="AW194" s="180" t="s">
        <v>33</v>
      </c>
      <c r="AX194" s="180" t="s">
        <v>71</v>
      </c>
      <c r="AY194" s="182" t="s">
        <v>176</v>
      </c>
    </row>
    <row r="195" spans="2:51" s="186" customFormat="1" ht="12">
      <c r="B195" s="187"/>
      <c r="D195" s="174" t="s">
        <v>187</v>
      </c>
      <c r="E195" s="188" t="s">
        <v>3</v>
      </c>
      <c r="F195" s="189" t="s">
        <v>206</v>
      </c>
      <c r="H195" s="190">
        <v>107.966</v>
      </c>
      <c r="I195" s="8"/>
      <c r="L195" s="187"/>
      <c r="M195" s="191"/>
      <c r="T195" s="192"/>
      <c r="AT195" s="188" t="s">
        <v>187</v>
      </c>
      <c r="AU195" s="188" t="s">
        <v>79</v>
      </c>
      <c r="AV195" s="186" t="s">
        <v>183</v>
      </c>
      <c r="AW195" s="186" t="s">
        <v>33</v>
      </c>
      <c r="AX195" s="186" t="s">
        <v>15</v>
      </c>
      <c r="AY195" s="188" t="s">
        <v>176</v>
      </c>
    </row>
    <row r="196" spans="2:65" s="99" customFormat="1" ht="37.9" customHeight="1">
      <c r="B196" s="100"/>
      <c r="C196" s="206" t="s">
        <v>321</v>
      </c>
      <c r="D196" s="206" t="s">
        <v>178</v>
      </c>
      <c r="E196" s="207" t="s">
        <v>242</v>
      </c>
      <c r="F196" s="208" t="s">
        <v>243</v>
      </c>
      <c r="G196" s="209" t="s">
        <v>191</v>
      </c>
      <c r="H196" s="210">
        <v>47.786</v>
      </c>
      <c r="I196" s="4"/>
      <c r="J196" s="211">
        <f>ROUND(I196*H196,2)</f>
        <v>0</v>
      </c>
      <c r="K196" s="208" t="s">
        <v>5657</v>
      </c>
      <c r="L196" s="100"/>
      <c r="M196" s="212" t="s">
        <v>3</v>
      </c>
      <c r="N196" s="163" t="s">
        <v>42</v>
      </c>
      <c r="P196" s="164">
        <f>O196*H196</f>
        <v>0</v>
      </c>
      <c r="Q196" s="164">
        <v>0</v>
      </c>
      <c r="R196" s="164">
        <f>Q196*H196</f>
        <v>0</v>
      </c>
      <c r="S196" s="164">
        <v>0</v>
      </c>
      <c r="T196" s="165">
        <f>S196*H196</f>
        <v>0</v>
      </c>
      <c r="AR196" s="166" t="s">
        <v>183</v>
      </c>
      <c r="AT196" s="166" t="s">
        <v>178</v>
      </c>
      <c r="AU196" s="166" t="s">
        <v>79</v>
      </c>
      <c r="AY196" s="92" t="s">
        <v>176</v>
      </c>
      <c r="BE196" s="167">
        <f>IF(N196="základní",J196,0)</f>
        <v>0</v>
      </c>
      <c r="BF196" s="167">
        <f>IF(N196="snížená",J196,0)</f>
        <v>0</v>
      </c>
      <c r="BG196" s="167">
        <f>IF(N196="zákl. přenesená",J196,0)</f>
        <v>0</v>
      </c>
      <c r="BH196" s="167">
        <f>IF(N196="sníž. přenesená",J196,0)</f>
        <v>0</v>
      </c>
      <c r="BI196" s="167">
        <f>IF(N196="nulová",J196,0)</f>
        <v>0</v>
      </c>
      <c r="BJ196" s="92" t="s">
        <v>15</v>
      </c>
      <c r="BK196" s="167">
        <f>ROUND(I196*H196,2)</f>
        <v>0</v>
      </c>
      <c r="BL196" s="92" t="s">
        <v>183</v>
      </c>
      <c r="BM196" s="166" t="s">
        <v>490</v>
      </c>
    </row>
    <row r="197" spans="2:47" s="99" customFormat="1" ht="12">
      <c r="B197" s="100"/>
      <c r="D197" s="168" t="s">
        <v>185</v>
      </c>
      <c r="F197" s="169" t="s">
        <v>5734</v>
      </c>
      <c r="I197" s="5"/>
      <c r="L197" s="100"/>
      <c r="M197" s="170"/>
      <c r="T197" s="171"/>
      <c r="AT197" s="92" t="s">
        <v>185</v>
      </c>
      <c r="AU197" s="92" t="s">
        <v>79</v>
      </c>
    </row>
    <row r="198" spans="2:51" s="172" customFormat="1" ht="12">
      <c r="B198" s="173"/>
      <c r="D198" s="174" t="s">
        <v>187</v>
      </c>
      <c r="E198" s="175" t="s">
        <v>3</v>
      </c>
      <c r="F198" s="176" t="s">
        <v>5735</v>
      </c>
      <c r="H198" s="177">
        <v>47.786</v>
      </c>
      <c r="I198" s="6"/>
      <c r="L198" s="173"/>
      <c r="M198" s="178"/>
      <c r="T198" s="179"/>
      <c r="AT198" s="175" t="s">
        <v>187</v>
      </c>
      <c r="AU198" s="175" t="s">
        <v>79</v>
      </c>
      <c r="AV198" s="172" t="s">
        <v>79</v>
      </c>
      <c r="AW198" s="172" t="s">
        <v>33</v>
      </c>
      <c r="AX198" s="172" t="s">
        <v>71</v>
      </c>
      <c r="AY198" s="175" t="s">
        <v>176</v>
      </c>
    </row>
    <row r="199" spans="2:51" s="186" customFormat="1" ht="12">
      <c r="B199" s="187"/>
      <c r="D199" s="174" t="s">
        <v>187</v>
      </c>
      <c r="E199" s="188" t="s">
        <v>3</v>
      </c>
      <c r="F199" s="189" t="s">
        <v>206</v>
      </c>
      <c r="H199" s="190">
        <v>47.786</v>
      </c>
      <c r="I199" s="8"/>
      <c r="L199" s="187"/>
      <c r="M199" s="191"/>
      <c r="T199" s="192"/>
      <c r="AT199" s="188" t="s">
        <v>187</v>
      </c>
      <c r="AU199" s="188" t="s">
        <v>79</v>
      </c>
      <c r="AV199" s="186" t="s">
        <v>183</v>
      </c>
      <c r="AW199" s="186" t="s">
        <v>33</v>
      </c>
      <c r="AX199" s="186" t="s">
        <v>15</v>
      </c>
      <c r="AY199" s="188" t="s">
        <v>176</v>
      </c>
    </row>
    <row r="200" spans="2:65" s="99" customFormat="1" ht="37.9" customHeight="1">
      <c r="B200" s="100"/>
      <c r="C200" s="206" t="s">
        <v>324</v>
      </c>
      <c r="D200" s="206" t="s">
        <v>178</v>
      </c>
      <c r="E200" s="207" t="s">
        <v>5736</v>
      </c>
      <c r="F200" s="208" t="s">
        <v>5737</v>
      </c>
      <c r="G200" s="209" t="s">
        <v>191</v>
      </c>
      <c r="H200" s="210">
        <v>64.65</v>
      </c>
      <c r="I200" s="4"/>
      <c r="J200" s="211">
        <f>ROUND(I200*H200,2)</f>
        <v>0</v>
      </c>
      <c r="K200" s="208" t="s">
        <v>3</v>
      </c>
      <c r="L200" s="100"/>
      <c r="M200" s="212" t="s">
        <v>3</v>
      </c>
      <c r="N200" s="163" t="s">
        <v>42</v>
      </c>
      <c r="P200" s="164">
        <f>O200*H200</f>
        <v>0</v>
      </c>
      <c r="Q200" s="164">
        <v>0</v>
      </c>
      <c r="R200" s="164">
        <f>Q200*H200</f>
        <v>0</v>
      </c>
      <c r="S200" s="164">
        <v>0</v>
      </c>
      <c r="T200" s="165">
        <f>S200*H200</f>
        <v>0</v>
      </c>
      <c r="AR200" s="166" t="s">
        <v>183</v>
      </c>
      <c r="AT200" s="166" t="s">
        <v>178</v>
      </c>
      <c r="AU200" s="166" t="s">
        <v>79</v>
      </c>
      <c r="AY200" s="92" t="s">
        <v>176</v>
      </c>
      <c r="BE200" s="167">
        <f>IF(N200="základní",J200,0)</f>
        <v>0</v>
      </c>
      <c r="BF200" s="167">
        <f>IF(N200="snížená",J200,0)</f>
        <v>0</v>
      </c>
      <c r="BG200" s="167">
        <f>IF(N200="zákl. přenesená",J200,0)</f>
        <v>0</v>
      </c>
      <c r="BH200" s="167">
        <f>IF(N200="sníž. přenesená",J200,0)</f>
        <v>0</v>
      </c>
      <c r="BI200" s="167">
        <f>IF(N200="nulová",J200,0)</f>
        <v>0</v>
      </c>
      <c r="BJ200" s="92" t="s">
        <v>15</v>
      </c>
      <c r="BK200" s="167">
        <f>ROUND(I200*H200,2)</f>
        <v>0</v>
      </c>
      <c r="BL200" s="92" t="s">
        <v>183</v>
      </c>
      <c r="BM200" s="166" t="s">
        <v>501</v>
      </c>
    </row>
    <row r="201" spans="2:51" s="172" customFormat="1" ht="12">
      <c r="B201" s="173"/>
      <c r="D201" s="174" t="s">
        <v>187</v>
      </c>
      <c r="E201" s="175" t="s">
        <v>3</v>
      </c>
      <c r="F201" s="176" t="s">
        <v>5738</v>
      </c>
      <c r="H201" s="177">
        <v>64.65</v>
      </c>
      <c r="I201" s="6"/>
      <c r="L201" s="173"/>
      <c r="M201" s="178"/>
      <c r="T201" s="179"/>
      <c r="AT201" s="175" t="s">
        <v>187</v>
      </c>
      <c r="AU201" s="175" t="s">
        <v>79</v>
      </c>
      <c r="AV201" s="172" t="s">
        <v>79</v>
      </c>
      <c r="AW201" s="172" t="s">
        <v>33</v>
      </c>
      <c r="AX201" s="172" t="s">
        <v>71</v>
      </c>
      <c r="AY201" s="175" t="s">
        <v>176</v>
      </c>
    </row>
    <row r="202" spans="2:51" s="180" customFormat="1" ht="22.5">
      <c r="B202" s="181"/>
      <c r="D202" s="174" t="s">
        <v>187</v>
      </c>
      <c r="E202" s="182" t="s">
        <v>3</v>
      </c>
      <c r="F202" s="183" t="s">
        <v>5717</v>
      </c>
      <c r="H202" s="182" t="s">
        <v>3</v>
      </c>
      <c r="I202" s="7"/>
      <c r="L202" s="181"/>
      <c r="M202" s="184"/>
      <c r="T202" s="185"/>
      <c r="AT202" s="182" t="s">
        <v>187</v>
      </c>
      <c r="AU202" s="182" t="s">
        <v>79</v>
      </c>
      <c r="AV202" s="180" t="s">
        <v>15</v>
      </c>
      <c r="AW202" s="180" t="s">
        <v>33</v>
      </c>
      <c r="AX202" s="180" t="s">
        <v>71</v>
      </c>
      <c r="AY202" s="182" t="s">
        <v>176</v>
      </c>
    </row>
    <row r="203" spans="2:51" s="186" customFormat="1" ht="12">
      <c r="B203" s="187"/>
      <c r="D203" s="174" t="s">
        <v>187</v>
      </c>
      <c r="E203" s="188" t="s">
        <v>3</v>
      </c>
      <c r="F203" s="189" t="s">
        <v>206</v>
      </c>
      <c r="H203" s="190">
        <v>64.65</v>
      </c>
      <c r="I203" s="8"/>
      <c r="L203" s="187"/>
      <c r="M203" s="191"/>
      <c r="T203" s="192"/>
      <c r="AT203" s="188" t="s">
        <v>187</v>
      </c>
      <c r="AU203" s="188" t="s">
        <v>79</v>
      </c>
      <c r="AV203" s="186" t="s">
        <v>183</v>
      </c>
      <c r="AW203" s="186" t="s">
        <v>33</v>
      </c>
      <c r="AX203" s="186" t="s">
        <v>15</v>
      </c>
      <c r="AY203" s="188" t="s">
        <v>176</v>
      </c>
    </row>
    <row r="204" spans="2:65" s="99" customFormat="1" ht="44.25" customHeight="1">
      <c r="B204" s="100"/>
      <c r="C204" s="206" t="s">
        <v>334</v>
      </c>
      <c r="D204" s="206" t="s">
        <v>178</v>
      </c>
      <c r="E204" s="207" t="s">
        <v>254</v>
      </c>
      <c r="F204" s="208" t="s">
        <v>255</v>
      </c>
      <c r="G204" s="209" t="s">
        <v>191</v>
      </c>
      <c r="H204" s="210">
        <v>16.863</v>
      </c>
      <c r="I204" s="4"/>
      <c r="J204" s="211">
        <f>ROUND(I204*H204,2)</f>
        <v>0</v>
      </c>
      <c r="K204" s="208" t="s">
        <v>5657</v>
      </c>
      <c r="L204" s="100"/>
      <c r="M204" s="212" t="s">
        <v>3</v>
      </c>
      <c r="N204" s="163" t="s">
        <v>42</v>
      </c>
      <c r="P204" s="164">
        <f>O204*H204</f>
        <v>0</v>
      </c>
      <c r="Q204" s="164">
        <v>0</v>
      </c>
      <c r="R204" s="164">
        <f>Q204*H204</f>
        <v>0</v>
      </c>
      <c r="S204" s="164">
        <v>0</v>
      </c>
      <c r="T204" s="165">
        <f>S204*H204</f>
        <v>0</v>
      </c>
      <c r="AR204" s="166" t="s">
        <v>183</v>
      </c>
      <c r="AT204" s="166" t="s">
        <v>178</v>
      </c>
      <c r="AU204" s="166" t="s">
        <v>79</v>
      </c>
      <c r="AY204" s="92" t="s">
        <v>176</v>
      </c>
      <c r="BE204" s="167">
        <f>IF(N204="základní",J204,0)</f>
        <v>0</v>
      </c>
      <c r="BF204" s="167">
        <f>IF(N204="snížená",J204,0)</f>
        <v>0</v>
      </c>
      <c r="BG204" s="167">
        <f>IF(N204="zákl. přenesená",J204,0)</f>
        <v>0</v>
      </c>
      <c r="BH204" s="167">
        <f>IF(N204="sníž. přenesená",J204,0)</f>
        <v>0</v>
      </c>
      <c r="BI204" s="167">
        <f>IF(N204="nulová",J204,0)</f>
        <v>0</v>
      </c>
      <c r="BJ204" s="92" t="s">
        <v>15</v>
      </c>
      <c r="BK204" s="167">
        <f>ROUND(I204*H204,2)</f>
        <v>0</v>
      </c>
      <c r="BL204" s="92" t="s">
        <v>183</v>
      </c>
      <c r="BM204" s="166" t="s">
        <v>513</v>
      </c>
    </row>
    <row r="205" spans="2:47" s="99" customFormat="1" ht="12">
      <c r="B205" s="100"/>
      <c r="D205" s="168" t="s">
        <v>185</v>
      </c>
      <c r="F205" s="169" t="s">
        <v>5739</v>
      </c>
      <c r="I205" s="5"/>
      <c r="L205" s="100"/>
      <c r="M205" s="170"/>
      <c r="T205" s="171"/>
      <c r="AT205" s="92" t="s">
        <v>185</v>
      </c>
      <c r="AU205" s="92" t="s">
        <v>79</v>
      </c>
    </row>
    <row r="206" spans="2:51" s="172" customFormat="1" ht="12">
      <c r="B206" s="173"/>
      <c r="D206" s="174" t="s">
        <v>187</v>
      </c>
      <c r="E206" s="175" t="s">
        <v>3</v>
      </c>
      <c r="F206" s="176" t="s">
        <v>5740</v>
      </c>
      <c r="H206" s="177">
        <v>16.863</v>
      </c>
      <c r="I206" s="6"/>
      <c r="L206" s="173"/>
      <c r="M206" s="178"/>
      <c r="T206" s="179"/>
      <c r="AT206" s="175" t="s">
        <v>187</v>
      </c>
      <c r="AU206" s="175" t="s">
        <v>79</v>
      </c>
      <c r="AV206" s="172" t="s">
        <v>79</v>
      </c>
      <c r="AW206" s="172" t="s">
        <v>33</v>
      </c>
      <c r="AX206" s="172" t="s">
        <v>71</v>
      </c>
      <c r="AY206" s="175" t="s">
        <v>176</v>
      </c>
    </row>
    <row r="207" spans="2:51" s="186" customFormat="1" ht="12">
      <c r="B207" s="187"/>
      <c r="D207" s="174" t="s">
        <v>187</v>
      </c>
      <c r="E207" s="188" t="s">
        <v>3</v>
      </c>
      <c r="F207" s="189" t="s">
        <v>206</v>
      </c>
      <c r="H207" s="190">
        <v>16.863</v>
      </c>
      <c r="I207" s="8"/>
      <c r="L207" s="187"/>
      <c r="M207" s="191"/>
      <c r="T207" s="192"/>
      <c r="AT207" s="188" t="s">
        <v>187</v>
      </c>
      <c r="AU207" s="188" t="s">
        <v>79</v>
      </c>
      <c r="AV207" s="186" t="s">
        <v>183</v>
      </c>
      <c r="AW207" s="186" t="s">
        <v>33</v>
      </c>
      <c r="AX207" s="186" t="s">
        <v>15</v>
      </c>
      <c r="AY207" s="188" t="s">
        <v>176</v>
      </c>
    </row>
    <row r="208" spans="2:63" s="151" customFormat="1" ht="22.9" customHeight="1">
      <c r="B208" s="152"/>
      <c r="D208" s="153" t="s">
        <v>70</v>
      </c>
      <c r="E208" s="161" t="s">
        <v>300</v>
      </c>
      <c r="F208" s="161" t="s">
        <v>5741</v>
      </c>
      <c r="I208" s="3"/>
      <c r="J208" s="162">
        <f>BK208</f>
        <v>0</v>
      </c>
      <c r="L208" s="152"/>
      <c r="M208" s="156"/>
      <c r="P208" s="157">
        <f>SUM(P209:P238)</f>
        <v>0</v>
      </c>
      <c r="R208" s="157">
        <f>SUM(R209:R238)</f>
        <v>0</v>
      </c>
      <c r="T208" s="158">
        <f>SUM(T209:T238)</f>
        <v>0</v>
      </c>
      <c r="AR208" s="153" t="s">
        <v>15</v>
      </c>
      <c r="AT208" s="159" t="s">
        <v>70</v>
      </c>
      <c r="AU208" s="159" t="s">
        <v>15</v>
      </c>
      <c r="AY208" s="153" t="s">
        <v>176</v>
      </c>
      <c r="BK208" s="160">
        <f>SUM(BK209:BK238)</f>
        <v>0</v>
      </c>
    </row>
    <row r="209" spans="2:65" s="99" customFormat="1" ht="24.2" customHeight="1">
      <c r="B209" s="100"/>
      <c r="C209" s="206" t="s">
        <v>340</v>
      </c>
      <c r="D209" s="206" t="s">
        <v>178</v>
      </c>
      <c r="E209" s="207" t="s">
        <v>5742</v>
      </c>
      <c r="F209" s="208" t="s">
        <v>5743</v>
      </c>
      <c r="G209" s="209" t="s">
        <v>181</v>
      </c>
      <c r="H209" s="210">
        <v>147.471</v>
      </c>
      <c r="I209" s="4"/>
      <c r="J209" s="211">
        <f>ROUND(I209*H209,2)</f>
        <v>0</v>
      </c>
      <c r="K209" s="208" t="s">
        <v>5657</v>
      </c>
      <c r="L209" s="100"/>
      <c r="M209" s="212" t="s">
        <v>3</v>
      </c>
      <c r="N209" s="163" t="s">
        <v>42</v>
      </c>
      <c r="P209" s="164">
        <f>O209*H209</f>
        <v>0</v>
      </c>
      <c r="Q209" s="164">
        <v>0</v>
      </c>
      <c r="R209" s="164">
        <f>Q209*H209</f>
        <v>0</v>
      </c>
      <c r="S209" s="164">
        <v>0</v>
      </c>
      <c r="T209" s="165">
        <f>S209*H209</f>
        <v>0</v>
      </c>
      <c r="AR209" s="166" t="s">
        <v>183</v>
      </c>
      <c r="AT209" s="166" t="s">
        <v>178</v>
      </c>
      <c r="AU209" s="166" t="s">
        <v>79</v>
      </c>
      <c r="AY209" s="92" t="s">
        <v>176</v>
      </c>
      <c r="BE209" s="167">
        <f>IF(N209="základní",J209,0)</f>
        <v>0</v>
      </c>
      <c r="BF209" s="167">
        <f>IF(N209="snížená",J209,0)</f>
        <v>0</v>
      </c>
      <c r="BG209" s="167">
        <f>IF(N209="zákl. přenesená",J209,0)</f>
        <v>0</v>
      </c>
      <c r="BH209" s="167">
        <f>IF(N209="sníž. přenesená",J209,0)</f>
        <v>0</v>
      </c>
      <c r="BI209" s="167">
        <f>IF(N209="nulová",J209,0)</f>
        <v>0</v>
      </c>
      <c r="BJ209" s="92" t="s">
        <v>15</v>
      </c>
      <c r="BK209" s="167">
        <f>ROUND(I209*H209,2)</f>
        <v>0</v>
      </c>
      <c r="BL209" s="92" t="s">
        <v>183</v>
      </c>
      <c r="BM209" s="166" t="s">
        <v>525</v>
      </c>
    </row>
    <row r="210" spans="2:47" s="99" customFormat="1" ht="12">
      <c r="B210" s="100"/>
      <c r="D210" s="168" t="s">
        <v>185</v>
      </c>
      <c r="F210" s="169" t="s">
        <v>5744</v>
      </c>
      <c r="I210" s="5"/>
      <c r="L210" s="100"/>
      <c r="M210" s="170"/>
      <c r="T210" s="171"/>
      <c r="AT210" s="92" t="s">
        <v>185</v>
      </c>
      <c r="AU210" s="92" t="s">
        <v>79</v>
      </c>
    </row>
    <row r="211" spans="2:51" s="180" customFormat="1" ht="12">
      <c r="B211" s="181"/>
      <c r="D211" s="174" t="s">
        <v>187</v>
      </c>
      <c r="E211" s="182" t="s">
        <v>3</v>
      </c>
      <c r="F211" s="183" t="s">
        <v>5745</v>
      </c>
      <c r="H211" s="182" t="s">
        <v>3</v>
      </c>
      <c r="I211" s="7"/>
      <c r="L211" s="181"/>
      <c r="M211" s="184"/>
      <c r="T211" s="185"/>
      <c r="AT211" s="182" t="s">
        <v>187</v>
      </c>
      <c r="AU211" s="182" t="s">
        <v>79</v>
      </c>
      <c r="AV211" s="180" t="s">
        <v>15</v>
      </c>
      <c r="AW211" s="180" t="s">
        <v>33</v>
      </c>
      <c r="AX211" s="180" t="s">
        <v>71</v>
      </c>
      <c r="AY211" s="182" t="s">
        <v>176</v>
      </c>
    </row>
    <row r="212" spans="2:51" s="180" customFormat="1" ht="12">
      <c r="B212" s="181"/>
      <c r="D212" s="174" t="s">
        <v>187</v>
      </c>
      <c r="E212" s="182" t="s">
        <v>3</v>
      </c>
      <c r="F212" s="183" t="s">
        <v>5746</v>
      </c>
      <c r="H212" s="182" t="s">
        <v>3</v>
      </c>
      <c r="I212" s="7"/>
      <c r="L212" s="181"/>
      <c r="M212" s="184"/>
      <c r="T212" s="185"/>
      <c r="AT212" s="182" t="s">
        <v>187</v>
      </c>
      <c r="AU212" s="182" t="s">
        <v>79</v>
      </c>
      <c r="AV212" s="180" t="s">
        <v>15</v>
      </c>
      <c r="AW212" s="180" t="s">
        <v>33</v>
      </c>
      <c r="AX212" s="180" t="s">
        <v>71</v>
      </c>
      <c r="AY212" s="182" t="s">
        <v>176</v>
      </c>
    </row>
    <row r="213" spans="2:51" s="172" customFormat="1" ht="12">
      <c r="B213" s="173"/>
      <c r="D213" s="174" t="s">
        <v>187</v>
      </c>
      <c r="E213" s="175" t="s">
        <v>3</v>
      </c>
      <c r="F213" s="176" t="s">
        <v>5747</v>
      </c>
      <c r="H213" s="177">
        <v>22.05</v>
      </c>
      <c r="I213" s="6"/>
      <c r="L213" s="173"/>
      <c r="M213" s="178"/>
      <c r="T213" s="179"/>
      <c r="AT213" s="175" t="s">
        <v>187</v>
      </c>
      <c r="AU213" s="175" t="s">
        <v>79</v>
      </c>
      <c r="AV213" s="172" t="s">
        <v>79</v>
      </c>
      <c r="AW213" s="172" t="s">
        <v>33</v>
      </c>
      <c r="AX213" s="172" t="s">
        <v>71</v>
      </c>
      <c r="AY213" s="175" t="s">
        <v>176</v>
      </c>
    </row>
    <row r="214" spans="2:51" s="172" customFormat="1" ht="12">
      <c r="B214" s="173"/>
      <c r="D214" s="174" t="s">
        <v>187</v>
      </c>
      <c r="E214" s="175" t="s">
        <v>3</v>
      </c>
      <c r="F214" s="176" t="s">
        <v>5748</v>
      </c>
      <c r="H214" s="177">
        <v>8.691</v>
      </c>
      <c r="I214" s="6"/>
      <c r="L214" s="173"/>
      <c r="M214" s="178"/>
      <c r="T214" s="179"/>
      <c r="AT214" s="175" t="s">
        <v>187</v>
      </c>
      <c r="AU214" s="175" t="s">
        <v>79</v>
      </c>
      <c r="AV214" s="172" t="s">
        <v>79</v>
      </c>
      <c r="AW214" s="172" t="s">
        <v>33</v>
      </c>
      <c r="AX214" s="172" t="s">
        <v>71</v>
      </c>
      <c r="AY214" s="175" t="s">
        <v>176</v>
      </c>
    </row>
    <row r="215" spans="2:51" s="195" customFormat="1" ht="12">
      <c r="B215" s="196"/>
      <c r="D215" s="174" t="s">
        <v>187</v>
      </c>
      <c r="E215" s="197" t="s">
        <v>3</v>
      </c>
      <c r="F215" s="198" t="s">
        <v>794</v>
      </c>
      <c r="H215" s="199">
        <v>30.741</v>
      </c>
      <c r="I215" s="10"/>
      <c r="L215" s="196"/>
      <c r="M215" s="200"/>
      <c r="T215" s="201"/>
      <c r="AT215" s="197" t="s">
        <v>187</v>
      </c>
      <c r="AU215" s="197" t="s">
        <v>79</v>
      </c>
      <c r="AV215" s="195" t="s">
        <v>195</v>
      </c>
      <c r="AW215" s="195" t="s">
        <v>33</v>
      </c>
      <c r="AX215" s="195" t="s">
        <v>71</v>
      </c>
      <c r="AY215" s="197" t="s">
        <v>176</v>
      </c>
    </row>
    <row r="216" spans="2:51" s="172" customFormat="1" ht="12">
      <c r="B216" s="173"/>
      <c r="D216" s="174" t="s">
        <v>187</v>
      </c>
      <c r="E216" s="175" t="s">
        <v>3</v>
      </c>
      <c r="F216" s="176" t="s">
        <v>5749</v>
      </c>
      <c r="H216" s="177">
        <v>116.73</v>
      </c>
      <c r="I216" s="6"/>
      <c r="L216" s="173"/>
      <c r="M216" s="178"/>
      <c r="T216" s="179"/>
      <c r="AT216" s="175" t="s">
        <v>187</v>
      </c>
      <c r="AU216" s="175" t="s">
        <v>79</v>
      </c>
      <c r="AV216" s="172" t="s">
        <v>79</v>
      </c>
      <c r="AW216" s="172" t="s">
        <v>33</v>
      </c>
      <c r="AX216" s="172" t="s">
        <v>71</v>
      </c>
      <c r="AY216" s="175" t="s">
        <v>176</v>
      </c>
    </row>
    <row r="217" spans="2:51" s="195" customFormat="1" ht="12">
      <c r="B217" s="196"/>
      <c r="D217" s="174" t="s">
        <v>187</v>
      </c>
      <c r="E217" s="197" t="s">
        <v>3</v>
      </c>
      <c r="F217" s="198" t="s">
        <v>794</v>
      </c>
      <c r="H217" s="199">
        <v>116.73</v>
      </c>
      <c r="I217" s="10"/>
      <c r="L217" s="196"/>
      <c r="M217" s="200"/>
      <c r="T217" s="201"/>
      <c r="AT217" s="197" t="s">
        <v>187</v>
      </c>
      <c r="AU217" s="197" t="s">
        <v>79</v>
      </c>
      <c r="AV217" s="195" t="s">
        <v>195</v>
      </c>
      <c r="AW217" s="195" t="s">
        <v>33</v>
      </c>
      <c r="AX217" s="195" t="s">
        <v>71</v>
      </c>
      <c r="AY217" s="197" t="s">
        <v>176</v>
      </c>
    </row>
    <row r="218" spans="2:51" s="186" customFormat="1" ht="12">
      <c r="B218" s="187"/>
      <c r="D218" s="174" t="s">
        <v>187</v>
      </c>
      <c r="E218" s="188" t="s">
        <v>3</v>
      </c>
      <c r="F218" s="189" t="s">
        <v>206</v>
      </c>
      <c r="H218" s="190">
        <v>147.471</v>
      </c>
      <c r="I218" s="8"/>
      <c r="L218" s="187"/>
      <c r="M218" s="191"/>
      <c r="T218" s="192"/>
      <c r="AT218" s="188" t="s">
        <v>187</v>
      </c>
      <c r="AU218" s="188" t="s">
        <v>79</v>
      </c>
      <c r="AV218" s="186" t="s">
        <v>183</v>
      </c>
      <c r="AW218" s="186" t="s">
        <v>33</v>
      </c>
      <c r="AX218" s="186" t="s">
        <v>15</v>
      </c>
      <c r="AY218" s="188" t="s">
        <v>176</v>
      </c>
    </row>
    <row r="219" spans="2:65" s="99" customFormat="1" ht="16.5" customHeight="1">
      <c r="B219" s="100"/>
      <c r="C219" s="206" t="s">
        <v>346</v>
      </c>
      <c r="D219" s="206" t="s">
        <v>178</v>
      </c>
      <c r="E219" s="207" t="s">
        <v>5750</v>
      </c>
      <c r="F219" s="208" t="s">
        <v>5751</v>
      </c>
      <c r="G219" s="209" t="s">
        <v>191</v>
      </c>
      <c r="H219" s="210">
        <v>126.662</v>
      </c>
      <c r="I219" s="4"/>
      <c r="J219" s="211">
        <f>ROUND(I219*H219,2)</f>
        <v>0</v>
      </c>
      <c r="K219" s="208" t="s">
        <v>3</v>
      </c>
      <c r="L219" s="100"/>
      <c r="M219" s="212" t="s">
        <v>3</v>
      </c>
      <c r="N219" s="163" t="s">
        <v>42</v>
      </c>
      <c r="P219" s="164">
        <f>O219*H219</f>
        <v>0</v>
      </c>
      <c r="Q219" s="164">
        <v>0</v>
      </c>
      <c r="R219" s="164">
        <f>Q219*H219</f>
        <v>0</v>
      </c>
      <c r="S219" s="164">
        <v>0</v>
      </c>
      <c r="T219" s="165">
        <f>S219*H219</f>
        <v>0</v>
      </c>
      <c r="AR219" s="166" t="s">
        <v>183</v>
      </c>
      <c r="AT219" s="166" t="s">
        <v>178</v>
      </c>
      <c r="AU219" s="166" t="s">
        <v>79</v>
      </c>
      <c r="AY219" s="92" t="s">
        <v>176</v>
      </c>
      <c r="BE219" s="167">
        <f>IF(N219="základní",J219,0)</f>
        <v>0</v>
      </c>
      <c r="BF219" s="167">
        <f>IF(N219="snížená",J219,0)</f>
        <v>0</v>
      </c>
      <c r="BG219" s="167">
        <f>IF(N219="zákl. přenesená",J219,0)</f>
        <v>0</v>
      </c>
      <c r="BH219" s="167">
        <f>IF(N219="sníž. přenesená",J219,0)</f>
        <v>0</v>
      </c>
      <c r="BI219" s="167">
        <f>IF(N219="nulová",J219,0)</f>
        <v>0</v>
      </c>
      <c r="BJ219" s="92" t="s">
        <v>15</v>
      </c>
      <c r="BK219" s="167">
        <f>ROUND(I219*H219,2)</f>
        <v>0</v>
      </c>
      <c r="BL219" s="92" t="s">
        <v>183</v>
      </c>
      <c r="BM219" s="166" t="s">
        <v>538</v>
      </c>
    </row>
    <row r="220" spans="2:51" s="180" customFormat="1" ht="12">
      <c r="B220" s="181"/>
      <c r="D220" s="174" t="s">
        <v>187</v>
      </c>
      <c r="E220" s="182" t="s">
        <v>3</v>
      </c>
      <c r="F220" s="183" t="s">
        <v>5752</v>
      </c>
      <c r="H220" s="182" t="s">
        <v>3</v>
      </c>
      <c r="I220" s="7"/>
      <c r="L220" s="181"/>
      <c r="M220" s="184"/>
      <c r="T220" s="185"/>
      <c r="AT220" s="182" t="s">
        <v>187</v>
      </c>
      <c r="AU220" s="182" t="s">
        <v>79</v>
      </c>
      <c r="AV220" s="180" t="s">
        <v>15</v>
      </c>
      <c r="AW220" s="180" t="s">
        <v>33</v>
      </c>
      <c r="AX220" s="180" t="s">
        <v>71</v>
      </c>
      <c r="AY220" s="182" t="s">
        <v>176</v>
      </c>
    </row>
    <row r="221" spans="2:51" s="172" customFormat="1" ht="12">
      <c r="B221" s="173"/>
      <c r="D221" s="174" t="s">
        <v>187</v>
      </c>
      <c r="E221" s="175" t="s">
        <v>3</v>
      </c>
      <c r="F221" s="176" t="s">
        <v>5753</v>
      </c>
      <c r="H221" s="177">
        <v>126.662</v>
      </c>
      <c r="I221" s="6"/>
      <c r="L221" s="173"/>
      <c r="M221" s="178"/>
      <c r="T221" s="179"/>
      <c r="AT221" s="175" t="s">
        <v>187</v>
      </c>
      <c r="AU221" s="175" t="s">
        <v>79</v>
      </c>
      <c r="AV221" s="172" t="s">
        <v>79</v>
      </c>
      <c r="AW221" s="172" t="s">
        <v>33</v>
      </c>
      <c r="AX221" s="172" t="s">
        <v>71</v>
      </c>
      <c r="AY221" s="175" t="s">
        <v>176</v>
      </c>
    </row>
    <row r="222" spans="2:51" s="180" customFormat="1" ht="22.5">
      <c r="B222" s="181"/>
      <c r="D222" s="174" t="s">
        <v>187</v>
      </c>
      <c r="E222" s="182" t="s">
        <v>3</v>
      </c>
      <c r="F222" s="183" t="s">
        <v>5698</v>
      </c>
      <c r="H222" s="182" t="s">
        <v>3</v>
      </c>
      <c r="I222" s="7"/>
      <c r="L222" s="181"/>
      <c r="M222" s="184"/>
      <c r="T222" s="185"/>
      <c r="AT222" s="182" t="s">
        <v>187</v>
      </c>
      <c r="AU222" s="182" t="s">
        <v>79</v>
      </c>
      <c r="AV222" s="180" t="s">
        <v>15</v>
      </c>
      <c r="AW222" s="180" t="s">
        <v>33</v>
      </c>
      <c r="AX222" s="180" t="s">
        <v>71</v>
      </c>
      <c r="AY222" s="182" t="s">
        <v>176</v>
      </c>
    </row>
    <row r="223" spans="2:51" s="186" customFormat="1" ht="12">
      <c r="B223" s="187"/>
      <c r="D223" s="174" t="s">
        <v>187</v>
      </c>
      <c r="E223" s="188" t="s">
        <v>3</v>
      </c>
      <c r="F223" s="189" t="s">
        <v>206</v>
      </c>
      <c r="H223" s="190">
        <v>126.662</v>
      </c>
      <c r="I223" s="8"/>
      <c r="L223" s="187"/>
      <c r="M223" s="191"/>
      <c r="T223" s="192"/>
      <c r="AT223" s="188" t="s">
        <v>187</v>
      </c>
      <c r="AU223" s="188" t="s">
        <v>79</v>
      </c>
      <c r="AV223" s="186" t="s">
        <v>183</v>
      </c>
      <c r="AW223" s="186" t="s">
        <v>33</v>
      </c>
      <c r="AX223" s="186" t="s">
        <v>15</v>
      </c>
      <c r="AY223" s="188" t="s">
        <v>176</v>
      </c>
    </row>
    <row r="224" spans="2:65" s="99" customFormat="1" ht="37.9" customHeight="1">
      <c r="B224" s="100"/>
      <c r="C224" s="206" t="s">
        <v>353</v>
      </c>
      <c r="D224" s="206" t="s">
        <v>178</v>
      </c>
      <c r="E224" s="207" t="s">
        <v>5754</v>
      </c>
      <c r="F224" s="208" t="s">
        <v>5755</v>
      </c>
      <c r="G224" s="209" t="s">
        <v>181</v>
      </c>
      <c r="H224" s="210">
        <v>300</v>
      </c>
      <c r="I224" s="4"/>
      <c r="J224" s="211">
        <f>ROUND(I224*H224,2)</f>
        <v>0</v>
      </c>
      <c r="K224" s="208" t="s">
        <v>5657</v>
      </c>
      <c r="L224" s="100"/>
      <c r="M224" s="212" t="s">
        <v>3</v>
      </c>
      <c r="N224" s="163" t="s">
        <v>42</v>
      </c>
      <c r="P224" s="164">
        <f>O224*H224</f>
        <v>0</v>
      </c>
      <c r="Q224" s="164">
        <v>0</v>
      </c>
      <c r="R224" s="164">
        <f>Q224*H224</f>
        <v>0</v>
      </c>
      <c r="S224" s="164">
        <v>0</v>
      </c>
      <c r="T224" s="165">
        <f>S224*H224</f>
        <v>0</v>
      </c>
      <c r="AR224" s="166" t="s">
        <v>183</v>
      </c>
      <c r="AT224" s="166" t="s">
        <v>178</v>
      </c>
      <c r="AU224" s="166" t="s">
        <v>79</v>
      </c>
      <c r="AY224" s="92" t="s">
        <v>176</v>
      </c>
      <c r="BE224" s="167">
        <f>IF(N224="základní",J224,0)</f>
        <v>0</v>
      </c>
      <c r="BF224" s="167">
        <f>IF(N224="snížená",J224,0)</f>
        <v>0</v>
      </c>
      <c r="BG224" s="167">
        <f>IF(N224="zákl. přenesená",J224,0)</f>
        <v>0</v>
      </c>
      <c r="BH224" s="167">
        <f>IF(N224="sníž. přenesená",J224,0)</f>
        <v>0</v>
      </c>
      <c r="BI224" s="167">
        <f>IF(N224="nulová",J224,0)</f>
        <v>0</v>
      </c>
      <c r="BJ224" s="92" t="s">
        <v>15</v>
      </c>
      <c r="BK224" s="167">
        <f>ROUND(I224*H224,2)</f>
        <v>0</v>
      </c>
      <c r="BL224" s="92" t="s">
        <v>183</v>
      </c>
      <c r="BM224" s="166" t="s">
        <v>550</v>
      </c>
    </row>
    <row r="225" spans="2:47" s="99" customFormat="1" ht="12">
      <c r="B225" s="100"/>
      <c r="D225" s="168" t="s">
        <v>185</v>
      </c>
      <c r="F225" s="169" t="s">
        <v>5756</v>
      </c>
      <c r="I225" s="5"/>
      <c r="L225" s="100"/>
      <c r="M225" s="170"/>
      <c r="T225" s="171"/>
      <c r="AT225" s="92" t="s">
        <v>185</v>
      </c>
      <c r="AU225" s="92" t="s">
        <v>79</v>
      </c>
    </row>
    <row r="226" spans="2:51" s="172" customFormat="1" ht="12">
      <c r="B226" s="173"/>
      <c r="D226" s="174" t="s">
        <v>187</v>
      </c>
      <c r="E226" s="175" t="s">
        <v>3</v>
      </c>
      <c r="F226" s="176" t="s">
        <v>5757</v>
      </c>
      <c r="H226" s="177">
        <v>300</v>
      </c>
      <c r="I226" s="6"/>
      <c r="L226" s="173"/>
      <c r="M226" s="178"/>
      <c r="T226" s="179"/>
      <c r="AT226" s="175" t="s">
        <v>187</v>
      </c>
      <c r="AU226" s="175" t="s">
        <v>79</v>
      </c>
      <c r="AV226" s="172" t="s">
        <v>79</v>
      </c>
      <c r="AW226" s="172" t="s">
        <v>33</v>
      </c>
      <c r="AX226" s="172" t="s">
        <v>71</v>
      </c>
      <c r="AY226" s="175" t="s">
        <v>176</v>
      </c>
    </row>
    <row r="227" spans="2:51" s="186" customFormat="1" ht="12">
      <c r="B227" s="187"/>
      <c r="D227" s="174" t="s">
        <v>187</v>
      </c>
      <c r="E227" s="188" t="s">
        <v>3</v>
      </c>
      <c r="F227" s="189" t="s">
        <v>206</v>
      </c>
      <c r="H227" s="190">
        <v>300</v>
      </c>
      <c r="I227" s="8"/>
      <c r="L227" s="187"/>
      <c r="M227" s="191"/>
      <c r="T227" s="192"/>
      <c r="AT227" s="188" t="s">
        <v>187</v>
      </c>
      <c r="AU227" s="188" t="s">
        <v>79</v>
      </c>
      <c r="AV227" s="186" t="s">
        <v>183</v>
      </c>
      <c r="AW227" s="186" t="s">
        <v>33</v>
      </c>
      <c r="AX227" s="186" t="s">
        <v>15</v>
      </c>
      <c r="AY227" s="188" t="s">
        <v>176</v>
      </c>
    </row>
    <row r="228" spans="2:65" s="99" customFormat="1" ht="37.9" customHeight="1">
      <c r="B228" s="100"/>
      <c r="C228" s="206" t="s">
        <v>359</v>
      </c>
      <c r="D228" s="206" t="s">
        <v>178</v>
      </c>
      <c r="E228" s="207" t="s">
        <v>5758</v>
      </c>
      <c r="F228" s="208" t="s">
        <v>5759</v>
      </c>
      <c r="G228" s="209" t="s">
        <v>181</v>
      </c>
      <c r="H228" s="210">
        <v>300</v>
      </c>
      <c r="I228" s="4"/>
      <c r="J228" s="211">
        <f>ROUND(I228*H228,2)</f>
        <v>0</v>
      </c>
      <c r="K228" s="208" t="s">
        <v>5657</v>
      </c>
      <c r="L228" s="100"/>
      <c r="M228" s="212" t="s">
        <v>3</v>
      </c>
      <c r="N228" s="163" t="s">
        <v>42</v>
      </c>
      <c r="P228" s="164">
        <f>O228*H228</f>
        <v>0</v>
      </c>
      <c r="Q228" s="164">
        <v>0</v>
      </c>
      <c r="R228" s="164">
        <f>Q228*H228</f>
        <v>0</v>
      </c>
      <c r="S228" s="164">
        <v>0</v>
      </c>
      <c r="T228" s="165">
        <f>S228*H228</f>
        <v>0</v>
      </c>
      <c r="AR228" s="166" t="s">
        <v>183</v>
      </c>
      <c r="AT228" s="166" t="s">
        <v>178</v>
      </c>
      <c r="AU228" s="166" t="s">
        <v>79</v>
      </c>
      <c r="AY228" s="92" t="s">
        <v>176</v>
      </c>
      <c r="BE228" s="167">
        <f>IF(N228="základní",J228,0)</f>
        <v>0</v>
      </c>
      <c r="BF228" s="167">
        <f>IF(N228="snížená",J228,0)</f>
        <v>0</v>
      </c>
      <c r="BG228" s="167">
        <f>IF(N228="zákl. přenesená",J228,0)</f>
        <v>0</v>
      </c>
      <c r="BH228" s="167">
        <f>IF(N228="sníž. přenesená",J228,0)</f>
        <v>0</v>
      </c>
      <c r="BI228" s="167">
        <f>IF(N228="nulová",J228,0)</f>
        <v>0</v>
      </c>
      <c r="BJ228" s="92" t="s">
        <v>15</v>
      </c>
      <c r="BK228" s="167">
        <f>ROUND(I228*H228,2)</f>
        <v>0</v>
      </c>
      <c r="BL228" s="92" t="s">
        <v>183</v>
      </c>
      <c r="BM228" s="166" t="s">
        <v>566</v>
      </c>
    </row>
    <row r="229" spans="2:47" s="99" customFormat="1" ht="12">
      <c r="B229" s="100"/>
      <c r="D229" s="168" t="s">
        <v>185</v>
      </c>
      <c r="F229" s="169" t="s">
        <v>5760</v>
      </c>
      <c r="I229" s="5"/>
      <c r="L229" s="100"/>
      <c r="M229" s="170"/>
      <c r="T229" s="171"/>
      <c r="AT229" s="92" t="s">
        <v>185</v>
      </c>
      <c r="AU229" s="92" t="s">
        <v>79</v>
      </c>
    </row>
    <row r="230" spans="2:51" s="172" customFormat="1" ht="12">
      <c r="B230" s="173"/>
      <c r="D230" s="174" t="s">
        <v>187</v>
      </c>
      <c r="E230" s="175" t="s">
        <v>3</v>
      </c>
      <c r="F230" s="176" t="s">
        <v>5757</v>
      </c>
      <c r="H230" s="177">
        <v>300</v>
      </c>
      <c r="I230" s="6"/>
      <c r="L230" s="173"/>
      <c r="M230" s="178"/>
      <c r="T230" s="179"/>
      <c r="AT230" s="175" t="s">
        <v>187</v>
      </c>
      <c r="AU230" s="175" t="s">
        <v>79</v>
      </c>
      <c r="AV230" s="172" t="s">
        <v>79</v>
      </c>
      <c r="AW230" s="172" t="s">
        <v>33</v>
      </c>
      <c r="AX230" s="172" t="s">
        <v>71</v>
      </c>
      <c r="AY230" s="175" t="s">
        <v>176</v>
      </c>
    </row>
    <row r="231" spans="2:51" s="186" customFormat="1" ht="12">
      <c r="B231" s="187"/>
      <c r="D231" s="174" t="s">
        <v>187</v>
      </c>
      <c r="E231" s="188" t="s">
        <v>3</v>
      </c>
      <c r="F231" s="189" t="s">
        <v>206</v>
      </c>
      <c r="H231" s="190">
        <v>300</v>
      </c>
      <c r="I231" s="8"/>
      <c r="L231" s="187"/>
      <c r="M231" s="191"/>
      <c r="T231" s="192"/>
      <c r="AT231" s="188" t="s">
        <v>187</v>
      </c>
      <c r="AU231" s="188" t="s">
        <v>79</v>
      </c>
      <c r="AV231" s="186" t="s">
        <v>183</v>
      </c>
      <c r="AW231" s="186" t="s">
        <v>33</v>
      </c>
      <c r="AX231" s="186" t="s">
        <v>15</v>
      </c>
      <c r="AY231" s="188" t="s">
        <v>176</v>
      </c>
    </row>
    <row r="232" spans="2:65" s="99" customFormat="1" ht="16.5" customHeight="1">
      <c r="B232" s="100"/>
      <c r="C232" s="213" t="s">
        <v>365</v>
      </c>
      <c r="D232" s="213" t="s">
        <v>312</v>
      </c>
      <c r="E232" s="214" t="s">
        <v>5761</v>
      </c>
      <c r="F232" s="215" t="s">
        <v>5762</v>
      </c>
      <c r="G232" s="216" t="s">
        <v>1958</v>
      </c>
      <c r="H232" s="217">
        <v>9.45</v>
      </c>
      <c r="I232" s="9"/>
      <c r="J232" s="218">
        <f>ROUND(I232*H232,2)</f>
        <v>0</v>
      </c>
      <c r="K232" s="215" t="s">
        <v>5657</v>
      </c>
      <c r="L232" s="193"/>
      <c r="M232" s="219" t="s">
        <v>3</v>
      </c>
      <c r="N232" s="194" t="s">
        <v>42</v>
      </c>
      <c r="P232" s="164">
        <f>O232*H232</f>
        <v>0</v>
      </c>
      <c r="Q232" s="164">
        <v>0</v>
      </c>
      <c r="R232" s="164">
        <f>Q232*H232</f>
        <v>0</v>
      </c>
      <c r="S232" s="164">
        <v>0</v>
      </c>
      <c r="T232" s="165">
        <f>S232*H232</f>
        <v>0</v>
      </c>
      <c r="AR232" s="166" t="s">
        <v>241</v>
      </c>
      <c r="AT232" s="166" t="s">
        <v>312</v>
      </c>
      <c r="AU232" s="166" t="s">
        <v>79</v>
      </c>
      <c r="AY232" s="92" t="s">
        <v>176</v>
      </c>
      <c r="BE232" s="167">
        <f>IF(N232="základní",J232,0)</f>
        <v>0</v>
      </c>
      <c r="BF232" s="167">
        <f>IF(N232="snížená",J232,0)</f>
        <v>0</v>
      </c>
      <c r="BG232" s="167">
        <f>IF(N232="zákl. přenesená",J232,0)</f>
        <v>0</v>
      </c>
      <c r="BH232" s="167">
        <f>IF(N232="sníž. přenesená",J232,0)</f>
        <v>0</v>
      </c>
      <c r="BI232" s="167">
        <f>IF(N232="nulová",J232,0)</f>
        <v>0</v>
      </c>
      <c r="BJ232" s="92" t="s">
        <v>15</v>
      </c>
      <c r="BK232" s="167">
        <f>ROUND(I232*H232,2)</f>
        <v>0</v>
      </c>
      <c r="BL232" s="92" t="s">
        <v>183</v>
      </c>
      <c r="BM232" s="166" t="s">
        <v>588</v>
      </c>
    </row>
    <row r="233" spans="2:51" s="172" customFormat="1" ht="12">
      <c r="B233" s="173"/>
      <c r="D233" s="174" t="s">
        <v>187</v>
      </c>
      <c r="E233" s="175" t="s">
        <v>3</v>
      </c>
      <c r="F233" s="176" t="s">
        <v>5763</v>
      </c>
      <c r="H233" s="177">
        <v>9.45</v>
      </c>
      <c r="I233" s="6"/>
      <c r="L233" s="173"/>
      <c r="M233" s="178"/>
      <c r="T233" s="179"/>
      <c r="AT233" s="175" t="s">
        <v>187</v>
      </c>
      <c r="AU233" s="175" t="s">
        <v>79</v>
      </c>
      <c r="AV233" s="172" t="s">
        <v>79</v>
      </c>
      <c r="AW233" s="172" t="s">
        <v>33</v>
      </c>
      <c r="AX233" s="172" t="s">
        <v>71</v>
      </c>
      <c r="AY233" s="175" t="s">
        <v>176</v>
      </c>
    </row>
    <row r="234" spans="2:51" s="186" customFormat="1" ht="12">
      <c r="B234" s="187"/>
      <c r="D234" s="174" t="s">
        <v>187</v>
      </c>
      <c r="E234" s="188" t="s">
        <v>3</v>
      </c>
      <c r="F234" s="189" t="s">
        <v>206</v>
      </c>
      <c r="H234" s="190">
        <v>9.45</v>
      </c>
      <c r="I234" s="8"/>
      <c r="L234" s="187"/>
      <c r="M234" s="191"/>
      <c r="T234" s="192"/>
      <c r="AT234" s="188" t="s">
        <v>187</v>
      </c>
      <c r="AU234" s="188" t="s">
        <v>79</v>
      </c>
      <c r="AV234" s="186" t="s">
        <v>183</v>
      </c>
      <c r="AW234" s="186" t="s">
        <v>33</v>
      </c>
      <c r="AX234" s="186" t="s">
        <v>15</v>
      </c>
      <c r="AY234" s="188" t="s">
        <v>176</v>
      </c>
    </row>
    <row r="235" spans="2:65" s="99" customFormat="1" ht="24.2" customHeight="1">
      <c r="B235" s="100"/>
      <c r="C235" s="206" t="s">
        <v>370</v>
      </c>
      <c r="D235" s="206" t="s">
        <v>178</v>
      </c>
      <c r="E235" s="207" t="s">
        <v>5764</v>
      </c>
      <c r="F235" s="208" t="s">
        <v>5765</v>
      </c>
      <c r="G235" s="209" t="s">
        <v>181</v>
      </c>
      <c r="H235" s="210">
        <v>1.84</v>
      </c>
      <c r="I235" s="4"/>
      <c r="J235" s="211">
        <f>ROUND(I235*H235,2)</f>
        <v>0</v>
      </c>
      <c r="K235" s="208" t="s">
        <v>3</v>
      </c>
      <c r="L235" s="100"/>
      <c r="M235" s="212" t="s">
        <v>3</v>
      </c>
      <c r="N235" s="163" t="s">
        <v>42</v>
      </c>
      <c r="P235" s="164">
        <f>O235*H235</f>
        <v>0</v>
      </c>
      <c r="Q235" s="164">
        <v>0</v>
      </c>
      <c r="R235" s="164">
        <f>Q235*H235</f>
        <v>0</v>
      </c>
      <c r="S235" s="164">
        <v>0</v>
      </c>
      <c r="T235" s="165">
        <f>S235*H235</f>
        <v>0</v>
      </c>
      <c r="AR235" s="166" t="s">
        <v>183</v>
      </c>
      <c r="AT235" s="166" t="s">
        <v>178</v>
      </c>
      <c r="AU235" s="166" t="s">
        <v>79</v>
      </c>
      <c r="AY235" s="92" t="s">
        <v>176</v>
      </c>
      <c r="BE235" s="167">
        <f>IF(N235="základní",J235,0)</f>
        <v>0</v>
      </c>
      <c r="BF235" s="167">
        <f>IF(N235="snížená",J235,0)</f>
        <v>0</v>
      </c>
      <c r="BG235" s="167">
        <f>IF(N235="zákl. přenesená",J235,0)</f>
        <v>0</v>
      </c>
      <c r="BH235" s="167">
        <f>IF(N235="sníž. přenesená",J235,0)</f>
        <v>0</v>
      </c>
      <c r="BI235" s="167">
        <f>IF(N235="nulová",J235,0)</f>
        <v>0</v>
      </c>
      <c r="BJ235" s="92" t="s">
        <v>15</v>
      </c>
      <c r="BK235" s="167">
        <f>ROUND(I235*H235,2)</f>
        <v>0</v>
      </c>
      <c r="BL235" s="92" t="s">
        <v>183</v>
      </c>
      <c r="BM235" s="166" t="s">
        <v>602</v>
      </c>
    </row>
    <row r="236" spans="2:51" s="172" customFormat="1" ht="12">
      <c r="B236" s="173"/>
      <c r="D236" s="174" t="s">
        <v>187</v>
      </c>
      <c r="E236" s="175" t="s">
        <v>3</v>
      </c>
      <c r="F236" s="176" t="s">
        <v>5766</v>
      </c>
      <c r="H236" s="177">
        <v>0.64</v>
      </c>
      <c r="I236" s="6"/>
      <c r="L236" s="173"/>
      <c r="M236" s="178"/>
      <c r="T236" s="179"/>
      <c r="AT236" s="175" t="s">
        <v>187</v>
      </c>
      <c r="AU236" s="175" t="s">
        <v>79</v>
      </c>
      <c r="AV236" s="172" t="s">
        <v>79</v>
      </c>
      <c r="AW236" s="172" t="s">
        <v>33</v>
      </c>
      <c r="AX236" s="172" t="s">
        <v>71</v>
      </c>
      <c r="AY236" s="175" t="s">
        <v>176</v>
      </c>
    </row>
    <row r="237" spans="2:51" s="172" customFormat="1" ht="12">
      <c r="B237" s="173"/>
      <c r="D237" s="174" t="s">
        <v>187</v>
      </c>
      <c r="E237" s="175" t="s">
        <v>3</v>
      </c>
      <c r="F237" s="176" t="s">
        <v>5767</v>
      </c>
      <c r="H237" s="177">
        <v>1.2</v>
      </c>
      <c r="I237" s="6"/>
      <c r="L237" s="173"/>
      <c r="M237" s="178"/>
      <c r="T237" s="179"/>
      <c r="AT237" s="175" t="s">
        <v>187</v>
      </c>
      <c r="AU237" s="175" t="s">
        <v>79</v>
      </c>
      <c r="AV237" s="172" t="s">
        <v>79</v>
      </c>
      <c r="AW237" s="172" t="s">
        <v>33</v>
      </c>
      <c r="AX237" s="172" t="s">
        <v>71</v>
      </c>
      <c r="AY237" s="175" t="s">
        <v>176</v>
      </c>
    </row>
    <row r="238" spans="2:51" s="186" customFormat="1" ht="12">
      <c r="B238" s="187"/>
      <c r="D238" s="174" t="s">
        <v>187</v>
      </c>
      <c r="E238" s="188" t="s">
        <v>3</v>
      </c>
      <c r="F238" s="189" t="s">
        <v>206</v>
      </c>
      <c r="H238" s="190">
        <v>1.84</v>
      </c>
      <c r="I238" s="8"/>
      <c r="L238" s="187"/>
      <c r="M238" s="191"/>
      <c r="T238" s="192"/>
      <c r="AT238" s="188" t="s">
        <v>187</v>
      </c>
      <c r="AU238" s="188" t="s">
        <v>79</v>
      </c>
      <c r="AV238" s="186" t="s">
        <v>183</v>
      </c>
      <c r="AW238" s="186" t="s">
        <v>33</v>
      </c>
      <c r="AX238" s="186" t="s">
        <v>15</v>
      </c>
      <c r="AY238" s="188" t="s">
        <v>176</v>
      </c>
    </row>
    <row r="239" spans="2:63" s="151" customFormat="1" ht="22.9" customHeight="1">
      <c r="B239" s="152"/>
      <c r="D239" s="153" t="s">
        <v>70</v>
      </c>
      <c r="E239" s="161" t="s">
        <v>213</v>
      </c>
      <c r="F239" s="161" t="s">
        <v>5768</v>
      </c>
      <c r="I239" s="3"/>
      <c r="J239" s="162">
        <f>BK239</f>
        <v>0</v>
      </c>
      <c r="L239" s="152"/>
      <c r="M239" s="156"/>
      <c r="P239" s="157">
        <v>0</v>
      </c>
      <c r="R239" s="157">
        <v>0</v>
      </c>
      <c r="T239" s="158">
        <v>0</v>
      </c>
      <c r="AR239" s="153" t="s">
        <v>15</v>
      </c>
      <c r="AT239" s="159" t="s">
        <v>70</v>
      </c>
      <c r="AU239" s="159" t="s">
        <v>15</v>
      </c>
      <c r="AY239" s="153" t="s">
        <v>176</v>
      </c>
      <c r="BK239" s="160">
        <v>0</v>
      </c>
    </row>
    <row r="240" spans="2:63" s="151" customFormat="1" ht="22.9" customHeight="1">
      <c r="B240" s="152"/>
      <c r="D240" s="153" t="s">
        <v>70</v>
      </c>
      <c r="E240" s="161" t="s">
        <v>566</v>
      </c>
      <c r="F240" s="161" t="s">
        <v>5769</v>
      </c>
      <c r="I240" s="3"/>
      <c r="J240" s="162">
        <f>BK240</f>
        <v>0</v>
      </c>
      <c r="L240" s="152"/>
      <c r="M240" s="156"/>
      <c r="P240" s="157">
        <f>SUM(P241:P248)</f>
        <v>0</v>
      </c>
      <c r="R240" s="157">
        <f>SUM(R241:R248)</f>
        <v>0</v>
      </c>
      <c r="T240" s="158">
        <f>SUM(T241:T248)</f>
        <v>0</v>
      </c>
      <c r="AR240" s="153" t="s">
        <v>15</v>
      </c>
      <c r="AT240" s="159" t="s">
        <v>70</v>
      </c>
      <c r="AU240" s="159" t="s">
        <v>15</v>
      </c>
      <c r="AY240" s="153" t="s">
        <v>176</v>
      </c>
      <c r="BK240" s="160">
        <f>SUM(BK241:BK248)</f>
        <v>0</v>
      </c>
    </row>
    <row r="241" spans="2:65" s="99" customFormat="1" ht="33" customHeight="1">
      <c r="B241" s="100"/>
      <c r="C241" s="206" t="s">
        <v>376</v>
      </c>
      <c r="D241" s="206" t="s">
        <v>178</v>
      </c>
      <c r="E241" s="207" t="s">
        <v>5770</v>
      </c>
      <c r="F241" s="208" t="s">
        <v>5771</v>
      </c>
      <c r="G241" s="209" t="s">
        <v>181</v>
      </c>
      <c r="H241" s="210">
        <v>424.169</v>
      </c>
      <c r="I241" s="4"/>
      <c r="J241" s="211">
        <f>ROUND(I241*H241,2)</f>
        <v>0</v>
      </c>
      <c r="K241" s="208" t="s">
        <v>5657</v>
      </c>
      <c r="L241" s="100"/>
      <c r="M241" s="212" t="s">
        <v>3</v>
      </c>
      <c r="N241" s="163" t="s">
        <v>42</v>
      </c>
      <c r="P241" s="164">
        <f>O241*H241</f>
        <v>0</v>
      </c>
      <c r="Q241" s="164">
        <v>0</v>
      </c>
      <c r="R241" s="164">
        <f>Q241*H241</f>
        <v>0</v>
      </c>
      <c r="S241" s="164">
        <v>0</v>
      </c>
      <c r="T241" s="165">
        <f>S241*H241</f>
        <v>0</v>
      </c>
      <c r="AR241" s="166" t="s">
        <v>183</v>
      </c>
      <c r="AT241" s="166" t="s">
        <v>178</v>
      </c>
      <c r="AU241" s="166" t="s">
        <v>79</v>
      </c>
      <c r="AY241" s="92" t="s">
        <v>176</v>
      </c>
      <c r="BE241" s="167">
        <f>IF(N241="základní",J241,0)</f>
        <v>0</v>
      </c>
      <c r="BF241" s="167">
        <f>IF(N241="snížená",J241,0)</f>
        <v>0</v>
      </c>
      <c r="BG241" s="167">
        <f>IF(N241="zákl. přenesená",J241,0)</f>
        <v>0</v>
      </c>
      <c r="BH241" s="167">
        <f>IF(N241="sníž. přenesená",J241,0)</f>
        <v>0</v>
      </c>
      <c r="BI241" s="167">
        <f>IF(N241="nulová",J241,0)</f>
        <v>0</v>
      </c>
      <c r="BJ241" s="92" t="s">
        <v>15</v>
      </c>
      <c r="BK241" s="167">
        <f>ROUND(I241*H241,2)</f>
        <v>0</v>
      </c>
      <c r="BL241" s="92" t="s">
        <v>183</v>
      </c>
      <c r="BM241" s="166" t="s">
        <v>621</v>
      </c>
    </row>
    <row r="242" spans="2:47" s="99" customFormat="1" ht="12">
      <c r="B242" s="100"/>
      <c r="D242" s="168" t="s">
        <v>185</v>
      </c>
      <c r="F242" s="169" t="s">
        <v>5772</v>
      </c>
      <c r="I242" s="5"/>
      <c r="L242" s="100"/>
      <c r="M242" s="170"/>
      <c r="T242" s="171"/>
      <c r="AT242" s="92" t="s">
        <v>185</v>
      </c>
      <c r="AU242" s="92" t="s">
        <v>79</v>
      </c>
    </row>
    <row r="243" spans="2:51" s="172" customFormat="1" ht="12">
      <c r="B243" s="173"/>
      <c r="D243" s="174" t="s">
        <v>187</v>
      </c>
      <c r="E243" s="175" t="s">
        <v>3</v>
      </c>
      <c r="F243" s="176" t="s">
        <v>5773</v>
      </c>
      <c r="H243" s="177">
        <v>424.169</v>
      </c>
      <c r="I243" s="6"/>
      <c r="L243" s="173"/>
      <c r="M243" s="178"/>
      <c r="T243" s="179"/>
      <c r="AT243" s="175" t="s">
        <v>187</v>
      </c>
      <c r="AU243" s="175" t="s">
        <v>79</v>
      </c>
      <c r="AV243" s="172" t="s">
        <v>79</v>
      </c>
      <c r="AW243" s="172" t="s">
        <v>33</v>
      </c>
      <c r="AX243" s="172" t="s">
        <v>71</v>
      </c>
      <c r="AY243" s="175" t="s">
        <v>176</v>
      </c>
    </row>
    <row r="244" spans="2:51" s="186" customFormat="1" ht="12">
      <c r="B244" s="187"/>
      <c r="D244" s="174" t="s">
        <v>187</v>
      </c>
      <c r="E244" s="188" t="s">
        <v>3</v>
      </c>
      <c r="F244" s="189" t="s">
        <v>206</v>
      </c>
      <c r="H244" s="190">
        <v>424.169</v>
      </c>
      <c r="I244" s="8"/>
      <c r="L244" s="187"/>
      <c r="M244" s="191"/>
      <c r="T244" s="192"/>
      <c r="AT244" s="188" t="s">
        <v>187</v>
      </c>
      <c r="AU244" s="188" t="s">
        <v>79</v>
      </c>
      <c r="AV244" s="186" t="s">
        <v>183</v>
      </c>
      <c r="AW244" s="186" t="s">
        <v>33</v>
      </c>
      <c r="AX244" s="186" t="s">
        <v>15</v>
      </c>
      <c r="AY244" s="188" t="s">
        <v>176</v>
      </c>
    </row>
    <row r="245" spans="2:65" s="99" customFormat="1" ht="33" customHeight="1">
      <c r="B245" s="100"/>
      <c r="C245" s="206" t="s">
        <v>382</v>
      </c>
      <c r="D245" s="206" t="s">
        <v>178</v>
      </c>
      <c r="E245" s="207" t="s">
        <v>5774</v>
      </c>
      <c r="F245" s="208" t="s">
        <v>5775</v>
      </c>
      <c r="G245" s="209" t="s">
        <v>181</v>
      </c>
      <c r="H245" s="210">
        <v>424.169</v>
      </c>
      <c r="I245" s="4"/>
      <c r="J245" s="211">
        <f>ROUND(I245*H245,2)</f>
        <v>0</v>
      </c>
      <c r="K245" s="208" t="s">
        <v>5657</v>
      </c>
      <c r="L245" s="100"/>
      <c r="M245" s="212" t="s">
        <v>3</v>
      </c>
      <c r="N245" s="163" t="s">
        <v>42</v>
      </c>
      <c r="P245" s="164">
        <f>O245*H245</f>
        <v>0</v>
      </c>
      <c r="Q245" s="164">
        <v>0</v>
      </c>
      <c r="R245" s="164">
        <f>Q245*H245</f>
        <v>0</v>
      </c>
      <c r="S245" s="164">
        <v>0</v>
      </c>
      <c r="T245" s="165">
        <f>S245*H245</f>
        <v>0</v>
      </c>
      <c r="AR245" s="166" t="s">
        <v>183</v>
      </c>
      <c r="AT245" s="166" t="s">
        <v>178</v>
      </c>
      <c r="AU245" s="166" t="s">
        <v>79</v>
      </c>
      <c r="AY245" s="92" t="s">
        <v>176</v>
      </c>
      <c r="BE245" s="167">
        <f>IF(N245="základní",J245,0)</f>
        <v>0</v>
      </c>
      <c r="BF245" s="167">
        <f>IF(N245="snížená",J245,0)</f>
        <v>0</v>
      </c>
      <c r="BG245" s="167">
        <f>IF(N245="zákl. přenesená",J245,0)</f>
        <v>0</v>
      </c>
      <c r="BH245" s="167">
        <f>IF(N245="sníž. přenesená",J245,0)</f>
        <v>0</v>
      </c>
      <c r="BI245" s="167">
        <f>IF(N245="nulová",J245,0)</f>
        <v>0</v>
      </c>
      <c r="BJ245" s="92" t="s">
        <v>15</v>
      </c>
      <c r="BK245" s="167">
        <f>ROUND(I245*H245,2)</f>
        <v>0</v>
      </c>
      <c r="BL245" s="92" t="s">
        <v>183</v>
      </c>
      <c r="BM245" s="166" t="s">
        <v>632</v>
      </c>
    </row>
    <row r="246" spans="2:47" s="99" customFormat="1" ht="12">
      <c r="B246" s="100"/>
      <c r="D246" s="168" t="s">
        <v>185</v>
      </c>
      <c r="F246" s="169" t="s">
        <v>5776</v>
      </c>
      <c r="I246" s="5"/>
      <c r="L246" s="100"/>
      <c r="M246" s="170"/>
      <c r="T246" s="171"/>
      <c r="AT246" s="92" t="s">
        <v>185</v>
      </c>
      <c r="AU246" s="92" t="s">
        <v>79</v>
      </c>
    </row>
    <row r="247" spans="2:51" s="172" customFormat="1" ht="12">
      <c r="B247" s="173"/>
      <c r="D247" s="174" t="s">
        <v>187</v>
      </c>
      <c r="E247" s="175" t="s">
        <v>3</v>
      </c>
      <c r="F247" s="176" t="s">
        <v>5777</v>
      </c>
      <c r="H247" s="177">
        <v>424.169</v>
      </c>
      <c r="I247" s="6"/>
      <c r="L247" s="173"/>
      <c r="M247" s="178"/>
      <c r="T247" s="179"/>
      <c r="AT247" s="175" t="s">
        <v>187</v>
      </c>
      <c r="AU247" s="175" t="s">
        <v>79</v>
      </c>
      <c r="AV247" s="172" t="s">
        <v>79</v>
      </c>
      <c r="AW247" s="172" t="s">
        <v>33</v>
      </c>
      <c r="AX247" s="172" t="s">
        <v>71</v>
      </c>
      <c r="AY247" s="175" t="s">
        <v>176</v>
      </c>
    </row>
    <row r="248" spans="2:51" s="186" customFormat="1" ht="12">
      <c r="B248" s="187"/>
      <c r="D248" s="174" t="s">
        <v>187</v>
      </c>
      <c r="E248" s="188" t="s">
        <v>3</v>
      </c>
      <c r="F248" s="189" t="s">
        <v>206</v>
      </c>
      <c r="H248" s="190">
        <v>424.169</v>
      </c>
      <c r="I248" s="8"/>
      <c r="L248" s="187"/>
      <c r="M248" s="191"/>
      <c r="T248" s="192"/>
      <c r="AT248" s="188" t="s">
        <v>187</v>
      </c>
      <c r="AU248" s="188" t="s">
        <v>79</v>
      </c>
      <c r="AV248" s="186" t="s">
        <v>183</v>
      </c>
      <c r="AW248" s="186" t="s">
        <v>33</v>
      </c>
      <c r="AX248" s="186" t="s">
        <v>15</v>
      </c>
      <c r="AY248" s="188" t="s">
        <v>176</v>
      </c>
    </row>
    <row r="249" spans="2:63" s="151" customFormat="1" ht="22.9" customHeight="1">
      <c r="B249" s="152"/>
      <c r="D249" s="153" t="s">
        <v>70</v>
      </c>
      <c r="E249" s="161" t="s">
        <v>573</v>
      </c>
      <c r="F249" s="161" t="s">
        <v>5778</v>
      </c>
      <c r="I249" s="3"/>
      <c r="J249" s="162">
        <f>BK249</f>
        <v>0</v>
      </c>
      <c r="L249" s="152"/>
      <c r="M249" s="156"/>
      <c r="P249" s="157">
        <f>SUM(P250:P253)</f>
        <v>0</v>
      </c>
      <c r="R249" s="157">
        <f>SUM(R250:R253)</f>
        <v>0</v>
      </c>
      <c r="T249" s="158">
        <f>SUM(T250:T253)</f>
        <v>0</v>
      </c>
      <c r="AR249" s="153" t="s">
        <v>15</v>
      </c>
      <c r="AT249" s="159" t="s">
        <v>70</v>
      </c>
      <c r="AU249" s="159" t="s">
        <v>15</v>
      </c>
      <c r="AY249" s="153" t="s">
        <v>176</v>
      </c>
      <c r="BK249" s="160">
        <f>SUM(BK250:BK253)</f>
        <v>0</v>
      </c>
    </row>
    <row r="250" spans="2:65" s="99" customFormat="1" ht="44.25" customHeight="1">
      <c r="B250" s="100"/>
      <c r="C250" s="206" t="s">
        <v>390</v>
      </c>
      <c r="D250" s="206" t="s">
        <v>178</v>
      </c>
      <c r="E250" s="207" t="s">
        <v>5779</v>
      </c>
      <c r="F250" s="208" t="s">
        <v>5780</v>
      </c>
      <c r="G250" s="209" t="s">
        <v>181</v>
      </c>
      <c r="H250" s="210">
        <v>185.85</v>
      </c>
      <c r="I250" s="4"/>
      <c r="J250" s="211">
        <f>ROUND(I250*H250,2)</f>
        <v>0</v>
      </c>
      <c r="K250" s="208" t="s">
        <v>5657</v>
      </c>
      <c r="L250" s="100"/>
      <c r="M250" s="212" t="s">
        <v>3</v>
      </c>
      <c r="N250" s="163" t="s">
        <v>42</v>
      </c>
      <c r="P250" s="164">
        <f>O250*H250</f>
        <v>0</v>
      </c>
      <c r="Q250" s="164">
        <v>0</v>
      </c>
      <c r="R250" s="164">
        <f>Q250*H250</f>
        <v>0</v>
      </c>
      <c r="S250" s="164">
        <v>0</v>
      </c>
      <c r="T250" s="165">
        <f>S250*H250</f>
        <v>0</v>
      </c>
      <c r="AR250" s="166" t="s">
        <v>183</v>
      </c>
      <c r="AT250" s="166" t="s">
        <v>178</v>
      </c>
      <c r="AU250" s="166" t="s">
        <v>79</v>
      </c>
      <c r="AY250" s="92" t="s">
        <v>176</v>
      </c>
      <c r="BE250" s="167">
        <f>IF(N250="základní",J250,0)</f>
        <v>0</v>
      </c>
      <c r="BF250" s="167">
        <f>IF(N250="snížená",J250,0)</f>
        <v>0</v>
      </c>
      <c r="BG250" s="167">
        <f>IF(N250="zákl. přenesená",J250,0)</f>
        <v>0</v>
      </c>
      <c r="BH250" s="167">
        <f>IF(N250="sníž. přenesená",J250,0)</f>
        <v>0</v>
      </c>
      <c r="BI250" s="167">
        <f>IF(N250="nulová",J250,0)</f>
        <v>0</v>
      </c>
      <c r="BJ250" s="92" t="s">
        <v>15</v>
      </c>
      <c r="BK250" s="167">
        <f>ROUND(I250*H250,2)</f>
        <v>0</v>
      </c>
      <c r="BL250" s="92" t="s">
        <v>183</v>
      </c>
      <c r="BM250" s="166" t="s">
        <v>644</v>
      </c>
    </row>
    <row r="251" spans="2:47" s="99" customFormat="1" ht="12">
      <c r="B251" s="100"/>
      <c r="D251" s="168" t="s">
        <v>185</v>
      </c>
      <c r="F251" s="169" t="s">
        <v>5781</v>
      </c>
      <c r="I251" s="5"/>
      <c r="L251" s="100"/>
      <c r="M251" s="170"/>
      <c r="T251" s="171"/>
      <c r="AT251" s="92" t="s">
        <v>185</v>
      </c>
      <c r="AU251" s="92" t="s">
        <v>79</v>
      </c>
    </row>
    <row r="252" spans="2:51" s="172" customFormat="1" ht="12">
      <c r="B252" s="173"/>
      <c r="D252" s="174" t="s">
        <v>187</v>
      </c>
      <c r="E252" s="175" t="s">
        <v>3</v>
      </c>
      <c r="F252" s="176" t="s">
        <v>5782</v>
      </c>
      <c r="H252" s="177">
        <v>185.85</v>
      </c>
      <c r="I252" s="6"/>
      <c r="L252" s="173"/>
      <c r="M252" s="178"/>
      <c r="T252" s="179"/>
      <c r="AT252" s="175" t="s">
        <v>187</v>
      </c>
      <c r="AU252" s="175" t="s">
        <v>79</v>
      </c>
      <c r="AV252" s="172" t="s">
        <v>79</v>
      </c>
      <c r="AW252" s="172" t="s">
        <v>33</v>
      </c>
      <c r="AX252" s="172" t="s">
        <v>71</v>
      </c>
      <c r="AY252" s="175" t="s">
        <v>176</v>
      </c>
    </row>
    <row r="253" spans="2:51" s="186" customFormat="1" ht="12">
      <c r="B253" s="187"/>
      <c r="D253" s="174" t="s">
        <v>187</v>
      </c>
      <c r="E253" s="188" t="s">
        <v>3</v>
      </c>
      <c r="F253" s="189" t="s">
        <v>206</v>
      </c>
      <c r="H253" s="190">
        <v>185.85</v>
      </c>
      <c r="I253" s="8"/>
      <c r="L253" s="187"/>
      <c r="M253" s="191"/>
      <c r="T253" s="192"/>
      <c r="AT253" s="188" t="s">
        <v>187</v>
      </c>
      <c r="AU253" s="188" t="s">
        <v>79</v>
      </c>
      <c r="AV253" s="186" t="s">
        <v>183</v>
      </c>
      <c r="AW253" s="186" t="s">
        <v>33</v>
      </c>
      <c r="AX253" s="186" t="s">
        <v>15</v>
      </c>
      <c r="AY253" s="188" t="s">
        <v>176</v>
      </c>
    </row>
    <row r="254" spans="2:63" s="151" customFormat="1" ht="22.9" customHeight="1">
      <c r="B254" s="152"/>
      <c r="D254" s="153" t="s">
        <v>70</v>
      </c>
      <c r="E254" s="161" t="s">
        <v>595</v>
      </c>
      <c r="F254" s="161" t="s">
        <v>5783</v>
      </c>
      <c r="I254" s="3"/>
      <c r="J254" s="162">
        <f>BK254</f>
        <v>0</v>
      </c>
      <c r="L254" s="152"/>
      <c r="M254" s="156"/>
      <c r="P254" s="157">
        <f>SUM(P255:P265)</f>
        <v>0</v>
      </c>
      <c r="R254" s="157">
        <f>SUM(R255:R265)</f>
        <v>66.100392</v>
      </c>
      <c r="T254" s="158">
        <f>SUM(T255:T265)</f>
        <v>0</v>
      </c>
      <c r="AR254" s="153" t="s">
        <v>15</v>
      </c>
      <c r="AT254" s="159" t="s">
        <v>70</v>
      </c>
      <c r="AU254" s="159" t="s">
        <v>15</v>
      </c>
      <c r="AY254" s="153" t="s">
        <v>176</v>
      </c>
      <c r="BK254" s="160">
        <f>SUM(BK255:BK265)</f>
        <v>0</v>
      </c>
    </row>
    <row r="255" spans="2:65" s="99" customFormat="1" ht="78" customHeight="1">
      <c r="B255" s="100"/>
      <c r="C255" s="206" t="s">
        <v>398</v>
      </c>
      <c r="D255" s="206" t="s">
        <v>178</v>
      </c>
      <c r="E255" s="207" t="s">
        <v>5784</v>
      </c>
      <c r="F255" s="208" t="s">
        <v>5785</v>
      </c>
      <c r="G255" s="209" t="s">
        <v>181</v>
      </c>
      <c r="H255" s="210">
        <v>424.169</v>
      </c>
      <c r="I255" s="4"/>
      <c r="J255" s="211">
        <f>ROUND(I255*H255,2)</f>
        <v>0</v>
      </c>
      <c r="K255" s="208" t="s">
        <v>5657</v>
      </c>
      <c r="L255" s="100"/>
      <c r="M255" s="212" t="s">
        <v>3</v>
      </c>
      <c r="N255" s="163" t="s">
        <v>42</v>
      </c>
      <c r="P255" s="164">
        <f>O255*H255</f>
        <v>0</v>
      </c>
      <c r="Q255" s="164">
        <v>0</v>
      </c>
      <c r="R255" s="164">
        <f>Q255*H255</f>
        <v>0</v>
      </c>
      <c r="S255" s="164">
        <v>0</v>
      </c>
      <c r="T255" s="165">
        <f>S255*H255</f>
        <v>0</v>
      </c>
      <c r="AR255" s="166" t="s">
        <v>183</v>
      </c>
      <c r="AT255" s="166" t="s">
        <v>178</v>
      </c>
      <c r="AU255" s="166" t="s">
        <v>79</v>
      </c>
      <c r="AY255" s="92" t="s">
        <v>176</v>
      </c>
      <c r="BE255" s="167">
        <f>IF(N255="základní",J255,0)</f>
        <v>0</v>
      </c>
      <c r="BF255" s="167">
        <f>IF(N255="snížená",J255,0)</f>
        <v>0</v>
      </c>
      <c r="BG255" s="167">
        <f>IF(N255="zákl. přenesená",J255,0)</f>
        <v>0</v>
      </c>
      <c r="BH255" s="167">
        <f>IF(N255="sníž. přenesená",J255,0)</f>
        <v>0</v>
      </c>
      <c r="BI255" s="167">
        <f>IF(N255="nulová",J255,0)</f>
        <v>0</v>
      </c>
      <c r="BJ255" s="92" t="s">
        <v>15</v>
      </c>
      <c r="BK255" s="167">
        <f>ROUND(I255*H255,2)</f>
        <v>0</v>
      </c>
      <c r="BL255" s="92" t="s">
        <v>183</v>
      </c>
      <c r="BM255" s="166" t="s">
        <v>655</v>
      </c>
    </row>
    <row r="256" spans="2:47" s="99" customFormat="1" ht="12">
      <c r="B256" s="100"/>
      <c r="D256" s="168" t="s">
        <v>185</v>
      </c>
      <c r="F256" s="169" t="s">
        <v>5786</v>
      </c>
      <c r="I256" s="5"/>
      <c r="L256" s="100"/>
      <c r="M256" s="170"/>
      <c r="T256" s="171"/>
      <c r="AT256" s="92" t="s">
        <v>185</v>
      </c>
      <c r="AU256" s="92" t="s">
        <v>79</v>
      </c>
    </row>
    <row r="257" spans="2:51" s="172" customFormat="1" ht="12">
      <c r="B257" s="173"/>
      <c r="D257" s="174" t="s">
        <v>187</v>
      </c>
      <c r="E257" s="175" t="s">
        <v>3</v>
      </c>
      <c r="F257" s="176" t="s">
        <v>5787</v>
      </c>
      <c r="H257" s="177">
        <v>422.205</v>
      </c>
      <c r="I257" s="6"/>
      <c r="L257" s="173"/>
      <c r="M257" s="178"/>
      <c r="T257" s="179"/>
      <c r="AT257" s="175" t="s">
        <v>187</v>
      </c>
      <c r="AU257" s="175" t="s">
        <v>79</v>
      </c>
      <c r="AV257" s="172" t="s">
        <v>79</v>
      </c>
      <c r="AW257" s="172" t="s">
        <v>33</v>
      </c>
      <c r="AX257" s="172" t="s">
        <v>71</v>
      </c>
      <c r="AY257" s="175" t="s">
        <v>176</v>
      </c>
    </row>
    <row r="258" spans="2:51" s="172" customFormat="1" ht="12">
      <c r="B258" s="173"/>
      <c r="D258" s="174" t="s">
        <v>187</v>
      </c>
      <c r="E258" s="175" t="s">
        <v>3</v>
      </c>
      <c r="F258" s="176" t="s">
        <v>5788</v>
      </c>
      <c r="H258" s="177">
        <v>1.964</v>
      </c>
      <c r="I258" s="6"/>
      <c r="L258" s="173"/>
      <c r="M258" s="178"/>
      <c r="T258" s="179"/>
      <c r="AT258" s="175" t="s">
        <v>187</v>
      </c>
      <c r="AU258" s="175" t="s">
        <v>79</v>
      </c>
      <c r="AV258" s="172" t="s">
        <v>79</v>
      </c>
      <c r="AW258" s="172" t="s">
        <v>33</v>
      </c>
      <c r="AX258" s="172" t="s">
        <v>71</v>
      </c>
      <c r="AY258" s="175" t="s">
        <v>176</v>
      </c>
    </row>
    <row r="259" spans="2:51" s="186" customFormat="1" ht="12">
      <c r="B259" s="187"/>
      <c r="D259" s="174" t="s">
        <v>187</v>
      </c>
      <c r="E259" s="188" t="s">
        <v>3</v>
      </c>
      <c r="F259" s="189" t="s">
        <v>206</v>
      </c>
      <c r="H259" s="190">
        <v>424.169</v>
      </c>
      <c r="I259" s="8"/>
      <c r="L259" s="187"/>
      <c r="M259" s="191"/>
      <c r="T259" s="192"/>
      <c r="AT259" s="188" t="s">
        <v>187</v>
      </c>
      <c r="AU259" s="188" t="s">
        <v>79</v>
      </c>
      <c r="AV259" s="186" t="s">
        <v>183</v>
      </c>
      <c r="AW259" s="186" t="s">
        <v>33</v>
      </c>
      <c r="AX259" s="186" t="s">
        <v>15</v>
      </c>
      <c r="AY259" s="188" t="s">
        <v>176</v>
      </c>
    </row>
    <row r="260" spans="2:65" s="99" customFormat="1" ht="16.5" customHeight="1">
      <c r="B260" s="100"/>
      <c r="C260" s="213" t="s">
        <v>421</v>
      </c>
      <c r="D260" s="213" t="s">
        <v>312</v>
      </c>
      <c r="E260" s="214" t="s">
        <v>5789</v>
      </c>
      <c r="F260" s="215" t="s">
        <v>5790</v>
      </c>
      <c r="G260" s="216" t="s">
        <v>181</v>
      </c>
      <c r="H260" s="217">
        <v>434.871</v>
      </c>
      <c r="I260" s="9"/>
      <c r="J260" s="218">
        <f>ROUND(I260*H260,2)</f>
        <v>0</v>
      </c>
      <c r="K260" s="215" t="s">
        <v>182</v>
      </c>
      <c r="L260" s="193"/>
      <c r="M260" s="219" t="s">
        <v>3</v>
      </c>
      <c r="N260" s="194" t="s">
        <v>42</v>
      </c>
      <c r="P260" s="164">
        <f>O260*H260</f>
        <v>0</v>
      </c>
      <c r="Q260" s="164">
        <v>0.152</v>
      </c>
      <c r="R260" s="164">
        <f>Q260*H260</f>
        <v>66.100392</v>
      </c>
      <c r="S260" s="164">
        <v>0</v>
      </c>
      <c r="T260" s="165">
        <f>S260*H260</f>
        <v>0</v>
      </c>
      <c r="AR260" s="166" t="s">
        <v>241</v>
      </c>
      <c r="AT260" s="166" t="s">
        <v>312</v>
      </c>
      <c r="AU260" s="166" t="s">
        <v>79</v>
      </c>
      <c r="AY260" s="92" t="s">
        <v>176</v>
      </c>
      <c r="BE260" s="167">
        <f>IF(N260="základní",J260,0)</f>
        <v>0</v>
      </c>
      <c r="BF260" s="167">
        <f>IF(N260="snížená",J260,0)</f>
        <v>0</v>
      </c>
      <c r="BG260" s="167">
        <f>IF(N260="zákl. přenesená",J260,0)</f>
        <v>0</v>
      </c>
      <c r="BH260" s="167">
        <f>IF(N260="sníž. přenesená",J260,0)</f>
        <v>0</v>
      </c>
      <c r="BI260" s="167">
        <f>IF(N260="nulová",J260,0)</f>
        <v>0</v>
      </c>
      <c r="BJ260" s="92" t="s">
        <v>15</v>
      </c>
      <c r="BK260" s="167">
        <f>ROUND(I260*H260,2)</f>
        <v>0</v>
      </c>
      <c r="BL260" s="92" t="s">
        <v>183</v>
      </c>
      <c r="BM260" s="166" t="s">
        <v>675</v>
      </c>
    </row>
    <row r="261" spans="2:51" s="172" customFormat="1" ht="12">
      <c r="B261" s="173"/>
      <c r="D261" s="174" t="s">
        <v>187</v>
      </c>
      <c r="E261" s="175" t="s">
        <v>3</v>
      </c>
      <c r="F261" s="176" t="s">
        <v>5791</v>
      </c>
      <c r="H261" s="177">
        <v>434.871</v>
      </c>
      <c r="I261" s="6"/>
      <c r="L261" s="173"/>
      <c r="M261" s="178"/>
      <c r="T261" s="179"/>
      <c r="AT261" s="175" t="s">
        <v>187</v>
      </c>
      <c r="AU261" s="175" t="s">
        <v>79</v>
      </c>
      <c r="AV261" s="172" t="s">
        <v>79</v>
      </c>
      <c r="AW261" s="172" t="s">
        <v>33</v>
      </c>
      <c r="AX261" s="172" t="s">
        <v>71</v>
      </c>
      <c r="AY261" s="175" t="s">
        <v>176</v>
      </c>
    </row>
    <row r="262" spans="2:51" s="186" customFormat="1" ht="12">
      <c r="B262" s="187"/>
      <c r="D262" s="174" t="s">
        <v>187</v>
      </c>
      <c r="E262" s="188" t="s">
        <v>3</v>
      </c>
      <c r="F262" s="189" t="s">
        <v>206</v>
      </c>
      <c r="H262" s="190">
        <v>434.871</v>
      </c>
      <c r="I262" s="8"/>
      <c r="L262" s="187"/>
      <c r="M262" s="191"/>
      <c r="T262" s="192"/>
      <c r="AT262" s="188" t="s">
        <v>187</v>
      </c>
      <c r="AU262" s="188" t="s">
        <v>79</v>
      </c>
      <c r="AV262" s="186" t="s">
        <v>183</v>
      </c>
      <c r="AW262" s="186" t="s">
        <v>33</v>
      </c>
      <c r="AX262" s="186" t="s">
        <v>15</v>
      </c>
      <c r="AY262" s="188" t="s">
        <v>176</v>
      </c>
    </row>
    <row r="263" spans="2:65" s="99" customFormat="1" ht="24.2" customHeight="1">
      <c r="B263" s="100"/>
      <c r="C263" s="213" t="s">
        <v>429</v>
      </c>
      <c r="D263" s="213" t="s">
        <v>312</v>
      </c>
      <c r="E263" s="214" t="s">
        <v>5792</v>
      </c>
      <c r="F263" s="215" t="s">
        <v>5793</v>
      </c>
      <c r="G263" s="216" t="s">
        <v>181</v>
      </c>
      <c r="H263" s="217">
        <v>2.022</v>
      </c>
      <c r="I263" s="9"/>
      <c r="J263" s="218">
        <f>ROUND(I263*H263,2)</f>
        <v>0</v>
      </c>
      <c r="K263" s="215" t="s">
        <v>5657</v>
      </c>
      <c r="L263" s="193"/>
      <c r="M263" s="219" t="s">
        <v>3</v>
      </c>
      <c r="N263" s="194" t="s">
        <v>42</v>
      </c>
      <c r="P263" s="164">
        <f>O263*H263</f>
        <v>0</v>
      </c>
      <c r="Q263" s="164">
        <v>0</v>
      </c>
      <c r="R263" s="164">
        <f>Q263*H263</f>
        <v>0</v>
      </c>
      <c r="S263" s="164">
        <v>0</v>
      </c>
      <c r="T263" s="165">
        <f>S263*H263</f>
        <v>0</v>
      </c>
      <c r="AR263" s="166" t="s">
        <v>241</v>
      </c>
      <c r="AT263" s="166" t="s">
        <v>312</v>
      </c>
      <c r="AU263" s="166" t="s">
        <v>79</v>
      </c>
      <c r="AY263" s="92" t="s">
        <v>176</v>
      </c>
      <c r="BE263" s="167">
        <f>IF(N263="základní",J263,0)</f>
        <v>0</v>
      </c>
      <c r="BF263" s="167">
        <f>IF(N263="snížená",J263,0)</f>
        <v>0</v>
      </c>
      <c r="BG263" s="167">
        <f>IF(N263="zákl. přenesená",J263,0)</f>
        <v>0</v>
      </c>
      <c r="BH263" s="167">
        <f>IF(N263="sníž. přenesená",J263,0)</f>
        <v>0</v>
      </c>
      <c r="BI263" s="167">
        <f>IF(N263="nulová",J263,0)</f>
        <v>0</v>
      </c>
      <c r="BJ263" s="92" t="s">
        <v>15</v>
      </c>
      <c r="BK263" s="167">
        <f>ROUND(I263*H263,2)</f>
        <v>0</v>
      </c>
      <c r="BL263" s="92" t="s">
        <v>183</v>
      </c>
      <c r="BM263" s="166" t="s">
        <v>688</v>
      </c>
    </row>
    <row r="264" spans="2:51" s="172" customFormat="1" ht="12">
      <c r="B264" s="173"/>
      <c r="D264" s="174" t="s">
        <v>187</v>
      </c>
      <c r="E264" s="175" t="s">
        <v>3</v>
      </c>
      <c r="F264" s="176" t="s">
        <v>5794</v>
      </c>
      <c r="H264" s="177">
        <v>2.022</v>
      </c>
      <c r="I264" s="6"/>
      <c r="L264" s="173"/>
      <c r="M264" s="178"/>
      <c r="T264" s="179"/>
      <c r="AT264" s="175" t="s">
        <v>187</v>
      </c>
      <c r="AU264" s="175" t="s">
        <v>79</v>
      </c>
      <c r="AV264" s="172" t="s">
        <v>79</v>
      </c>
      <c r="AW264" s="172" t="s">
        <v>33</v>
      </c>
      <c r="AX264" s="172" t="s">
        <v>71</v>
      </c>
      <c r="AY264" s="175" t="s">
        <v>176</v>
      </c>
    </row>
    <row r="265" spans="2:51" s="186" customFormat="1" ht="12">
      <c r="B265" s="187"/>
      <c r="D265" s="174" t="s">
        <v>187</v>
      </c>
      <c r="E265" s="188" t="s">
        <v>3</v>
      </c>
      <c r="F265" s="189" t="s">
        <v>206</v>
      </c>
      <c r="H265" s="190">
        <v>2.022</v>
      </c>
      <c r="I265" s="8"/>
      <c r="L265" s="187"/>
      <c r="M265" s="191"/>
      <c r="T265" s="192"/>
      <c r="AT265" s="188" t="s">
        <v>187</v>
      </c>
      <c r="AU265" s="188" t="s">
        <v>79</v>
      </c>
      <c r="AV265" s="186" t="s">
        <v>183</v>
      </c>
      <c r="AW265" s="186" t="s">
        <v>33</v>
      </c>
      <c r="AX265" s="186" t="s">
        <v>15</v>
      </c>
      <c r="AY265" s="188" t="s">
        <v>176</v>
      </c>
    </row>
    <row r="266" spans="2:63" s="151" customFormat="1" ht="22.9" customHeight="1">
      <c r="B266" s="152"/>
      <c r="D266" s="153" t="s">
        <v>70</v>
      </c>
      <c r="E266" s="161" t="s">
        <v>241</v>
      </c>
      <c r="F266" s="161" t="s">
        <v>5795</v>
      </c>
      <c r="I266" s="3"/>
      <c r="J266" s="162">
        <f>BK266</f>
        <v>0</v>
      </c>
      <c r="L266" s="152"/>
      <c r="M266" s="156"/>
      <c r="P266" s="157">
        <v>0</v>
      </c>
      <c r="R266" s="157">
        <v>0</v>
      </c>
      <c r="T266" s="158">
        <v>0</v>
      </c>
      <c r="AR266" s="153" t="s">
        <v>15</v>
      </c>
      <c r="AT266" s="159" t="s">
        <v>70</v>
      </c>
      <c r="AU266" s="159" t="s">
        <v>15</v>
      </c>
      <c r="AY266" s="153" t="s">
        <v>176</v>
      </c>
      <c r="BK266" s="160">
        <v>0</v>
      </c>
    </row>
    <row r="267" spans="2:63" s="151" customFormat="1" ht="22.9" customHeight="1">
      <c r="B267" s="152"/>
      <c r="D267" s="153" t="s">
        <v>70</v>
      </c>
      <c r="E267" s="161" t="s">
        <v>874</v>
      </c>
      <c r="F267" s="161" t="s">
        <v>5796</v>
      </c>
      <c r="I267" s="3"/>
      <c r="J267" s="162">
        <f>BK267</f>
        <v>0</v>
      </c>
      <c r="L267" s="152"/>
      <c r="M267" s="156"/>
      <c r="P267" s="157">
        <f>SUM(P268:P321)</f>
        <v>0</v>
      </c>
      <c r="R267" s="157">
        <f>SUM(R268:R321)</f>
        <v>0</v>
      </c>
      <c r="T267" s="158">
        <f>SUM(T268:T321)</f>
        <v>0</v>
      </c>
      <c r="AR267" s="153" t="s">
        <v>15</v>
      </c>
      <c r="AT267" s="159" t="s">
        <v>70</v>
      </c>
      <c r="AU267" s="159" t="s">
        <v>15</v>
      </c>
      <c r="AY267" s="153" t="s">
        <v>176</v>
      </c>
      <c r="BK267" s="160">
        <f>SUM(BK268:BK321)</f>
        <v>0</v>
      </c>
    </row>
    <row r="268" spans="2:65" s="99" customFormat="1" ht="33" customHeight="1">
      <c r="B268" s="100"/>
      <c r="C268" s="206" t="s">
        <v>434</v>
      </c>
      <c r="D268" s="206" t="s">
        <v>178</v>
      </c>
      <c r="E268" s="207" t="s">
        <v>5797</v>
      </c>
      <c r="F268" s="208" t="s">
        <v>5798</v>
      </c>
      <c r="G268" s="209" t="s">
        <v>191</v>
      </c>
      <c r="H268" s="210">
        <v>17.138</v>
      </c>
      <c r="I268" s="4"/>
      <c r="J268" s="211">
        <f>ROUND(I268*H268,2)</f>
        <v>0</v>
      </c>
      <c r="K268" s="208" t="s">
        <v>5657</v>
      </c>
      <c r="L268" s="100"/>
      <c r="M268" s="212" t="s">
        <v>3</v>
      </c>
      <c r="N268" s="163" t="s">
        <v>42</v>
      </c>
      <c r="P268" s="164">
        <f>O268*H268</f>
        <v>0</v>
      </c>
      <c r="Q268" s="164">
        <v>0</v>
      </c>
      <c r="R268" s="164">
        <f>Q268*H268</f>
        <v>0</v>
      </c>
      <c r="S268" s="164">
        <v>0</v>
      </c>
      <c r="T268" s="165">
        <f>S268*H268</f>
        <v>0</v>
      </c>
      <c r="AR268" s="166" t="s">
        <v>183</v>
      </c>
      <c r="AT268" s="166" t="s">
        <v>178</v>
      </c>
      <c r="AU268" s="166" t="s">
        <v>79</v>
      </c>
      <c r="AY268" s="92" t="s">
        <v>176</v>
      </c>
      <c r="BE268" s="167">
        <f>IF(N268="základní",J268,0)</f>
        <v>0</v>
      </c>
      <c r="BF268" s="167">
        <f>IF(N268="snížená",J268,0)</f>
        <v>0</v>
      </c>
      <c r="BG268" s="167">
        <f>IF(N268="zákl. přenesená",J268,0)</f>
        <v>0</v>
      </c>
      <c r="BH268" s="167">
        <f>IF(N268="sníž. přenesená",J268,0)</f>
        <v>0</v>
      </c>
      <c r="BI268" s="167">
        <f>IF(N268="nulová",J268,0)</f>
        <v>0</v>
      </c>
      <c r="BJ268" s="92" t="s">
        <v>15</v>
      </c>
      <c r="BK268" s="167">
        <f>ROUND(I268*H268,2)</f>
        <v>0</v>
      </c>
      <c r="BL268" s="92" t="s">
        <v>183</v>
      </c>
      <c r="BM268" s="166" t="s">
        <v>702</v>
      </c>
    </row>
    <row r="269" spans="2:47" s="99" customFormat="1" ht="12">
      <c r="B269" s="100"/>
      <c r="D269" s="168" t="s">
        <v>185</v>
      </c>
      <c r="F269" s="169" t="s">
        <v>5799</v>
      </c>
      <c r="I269" s="5"/>
      <c r="L269" s="100"/>
      <c r="M269" s="170"/>
      <c r="T269" s="171"/>
      <c r="AT269" s="92" t="s">
        <v>185</v>
      </c>
      <c r="AU269" s="92" t="s">
        <v>79</v>
      </c>
    </row>
    <row r="270" spans="2:51" s="172" customFormat="1" ht="12">
      <c r="B270" s="173"/>
      <c r="D270" s="174" t="s">
        <v>187</v>
      </c>
      <c r="E270" s="175" t="s">
        <v>3</v>
      </c>
      <c r="F270" s="176" t="s">
        <v>5800</v>
      </c>
      <c r="H270" s="177">
        <v>0.275</v>
      </c>
      <c r="I270" s="6"/>
      <c r="L270" s="173"/>
      <c r="M270" s="178"/>
      <c r="T270" s="179"/>
      <c r="AT270" s="175" t="s">
        <v>187</v>
      </c>
      <c r="AU270" s="175" t="s">
        <v>79</v>
      </c>
      <c r="AV270" s="172" t="s">
        <v>79</v>
      </c>
      <c r="AW270" s="172" t="s">
        <v>33</v>
      </c>
      <c r="AX270" s="172" t="s">
        <v>71</v>
      </c>
      <c r="AY270" s="175" t="s">
        <v>176</v>
      </c>
    </row>
    <row r="271" spans="2:51" s="172" customFormat="1" ht="12">
      <c r="B271" s="173"/>
      <c r="D271" s="174" t="s">
        <v>187</v>
      </c>
      <c r="E271" s="175" t="s">
        <v>3</v>
      </c>
      <c r="F271" s="176" t="s">
        <v>5801</v>
      </c>
      <c r="H271" s="177">
        <v>16.863</v>
      </c>
      <c r="I271" s="6"/>
      <c r="L271" s="173"/>
      <c r="M271" s="178"/>
      <c r="T271" s="179"/>
      <c r="AT271" s="175" t="s">
        <v>187</v>
      </c>
      <c r="AU271" s="175" t="s">
        <v>79</v>
      </c>
      <c r="AV271" s="172" t="s">
        <v>79</v>
      </c>
      <c r="AW271" s="172" t="s">
        <v>33</v>
      </c>
      <c r="AX271" s="172" t="s">
        <v>71</v>
      </c>
      <c r="AY271" s="175" t="s">
        <v>176</v>
      </c>
    </row>
    <row r="272" spans="2:51" s="186" customFormat="1" ht="12">
      <c r="B272" s="187"/>
      <c r="D272" s="174" t="s">
        <v>187</v>
      </c>
      <c r="E272" s="188" t="s">
        <v>3</v>
      </c>
      <c r="F272" s="189" t="s">
        <v>206</v>
      </c>
      <c r="H272" s="190">
        <v>17.138</v>
      </c>
      <c r="I272" s="8"/>
      <c r="L272" s="187"/>
      <c r="M272" s="191"/>
      <c r="T272" s="192"/>
      <c r="AT272" s="188" t="s">
        <v>187</v>
      </c>
      <c r="AU272" s="188" t="s">
        <v>79</v>
      </c>
      <c r="AV272" s="186" t="s">
        <v>183</v>
      </c>
      <c r="AW272" s="186" t="s">
        <v>33</v>
      </c>
      <c r="AX272" s="186" t="s">
        <v>15</v>
      </c>
      <c r="AY272" s="188" t="s">
        <v>176</v>
      </c>
    </row>
    <row r="273" spans="2:65" s="99" customFormat="1" ht="24.2" customHeight="1">
      <c r="B273" s="100"/>
      <c r="C273" s="206" t="s">
        <v>440</v>
      </c>
      <c r="D273" s="206" t="s">
        <v>178</v>
      </c>
      <c r="E273" s="207" t="s">
        <v>5802</v>
      </c>
      <c r="F273" s="208" t="s">
        <v>5803</v>
      </c>
      <c r="G273" s="209" t="s">
        <v>291</v>
      </c>
      <c r="H273" s="210">
        <v>1</v>
      </c>
      <c r="I273" s="4"/>
      <c r="J273" s="211">
        <f>ROUND(I273*H273,2)</f>
        <v>0</v>
      </c>
      <c r="K273" s="208" t="s">
        <v>5657</v>
      </c>
      <c r="L273" s="100"/>
      <c r="M273" s="212" t="s">
        <v>3</v>
      </c>
      <c r="N273" s="163" t="s">
        <v>42</v>
      </c>
      <c r="P273" s="164">
        <f>O273*H273</f>
        <v>0</v>
      </c>
      <c r="Q273" s="164">
        <v>0</v>
      </c>
      <c r="R273" s="164">
        <f>Q273*H273</f>
        <v>0</v>
      </c>
      <c r="S273" s="164">
        <v>0</v>
      </c>
      <c r="T273" s="165">
        <f>S273*H273</f>
        <v>0</v>
      </c>
      <c r="AR273" s="166" t="s">
        <v>183</v>
      </c>
      <c r="AT273" s="166" t="s">
        <v>178</v>
      </c>
      <c r="AU273" s="166" t="s">
        <v>79</v>
      </c>
      <c r="AY273" s="92" t="s">
        <v>176</v>
      </c>
      <c r="BE273" s="167">
        <f>IF(N273="základní",J273,0)</f>
        <v>0</v>
      </c>
      <c r="BF273" s="167">
        <f>IF(N273="snížená",J273,0)</f>
        <v>0</v>
      </c>
      <c r="BG273" s="167">
        <f>IF(N273="zákl. přenesená",J273,0)</f>
        <v>0</v>
      </c>
      <c r="BH273" s="167">
        <f>IF(N273="sníž. přenesená",J273,0)</f>
        <v>0</v>
      </c>
      <c r="BI273" s="167">
        <f>IF(N273="nulová",J273,0)</f>
        <v>0</v>
      </c>
      <c r="BJ273" s="92" t="s">
        <v>15</v>
      </c>
      <c r="BK273" s="167">
        <f>ROUND(I273*H273,2)</f>
        <v>0</v>
      </c>
      <c r="BL273" s="92" t="s">
        <v>183</v>
      </c>
      <c r="BM273" s="166" t="s">
        <v>731</v>
      </c>
    </row>
    <row r="274" spans="2:47" s="99" customFormat="1" ht="12">
      <c r="B274" s="100"/>
      <c r="D274" s="168" t="s">
        <v>185</v>
      </c>
      <c r="F274" s="169" t="s">
        <v>5804</v>
      </c>
      <c r="I274" s="5"/>
      <c r="L274" s="100"/>
      <c r="M274" s="170"/>
      <c r="T274" s="171"/>
      <c r="AT274" s="92" t="s">
        <v>185</v>
      </c>
      <c r="AU274" s="92" t="s">
        <v>79</v>
      </c>
    </row>
    <row r="275" spans="2:51" s="172" customFormat="1" ht="12">
      <c r="B275" s="173"/>
      <c r="D275" s="174" t="s">
        <v>187</v>
      </c>
      <c r="E275" s="175" t="s">
        <v>3</v>
      </c>
      <c r="F275" s="176" t="s">
        <v>5805</v>
      </c>
      <c r="H275" s="177">
        <v>1</v>
      </c>
      <c r="I275" s="6"/>
      <c r="L275" s="173"/>
      <c r="M275" s="178"/>
      <c r="T275" s="179"/>
      <c r="AT275" s="175" t="s">
        <v>187</v>
      </c>
      <c r="AU275" s="175" t="s">
        <v>79</v>
      </c>
      <c r="AV275" s="172" t="s">
        <v>79</v>
      </c>
      <c r="AW275" s="172" t="s">
        <v>33</v>
      </c>
      <c r="AX275" s="172" t="s">
        <v>71</v>
      </c>
      <c r="AY275" s="175" t="s">
        <v>176</v>
      </c>
    </row>
    <row r="276" spans="2:51" s="186" customFormat="1" ht="12">
      <c r="B276" s="187"/>
      <c r="D276" s="174" t="s">
        <v>187</v>
      </c>
      <c r="E276" s="188" t="s">
        <v>3</v>
      </c>
      <c r="F276" s="189" t="s">
        <v>206</v>
      </c>
      <c r="H276" s="190">
        <v>1</v>
      </c>
      <c r="I276" s="8"/>
      <c r="L276" s="187"/>
      <c r="M276" s="191"/>
      <c r="T276" s="192"/>
      <c r="AT276" s="188" t="s">
        <v>187</v>
      </c>
      <c r="AU276" s="188" t="s">
        <v>79</v>
      </c>
      <c r="AV276" s="186" t="s">
        <v>183</v>
      </c>
      <c r="AW276" s="186" t="s">
        <v>33</v>
      </c>
      <c r="AX276" s="186" t="s">
        <v>15</v>
      </c>
      <c r="AY276" s="188" t="s">
        <v>176</v>
      </c>
    </row>
    <row r="277" spans="2:65" s="99" customFormat="1" ht="24.2" customHeight="1">
      <c r="B277" s="100"/>
      <c r="C277" s="213" t="s">
        <v>448</v>
      </c>
      <c r="D277" s="213" t="s">
        <v>312</v>
      </c>
      <c r="E277" s="214" t="s">
        <v>5806</v>
      </c>
      <c r="F277" s="215" t="s">
        <v>5807</v>
      </c>
      <c r="G277" s="216" t="s">
        <v>291</v>
      </c>
      <c r="H277" s="217">
        <v>1.01</v>
      </c>
      <c r="I277" s="9"/>
      <c r="J277" s="218">
        <f>ROUND(I277*H277,2)</f>
        <v>0</v>
      </c>
      <c r="K277" s="215" t="s">
        <v>3</v>
      </c>
      <c r="L277" s="193"/>
      <c r="M277" s="219" t="s">
        <v>3</v>
      </c>
      <c r="N277" s="194" t="s">
        <v>42</v>
      </c>
      <c r="P277" s="164">
        <f>O277*H277</f>
        <v>0</v>
      </c>
      <c r="Q277" s="164">
        <v>0</v>
      </c>
      <c r="R277" s="164">
        <f>Q277*H277</f>
        <v>0</v>
      </c>
      <c r="S277" s="164">
        <v>0</v>
      </c>
      <c r="T277" s="165">
        <f>S277*H277</f>
        <v>0</v>
      </c>
      <c r="AR277" s="166" t="s">
        <v>241</v>
      </c>
      <c r="AT277" s="166" t="s">
        <v>312</v>
      </c>
      <c r="AU277" s="166" t="s">
        <v>79</v>
      </c>
      <c r="AY277" s="92" t="s">
        <v>176</v>
      </c>
      <c r="BE277" s="167">
        <f>IF(N277="základní",J277,0)</f>
        <v>0</v>
      </c>
      <c r="BF277" s="167">
        <f>IF(N277="snížená",J277,0)</f>
        <v>0</v>
      </c>
      <c r="BG277" s="167">
        <f>IF(N277="zákl. přenesená",J277,0)</f>
        <v>0</v>
      </c>
      <c r="BH277" s="167">
        <f>IF(N277="sníž. přenesená",J277,0)</f>
        <v>0</v>
      </c>
      <c r="BI277" s="167">
        <f>IF(N277="nulová",J277,0)</f>
        <v>0</v>
      </c>
      <c r="BJ277" s="92" t="s">
        <v>15</v>
      </c>
      <c r="BK277" s="167">
        <f>ROUND(I277*H277,2)</f>
        <v>0</v>
      </c>
      <c r="BL277" s="92" t="s">
        <v>183</v>
      </c>
      <c r="BM277" s="166" t="s">
        <v>748</v>
      </c>
    </row>
    <row r="278" spans="2:51" s="172" customFormat="1" ht="12">
      <c r="B278" s="173"/>
      <c r="D278" s="174" t="s">
        <v>187</v>
      </c>
      <c r="E278" s="175" t="s">
        <v>3</v>
      </c>
      <c r="F278" s="176" t="s">
        <v>5808</v>
      </c>
      <c r="H278" s="177">
        <v>1.01</v>
      </c>
      <c r="I278" s="6"/>
      <c r="L278" s="173"/>
      <c r="M278" s="178"/>
      <c r="T278" s="179"/>
      <c r="AT278" s="175" t="s">
        <v>187</v>
      </c>
      <c r="AU278" s="175" t="s">
        <v>79</v>
      </c>
      <c r="AV278" s="172" t="s">
        <v>79</v>
      </c>
      <c r="AW278" s="172" t="s">
        <v>33</v>
      </c>
      <c r="AX278" s="172" t="s">
        <v>71</v>
      </c>
      <c r="AY278" s="175" t="s">
        <v>176</v>
      </c>
    </row>
    <row r="279" spans="2:51" s="186" customFormat="1" ht="12">
      <c r="B279" s="187"/>
      <c r="D279" s="174" t="s">
        <v>187</v>
      </c>
      <c r="E279" s="188" t="s">
        <v>3</v>
      </c>
      <c r="F279" s="189" t="s">
        <v>206</v>
      </c>
      <c r="H279" s="190">
        <v>1.01</v>
      </c>
      <c r="I279" s="8"/>
      <c r="L279" s="187"/>
      <c r="M279" s="191"/>
      <c r="T279" s="192"/>
      <c r="AT279" s="188" t="s">
        <v>187</v>
      </c>
      <c r="AU279" s="188" t="s">
        <v>79</v>
      </c>
      <c r="AV279" s="186" t="s">
        <v>183</v>
      </c>
      <c r="AW279" s="186" t="s">
        <v>33</v>
      </c>
      <c r="AX279" s="186" t="s">
        <v>15</v>
      </c>
      <c r="AY279" s="188" t="s">
        <v>176</v>
      </c>
    </row>
    <row r="280" spans="2:65" s="99" customFormat="1" ht="24.2" customHeight="1">
      <c r="B280" s="100"/>
      <c r="C280" s="206" t="s">
        <v>460</v>
      </c>
      <c r="D280" s="206" t="s">
        <v>178</v>
      </c>
      <c r="E280" s="207" t="s">
        <v>5809</v>
      </c>
      <c r="F280" s="208" t="s">
        <v>5810</v>
      </c>
      <c r="G280" s="209" t="s">
        <v>291</v>
      </c>
      <c r="H280" s="210">
        <v>1</v>
      </c>
      <c r="I280" s="4"/>
      <c r="J280" s="211">
        <f>ROUND(I280*H280,2)</f>
        <v>0</v>
      </c>
      <c r="K280" s="208" t="s">
        <v>5657</v>
      </c>
      <c r="L280" s="100"/>
      <c r="M280" s="212" t="s">
        <v>3</v>
      </c>
      <c r="N280" s="163" t="s">
        <v>42</v>
      </c>
      <c r="P280" s="164">
        <f>O280*H280</f>
        <v>0</v>
      </c>
      <c r="Q280" s="164">
        <v>0</v>
      </c>
      <c r="R280" s="164">
        <f>Q280*H280</f>
        <v>0</v>
      </c>
      <c r="S280" s="164">
        <v>0</v>
      </c>
      <c r="T280" s="165">
        <f>S280*H280</f>
        <v>0</v>
      </c>
      <c r="AR280" s="166" t="s">
        <v>183</v>
      </c>
      <c r="AT280" s="166" t="s">
        <v>178</v>
      </c>
      <c r="AU280" s="166" t="s">
        <v>79</v>
      </c>
      <c r="AY280" s="92" t="s">
        <v>176</v>
      </c>
      <c r="BE280" s="167">
        <f>IF(N280="základní",J280,0)</f>
        <v>0</v>
      </c>
      <c r="BF280" s="167">
        <f>IF(N280="snížená",J280,0)</f>
        <v>0</v>
      </c>
      <c r="BG280" s="167">
        <f>IF(N280="zákl. přenesená",J280,0)</f>
        <v>0</v>
      </c>
      <c r="BH280" s="167">
        <f>IF(N280="sníž. přenesená",J280,0)</f>
        <v>0</v>
      </c>
      <c r="BI280" s="167">
        <f>IF(N280="nulová",J280,0)</f>
        <v>0</v>
      </c>
      <c r="BJ280" s="92" t="s">
        <v>15</v>
      </c>
      <c r="BK280" s="167">
        <f>ROUND(I280*H280,2)</f>
        <v>0</v>
      </c>
      <c r="BL280" s="92" t="s">
        <v>183</v>
      </c>
      <c r="BM280" s="166" t="s">
        <v>798</v>
      </c>
    </row>
    <row r="281" spans="2:47" s="99" customFormat="1" ht="12">
      <c r="B281" s="100"/>
      <c r="D281" s="168" t="s">
        <v>185</v>
      </c>
      <c r="F281" s="169" t="s">
        <v>5811</v>
      </c>
      <c r="I281" s="5"/>
      <c r="L281" s="100"/>
      <c r="M281" s="170"/>
      <c r="T281" s="171"/>
      <c r="AT281" s="92" t="s">
        <v>185</v>
      </c>
      <c r="AU281" s="92" t="s">
        <v>79</v>
      </c>
    </row>
    <row r="282" spans="2:51" s="172" customFormat="1" ht="12">
      <c r="B282" s="173"/>
      <c r="D282" s="174" t="s">
        <v>187</v>
      </c>
      <c r="E282" s="175" t="s">
        <v>3</v>
      </c>
      <c r="F282" s="176" t="s">
        <v>5805</v>
      </c>
      <c r="H282" s="177">
        <v>1</v>
      </c>
      <c r="I282" s="6"/>
      <c r="L282" s="173"/>
      <c r="M282" s="178"/>
      <c r="T282" s="179"/>
      <c r="AT282" s="175" t="s">
        <v>187</v>
      </c>
      <c r="AU282" s="175" t="s">
        <v>79</v>
      </c>
      <c r="AV282" s="172" t="s">
        <v>79</v>
      </c>
      <c r="AW282" s="172" t="s">
        <v>33</v>
      </c>
      <c r="AX282" s="172" t="s">
        <v>71</v>
      </c>
      <c r="AY282" s="175" t="s">
        <v>176</v>
      </c>
    </row>
    <row r="283" spans="2:51" s="186" customFormat="1" ht="12">
      <c r="B283" s="187"/>
      <c r="D283" s="174" t="s">
        <v>187</v>
      </c>
      <c r="E283" s="188" t="s">
        <v>3</v>
      </c>
      <c r="F283" s="189" t="s">
        <v>206</v>
      </c>
      <c r="H283" s="190">
        <v>1</v>
      </c>
      <c r="I283" s="8"/>
      <c r="L283" s="187"/>
      <c r="M283" s="191"/>
      <c r="T283" s="192"/>
      <c r="AT283" s="188" t="s">
        <v>187</v>
      </c>
      <c r="AU283" s="188" t="s">
        <v>79</v>
      </c>
      <c r="AV283" s="186" t="s">
        <v>183</v>
      </c>
      <c r="AW283" s="186" t="s">
        <v>33</v>
      </c>
      <c r="AX283" s="186" t="s">
        <v>15</v>
      </c>
      <c r="AY283" s="188" t="s">
        <v>176</v>
      </c>
    </row>
    <row r="284" spans="2:65" s="99" customFormat="1" ht="24.2" customHeight="1">
      <c r="B284" s="100"/>
      <c r="C284" s="213" t="s">
        <v>467</v>
      </c>
      <c r="D284" s="213" t="s">
        <v>312</v>
      </c>
      <c r="E284" s="214" t="s">
        <v>5812</v>
      </c>
      <c r="F284" s="215" t="s">
        <v>5813</v>
      </c>
      <c r="G284" s="216" t="s">
        <v>291</v>
      </c>
      <c r="H284" s="217">
        <v>1.01</v>
      </c>
      <c r="I284" s="9"/>
      <c r="J284" s="218">
        <f>ROUND(I284*H284,2)</f>
        <v>0</v>
      </c>
      <c r="K284" s="215" t="s">
        <v>3</v>
      </c>
      <c r="L284" s="193"/>
      <c r="M284" s="219" t="s">
        <v>3</v>
      </c>
      <c r="N284" s="194" t="s">
        <v>42</v>
      </c>
      <c r="P284" s="164">
        <f>O284*H284</f>
        <v>0</v>
      </c>
      <c r="Q284" s="164">
        <v>0</v>
      </c>
      <c r="R284" s="164">
        <f>Q284*H284</f>
        <v>0</v>
      </c>
      <c r="S284" s="164">
        <v>0</v>
      </c>
      <c r="T284" s="165">
        <f>S284*H284</f>
        <v>0</v>
      </c>
      <c r="AR284" s="166" t="s">
        <v>241</v>
      </c>
      <c r="AT284" s="166" t="s">
        <v>312</v>
      </c>
      <c r="AU284" s="166" t="s">
        <v>79</v>
      </c>
      <c r="AY284" s="92" t="s">
        <v>176</v>
      </c>
      <c r="BE284" s="167">
        <f>IF(N284="základní",J284,0)</f>
        <v>0</v>
      </c>
      <c r="BF284" s="167">
        <f>IF(N284="snížená",J284,0)</f>
        <v>0</v>
      </c>
      <c r="BG284" s="167">
        <f>IF(N284="zákl. přenesená",J284,0)</f>
        <v>0</v>
      </c>
      <c r="BH284" s="167">
        <f>IF(N284="sníž. přenesená",J284,0)</f>
        <v>0</v>
      </c>
      <c r="BI284" s="167">
        <f>IF(N284="nulová",J284,0)</f>
        <v>0</v>
      </c>
      <c r="BJ284" s="92" t="s">
        <v>15</v>
      </c>
      <c r="BK284" s="167">
        <f>ROUND(I284*H284,2)</f>
        <v>0</v>
      </c>
      <c r="BL284" s="92" t="s">
        <v>183</v>
      </c>
      <c r="BM284" s="166" t="s">
        <v>816</v>
      </c>
    </row>
    <row r="285" spans="2:51" s="172" customFormat="1" ht="12">
      <c r="B285" s="173"/>
      <c r="D285" s="174" t="s">
        <v>187</v>
      </c>
      <c r="E285" s="175" t="s">
        <v>3</v>
      </c>
      <c r="F285" s="176" t="s">
        <v>5808</v>
      </c>
      <c r="H285" s="177">
        <v>1.01</v>
      </c>
      <c r="I285" s="6"/>
      <c r="L285" s="173"/>
      <c r="M285" s="178"/>
      <c r="T285" s="179"/>
      <c r="AT285" s="175" t="s">
        <v>187</v>
      </c>
      <c r="AU285" s="175" t="s">
        <v>79</v>
      </c>
      <c r="AV285" s="172" t="s">
        <v>79</v>
      </c>
      <c r="AW285" s="172" t="s">
        <v>33</v>
      </c>
      <c r="AX285" s="172" t="s">
        <v>71</v>
      </c>
      <c r="AY285" s="175" t="s">
        <v>176</v>
      </c>
    </row>
    <row r="286" spans="2:51" s="186" customFormat="1" ht="12">
      <c r="B286" s="187"/>
      <c r="D286" s="174" t="s">
        <v>187</v>
      </c>
      <c r="E286" s="188" t="s">
        <v>3</v>
      </c>
      <c r="F286" s="189" t="s">
        <v>206</v>
      </c>
      <c r="H286" s="190">
        <v>1.01</v>
      </c>
      <c r="I286" s="8"/>
      <c r="L286" s="187"/>
      <c r="M286" s="191"/>
      <c r="T286" s="192"/>
      <c r="AT286" s="188" t="s">
        <v>187</v>
      </c>
      <c r="AU286" s="188" t="s">
        <v>79</v>
      </c>
      <c r="AV286" s="186" t="s">
        <v>183</v>
      </c>
      <c r="AW286" s="186" t="s">
        <v>33</v>
      </c>
      <c r="AX286" s="186" t="s">
        <v>15</v>
      </c>
      <c r="AY286" s="188" t="s">
        <v>176</v>
      </c>
    </row>
    <row r="287" spans="2:65" s="99" customFormat="1" ht="24.2" customHeight="1">
      <c r="B287" s="100"/>
      <c r="C287" s="206" t="s">
        <v>474</v>
      </c>
      <c r="D287" s="206" t="s">
        <v>178</v>
      </c>
      <c r="E287" s="207" t="s">
        <v>5814</v>
      </c>
      <c r="F287" s="208" t="s">
        <v>5815</v>
      </c>
      <c r="G287" s="209" t="s">
        <v>291</v>
      </c>
      <c r="H287" s="210">
        <v>1</v>
      </c>
      <c r="I287" s="4"/>
      <c r="J287" s="211">
        <f>ROUND(I287*H287,2)</f>
        <v>0</v>
      </c>
      <c r="K287" s="208" t="s">
        <v>5657</v>
      </c>
      <c r="L287" s="100"/>
      <c r="M287" s="212" t="s">
        <v>3</v>
      </c>
      <c r="N287" s="163" t="s">
        <v>42</v>
      </c>
      <c r="P287" s="164">
        <f>O287*H287</f>
        <v>0</v>
      </c>
      <c r="Q287" s="164">
        <v>0</v>
      </c>
      <c r="R287" s="164">
        <f>Q287*H287</f>
        <v>0</v>
      </c>
      <c r="S287" s="164">
        <v>0</v>
      </c>
      <c r="T287" s="165">
        <f>S287*H287</f>
        <v>0</v>
      </c>
      <c r="AR287" s="166" t="s">
        <v>183</v>
      </c>
      <c r="AT287" s="166" t="s">
        <v>178</v>
      </c>
      <c r="AU287" s="166" t="s">
        <v>79</v>
      </c>
      <c r="AY287" s="92" t="s">
        <v>176</v>
      </c>
      <c r="BE287" s="167">
        <f>IF(N287="základní",J287,0)</f>
        <v>0</v>
      </c>
      <c r="BF287" s="167">
        <f>IF(N287="snížená",J287,0)</f>
        <v>0</v>
      </c>
      <c r="BG287" s="167">
        <f>IF(N287="zákl. přenesená",J287,0)</f>
        <v>0</v>
      </c>
      <c r="BH287" s="167">
        <f>IF(N287="sníž. přenesená",J287,0)</f>
        <v>0</v>
      </c>
      <c r="BI287" s="167">
        <f>IF(N287="nulová",J287,0)</f>
        <v>0</v>
      </c>
      <c r="BJ287" s="92" t="s">
        <v>15</v>
      </c>
      <c r="BK287" s="167">
        <f>ROUND(I287*H287,2)</f>
        <v>0</v>
      </c>
      <c r="BL287" s="92" t="s">
        <v>183</v>
      </c>
      <c r="BM287" s="166" t="s">
        <v>831</v>
      </c>
    </row>
    <row r="288" spans="2:47" s="99" customFormat="1" ht="12">
      <c r="B288" s="100"/>
      <c r="D288" s="168" t="s">
        <v>185</v>
      </c>
      <c r="F288" s="169" t="s">
        <v>5816</v>
      </c>
      <c r="I288" s="5"/>
      <c r="L288" s="100"/>
      <c r="M288" s="170"/>
      <c r="T288" s="171"/>
      <c r="AT288" s="92" t="s">
        <v>185</v>
      </c>
      <c r="AU288" s="92" t="s">
        <v>79</v>
      </c>
    </row>
    <row r="289" spans="2:51" s="172" customFormat="1" ht="12">
      <c r="B289" s="173"/>
      <c r="D289" s="174" t="s">
        <v>187</v>
      </c>
      <c r="E289" s="175" t="s">
        <v>3</v>
      </c>
      <c r="F289" s="176" t="s">
        <v>5805</v>
      </c>
      <c r="H289" s="177">
        <v>1</v>
      </c>
      <c r="I289" s="6"/>
      <c r="L289" s="173"/>
      <c r="M289" s="178"/>
      <c r="T289" s="179"/>
      <c r="AT289" s="175" t="s">
        <v>187</v>
      </c>
      <c r="AU289" s="175" t="s">
        <v>79</v>
      </c>
      <c r="AV289" s="172" t="s">
        <v>79</v>
      </c>
      <c r="AW289" s="172" t="s">
        <v>33</v>
      </c>
      <c r="AX289" s="172" t="s">
        <v>71</v>
      </c>
      <c r="AY289" s="175" t="s">
        <v>176</v>
      </c>
    </row>
    <row r="290" spans="2:51" s="186" customFormat="1" ht="12">
      <c r="B290" s="187"/>
      <c r="D290" s="174" t="s">
        <v>187</v>
      </c>
      <c r="E290" s="188" t="s">
        <v>3</v>
      </c>
      <c r="F290" s="189" t="s">
        <v>206</v>
      </c>
      <c r="H290" s="190">
        <v>1</v>
      </c>
      <c r="I290" s="8"/>
      <c r="L290" s="187"/>
      <c r="M290" s="191"/>
      <c r="T290" s="192"/>
      <c r="AT290" s="188" t="s">
        <v>187</v>
      </c>
      <c r="AU290" s="188" t="s">
        <v>79</v>
      </c>
      <c r="AV290" s="186" t="s">
        <v>183</v>
      </c>
      <c r="AW290" s="186" t="s">
        <v>33</v>
      </c>
      <c r="AX290" s="186" t="s">
        <v>15</v>
      </c>
      <c r="AY290" s="188" t="s">
        <v>176</v>
      </c>
    </row>
    <row r="291" spans="2:65" s="99" customFormat="1" ht="21.75" customHeight="1">
      <c r="B291" s="100"/>
      <c r="C291" s="213" t="s">
        <v>484</v>
      </c>
      <c r="D291" s="213" t="s">
        <v>312</v>
      </c>
      <c r="E291" s="214" t="s">
        <v>5817</v>
      </c>
      <c r="F291" s="215" t="s">
        <v>5818</v>
      </c>
      <c r="G291" s="216" t="s">
        <v>291</v>
      </c>
      <c r="H291" s="217">
        <v>1.01</v>
      </c>
      <c r="I291" s="9"/>
      <c r="J291" s="218">
        <f>ROUND(I291*H291,2)</f>
        <v>0</v>
      </c>
      <c r="K291" s="215" t="s">
        <v>3</v>
      </c>
      <c r="L291" s="193"/>
      <c r="M291" s="219" t="s">
        <v>3</v>
      </c>
      <c r="N291" s="194" t="s">
        <v>42</v>
      </c>
      <c r="P291" s="164">
        <f>O291*H291</f>
        <v>0</v>
      </c>
      <c r="Q291" s="164">
        <v>0</v>
      </c>
      <c r="R291" s="164">
        <f>Q291*H291</f>
        <v>0</v>
      </c>
      <c r="S291" s="164">
        <v>0</v>
      </c>
      <c r="T291" s="165">
        <f>S291*H291</f>
        <v>0</v>
      </c>
      <c r="AR291" s="166" t="s">
        <v>241</v>
      </c>
      <c r="AT291" s="166" t="s">
        <v>312</v>
      </c>
      <c r="AU291" s="166" t="s">
        <v>79</v>
      </c>
      <c r="AY291" s="92" t="s">
        <v>176</v>
      </c>
      <c r="BE291" s="167">
        <f>IF(N291="základní",J291,0)</f>
        <v>0</v>
      </c>
      <c r="BF291" s="167">
        <f>IF(N291="snížená",J291,0)</f>
        <v>0</v>
      </c>
      <c r="BG291" s="167">
        <f>IF(N291="zákl. přenesená",J291,0)</f>
        <v>0</v>
      </c>
      <c r="BH291" s="167">
        <f>IF(N291="sníž. přenesená",J291,0)</f>
        <v>0</v>
      </c>
      <c r="BI291" s="167">
        <f>IF(N291="nulová",J291,0)</f>
        <v>0</v>
      </c>
      <c r="BJ291" s="92" t="s">
        <v>15</v>
      </c>
      <c r="BK291" s="167">
        <f>ROUND(I291*H291,2)</f>
        <v>0</v>
      </c>
      <c r="BL291" s="92" t="s">
        <v>183</v>
      </c>
      <c r="BM291" s="166" t="s">
        <v>846</v>
      </c>
    </row>
    <row r="292" spans="2:51" s="172" customFormat="1" ht="12">
      <c r="B292" s="173"/>
      <c r="D292" s="174" t="s">
        <v>187</v>
      </c>
      <c r="E292" s="175" t="s">
        <v>3</v>
      </c>
      <c r="F292" s="176" t="s">
        <v>5808</v>
      </c>
      <c r="H292" s="177">
        <v>1.01</v>
      </c>
      <c r="I292" s="6"/>
      <c r="L292" s="173"/>
      <c r="M292" s="178"/>
      <c r="T292" s="179"/>
      <c r="AT292" s="175" t="s">
        <v>187</v>
      </c>
      <c r="AU292" s="175" t="s">
        <v>79</v>
      </c>
      <c r="AV292" s="172" t="s">
        <v>79</v>
      </c>
      <c r="AW292" s="172" t="s">
        <v>33</v>
      </c>
      <c r="AX292" s="172" t="s">
        <v>71</v>
      </c>
      <c r="AY292" s="175" t="s">
        <v>176</v>
      </c>
    </row>
    <row r="293" spans="2:51" s="186" customFormat="1" ht="12">
      <c r="B293" s="187"/>
      <c r="D293" s="174" t="s">
        <v>187</v>
      </c>
      <c r="E293" s="188" t="s">
        <v>3</v>
      </c>
      <c r="F293" s="189" t="s">
        <v>206</v>
      </c>
      <c r="H293" s="190">
        <v>1.01</v>
      </c>
      <c r="I293" s="8"/>
      <c r="L293" s="187"/>
      <c r="M293" s="191"/>
      <c r="T293" s="192"/>
      <c r="AT293" s="188" t="s">
        <v>187</v>
      </c>
      <c r="AU293" s="188" t="s">
        <v>79</v>
      </c>
      <c r="AV293" s="186" t="s">
        <v>183</v>
      </c>
      <c r="AW293" s="186" t="s">
        <v>33</v>
      </c>
      <c r="AX293" s="186" t="s">
        <v>15</v>
      </c>
      <c r="AY293" s="188" t="s">
        <v>176</v>
      </c>
    </row>
    <row r="294" spans="2:65" s="99" customFormat="1" ht="24.2" customHeight="1">
      <c r="B294" s="100"/>
      <c r="C294" s="206" t="s">
        <v>490</v>
      </c>
      <c r="D294" s="206" t="s">
        <v>178</v>
      </c>
      <c r="E294" s="207" t="s">
        <v>5819</v>
      </c>
      <c r="F294" s="208" t="s">
        <v>5820</v>
      </c>
      <c r="G294" s="209" t="s">
        <v>291</v>
      </c>
      <c r="H294" s="210">
        <v>1</v>
      </c>
      <c r="I294" s="4"/>
      <c r="J294" s="211">
        <f>ROUND(I294*H294,2)</f>
        <v>0</v>
      </c>
      <c r="K294" s="208" t="s">
        <v>5657</v>
      </c>
      <c r="L294" s="100"/>
      <c r="M294" s="212" t="s">
        <v>3</v>
      </c>
      <c r="N294" s="163" t="s">
        <v>42</v>
      </c>
      <c r="P294" s="164">
        <f>O294*H294</f>
        <v>0</v>
      </c>
      <c r="Q294" s="164">
        <v>0</v>
      </c>
      <c r="R294" s="164">
        <f>Q294*H294</f>
        <v>0</v>
      </c>
      <c r="S294" s="164">
        <v>0</v>
      </c>
      <c r="T294" s="165">
        <f>S294*H294</f>
        <v>0</v>
      </c>
      <c r="AR294" s="166" t="s">
        <v>183</v>
      </c>
      <c r="AT294" s="166" t="s">
        <v>178</v>
      </c>
      <c r="AU294" s="166" t="s">
        <v>79</v>
      </c>
      <c r="AY294" s="92" t="s">
        <v>176</v>
      </c>
      <c r="BE294" s="167">
        <f>IF(N294="základní",J294,0)</f>
        <v>0</v>
      </c>
      <c r="BF294" s="167">
        <f>IF(N294="snížená",J294,0)</f>
        <v>0</v>
      </c>
      <c r="BG294" s="167">
        <f>IF(N294="zákl. přenesená",J294,0)</f>
        <v>0</v>
      </c>
      <c r="BH294" s="167">
        <f>IF(N294="sníž. přenesená",J294,0)</f>
        <v>0</v>
      </c>
      <c r="BI294" s="167">
        <f>IF(N294="nulová",J294,0)</f>
        <v>0</v>
      </c>
      <c r="BJ294" s="92" t="s">
        <v>15</v>
      </c>
      <c r="BK294" s="167">
        <f>ROUND(I294*H294,2)</f>
        <v>0</v>
      </c>
      <c r="BL294" s="92" t="s">
        <v>183</v>
      </c>
      <c r="BM294" s="166" t="s">
        <v>869</v>
      </c>
    </row>
    <row r="295" spans="2:47" s="99" customFormat="1" ht="12">
      <c r="B295" s="100"/>
      <c r="D295" s="168" t="s">
        <v>185</v>
      </c>
      <c r="F295" s="169" t="s">
        <v>5821</v>
      </c>
      <c r="I295" s="5"/>
      <c r="L295" s="100"/>
      <c r="M295" s="170"/>
      <c r="T295" s="171"/>
      <c r="AT295" s="92" t="s">
        <v>185</v>
      </c>
      <c r="AU295" s="92" t="s">
        <v>79</v>
      </c>
    </row>
    <row r="296" spans="2:51" s="172" customFormat="1" ht="12">
      <c r="B296" s="173"/>
      <c r="D296" s="174" t="s">
        <v>187</v>
      </c>
      <c r="E296" s="175" t="s">
        <v>3</v>
      </c>
      <c r="F296" s="176" t="s">
        <v>5805</v>
      </c>
      <c r="H296" s="177">
        <v>1</v>
      </c>
      <c r="I296" s="6"/>
      <c r="L296" s="173"/>
      <c r="M296" s="178"/>
      <c r="T296" s="179"/>
      <c r="AT296" s="175" t="s">
        <v>187</v>
      </c>
      <c r="AU296" s="175" t="s">
        <v>79</v>
      </c>
      <c r="AV296" s="172" t="s">
        <v>79</v>
      </c>
      <c r="AW296" s="172" t="s">
        <v>33</v>
      </c>
      <c r="AX296" s="172" t="s">
        <v>71</v>
      </c>
      <c r="AY296" s="175" t="s">
        <v>176</v>
      </c>
    </row>
    <row r="297" spans="2:51" s="186" customFormat="1" ht="12">
      <c r="B297" s="187"/>
      <c r="D297" s="174" t="s">
        <v>187</v>
      </c>
      <c r="E297" s="188" t="s">
        <v>3</v>
      </c>
      <c r="F297" s="189" t="s">
        <v>206</v>
      </c>
      <c r="H297" s="190">
        <v>1</v>
      </c>
      <c r="I297" s="8"/>
      <c r="L297" s="187"/>
      <c r="M297" s="191"/>
      <c r="T297" s="192"/>
      <c r="AT297" s="188" t="s">
        <v>187</v>
      </c>
      <c r="AU297" s="188" t="s">
        <v>79</v>
      </c>
      <c r="AV297" s="186" t="s">
        <v>183</v>
      </c>
      <c r="AW297" s="186" t="s">
        <v>33</v>
      </c>
      <c r="AX297" s="186" t="s">
        <v>15</v>
      </c>
      <c r="AY297" s="188" t="s">
        <v>176</v>
      </c>
    </row>
    <row r="298" spans="2:65" s="99" customFormat="1" ht="16.5" customHeight="1">
      <c r="B298" s="100"/>
      <c r="C298" s="213" t="s">
        <v>495</v>
      </c>
      <c r="D298" s="213" t="s">
        <v>312</v>
      </c>
      <c r="E298" s="214" t="s">
        <v>5822</v>
      </c>
      <c r="F298" s="215" t="s">
        <v>5823</v>
      </c>
      <c r="G298" s="216" t="s">
        <v>291</v>
      </c>
      <c r="H298" s="217">
        <v>1.01</v>
      </c>
      <c r="I298" s="9"/>
      <c r="J298" s="218">
        <f>ROUND(I298*H298,2)</f>
        <v>0</v>
      </c>
      <c r="K298" s="215" t="s">
        <v>3</v>
      </c>
      <c r="L298" s="193"/>
      <c r="M298" s="219" t="s">
        <v>3</v>
      </c>
      <c r="N298" s="194" t="s">
        <v>42</v>
      </c>
      <c r="P298" s="164">
        <f>O298*H298</f>
        <v>0</v>
      </c>
      <c r="Q298" s="164">
        <v>0</v>
      </c>
      <c r="R298" s="164">
        <f>Q298*H298</f>
        <v>0</v>
      </c>
      <c r="S298" s="164">
        <v>0</v>
      </c>
      <c r="T298" s="165">
        <f>S298*H298</f>
        <v>0</v>
      </c>
      <c r="AR298" s="166" t="s">
        <v>241</v>
      </c>
      <c r="AT298" s="166" t="s">
        <v>312</v>
      </c>
      <c r="AU298" s="166" t="s">
        <v>79</v>
      </c>
      <c r="AY298" s="92" t="s">
        <v>176</v>
      </c>
      <c r="BE298" s="167">
        <f>IF(N298="základní",J298,0)</f>
        <v>0</v>
      </c>
      <c r="BF298" s="167">
        <f>IF(N298="snížená",J298,0)</f>
        <v>0</v>
      </c>
      <c r="BG298" s="167">
        <f>IF(N298="zákl. přenesená",J298,0)</f>
        <v>0</v>
      </c>
      <c r="BH298" s="167">
        <f>IF(N298="sníž. přenesená",J298,0)</f>
        <v>0</v>
      </c>
      <c r="BI298" s="167">
        <f>IF(N298="nulová",J298,0)</f>
        <v>0</v>
      </c>
      <c r="BJ298" s="92" t="s">
        <v>15</v>
      </c>
      <c r="BK298" s="167">
        <f>ROUND(I298*H298,2)</f>
        <v>0</v>
      </c>
      <c r="BL298" s="92" t="s">
        <v>183</v>
      </c>
      <c r="BM298" s="166" t="s">
        <v>892</v>
      </c>
    </row>
    <row r="299" spans="2:51" s="172" customFormat="1" ht="12">
      <c r="B299" s="173"/>
      <c r="D299" s="174" t="s">
        <v>187</v>
      </c>
      <c r="E299" s="175" t="s">
        <v>3</v>
      </c>
      <c r="F299" s="176" t="s">
        <v>5808</v>
      </c>
      <c r="H299" s="177">
        <v>1.01</v>
      </c>
      <c r="I299" s="6"/>
      <c r="L299" s="173"/>
      <c r="M299" s="178"/>
      <c r="T299" s="179"/>
      <c r="AT299" s="175" t="s">
        <v>187</v>
      </c>
      <c r="AU299" s="175" t="s">
        <v>79</v>
      </c>
      <c r="AV299" s="172" t="s">
        <v>79</v>
      </c>
      <c r="AW299" s="172" t="s">
        <v>33</v>
      </c>
      <c r="AX299" s="172" t="s">
        <v>71</v>
      </c>
      <c r="AY299" s="175" t="s">
        <v>176</v>
      </c>
    </row>
    <row r="300" spans="2:51" s="186" customFormat="1" ht="12">
      <c r="B300" s="187"/>
      <c r="D300" s="174" t="s">
        <v>187</v>
      </c>
      <c r="E300" s="188" t="s">
        <v>3</v>
      </c>
      <c r="F300" s="189" t="s">
        <v>206</v>
      </c>
      <c r="H300" s="190">
        <v>1.01</v>
      </c>
      <c r="I300" s="8"/>
      <c r="L300" s="187"/>
      <c r="M300" s="191"/>
      <c r="T300" s="192"/>
      <c r="AT300" s="188" t="s">
        <v>187</v>
      </c>
      <c r="AU300" s="188" t="s">
        <v>79</v>
      </c>
      <c r="AV300" s="186" t="s">
        <v>183</v>
      </c>
      <c r="AW300" s="186" t="s">
        <v>33</v>
      </c>
      <c r="AX300" s="186" t="s">
        <v>15</v>
      </c>
      <c r="AY300" s="188" t="s">
        <v>176</v>
      </c>
    </row>
    <row r="301" spans="2:65" s="99" customFormat="1" ht="24.2" customHeight="1">
      <c r="B301" s="100"/>
      <c r="C301" s="206" t="s">
        <v>501</v>
      </c>
      <c r="D301" s="206" t="s">
        <v>178</v>
      </c>
      <c r="E301" s="207" t="s">
        <v>5824</v>
      </c>
      <c r="F301" s="208" t="s">
        <v>5825</v>
      </c>
      <c r="G301" s="209" t="s">
        <v>291</v>
      </c>
      <c r="H301" s="210">
        <v>1</v>
      </c>
      <c r="I301" s="4"/>
      <c r="J301" s="211">
        <f>ROUND(I301*H301,2)</f>
        <v>0</v>
      </c>
      <c r="K301" s="208" t="s">
        <v>5657</v>
      </c>
      <c r="L301" s="100"/>
      <c r="M301" s="212" t="s">
        <v>3</v>
      </c>
      <c r="N301" s="163" t="s">
        <v>42</v>
      </c>
      <c r="P301" s="164">
        <f>O301*H301</f>
        <v>0</v>
      </c>
      <c r="Q301" s="164">
        <v>0</v>
      </c>
      <c r="R301" s="164">
        <f>Q301*H301</f>
        <v>0</v>
      </c>
      <c r="S301" s="164">
        <v>0</v>
      </c>
      <c r="T301" s="165">
        <f>S301*H301</f>
        <v>0</v>
      </c>
      <c r="AR301" s="166" t="s">
        <v>183</v>
      </c>
      <c r="AT301" s="166" t="s">
        <v>178</v>
      </c>
      <c r="AU301" s="166" t="s">
        <v>79</v>
      </c>
      <c r="AY301" s="92" t="s">
        <v>176</v>
      </c>
      <c r="BE301" s="167">
        <f>IF(N301="základní",J301,0)</f>
        <v>0</v>
      </c>
      <c r="BF301" s="167">
        <f>IF(N301="snížená",J301,0)</f>
        <v>0</v>
      </c>
      <c r="BG301" s="167">
        <f>IF(N301="zákl. přenesená",J301,0)</f>
        <v>0</v>
      </c>
      <c r="BH301" s="167">
        <f>IF(N301="sníž. přenesená",J301,0)</f>
        <v>0</v>
      </c>
      <c r="BI301" s="167">
        <f>IF(N301="nulová",J301,0)</f>
        <v>0</v>
      </c>
      <c r="BJ301" s="92" t="s">
        <v>15</v>
      </c>
      <c r="BK301" s="167">
        <f>ROUND(I301*H301,2)</f>
        <v>0</v>
      </c>
      <c r="BL301" s="92" t="s">
        <v>183</v>
      </c>
      <c r="BM301" s="166" t="s">
        <v>907</v>
      </c>
    </row>
    <row r="302" spans="2:47" s="99" customFormat="1" ht="12">
      <c r="B302" s="100"/>
      <c r="D302" s="168" t="s">
        <v>185</v>
      </c>
      <c r="F302" s="169" t="s">
        <v>5826</v>
      </c>
      <c r="I302" s="5"/>
      <c r="L302" s="100"/>
      <c r="M302" s="170"/>
      <c r="T302" s="171"/>
      <c r="AT302" s="92" t="s">
        <v>185</v>
      </c>
      <c r="AU302" s="92" t="s">
        <v>79</v>
      </c>
    </row>
    <row r="303" spans="2:51" s="172" customFormat="1" ht="12">
      <c r="B303" s="173"/>
      <c r="D303" s="174" t="s">
        <v>187</v>
      </c>
      <c r="E303" s="175" t="s">
        <v>3</v>
      </c>
      <c r="F303" s="176" t="s">
        <v>5805</v>
      </c>
      <c r="H303" s="177">
        <v>1</v>
      </c>
      <c r="I303" s="6"/>
      <c r="L303" s="173"/>
      <c r="M303" s="178"/>
      <c r="T303" s="179"/>
      <c r="AT303" s="175" t="s">
        <v>187</v>
      </c>
      <c r="AU303" s="175" t="s">
        <v>79</v>
      </c>
      <c r="AV303" s="172" t="s">
        <v>79</v>
      </c>
      <c r="AW303" s="172" t="s">
        <v>33</v>
      </c>
      <c r="AX303" s="172" t="s">
        <v>71</v>
      </c>
      <c r="AY303" s="175" t="s">
        <v>176</v>
      </c>
    </row>
    <row r="304" spans="2:51" s="186" customFormat="1" ht="12">
      <c r="B304" s="187"/>
      <c r="D304" s="174" t="s">
        <v>187</v>
      </c>
      <c r="E304" s="188" t="s">
        <v>3</v>
      </c>
      <c r="F304" s="189" t="s">
        <v>206</v>
      </c>
      <c r="H304" s="190">
        <v>1</v>
      </c>
      <c r="I304" s="8"/>
      <c r="L304" s="187"/>
      <c r="M304" s="191"/>
      <c r="T304" s="192"/>
      <c r="AT304" s="188" t="s">
        <v>187</v>
      </c>
      <c r="AU304" s="188" t="s">
        <v>79</v>
      </c>
      <c r="AV304" s="186" t="s">
        <v>183</v>
      </c>
      <c r="AW304" s="186" t="s">
        <v>33</v>
      </c>
      <c r="AX304" s="186" t="s">
        <v>15</v>
      </c>
      <c r="AY304" s="188" t="s">
        <v>176</v>
      </c>
    </row>
    <row r="305" spans="2:65" s="99" customFormat="1" ht="24.2" customHeight="1">
      <c r="B305" s="100"/>
      <c r="C305" s="213" t="s">
        <v>507</v>
      </c>
      <c r="D305" s="213" t="s">
        <v>312</v>
      </c>
      <c r="E305" s="214" t="s">
        <v>5827</v>
      </c>
      <c r="F305" s="215" t="s">
        <v>5828</v>
      </c>
      <c r="G305" s="216" t="s">
        <v>291</v>
      </c>
      <c r="H305" s="217">
        <v>1.01</v>
      </c>
      <c r="I305" s="9"/>
      <c r="J305" s="218">
        <f>ROUND(I305*H305,2)</f>
        <v>0</v>
      </c>
      <c r="K305" s="215" t="s">
        <v>3</v>
      </c>
      <c r="L305" s="193"/>
      <c r="M305" s="219" t="s">
        <v>3</v>
      </c>
      <c r="N305" s="194" t="s">
        <v>42</v>
      </c>
      <c r="P305" s="164">
        <f>O305*H305</f>
        <v>0</v>
      </c>
      <c r="Q305" s="164">
        <v>0</v>
      </c>
      <c r="R305" s="164">
        <f>Q305*H305</f>
        <v>0</v>
      </c>
      <c r="S305" s="164">
        <v>0</v>
      </c>
      <c r="T305" s="165">
        <f>S305*H305</f>
        <v>0</v>
      </c>
      <c r="AR305" s="166" t="s">
        <v>241</v>
      </c>
      <c r="AT305" s="166" t="s">
        <v>312</v>
      </c>
      <c r="AU305" s="166" t="s">
        <v>79</v>
      </c>
      <c r="AY305" s="92" t="s">
        <v>176</v>
      </c>
      <c r="BE305" s="167">
        <f>IF(N305="základní",J305,0)</f>
        <v>0</v>
      </c>
      <c r="BF305" s="167">
        <f>IF(N305="snížená",J305,0)</f>
        <v>0</v>
      </c>
      <c r="BG305" s="167">
        <f>IF(N305="zákl. přenesená",J305,0)</f>
        <v>0</v>
      </c>
      <c r="BH305" s="167">
        <f>IF(N305="sníž. přenesená",J305,0)</f>
        <v>0</v>
      </c>
      <c r="BI305" s="167">
        <f>IF(N305="nulová",J305,0)</f>
        <v>0</v>
      </c>
      <c r="BJ305" s="92" t="s">
        <v>15</v>
      </c>
      <c r="BK305" s="167">
        <f>ROUND(I305*H305,2)</f>
        <v>0</v>
      </c>
      <c r="BL305" s="92" t="s">
        <v>183</v>
      </c>
      <c r="BM305" s="166" t="s">
        <v>986</v>
      </c>
    </row>
    <row r="306" spans="2:51" s="172" customFormat="1" ht="12">
      <c r="B306" s="173"/>
      <c r="D306" s="174" t="s">
        <v>187</v>
      </c>
      <c r="E306" s="175" t="s">
        <v>3</v>
      </c>
      <c r="F306" s="176" t="s">
        <v>5808</v>
      </c>
      <c r="H306" s="177">
        <v>1.01</v>
      </c>
      <c r="I306" s="6"/>
      <c r="L306" s="173"/>
      <c r="M306" s="178"/>
      <c r="T306" s="179"/>
      <c r="AT306" s="175" t="s">
        <v>187</v>
      </c>
      <c r="AU306" s="175" t="s">
        <v>79</v>
      </c>
      <c r="AV306" s="172" t="s">
        <v>79</v>
      </c>
      <c r="AW306" s="172" t="s">
        <v>33</v>
      </c>
      <c r="AX306" s="172" t="s">
        <v>71</v>
      </c>
      <c r="AY306" s="175" t="s">
        <v>176</v>
      </c>
    </row>
    <row r="307" spans="2:51" s="186" customFormat="1" ht="12">
      <c r="B307" s="187"/>
      <c r="D307" s="174" t="s">
        <v>187</v>
      </c>
      <c r="E307" s="188" t="s">
        <v>3</v>
      </c>
      <c r="F307" s="189" t="s">
        <v>206</v>
      </c>
      <c r="H307" s="190">
        <v>1.01</v>
      </c>
      <c r="I307" s="8"/>
      <c r="L307" s="187"/>
      <c r="M307" s="191"/>
      <c r="T307" s="192"/>
      <c r="AT307" s="188" t="s">
        <v>187</v>
      </c>
      <c r="AU307" s="188" t="s">
        <v>79</v>
      </c>
      <c r="AV307" s="186" t="s">
        <v>183</v>
      </c>
      <c r="AW307" s="186" t="s">
        <v>33</v>
      </c>
      <c r="AX307" s="186" t="s">
        <v>15</v>
      </c>
      <c r="AY307" s="188" t="s">
        <v>176</v>
      </c>
    </row>
    <row r="308" spans="2:65" s="99" customFormat="1" ht="24.2" customHeight="1">
      <c r="B308" s="100"/>
      <c r="C308" s="206" t="s">
        <v>513</v>
      </c>
      <c r="D308" s="206" t="s">
        <v>178</v>
      </c>
      <c r="E308" s="207" t="s">
        <v>5829</v>
      </c>
      <c r="F308" s="208" t="s">
        <v>5830</v>
      </c>
      <c r="G308" s="209" t="s">
        <v>291</v>
      </c>
      <c r="H308" s="210">
        <v>1</v>
      </c>
      <c r="I308" s="4"/>
      <c r="J308" s="211">
        <f>ROUND(I308*H308,2)</f>
        <v>0</v>
      </c>
      <c r="K308" s="208" t="s">
        <v>5657</v>
      </c>
      <c r="L308" s="100"/>
      <c r="M308" s="212" t="s">
        <v>3</v>
      </c>
      <c r="N308" s="163" t="s">
        <v>42</v>
      </c>
      <c r="P308" s="164">
        <f>O308*H308</f>
        <v>0</v>
      </c>
      <c r="Q308" s="164">
        <v>0</v>
      </c>
      <c r="R308" s="164">
        <f>Q308*H308</f>
        <v>0</v>
      </c>
      <c r="S308" s="164">
        <v>0</v>
      </c>
      <c r="T308" s="165">
        <f>S308*H308</f>
        <v>0</v>
      </c>
      <c r="AR308" s="166" t="s">
        <v>183</v>
      </c>
      <c r="AT308" s="166" t="s">
        <v>178</v>
      </c>
      <c r="AU308" s="166" t="s">
        <v>79</v>
      </c>
      <c r="AY308" s="92" t="s">
        <v>176</v>
      </c>
      <c r="BE308" s="167">
        <f>IF(N308="základní",J308,0)</f>
        <v>0</v>
      </c>
      <c r="BF308" s="167">
        <f>IF(N308="snížená",J308,0)</f>
        <v>0</v>
      </c>
      <c r="BG308" s="167">
        <f>IF(N308="zákl. přenesená",J308,0)</f>
        <v>0</v>
      </c>
      <c r="BH308" s="167">
        <f>IF(N308="sníž. přenesená",J308,0)</f>
        <v>0</v>
      </c>
      <c r="BI308" s="167">
        <f>IF(N308="nulová",J308,0)</f>
        <v>0</v>
      </c>
      <c r="BJ308" s="92" t="s">
        <v>15</v>
      </c>
      <c r="BK308" s="167">
        <f>ROUND(I308*H308,2)</f>
        <v>0</v>
      </c>
      <c r="BL308" s="92" t="s">
        <v>183</v>
      </c>
      <c r="BM308" s="166" t="s">
        <v>1015</v>
      </c>
    </row>
    <row r="309" spans="2:47" s="99" customFormat="1" ht="12">
      <c r="B309" s="100"/>
      <c r="D309" s="168" t="s">
        <v>185</v>
      </c>
      <c r="F309" s="169" t="s">
        <v>5831</v>
      </c>
      <c r="I309" s="5"/>
      <c r="L309" s="100"/>
      <c r="M309" s="170"/>
      <c r="T309" s="171"/>
      <c r="AT309" s="92" t="s">
        <v>185</v>
      </c>
      <c r="AU309" s="92" t="s">
        <v>79</v>
      </c>
    </row>
    <row r="310" spans="2:51" s="172" customFormat="1" ht="12">
      <c r="B310" s="173"/>
      <c r="D310" s="174" t="s">
        <v>187</v>
      </c>
      <c r="E310" s="175" t="s">
        <v>3</v>
      </c>
      <c r="F310" s="176" t="s">
        <v>5805</v>
      </c>
      <c r="H310" s="177">
        <v>1</v>
      </c>
      <c r="I310" s="6"/>
      <c r="L310" s="173"/>
      <c r="M310" s="178"/>
      <c r="T310" s="179"/>
      <c r="AT310" s="175" t="s">
        <v>187</v>
      </c>
      <c r="AU310" s="175" t="s">
        <v>79</v>
      </c>
      <c r="AV310" s="172" t="s">
        <v>79</v>
      </c>
      <c r="AW310" s="172" t="s">
        <v>33</v>
      </c>
      <c r="AX310" s="172" t="s">
        <v>71</v>
      </c>
      <c r="AY310" s="175" t="s">
        <v>176</v>
      </c>
    </row>
    <row r="311" spans="2:51" s="186" customFormat="1" ht="12">
      <c r="B311" s="187"/>
      <c r="D311" s="174" t="s">
        <v>187</v>
      </c>
      <c r="E311" s="188" t="s">
        <v>3</v>
      </c>
      <c r="F311" s="189" t="s">
        <v>206</v>
      </c>
      <c r="H311" s="190">
        <v>1</v>
      </c>
      <c r="I311" s="8"/>
      <c r="L311" s="187"/>
      <c r="M311" s="191"/>
      <c r="T311" s="192"/>
      <c r="AT311" s="188" t="s">
        <v>187</v>
      </c>
      <c r="AU311" s="188" t="s">
        <v>79</v>
      </c>
      <c r="AV311" s="186" t="s">
        <v>183</v>
      </c>
      <c r="AW311" s="186" t="s">
        <v>33</v>
      </c>
      <c r="AX311" s="186" t="s">
        <v>15</v>
      </c>
      <c r="AY311" s="188" t="s">
        <v>176</v>
      </c>
    </row>
    <row r="312" spans="2:65" s="99" customFormat="1" ht="24.2" customHeight="1">
      <c r="B312" s="100"/>
      <c r="C312" s="213" t="s">
        <v>519</v>
      </c>
      <c r="D312" s="213" t="s">
        <v>312</v>
      </c>
      <c r="E312" s="214" t="s">
        <v>5832</v>
      </c>
      <c r="F312" s="215" t="s">
        <v>5833</v>
      </c>
      <c r="G312" s="216" t="s">
        <v>291</v>
      </c>
      <c r="H312" s="217">
        <v>1</v>
      </c>
      <c r="I312" s="9"/>
      <c r="J312" s="218">
        <f>ROUND(I312*H312,2)</f>
        <v>0</v>
      </c>
      <c r="K312" s="215" t="s">
        <v>5657</v>
      </c>
      <c r="L312" s="193"/>
      <c r="M312" s="219" t="s">
        <v>3</v>
      </c>
      <c r="N312" s="194" t="s">
        <v>42</v>
      </c>
      <c r="P312" s="164">
        <f>O312*H312</f>
        <v>0</v>
      </c>
      <c r="Q312" s="164">
        <v>0</v>
      </c>
      <c r="R312" s="164">
        <f>Q312*H312</f>
        <v>0</v>
      </c>
      <c r="S312" s="164">
        <v>0</v>
      </c>
      <c r="T312" s="165">
        <f>S312*H312</f>
        <v>0</v>
      </c>
      <c r="AR312" s="166" t="s">
        <v>241</v>
      </c>
      <c r="AT312" s="166" t="s">
        <v>312</v>
      </c>
      <c r="AU312" s="166" t="s">
        <v>79</v>
      </c>
      <c r="AY312" s="92" t="s">
        <v>176</v>
      </c>
      <c r="BE312" s="167">
        <f>IF(N312="základní",J312,0)</f>
        <v>0</v>
      </c>
      <c r="BF312" s="167">
        <f>IF(N312="snížená",J312,0)</f>
        <v>0</v>
      </c>
      <c r="BG312" s="167">
        <f>IF(N312="zákl. přenesená",J312,0)</f>
        <v>0</v>
      </c>
      <c r="BH312" s="167">
        <f>IF(N312="sníž. přenesená",J312,0)</f>
        <v>0</v>
      </c>
      <c r="BI312" s="167">
        <f>IF(N312="nulová",J312,0)</f>
        <v>0</v>
      </c>
      <c r="BJ312" s="92" t="s">
        <v>15</v>
      </c>
      <c r="BK312" s="167">
        <f>ROUND(I312*H312,2)</f>
        <v>0</v>
      </c>
      <c r="BL312" s="92" t="s">
        <v>183</v>
      </c>
      <c r="BM312" s="166" t="s">
        <v>1025</v>
      </c>
    </row>
    <row r="313" spans="2:51" s="172" customFormat="1" ht="12">
      <c r="B313" s="173"/>
      <c r="D313" s="174" t="s">
        <v>187</v>
      </c>
      <c r="E313" s="175" t="s">
        <v>3</v>
      </c>
      <c r="F313" s="176" t="s">
        <v>5805</v>
      </c>
      <c r="H313" s="177">
        <v>1</v>
      </c>
      <c r="I313" s="6"/>
      <c r="L313" s="173"/>
      <c r="M313" s="178"/>
      <c r="T313" s="179"/>
      <c r="AT313" s="175" t="s">
        <v>187</v>
      </c>
      <c r="AU313" s="175" t="s">
        <v>79</v>
      </c>
      <c r="AV313" s="172" t="s">
        <v>79</v>
      </c>
      <c r="AW313" s="172" t="s">
        <v>33</v>
      </c>
      <c r="AX313" s="172" t="s">
        <v>71</v>
      </c>
      <c r="AY313" s="175" t="s">
        <v>176</v>
      </c>
    </row>
    <row r="314" spans="2:51" s="186" customFormat="1" ht="12">
      <c r="B314" s="187"/>
      <c r="D314" s="174" t="s">
        <v>187</v>
      </c>
      <c r="E314" s="188" t="s">
        <v>3</v>
      </c>
      <c r="F314" s="189" t="s">
        <v>206</v>
      </c>
      <c r="H314" s="190">
        <v>1</v>
      </c>
      <c r="I314" s="8"/>
      <c r="L314" s="187"/>
      <c r="M314" s="191"/>
      <c r="T314" s="192"/>
      <c r="AT314" s="188" t="s">
        <v>187</v>
      </c>
      <c r="AU314" s="188" t="s">
        <v>79</v>
      </c>
      <c r="AV314" s="186" t="s">
        <v>183</v>
      </c>
      <c r="AW314" s="186" t="s">
        <v>33</v>
      </c>
      <c r="AX314" s="186" t="s">
        <v>15</v>
      </c>
      <c r="AY314" s="188" t="s">
        <v>176</v>
      </c>
    </row>
    <row r="315" spans="2:65" s="99" customFormat="1" ht="24.2" customHeight="1">
      <c r="B315" s="100"/>
      <c r="C315" s="213" t="s">
        <v>525</v>
      </c>
      <c r="D315" s="213" t="s">
        <v>312</v>
      </c>
      <c r="E315" s="214" t="s">
        <v>5834</v>
      </c>
      <c r="F315" s="215" t="s">
        <v>5835</v>
      </c>
      <c r="G315" s="216" t="s">
        <v>291</v>
      </c>
      <c r="H315" s="217">
        <v>1</v>
      </c>
      <c r="I315" s="9"/>
      <c r="J315" s="218">
        <f>ROUND(I315*H315,2)</f>
        <v>0</v>
      </c>
      <c r="K315" s="215" t="s">
        <v>3</v>
      </c>
      <c r="L315" s="193"/>
      <c r="M315" s="219" t="s">
        <v>3</v>
      </c>
      <c r="N315" s="194" t="s">
        <v>42</v>
      </c>
      <c r="P315" s="164">
        <f>O315*H315</f>
        <v>0</v>
      </c>
      <c r="Q315" s="164">
        <v>0</v>
      </c>
      <c r="R315" s="164">
        <f>Q315*H315</f>
        <v>0</v>
      </c>
      <c r="S315" s="164">
        <v>0</v>
      </c>
      <c r="T315" s="165">
        <f>S315*H315</f>
        <v>0</v>
      </c>
      <c r="AR315" s="166" t="s">
        <v>241</v>
      </c>
      <c r="AT315" s="166" t="s">
        <v>312</v>
      </c>
      <c r="AU315" s="166" t="s">
        <v>79</v>
      </c>
      <c r="AY315" s="92" t="s">
        <v>176</v>
      </c>
      <c r="BE315" s="167">
        <f>IF(N315="základní",J315,0)</f>
        <v>0</v>
      </c>
      <c r="BF315" s="167">
        <f>IF(N315="snížená",J315,0)</f>
        <v>0</v>
      </c>
      <c r="BG315" s="167">
        <f>IF(N315="zákl. přenesená",J315,0)</f>
        <v>0</v>
      </c>
      <c r="BH315" s="167">
        <f>IF(N315="sníž. přenesená",J315,0)</f>
        <v>0</v>
      </c>
      <c r="BI315" s="167">
        <f>IF(N315="nulová",J315,0)</f>
        <v>0</v>
      </c>
      <c r="BJ315" s="92" t="s">
        <v>15</v>
      </c>
      <c r="BK315" s="167">
        <f>ROUND(I315*H315,2)</f>
        <v>0</v>
      </c>
      <c r="BL315" s="92" t="s">
        <v>183</v>
      </c>
      <c r="BM315" s="166" t="s">
        <v>1037</v>
      </c>
    </row>
    <row r="316" spans="2:51" s="172" customFormat="1" ht="12">
      <c r="B316" s="173"/>
      <c r="D316" s="174" t="s">
        <v>187</v>
      </c>
      <c r="E316" s="175" t="s">
        <v>3</v>
      </c>
      <c r="F316" s="176" t="s">
        <v>5805</v>
      </c>
      <c r="H316" s="177">
        <v>1</v>
      </c>
      <c r="I316" s="6"/>
      <c r="L316" s="173"/>
      <c r="M316" s="178"/>
      <c r="T316" s="179"/>
      <c r="AT316" s="175" t="s">
        <v>187</v>
      </c>
      <c r="AU316" s="175" t="s">
        <v>79</v>
      </c>
      <c r="AV316" s="172" t="s">
        <v>79</v>
      </c>
      <c r="AW316" s="172" t="s">
        <v>33</v>
      </c>
      <c r="AX316" s="172" t="s">
        <v>71</v>
      </c>
      <c r="AY316" s="175" t="s">
        <v>176</v>
      </c>
    </row>
    <row r="317" spans="2:51" s="186" customFormat="1" ht="12">
      <c r="B317" s="187"/>
      <c r="D317" s="174" t="s">
        <v>187</v>
      </c>
      <c r="E317" s="188" t="s">
        <v>3</v>
      </c>
      <c r="F317" s="189" t="s">
        <v>206</v>
      </c>
      <c r="H317" s="190">
        <v>1</v>
      </c>
      <c r="I317" s="8"/>
      <c r="L317" s="187"/>
      <c r="M317" s="191"/>
      <c r="T317" s="192"/>
      <c r="AT317" s="188" t="s">
        <v>187</v>
      </c>
      <c r="AU317" s="188" t="s">
        <v>79</v>
      </c>
      <c r="AV317" s="186" t="s">
        <v>183</v>
      </c>
      <c r="AW317" s="186" t="s">
        <v>33</v>
      </c>
      <c r="AX317" s="186" t="s">
        <v>15</v>
      </c>
      <c r="AY317" s="188" t="s">
        <v>176</v>
      </c>
    </row>
    <row r="318" spans="2:65" s="99" customFormat="1" ht="24.2" customHeight="1">
      <c r="B318" s="100"/>
      <c r="C318" s="206" t="s">
        <v>532</v>
      </c>
      <c r="D318" s="206" t="s">
        <v>178</v>
      </c>
      <c r="E318" s="207" t="s">
        <v>5836</v>
      </c>
      <c r="F318" s="208" t="s">
        <v>5837</v>
      </c>
      <c r="G318" s="209" t="s">
        <v>291</v>
      </c>
      <c r="H318" s="210">
        <v>6</v>
      </c>
      <c r="I318" s="4"/>
      <c r="J318" s="211">
        <f>ROUND(I318*H318,2)</f>
        <v>0</v>
      </c>
      <c r="K318" s="208" t="s">
        <v>5657</v>
      </c>
      <c r="L318" s="100"/>
      <c r="M318" s="212" t="s">
        <v>3</v>
      </c>
      <c r="N318" s="163" t="s">
        <v>42</v>
      </c>
      <c r="P318" s="164">
        <f>O318*H318</f>
        <v>0</v>
      </c>
      <c r="Q318" s="164">
        <v>0</v>
      </c>
      <c r="R318" s="164">
        <f>Q318*H318</f>
        <v>0</v>
      </c>
      <c r="S318" s="164">
        <v>0</v>
      </c>
      <c r="T318" s="165">
        <f>S318*H318</f>
        <v>0</v>
      </c>
      <c r="AR318" s="166" t="s">
        <v>183</v>
      </c>
      <c r="AT318" s="166" t="s">
        <v>178</v>
      </c>
      <c r="AU318" s="166" t="s">
        <v>79</v>
      </c>
      <c r="AY318" s="92" t="s">
        <v>176</v>
      </c>
      <c r="BE318" s="167">
        <f>IF(N318="základní",J318,0)</f>
        <v>0</v>
      </c>
      <c r="BF318" s="167">
        <f>IF(N318="snížená",J318,0)</f>
        <v>0</v>
      </c>
      <c r="BG318" s="167">
        <f>IF(N318="zákl. přenesená",J318,0)</f>
        <v>0</v>
      </c>
      <c r="BH318" s="167">
        <f>IF(N318="sníž. přenesená",J318,0)</f>
        <v>0</v>
      </c>
      <c r="BI318" s="167">
        <f>IF(N318="nulová",J318,0)</f>
        <v>0</v>
      </c>
      <c r="BJ318" s="92" t="s">
        <v>15</v>
      </c>
      <c r="BK318" s="167">
        <f>ROUND(I318*H318,2)</f>
        <v>0</v>
      </c>
      <c r="BL318" s="92" t="s">
        <v>183</v>
      </c>
      <c r="BM318" s="166" t="s">
        <v>1048</v>
      </c>
    </row>
    <row r="319" spans="2:47" s="99" customFormat="1" ht="12">
      <c r="B319" s="100"/>
      <c r="D319" s="168" t="s">
        <v>185</v>
      </c>
      <c r="F319" s="169" t="s">
        <v>5838</v>
      </c>
      <c r="I319" s="5"/>
      <c r="L319" s="100"/>
      <c r="M319" s="170"/>
      <c r="T319" s="171"/>
      <c r="AT319" s="92" t="s">
        <v>185</v>
      </c>
      <c r="AU319" s="92" t="s">
        <v>79</v>
      </c>
    </row>
    <row r="320" spans="2:51" s="172" customFormat="1" ht="12">
      <c r="B320" s="173"/>
      <c r="D320" s="174" t="s">
        <v>187</v>
      </c>
      <c r="E320" s="175" t="s">
        <v>3</v>
      </c>
      <c r="F320" s="176" t="s">
        <v>5839</v>
      </c>
      <c r="H320" s="177">
        <v>6</v>
      </c>
      <c r="I320" s="6"/>
      <c r="L320" s="173"/>
      <c r="M320" s="178"/>
      <c r="T320" s="179"/>
      <c r="AT320" s="175" t="s">
        <v>187</v>
      </c>
      <c r="AU320" s="175" t="s">
        <v>79</v>
      </c>
      <c r="AV320" s="172" t="s">
        <v>79</v>
      </c>
      <c r="AW320" s="172" t="s">
        <v>33</v>
      </c>
      <c r="AX320" s="172" t="s">
        <v>71</v>
      </c>
      <c r="AY320" s="175" t="s">
        <v>176</v>
      </c>
    </row>
    <row r="321" spans="2:51" s="186" customFormat="1" ht="12">
      <c r="B321" s="187"/>
      <c r="D321" s="174" t="s">
        <v>187</v>
      </c>
      <c r="E321" s="188" t="s">
        <v>3</v>
      </c>
      <c r="F321" s="189" t="s">
        <v>206</v>
      </c>
      <c r="H321" s="190">
        <v>6</v>
      </c>
      <c r="I321" s="8"/>
      <c r="L321" s="187"/>
      <c r="M321" s="191"/>
      <c r="T321" s="192"/>
      <c r="AT321" s="188" t="s">
        <v>187</v>
      </c>
      <c r="AU321" s="188" t="s">
        <v>79</v>
      </c>
      <c r="AV321" s="186" t="s">
        <v>183</v>
      </c>
      <c r="AW321" s="186" t="s">
        <v>33</v>
      </c>
      <c r="AX321" s="186" t="s">
        <v>15</v>
      </c>
      <c r="AY321" s="188" t="s">
        <v>176</v>
      </c>
    </row>
    <row r="322" spans="2:63" s="151" customFormat="1" ht="22.9" customHeight="1">
      <c r="B322" s="152"/>
      <c r="D322" s="153" t="s">
        <v>70</v>
      </c>
      <c r="E322" s="161" t="s">
        <v>246</v>
      </c>
      <c r="F322" s="161" t="s">
        <v>1156</v>
      </c>
      <c r="I322" s="3"/>
      <c r="J322" s="162">
        <f>BK322</f>
        <v>0</v>
      </c>
      <c r="L322" s="152"/>
      <c r="M322" s="156"/>
      <c r="P322" s="157">
        <v>0</v>
      </c>
      <c r="R322" s="157">
        <v>0</v>
      </c>
      <c r="T322" s="158">
        <v>0</v>
      </c>
      <c r="AR322" s="153" t="s">
        <v>15</v>
      </c>
      <c r="AT322" s="159" t="s">
        <v>70</v>
      </c>
      <c r="AU322" s="159" t="s">
        <v>15</v>
      </c>
      <c r="AY322" s="153" t="s">
        <v>176</v>
      </c>
      <c r="BK322" s="160">
        <v>0</v>
      </c>
    </row>
    <row r="323" spans="2:63" s="151" customFormat="1" ht="22.9" customHeight="1">
      <c r="B323" s="152"/>
      <c r="D323" s="153" t="s">
        <v>70</v>
      </c>
      <c r="E323" s="161" t="s">
        <v>900</v>
      </c>
      <c r="F323" s="161" t="s">
        <v>5840</v>
      </c>
      <c r="I323" s="3"/>
      <c r="J323" s="162">
        <f>BK323</f>
        <v>0</v>
      </c>
      <c r="L323" s="152"/>
      <c r="M323" s="156"/>
      <c r="P323" s="157">
        <f>SUM(P324:P382)</f>
        <v>0</v>
      </c>
      <c r="R323" s="157">
        <f>SUM(R324:R382)</f>
        <v>0</v>
      </c>
      <c r="T323" s="158">
        <f>SUM(T324:T382)</f>
        <v>0</v>
      </c>
      <c r="AR323" s="153" t="s">
        <v>15</v>
      </c>
      <c r="AT323" s="159" t="s">
        <v>70</v>
      </c>
      <c r="AU323" s="159" t="s">
        <v>15</v>
      </c>
      <c r="AY323" s="153" t="s">
        <v>176</v>
      </c>
      <c r="BK323" s="160">
        <f>SUM(BK324:BK382)</f>
        <v>0</v>
      </c>
    </row>
    <row r="324" spans="2:65" s="99" customFormat="1" ht="37.9" customHeight="1">
      <c r="B324" s="100"/>
      <c r="C324" s="206" t="s">
        <v>538</v>
      </c>
      <c r="D324" s="206" t="s">
        <v>178</v>
      </c>
      <c r="E324" s="207" t="s">
        <v>5841</v>
      </c>
      <c r="F324" s="208" t="s">
        <v>5842</v>
      </c>
      <c r="G324" s="209" t="s">
        <v>269</v>
      </c>
      <c r="H324" s="210">
        <v>28.97</v>
      </c>
      <c r="I324" s="4"/>
      <c r="J324" s="211">
        <f>ROUND(I324*H324,2)</f>
        <v>0</v>
      </c>
      <c r="K324" s="208" t="s">
        <v>5657</v>
      </c>
      <c r="L324" s="100"/>
      <c r="M324" s="212" t="s">
        <v>3</v>
      </c>
      <c r="N324" s="163" t="s">
        <v>42</v>
      </c>
      <c r="P324" s="164">
        <f>O324*H324</f>
        <v>0</v>
      </c>
      <c r="Q324" s="164">
        <v>0</v>
      </c>
      <c r="R324" s="164">
        <f>Q324*H324</f>
        <v>0</v>
      </c>
      <c r="S324" s="164">
        <v>0</v>
      </c>
      <c r="T324" s="165">
        <f>S324*H324</f>
        <v>0</v>
      </c>
      <c r="AR324" s="166" t="s">
        <v>183</v>
      </c>
      <c r="AT324" s="166" t="s">
        <v>178</v>
      </c>
      <c r="AU324" s="166" t="s">
        <v>79</v>
      </c>
      <c r="AY324" s="92" t="s">
        <v>176</v>
      </c>
      <c r="BE324" s="167">
        <f>IF(N324="základní",J324,0)</f>
        <v>0</v>
      </c>
      <c r="BF324" s="167">
        <f>IF(N324="snížená",J324,0)</f>
        <v>0</v>
      </c>
      <c r="BG324" s="167">
        <f>IF(N324="zákl. přenesená",J324,0)</f>
        <v>0</v>
      </c>
      <c r="BH324" s="167">
        <f>IF(N324="sníž. přenesená",J324,0)</f>
        <v>0</v>
      </c>
      <c r="BI324" s="167">
        <f>IF(N324="nulová",J324,0)</f>
        <v>0</v>
      </c>
      <c r="BJ324" s="92" t="s">
        <v>15</v>
      </c>
      <c r="BK324" s="167">
        <f>ROUND(I324*H324,2)</f>
        <v>0</v>
      </c>
      <c r="BL324" s="92" t="s">
        <v>183</v>
      </c>
      <c r="BM324" s="166" t="s">
        <v>1058</v>
      </c>
    </row>
    <row r="325" spans="2:47" s="99" customFormat="1" ht="12">
      <c r="B325" s="100"/>
      <c r="D325" s="168" t="s">
        <v>185</v>
      </c>
      <c r="F325" s="169" t="s">
        <v>5843</v>
      </c>
      <c r="I325" s="5"/>
      <c r="L325" s="100"/>
      <c r="M325" s="170"/>
      <c r="T325" s="171"/>
      <c r="AT325" s="92" t="s">
        <v>185</v>
      </c>
      <c r="AU325" s="92" t="s">
        <v>79</v>
      </c>
    </row>
    <row r="326" spans="2:51" s="172" customFormat="1" ht="12">
      <c r="B326" s="173"/>
      <c r="D326" s="174" t="s">
        <v>187</v>
      </c>
      <c r="E326" s="175" t="s">
        <v>3</v>
      </c>
      <c r="F326" s="176" t="s">
        <v>5844</v>
      </c>
      <c r="H326" s="177">
        <v>28.97</v>
      </c>
      <c r="I326" s="6"/>
      <c r="L326" s="173"/>
      <c r="M326" s="178"/>
      <c r="T326" s="179"/>
      <c r="AT326" s="175" t="s">
        <v>187</v>
      </c>
      <c r="AU326" s="175" t="s">
        <v>79</v>
      </c>
      <c r="AV326" s="172" t="s">
        <v>79</v>
      </c>
      <c r="AW326" s="172" t="s">
        <v>33</v>
      </c>
      <c r="AX326" s="172" t="s">
        <v>71</v>
      </c>
      <c r="AY326" s="175" t="s">
        <v>176</v>
      </c>
    </row>
    <row r="327" spans="2:51" s="186" customFormat="1" ht="12">
      <c r="B327" s="187"/>
      <c r="D327" s="174" t="s">
        <v>187</v>
      </c>
      <c r="E327" s="188" t="s">
        <v>3</v>
      </c>
      <c r="F327" s="189" t="s">
        <v>206</v>
      </c>
      <c r="H327" s="190">
        <v>28.97</v>
      </c>
      <c r="I327" s="8"/>
      <c r="L327" s="187"/>
      <c r="M327" s="191"/>
      <c r="T327" s="192"/>
      <c r="AT327" s="188" t="s">
        <v>187</v>
      </c>
      <c r="AU327" s="188" t="s">
        <v>79</v>
      </c>
      <c r="AV327" s="186" t="s">
        <v>183</v>
      </c>
      <c r="AW327" s="186" t="s">
        <v>33</v>
      </c>
      <c r="AX327" s="186" t="s">
        <v>15</v>
      </c>
      <c r="AY327" s="188" t="s">
        <v>176</v>
      </c>
    </row>
    <row r="328" spans="2:65" s="99" customFormat="1" ht="16.5" customHeight="1">
      <c r="B328" s="100"/>
      <c r="C328" s="213" t="s">
        <v>544</v>
      </c>
      <c r="D328" s="213" t="s">
        <v>312</v>
      </c>
      <c r="E328" s="214" t="s">
        <v>5845</v>
      </c>
      <c r="F328" s="215" t="s">
        <v>5846</v>
      </c>
      <c r="G328" s="216" t="s">
        <v>269</v>
      </c>
      <c r="H328" s="217">
        <v>30.436</v>
      </c>
      <c r="I328" s="9"/>
      <c r="J328" s="218">
        <f>ROUND(I328*H328,2)</f>
        <v>0</v>
      </c>
      <c r="K328" s="215" t="s">
        <v>5657</v>
      </c>
      <c r="L328" s="193"/>
      <c r="M328" s="219" t="s">
        <v>3</v>
      </c>
      <c r="N328" s="194" t="s">
        <v>42</v>
      </c>
      <c r="P328" s="164">
        <f>O328*H328</f>
        <v>0</v>
      </c>
      <c r="Q328" s="164">
        <v>0</v>
      </c>
      <c r="R328" s="164">
        <f>Q328*H328</f>
        <v>0</v>
      </c>
      <c r="S328" s="164">
        <v>0</v>
      </c>
      <c r="T328" s="165">
        <f>S328*H328</f>
        <v>0</v>
      </c>
      <c r="AR328" s="166" t="s">
        <v>241</v>
      </c>
      <c r="AT328" s="166" t="s">
        <v>312</v>
      </c>
      <c r="AU328" s="166" t="s">
        <v>79</v>
      </c>
      <c r="AY328" s="92" t="s">
        <v>176</v>
      </c>
      <c r="BE328" s="167">
        <f>IF(N328="základní",J328,0)</f>
        <v>0</v>
      </c>
      <c r="BF328" s="167">
        <f>IF(N328="snížená",J328,0)</f>
        <v>0</v>
      </c>
      <c r="BG328" s="167">
        <f>IF(N328="zákl. přenesená",J328,0)</f>
        <v>0</v>
      </c>
      <c r="BH328" s="167">
        <f>IF(N328="sníž. přenesená",J328,0)</f>
        <v>0</v>
      </c>
      <c r="BI328" s="167">
        <f>IF(N328="nulová",J328,0)</f>
        <v>0</v>
      </c>
      <c r="BJ328" s="92" t="s">
        <v>15</v>
      </c>
      <c r="BK328" s="167">
        <f>ROUND(I328*H328,2)</f>
        <v>0</v>
      </c>
      <c r="BL328" s="92" t="s">
        <v>183</v>
      </c>
      <c r="BM328" s="166" t="s">
        <v>1063</v>
      </c>
    </row>
    <row r="329" spans="2:51" s="172" customFormat="1" ht="12">
      <c r="B329" s="173"/>
      <c r="D329" s="174" t="s">
        <v>187</v>
      </c>
      <c r="E329" s="175" t="s">
        <v>3</v>
      </c>
      <c r="F329" s="176" t="s">
        <v>5847</v>
      </c>
      <c r="H329" s="177">
        <v>29.839</v>
      </c>
      <c r="I329" s="6"/>
      <c r="L329" s="173"/>
      <c r="M329" s="178"/>
      <c r="T329" s="179"/>
      <c r="AT329" s="175" t="s">
        <v>187</v>
      </c>
      <c r="AU329" s="175" t="s">
        <v>79</v>
      </c>
      <c r="AV329" s="172" t="s">
        <v>79</v>
      </c>
      <c r="AW329" s="172" t="s">
        <v>33</v>
      </c>
      <c r="AX329" s="172" t="s">
        <v>71</v>
      </c>
      <c r="AY329" s="175" t="s">
        <v>176</v>
      </c>
    </row>
    <row r="330" spans="2:51" s="186" customFormat="1" ht="12">
      <c r="B330" s="187"/>
      <c r="D330" s="174" t="s">
        <v>187</v>
      </c>
      <c r="E330" s="188" t="s">
        <v>3</v>
      </c>
      <c r="F330" s="189" t="s">
        <v>206</v>
      </c>
      <c r="H330" s="190">
        <v>29.839</v>
      </c>
      <c r="I330" s="8"/>
      <c r="L330" s="187"/>
      <c r="M330" s="191"/>
      <c r="T330" s="192"/>
      <c r="AT330" s="188" t="s">
        <v>187</v>
      </c>
      <c r="AU330" s="188" t="s">
        <v>79</v>
      </c>
      <c r="AV330" s="186" t="s">
        <v>183</v>
      </c>
      <c r="AW330" s="186" t="s">
        <v>33</v>
      </c>
      <c r="AX330" s="186" t="s">
        <v>71</v>
      </c>
      <c r="AY330" s="188" t="s">
        <v>176</v>
      </c>
    </row>
    <row r="331" spans="2:51" s="172" customFormat="1" ht="12">
      <c r="B331" s="173"/>
      <c r="D331" s="174" t="s">
        <v>187</v>
      </c>
      <c r="E331" s="175" t="s">
        <v>3</v>
      </c>
      <c r="F331" s="176" t="s">
        <v>5848</v>
      </c>
      <c r="H331" s="177">
        <v>30.436</v>
      </c>
      <c r="I331" s="6"/>
      <c r="L331" s="173"/>
      <c r="M331" s="178"/>
      <c r="T331" s="179"/>
      <c r="AT331" s="175" t="s">
        <v>187</v>
      </c>
      <c r="AU331" s="175" t="s">
        <v>79</v>
      </c>
      <c r="AV331" s="172" t="s">
        <v>79</v>
      </c>
      <c r="AW331" s="172" t="s">
        <v>33</v>
      </c>
      <c r="AX331" s="172" t="s">
        <v>71</v>
      </c>
      <c r="AY331" s="175" t="s">
        <v>176</v>
      </c>
    </row>
    <row r="332" spans="2:51" s="186" customFormat="1" ht="12">
      <c r="B332" s="187"/>
      <c r="D332" s="174" t="s">
        <v>187</v>
      </c>
      <c r="E332" s="188" t="s">
        <v>3</v>
      </c>
      <c r="F332" s="189" t="s">
        <v>206</v>
      </c>
      <c r="H332" s="190">
        <v>30.436</v>
      </c>
      <c r="I332" s="8"/>
      <c r="L332" s="187"/>
      <c r="M332" s="191"/>
      <c r="T332" s="192"/>
      <c r="AT332" s="188" t="s">
        <v>187</v>
      </c>
      <c r="AU332" s="188" t="s">
        <v>79</v>
      </c>
      <c r="AV332" s="186" t="s">
        <v>183</v>
      </c>
      <c r="AW332" s="186" t="s">
        <v>33</v>
      </c>
      <c r="AX332" s="186" t="s">
        <v>15</v>
      </c>
      <c r="AY332" s="188" t="s">
        <v>176</v>
      </c>
    </row>
    <row r="333" spans="2:65" s="99" customFormat="1" ht="33" customHeight="1">
      <c r="B333" s="100"/>
      <c r="C333" s="206" t="s">
        <v>550</v>
      </c>
      <c r="D333" s="206" t="s">
        <v>178</v>
      </c>
      <c r="E333" s="207" t="s">
        <v>5849</v>
      </c>
      <c r="F333" s="208" t="s">
        <v>5850</v>
      </c>
      <c r="G333" s="209" t="s">
        <v>291</v>
      </c>
      <c r="H333" s="210">
        <v>2</v>
      </c>
      <c r="I333" s="4"/>
      <c r="J333" s="211">
        <f>ROUND(I333*H333,2)</f>
        <v>0</v>
      </c>
      <c r="K333" s="208" t="s">
        <v>5657</v>
      </c>
      <c r="L333" s="100"/>
      <c r="M333" s="212" t="s">
        <v>3</v>
      </c>
      <c r="N333" s="163" t="s">
        <v>42</v>
      </c>
      <c r="P333" s="164">
        <f>O333*H333</f>
        <v>0</v>
      </c>
      <c r="Q333" s="164">
        <v>0</v>
      </c>
      <c r="R333" s="164">
        <f>Q333*H333</f>
        <v>0</v>
      </c>
      <c r="S333" s="164">
        <v>0</v>
      </c>
      <c r="T333" s="165">
        <f>S333*H333</f>
        <v>0</v>
      </c>
      <c r="AR333" s="166" t="s">
        <v>183</v>
      </c>
      <c r="AT333" s="166" t="s">
        <v>178</v>
      </c>
      <c r="AU333" s="166" t="s">
        <v>79</v>
      </c>
      <c r="AY333" s="92" t="s">
        <v>176</v>
      </c>
      <c r="BE333" s="167">
        <f>IF(N333="základní",J333,0)</f>
        <v>0</v>
      </c>
      <c r="BF333" s="167">
        <f>IF(N333="snížená",J333,0)</f>
        <v>0</v>
      </c>
      <c r="BG333" s="167">
        <f>IF(N333="zákl. přenesená",J333,0)</f>
        <v>0</v>
      </c>
      <c r="BH333" s="167">
        <f>IF(N333="sníž. přenesená",J333,0)</f>
        <v>0</v>
      </c>
      <c r="BI333" s="167">
        <f>IF(N333="nulová",J333,0)</f>
        <v>0</v>
      </c>
      <c r="BJ333" s="92" t="s">
        <v>15</v>
      </c>
      <c r="BK333" s="167">
        <f>ROUND(I333*H333,2)</f>
        <v>0</v>
      </c>
      <c r="BL333" s="92" t="s">
        <v>183</v>
      </c>
      <c r="BM333" s="166" t="s">
        <v>1072</v>
      </c>
    </row>
    <row r="334" spans="2:47" s="99" customFormat="1" ht="12">
      <c r="B334" s="100"/>
      <c r="D334" s="168" t="s">
        <v>185</v>
      </c>
      <c r="F334" s="169" t="s">
        <v>5851</v>
      </c>
      <c r="I334" s="5"/>
      <c r="L334" s="100"/>
      <c r="M334" s="170"/>
      <c r="T334" s="171"/>
      <c r="AT334" s="92" t="s">
        <v>185</v>
      </c>
      <c r="AU334" s="92" t="s">
        <v>79</v>
      </c>
    </row>
    <row r="335" spans="2:51" s="172" customFormat="1" ht="12">
      <c r="B335" s="173"/>
      <c r="D335" s="174" t="s">
        <v>187</v>
      </c>
      <c r="E335" s="175" t="s">
        <v>3</v>
      </c>
      <c r="F335" s="176" t="s">
        <v>5852</v>
      </c>
      <c r="H335" s="177">
        <v>2</v>
      </c>
      <c r="I335" s="6"/>
      <c r="L335" s="173"/>
      <c r="M335" s="178"/>
      <c r="T335" s="179"/>
      <c r="AT335" s="175" t="s">
        <v>187</v>
      </c>
      <c r="AU335" s="175" t="s">
        <v>79</v>
      </c>
      <c r="AV335" s="172" t="s">
        <v>79</v>
      </c>
      <c r="AW335" s="172" t="s">
        <v>33</v>
      </c>
      <c r="AX335" s="172" t="s">
        <v>71</v>
      </c>
      <c r="AY335" s="175" t="s">
        <v>176</v>
      </c>
    </row>
    <row r="336" spans="2:51" s="186" customFormat="1" ht="12">
      <c r="B336" s="187"/>
      <c r="D336" s="174" t="s">
        <v>187</v>
      </c>
      <c r="E336" s="188" t="s">
        <v>3</v>
      </c>
      <c r="F336" s="189" t="s">
        <v>206</v>
      </c>
      <c r="H336" s="190">
        <v>2</v>
      </c>
      <c r="I336" s="8"/>
      <c r="L336" s="187"/>
      <c r="M336" s="191"/>
      <c r="T336" s="192"/>
      <c r="AT336" s="188" t="s">
        <v>187</v>
      </c>
      <c r="AU336" s="188" t="s">
        <v>79</v>
      </c>
      <c r="AV336" s="186" t="s">
        <v>183</v>
      </c>
      <c r="AW336" s="186" t="s">
        <v>33</v>
      </c>
      <c r="AX336" s="186" t="s">
        <v>15</v>
      </c>
      <c r="AY336" s="188" t="s">
        <v>176</v>
      </c>
    </row>
    <row r="337" spans="2:65" s="99" customFormat="1" ht="24.2" customHeight="1">
      <c r="B337" s="100"/>
      <c r="C337" s="213" t="s">
        <v>555</v>
      </c>
      <c r="D337" s="213" t="s">
        <v>312</v>
      </c>
      <c r="E337" s="214" t="s">
        <v>5853</v>
      </c>
      <c r="F337" s="215" t="s">
        <v>5854</v>
      </c>
      <c r="G337" s="216" t="s">
        <v>291</v>
      </c>
      <c r="H337" s="217">
        <v>1</v>
      </c>
      <c r="I337" s="9"/>
      <c r="J337" s="218">
        <f>ROUND(I337*H337,2)</f>
        <v>0</v>
      </c>
      <c r="K337" s="215" t="s">
        <v>5657</v>
      </c>
      <c r="L337" s="193"/>
      <c r="M337" s="219" t="s">
        <v>3</v>
      </c>
      <c r="N337" s="194" t="s">
        <v>42</v>
      </c>
      <c r="P337" s="164">
        <f>O337*H337</f>
        <v>0</v>
      </c>
      <c r="Q337" s="164">
        <v>0</v>
      </c>
      <c r="R337" s="164">
        <f>Q337*H337</f>
        <v>0</v>
      </c>
      <c r="S337" s="164">
        <v>0</v>
      </c>
      <c r="T337" s="165">
        <f>S337*H337</f>
        <v>0</v>
      </c>
      <c r="AR337" s="166" t="s">
        <v>241</v>
      </c>
      <c r="AT337" s="166" t="s">
        <v>312</v>
      </c>
      <c r="AU337" s="166" t="s">
        <v>79</v>
      </c>
      <c r="AY337" s="92" t="s">
        <v>176</v>
      </c>
      <c r="BE337" s="167">
        <f>IF(N337="základní",J337,0)</f>
        <v>0</v>
      </c>
      <c r="BF337" s="167">
        <f>IF(N337="snížená",J337,0)</f>
        <v>0</v>
      </c>
      <c r="BG337" s="167">
        <f>IF(N337="zákl. přenesená",J337,0)</f>
        <v>0</v>
      </c>
      <c r="BH337" s="167">
        <f>IF(N337="sníž. přenesená",J337,0)</f>
        <v>0</v>
      </c>
      <c r="BI337" s="167">
        <f>IF(N337="nulová",J337,0)</f>
        <v>0</v>
      </c>
      <c r="BJ337" s="92" t="s">
        <v>15</v>
      </c>
      <c r="BK337" s="167">
        <f>ROUND(I337*H337,2)</f>
        <v>0</v>
      </c>
      <c r="BL337" s="92" t="s">
        <v>183</v>
      </c>
      <c r="BM337" s="166" t="s">
        <v>1080</v>
      </c>
    </row>
    <row r="338" spans="2:51" s="172" customFormat="1" ht="12">
      <c r="B338" s="173"/>
      <c r="D338" s="174" t="s">
        <v>187</v>
      </c>
      <c r="E338" s="175" t="s">
        <v>3</v>
      </c>
      <c r="F338" s="176" t="s">
        <v>5855</v>
      </c>
      <c r="H338" s="177">
        <v>1</v>
      </c>
      <c r="I338" s="6"/>
      <c r="L338" s="173"/>
      <c r="M338" s="178"/>
      <c r="T338" s="179"/>
      <c r="AT338" s="175" t="s">
        <v>187</v>
      </c>
      <c r="AU338" s="175" t="s">
        <v>79</v>
      </c>
      <c r="AV338" s="172" t="s">
        <v>79</v>
      </c>
      <c r="AW338" s="172" t="s">
        <v>33</v>
      </c>
      <c r="AX338" s="172" t="s">
        <v>71</v>
      </c>
      <c r="AY338" s="175" t="s">
        <v>176</v>
      </c>
    </row>
    <row r="339" spans="2:51" s="186" customFormat="1" ht="12">
      <c r="B339" s="187"/>
      <c r="D339" s="174" t="s">
        <v>187</v>
      </c>
      <c r="E339" s="188" t="s">
        <v>3</v>
      </c>
      <c r="F339" s="189" t="s">
        <v>206</v>
      </c>
      <c r="H339" s="190">
        <v>1</v>
      </c>
      <c r="I339" s="8"/>
      <c r="L339" s="187"/>
      <c r="M339" s="191"/>
      <c r="T339" s="192"/>
      <c r="AT339" s="188" t="s">
        <v>187</v>
      </c>
      <c r="AU339" s="188" t="s">
        <v>79</v>
      </c>
      <c r="AV339" s="186" t="s">
        <v>183</v>
      </c>
      <c r="AW339" s="186" t="s">
        <v>33</v>
      </c>
      <c r="AX339" s="186" t="s">
        <v>15</v>
      </c>
      <c r="AY339" s="188" t="s">
        <v>176</v>
      </c>
    </row>
    <row r="340" spans="2:65" s="99" customFormat="1" ht="24.2" customHeight="1">
      <c r="B340" s="100"/>
      <c r="C340" s="213" t="s">
        <v>566</v>
      </c>
      <c r="D340" s="213" t="s">
        <v>312</v>
      </c>
      <c r="E340" s="214" t="s">
        <v>5856</v>
      </c>
      <c r="F340" s="215" t="s">
        <v>5857</v>
      </c>
      <c r="G340" s="216" t="s">
        <v>291</v>
      </c>
      <c r="H340" s="217">
        <v>1</v>
      </c>
      <c r="I340" s="9"/>
      <c r="J340" s="218">
        <f>ROUND(I340*H340,2)</f>
        <v>0</v>
      </c>
      <c r="K340" s="215" t="s">
        <v>5657</v>
      </c>
      <c r="L340" s="193"/>
      <c r="M340" s="219" t="s">
        <v>3</v>
      </c>
      <c r="N340" s="194" t="s">
        <v>42</v>
      </c>
      <c r="P340" s="164">
        <f>O340*H340</f>
        <v>0</v>
      </c>
      <c r="Q340" s="164">
        <v>0</v>
      </c>
      <c r="R340" s="164">
        <f>Q340*H340</f>
        <v>0</v>
      </c>
      <c r="S340" s="164">
        <v>0</v>
      </c>
      <c r="T340" s="165">
        <f>S340*H340</f>
        <v>0</v>
      </c>
      <c r="AR340" s="166" t="s">
        <v>241</v>
      </c>
      <c r="AT340" s="166" t="s">
        <v>312</v>
      </c>
      <c r="AU340" s="166" t="s">
        <v>79</v>
      </c>
      <c r="AY340" s="92" t="s">
        <v>176</v>
      </c>
      <c r="BE340" s="167">
        <f>IF(N340="základní",J340,0)</f>
        <v>0</v>
      </c>
      <c r="BF340" s="167">
        <f>IF(N340="snížená",J340,0)</f>
        <v>0</v>
      </c>
      <c r="BG340" s="167">
        <f>IF(N340="zákl. přenesená",J340,0)</f>
        <v>0</v>
      </c>
      <c r="BH340" s="167">
        <f>IF(N340="sníž. přenesená",J340,0)</f>
        <v>0</v>
      </c>
      <c r="BI340" s="167">
        <f>IF(N340="nulová",J340,0)</f>
        <v>0</v>
      </c>
      <c r="BJ340" s="92" t="s">
        <v>15</v>
      </c>
      <c r="BK340" s="167">
        <f>ROUND(I340*H340,2)</f>
        <v>0</v>
      </c>
      <c r="BL340" s="92" t="s">
        <v>183</v>
      </c>
      <c r="BM340" s="166" t="s">
        <v>1087</v>
      </c>
    </row>
    <row r="341" spans="2:51" s="172" customFormat="1" ht="12">
      <c r="B341" s="173"/>
      <c r="D341" s="174" t="s">
        <v>187</v>
      </c>
      <c r="E341" s="175" t="s">
        <v>3</v>
      </c>
      <c r="F341" s="176" t="s">
        <v>5858</v>
      </c>
      <c r="H341" s="177">
        <v>1</v>
      </c>
      <c r="I341" s="6"/>
      <c r="L341" s="173"/>
      <c r="M341" s="178"/>
      <c r="T341" s="179"/>
      <c r="AT341" s="175" t="s">
        <v>187</v>
      </c>
      <c r="AU341" s="175" t="s">
        <v>79</v>
      </c>
      <c r="AV341" s="172" t="s">
        <v>79</v>
      </c>
      <c r="AW341" s="172" t="s">
        <v>33</v>
      </c>
      <c r="AX341" s="172" t="s">
        <v>71</v>
      </c>
      <c r="AY341" s="175" t="s">
        <v>176</v>
      </c>
    </row>
    <row r="342" spans="2:51" s="186" customFormat="1" ht="12">
      <c r="B342" s="187"/>
      <c r="D342" s="174" t="s">
        <v>187</v>
      </c>
      <c r="E342" s="188" t="s">
        <v>3</v>
      </c>
      <c r="F342" s="189" t="s">
        <v>206</v>
      </c>
      <c r="H342" s="190">
        <v>1</v>
      </c>
      <c r="I342" s="8"/>
      <c r="L342" s="187"/>
      <c r="M342" s="191"/>
      <c r="T342" s="192"/>
      <c r="AT342" s="188" t="s">
        <v>187</v>
      </c>
      <c r="AU342" s="188" t="s">
        <v>79</v>
      </c>
      <c r="AV342" s="186" t="s">
        <v>183</v>
      </c>
      <c r="AW342" s="186" t="s">
        <v>33</v>
      </c>
      <c r="AX342" s="186" t="s">
        <v>15</v>
      </c>
      <c r="AY342" s="188" t="s">
        <v>176</v>
      </c>
    </row>
    <row r="343" spans="2:65" s="99" customFormat="1" ht="24.2" customHeight="1">
      <c r="B343" s="100"/>
      <c r="C343" s="206" t="s">
        <v>573</v>
      </c>
      <c r="D343" s="206" t="s">
        <v>178</v>
      </c>
      <c r="E343" s="207" t="s">
        <v>5859</v>
      </c>
      <c r="F343" s="208" t="s">
        <v>5860</v>
      </c>
      <c r="G343" s="209" t="s">
        <v>269</v>
      </c>
      <c r="H343" s="210">
        <v>104.8</v>
      </c>
      <c r="I343" s="4"/>
      <c r="J343" s="211">
        <f>ROUND(I343*H343,2)</f>
        <v>0</v>
      </c>
      <c r="K343" s="208" t="s">
        <v>5657</v>
      </c>
      <c r="L343" s="100"/>
      <c r="M343" s="212" t="s">
        <v>3</v>
      </c>
      <c r="N343" s="163" t="s">
        <v>42</v>
      </c>
      <c r="P343" s="164">
        <f>O343*H343</f>
        <v>0</v>
      </c>
      <c r="Q343" s="164">
        <v>0</v>
      </c>
      <c r="R343" s="164">
        <f>Q343*H343</f>
        <v>0</v>
      </c>
      <c r="S343" s="164">
        <v>0</v>
      </c>
      <c r="T343" s="165">
        <f>S343*H343</f>
        <v>0</v>
      </c>
      <c r="AR343" s="166" t="s">
        <v>183</v>
      </c>
      <c r="AT343" s="166" t="s">
        <v>178</v>
      </c>
      <c r="AU343" s="166" t="s">
        <v>79</v>
      </c>
      <c r="AY343" s="92" t="s">
        <v>176</v>
      </c>
      <c r="BE343" s="167">
        <f>IF(N343="základní",J343,0)</f>
        <v>0</v>
      </c>
      <c r="BF343" s="167">
        <f>IF(N343="snížená",J343,0)</f>
        <v>0</v>
      </c>
      <c r="BG343" s="167">
        <f>IF(N343="zákl. přenesená",J343,0)</f>
        <v>0</v>
      </c>
      <c r="BH343" s="167">
        <f>IF(N343="sníž. přenesená",J343,0)</f>
        <v>0</v>
      </c>
      <c r="BI343" s="167">
        <f>IF(N343="nulová",J343,0)</f>
        <v>0</v>
      </c>
      <c r="BJ343" s="92" t="s">
        <v>15</v>
      </c>
      <c r="BK343" s="167">
        <f>ROUND(I343*H343,2)</f>
        <v>0</v>
      </c>
      <c r="BL343" s="92" t="s">
        <v>183</v>
      </c>
      <c r="BM343" s="166" t="s">
        <v>1101</v>
      </c>
    </row>
    <row r="344" spans="2:47" s="99" customFormat="1" ht="12">
      <c r="B344" s="100"/>
      <c r="D344" s="168" t="s">
        <v>185</v>
      </c>
      <c r="F344" s="169" t="s">
        <v>5861</v>
      </c>
      <c r="I344" s="5"/>
      <c r="L344" s="100"/>
      <c r="M344" s="170"/>
      <c r="T344" s="171"/>
      <c r="AT344" s="92" t="s">
        <v>185</v>
      </c>
      <c r="AU344" s="92" t="s">
        <v>79</v>
      </c>
    </row>
    <row r="345" spans="2:51" s="172" customFormat="1" ht="12">
      <c r="B345" s="173"/>
      <c r="D345" s="174" t="s">
        <v>187</v>
      </c>
      <c r="E345" s="175" t="s">
        <v>3</v>
      </c>
      <c r="F345" s="176" t="s">
        <v>5862</v>
      </c>
      <c r="H345" s="177">
        <v>10</v>
      </c>
      <c r="I345" s="6"/>
      <c r="L345" s="173"/>
      <c r="M345" s="178"/>
      <c r="T345" s="179"/>
      <c r="AT345" s="175" t="s">
        <v>187</v>
      </c>
      <c r="AU345" s="175" t="s">
        <v>79</v>
      </c>
      <c r="AV345" s="172" t="s">
        <v>79</v>
      </c>
      <c r="AW345" s="172" t="s">
        <v>33</v>
      </c>
      <c r="AX345" s="172" t="s">
        <v>71</v>
      </c>
      <c r="AY345" s="175" t="s">
        <v>176</v>
      </c>
    </row>
    <row r="346" spans="2:51" s="172" customFormat="1" ht="12">
      <c r="B346" s="173"/>
      <c r="D346" s="174" t="s">
        <v>187</v>
      </c>
      <c r="E346" s="175" t="s">
        <v>3</v>
      </c>
      <c r="F346" s="176" t="s">
        <v>5863</v>
      </c>
      <c r="H346" s="177">
        <v>94.8</v>
      </c>
      <c r="I346" s="6"/>
      <c r="L346" s="173"/>
      <c r="M346" s="178"/>
      <c r="T346" s="179"/>
      <c r="AT346" s="175" t="s">
        <v>187</v>
      </c>
      <c r="AU346" s="175" t="s">
        <v>79</v>
      </c>
      <c r="AV346" s="172" t="s">
        <v>79</v>
      </c>
      <c r="AW346" s="172" t="s">
        <v>33</v>
      </c>
      <c r="AX346" s="172" t="s">
        <v>71</v>
      </c>
      <c r="AY346" s="175" t="s">
        <v>176</v>
      </c>
    </row>
    <row r="347" spans="2:51" s="195" customFormat="1" ht="12">
      <c r="B347" s="196"/>
      <c r="D347" s="174" t="s">
        <v>187</v>
      </c>
      <c r="E347" s="197" t="s">
        <v>3</v>
      </c>
      <c r="F347" s="198" t="s">
        <v>794</v>
      </c>
      <c r="H347" s="199">
        <v>104.8</v>
      </c>
      <c r="I347" s="10"/>
      <c r="L347" s="196"/>
      <c r="M347" s="200"/>
      <c r="T347" s="201"/>
      <c r="AT347" s="197" t="s">
        <v>187</v>
      </c>
      <c r="AU347" s="197" t="s">
        <v>79</v>
      </c>
      <c r="AV347" s="195" t="s">
        <v>195</v>
      </c>
      <c r="AW347" s="195" t="s">
        <v>33</v>
      </c>
      <c r="AX347" s="195" t="s">
        <v>71</v>
      </c>
      <c r="AY347" s="197" t="s">
        <v>176</v>
      </c>
    </row>
    <row r="348" spans="2:51" s="186" customFormat="1" ht="12">
      <c r="B348" s="187"/>
      <c r="D348" s="174" t="s">
        <v>187</v>
      </c>
      <c r="E348" s="188" t="s">
        <v>3</v>
      </c>
      <c r="F348" s="189" t="s">
        <v>206</v>
      </c>
      <c r="H348" s="190">
        <v>104.8</v>
      </c>
      <c r="I348" s="8"/>
      <c r="L348" s="187"/>
      <c r="M348" s="191"/>
      <c r="T348" s="192"/>
      <c r="AT348" s="188" t="s">
        <v>187</v>
      </c>
      <c r="AU348" s="188" t="s">
        <v>79</v>
      </c>
      <c r="AV348" s="186" t="s">
        <v>183</v>
      </c>
      <c r="AW348" s="186" t="s">
        <v>33</v>
      </c>
      <c r="AX348" s="186" t="s">
        <v>15</v>
      </c>
      <c r="AY348" s="188" t="s">
        <v>176</v>
      </c>
    </row>
    <row r="349" spans="2:65" s="99" customFormat="1" ht="33" customHeight="1">
      <c r="B349" s="100"/>
      <c r="C349" s="206" t="s">
        <v>588</v>
      </c>
      <c r="D349" s="206" t="s">
        <v>178</v>
      </c>
      <c r="E349" s="207" t="s">
        <v>5864</v>
      </c>
      <c r="F349" s="208" t="s">
        <v>5865</v>
      </c>
      <c r="G349" s="209" t="s">
        <v>181</v>
      </c>
      <c r="H349" s="210">
        <v>15.5</v>
      </c>
      <c r="I349" s="4"/>
      <c r="J349" s="211">
        <f>ROUND(I349*H349,2)</f>
        <v>0</v>
      </c>
      <c r="K349" s="208" t="s">
        <v>5657</v>
      </c>
      <c r="L349" s="100"/>
      <c r="M349" s="212" t="s">
        <v>3</v>
      </c>
      <c r="N349" s="163" t="s">
        <v>42</v>
      </c>
      <c r="P349" s="164">
        <f>O349*H349</f>
        <v>0</v>
      </c>
      <c r="Q349" s="164">
        <v>0</v>
      </c>
      <c r="R349" s="164">
        <f>Q349*H349</f>
        <v>0</v>
      </c>
      <c r="S349" s="164">
        <v>0</v>
      </c>
      <c r="T349" s="165">
        <f>S349*H349</f>
        <v>0</v>
      </c>
      <c r="AR349" s="166" t="s">
        <v>183</v>
      </c>
      <c r="AT349" s="166" t="s">
        <v>178</v>
      </c>
      <c r="AU349" s="166" t="s">
        <v>79</v>
      </c>
      <c r="AY349" s="92" t="s">
        <v>176</v>
      </c>
      <c r="BE349" s="167">
        <f>IF(N349="základní",J349,0)</f>
        <v>0</v>
      </c>
      <c r="BF349" s="167">
        <f>IF(N349="snížená",J349,0)</f>
        <v>0</v>
      </c>
      <c r="BG349" s="167">
        <f>IF(N349="zákl. přenesená",J349,0)</f>
        <v>0</v>
      </c>
      <c r="BH349" s="167">
        <f>IF(N349="sníž. přenesená",J349,0)</f>
        <v>0</v>
      </c>
      <c r="BI349" s="167">
        <f>IF(N349="nulová",J349,0)</f>
        <v>0</v>
      </c>
      <c r="BJ349" s="92" t="s">
        <v>15</v>
      </c>
      <c r="BK349" s="167">
        <f>ROUND(I349*H349,2)</f>
        <v>0</v>
      </c>
      <c r="BL349" s="92" t="s">
        <v>183</v>
      </c>
      <c r="BM349" s="166" t="s">
        <v>1111</v>
      </c>
    </row>
    <row r="350" spans="2:47" s="99" customFormat="1" ht="12">
      <c r="B350" s="100"/>
      <c r="D350" s="168" t="s">
        <v>185</v>
      </c>
      <c r="F350" s="169" t="s">
        <v>5866</v>
      </c>
      <c r="I350" s="5"/>
      <c r="L350" s="100"/>
      <c r="M350" s="170"/>
      <c r="T350" s="171"/>
      <c r="AT350" s="92" t="s">
        <v>185</v>
      </c>
      <c r="AU350" s="92" t="s">
        <v>79</v>
      </c>
    </row>
    <row r="351" spans="2:51" s="172" customFormat="1" ht="12">
      <c r="B351" s="173"/>
      <c r="D351" s="174" t="s">
        <v>187</v>
      </c>
      <c r="E351" s="175" t="s">
        <v>3</v>
      </c>
      <c r="F351" s="176" t="s">
        <v>5867</v>
      </c>
      <c r="H351" s="177">
        <v>13</v>
      </c>
      <c r="I351" s="6"/>
      <c r="L351" s="173"/>
      <c r="M351" s="178"/>
      <c r="T351" s="179"/>
      <c r="AT351" s="175" t="s">
        <v>187</v>
      </c>
      <c r="AU351" s="175" t="s">
        <v>79</v>
      </c>
      <c r="AV351" s="172" t="s">
        <v>79</v>
      </c>
      <c r="AW351" s="172" t="s">
        <v>33</v>
      </c>
      <c r="AX351" s="172" t="s">
        <v>71</v>
      </c>
      <c r="AY351" s="175" t="s">
        <v>176</v>
      </c>
    </row>
    <row r="352" spans="2:51" s="172" customFormat="1" ht="12">
      <c r="B352" s="173"/>
      <c r="D352" s="174" t="s">
        <v>187</v>
      </c>
      <c r="E352" s="175" t="s">
        <v>3</v>
      </c>
      <c r="F352" s="176" t="s">
        <v>5868</v>
      </c>
      <c r="H352" s="177">
        <v>2.5</v>
      </c>
      <c r="I352" s="6"/>
      <c r="L352" s="173"/>
      <c r="M352" s="178"/>
      <c r="T352" s="179"/>
      <c r="AT352" s="175" t="s">
        <v>187</v>
      </c>
      <c r="AU352" s="175" t="s">
        <v>79</v>
      </c>
      <c r="AV352" s="172" t="s">
        <v>79</v>
      </c>
      <c r="AW352" s="172" t="s">
        <v>33</v>
      </c>
      <c r="AX352" s="172" t="s">
        <v>71</v>
      </c>
      <c r="AY352" s="175" t="s">
        <v>176</v>
      </c>
    </row>
    <row r="353" spans="2:51" s="186" customFormat="1" ht="12">
      <c r="B353" s="187"/>
      <c r="D353" s="174" t="s">
        <v>187</v>
      </c>
      <c r="E353" s="188" t="s">
        <v>3</v>
      </c>
      <c r="F353" s="189" t="s">
        <v>206</v>
      </c>
      <c r="H353" s="190">
        <v>15.5</v>
      </c>
      <c r="I353" s="8"/>
      <c r="L353" s="187"/>
      <c r="M353" s="191"/>
      <c r="T353" s="192"/>
      <c r="AT353" s="188" t="s">
        <v>187</v>
      </c>
      <c r="AU353" s="188" t="s">
        <v>79</v>
      </c>
      <c r="AV353" s="186" t="s">
        <v>183</v>
      </c>
      <c r="AW353" s="186" t="s">
        <v>33</v>
      </c>
      <c r="AX353" s="186" t="s">
        <v>15</v>
      </c>
      <c r="AY353" s="188" t="s">
        <v>176</v>
      </c>
    </row>
    <row r="354" spans="2:65" s="99" customFormat="1" ht="49.15" customHeight="1">
      <c r="B354" s="100"/>
      <c r="C354" s="206" t="s">
        <v>595</v>
      </c>
      <c r="D354" s="206" t="s">
        <v>178</v>
      </c>
      <c r="E354" s="207" t="s">
        <v>5869</v>
      </c>
      <c r="F354" s="208" t="s">
        <v>5870</v>
      </c>
      <c r="G354" s="209" t="s">
        <v>269</v>
      </c>
      <c r="H354" s="210">
        <v>49.004</v>
      </c>
      <c r="I354" s="4"/>
      <c r="J354" s="211">
        <f>ROUND(I354*H354,2)</f>
        <v>0</v>
      </c>
      <c r="K354" s="208" t="s">
        <v>5657</v>
      </c>
      <c r="L354" s="100"/>
      <c r="M354" s="212" t="s">
        <v>3</v>
      </c>
      <c r="N354" s="163" t="s">
        <v>42</v>
      </c>
      <c r="P354" s="164">
        <f>O354*H354</f>
        <v>0</v>
      </c>
      <c r="Q354" s="164">
        <v>0</v>
      </c>
      <c r="R354" s="164">
        <f>Q354*H354</f>
        <v>0</v>
      </c>
      <c r="S354" s="164">
        <v>0</v>
      </c>
      <c r="T354" s="165">
        <f>S354*H354</f>
        <v>0</v>
      </c>
      <c r="AR354" s="166" t="s">
        <v>183</v>
      </c>
      <c r="AT354" s="166" t="s">
        <v>178</v>
      </c>
      <c r="AU354" s="166" t="s">
        <v>79</v>
      </c>
      <c r="AY354" s="92" t="s">
        <v>176</v>
      </c>
      <c r="BE354" s="167">
        <f>IF(N354="základní",J354,0)</f>
        <v>0</v>
      </c>
      <c r="BF354" s="167">
        <f>IF(N354="snížená",J354,0)</f>
        <v>0</v>
      </c>
      <c r="BG354" s="167">
        <f>IF(N354="zákl. přenesená",J354,0)</f>
        <v>0</v>
      </c>
      <c r="BH354" s="167">
        <f>IF(N354="sníž. přenesená",J354,0)</f>
        <v>0</v>
      </c>
      <c r="BI354" s="167">
        <f>IF(N354="nulová",J354,0)</f>
        <v>0</v>
      </c>
      <c r="BJ354" s="92" t="s">
        <v>15</v>
      </c>
      <c r="BK354" s="167">
        <f>ROUND(I354*H354,2)</f>
        <v>0</v>
      </c>
      <c r="BL354" s="92" t="s">
        <v>183</v>
      </c>
      <c r="BM354" s="166" t="s">
        <v>1123</v>
      </c>
    </row>
    <row r="355" spans="2:47" s="99" customFormat="1" ht="12">
      <c r="B355" s="100"/>
      <c r="D355" s="168" t="s">
        <v>185</v>
      </c>
      <c r="F355" s="169" t="s">
        <v>5871</v>
      </c>
      <c r="I355" s="5"/>
      <c r="L355" s="100"/>
      <c r="M355" s="170"/>
      <c r="T355" s="171"/>
      <c r="AT355" s="92" t="s">
        <v>185</v>
      </c>
      <c r="AU355" s="92" t="s">
        <v>79</v>
      </c>
    </row>
    <row r="356" spans="2:51" s="172" customFormat="1" ht="12">
      <c r="B356" s="173"/>
      <c r="D356" s="174" t="s">
        <v>187</v>
      </c>
      <c r="E356" s="175" t="s">
        <v>3</v>
      </c>
      <c r="F356" s="176" t="s">
        <v>5872</v>
      </c>
      <c r="H356" s="177">
        <v>4.904</v>
      </c>
      <c r="I356" s="6"/>
      <c r="L356" s="173"/>
      <c r="M356" s="178"/>
      <c r="T356" s="179"/>
      <c r="AT356" s="175" t="s">
        <v>187</v>
      </c>
      <c r="AU356" s="175" t="s">
        <v>79</v>
      </c>
      <c r="AV356" s="172" t="s">
        <v>79</v>
      </c>
      <c r="AW356" s="172" t="s">
        <v>33</v>
      </c>
      <c r="AX356" s="172" t="s">
        <v>71</v>
      </c>
      <c r="AY356" s="175" t="s">
        <v>176</v>
      </c>
    </row>
    <row r="357" spans="2:51" s="172" customFormat="1" ht="12">
      <c r="B357" s="173"/>
      <c r="D357" s="174" t="s">
        <v>187</v>
      </c>
      <c r="E357" s="175" t="s">
        <v>3</v>
      </c>
      <c r="F357" s="176" t="s">
        <v>5873</v>
      </c>
      <c r="H357" s="177">
        <v>44.1</v>
      </c>
      <c r="I357" s="6"/>
      <c r="L357" s="173"/>
      <c r="M357" s="178"/>
      <c r="T357" s="179"/>
      <c r="AT357" s="175" t="s">
        <v>187</v>
      </c>
      <c r="AU357" s="175" t="s">
        <v>79</v>
      </c>
      <c r="AV357" s="172" t="s">
        <v>79</v>
      </c>
      <c r="AW357" s="172" t="s">
        <v>33</v>
      </c>
      <c r="AX357" s="172" t="s">
        <v>71</v>
      </c>
      <c r="AY357" s="175" t="s">
        <v>176</v>
      </c>
    </row>
    <row r="358" spans="2:51" s="186" customFormat="1" ht="12">
      <c r="B358" s="187"/>
      <c r="D358" s="174" t="s">
        <v>187</v>
      </c>
      <c r="E358" s="188" t="s">
        <v>3</v>
      </c>
      <c r="F358" s="189" t="s">
        <v>206</v>
      </c>
      <c r="H358" s="190">
        <v>49.004</v>
      </c>
      <c r="I358" s="8"/>
      <c r="L358" s="187"/>
      <c r="M358" s="191"/>
      <c r="T358" s="192"/>
      <c r="AT358" s="188" t="s">
        <v>187</v>
      </c>
      <c r="AU358" s="188" t="s">
        <v>79</v>
      </c>
      <c r="AV358" s="186" t="s">
        <v>183</v>
      </c>
      <c r="AW358" s="186" t="s">
        <v>33</v>
      </c>
      <c r="AX358" s="186" t="s">
        <v>15</v>
      </c>
      <c r="AY358" s="188" t="s">
        <v>176</v>
      </c>
    </row>
    <row r="359" spans="2:65" s="99" customFormat="1" ht="16.5" customHeight="1">
      <c r="B359" s="100"/>
      <c r="C359" s="213" t="s">
        <v>602</v>
      </c>
      <c r="D359" s="213" t="s">
        <v>312</v>
      </c>
      <c r="E359" s="214" t="s">
        <v>5874</v>
      </c>
      <c r="F359" s="215" t="s">
        <v>5875</v>
      </c>
      <c r="G359" s="216" t="s">
        <v>269</v>
      </c>
      <c r="H359" s="217">
        <v>45.423</v>
      </c>
      <c r="I359" s="9"/>
      <c r="J359" s="218">
        <f>ROUND(I359*H359,2)</f>
        <v>0</v>
      </c>
      <c r="K359" s="215" t="s">
        <v>5657</v>
      </c>
      <c r="L359" s="193"/>
      <c r="M359" s="219" t="s">
        <v>3</v>
      </c>
      <c r="N359" s="194" t="s">
        <v>42</v>
      </c>
      <c r="P359" s="164">
        <f>O359*H359</f>
        <v>0</v>
      </c>
      <c r="Q359" s="164">
        <v>0</v>
      </c>
      <c r="R359" s="164">
        <f>Q359*H359</f>
        <v>0</v>
      </c>
      <c r="S359" s="164">
        <v>0</v>
      </c>
      <c r="T359" s="165">
        <f>S359*H359</f>
        <v>0</v>
      </c>
      <c r="AR359" s="166" t="s">
        <v>241</v>
      </c>
      <c r="AT359" s="166" t="s">
        <v>312</v>
      </c>
      <c r="AU359" s="166" t="s">
        <v>79</v>
      </c>
      <c r="AY359" s="92" t="s">
        <v>176</v>
      </c>
      <c r="BE359" s="167">
        <f>IF(N359="základní",J359,0)</f>
        <v>0</v>
      </c>
      <c r="BF359" s="167">
        <f>IF(N359="snížená",J359,0)</f>
        <v>0</v>
      </c>
      <c r="BG359" s="167">
        <f>IF(N359="zákl. přenesená",J359,0)</f>
        <v>0</v>
      </c>
      <c r="BH359" s="167">
        <f>IF(N359="sníž. přenesená",J359,0)</f>
        <v>0</v>
      </c>
      <c r="BI359" s="167">
        <f>IF(N359="nulová",J359,0)</f>
        <v>0</v>
      </c>
      <c r="BJ359" s="92" t="s">
        <v>15</v>
      </c>
      <c r="BK359" s="167">
        <f>ROUND(I359*H359,2)</f>
        <v>0</v>
      </c>
      <c r="BL359" s="92" t="s">
        <v>183</v>
      </c>
      <c r="BM359" s="166" t="s">
        <v>1133</v>
      </c>
    </row>
    <row r="360" spans="2:51" s="172" customFormat="1" ht="12">
      <c r="B360" s="173"/>
      <c r="D360" s="174" t="s">
        <v>187</v>
      </c>
      <c r="E360" s="175" t="s">
        <v>3</v>
      </c>
      <c r="F360" s="176" t="s">
        <v>5876</v>
      </c>
      <c r="H360" s="177">
        <v>45.423</v>
      </c>
      <c r="I360" s="6"/>
      <c r="L360" s="173"/>
      <c r="M360" s="178"/>
      <c r="T360" s="179"/>
      <c r="AT360" s="175" t="s">
        <v>187</v>
      </c>
      <c r="AU360" s="175" t="s">
        <v>79</v>
      </c>
      <c r="AV360" s="172" t="s">
        <v>79</v>
      </c>
      <c r="AW360" s="172" t="s">
        <v>33</v>
      </c>
      <c r="AX360" s="172" t="s">
        <v>71</v>
      </c>
      <c r="AY360" s="175" t="s">
        <v>176</v>
      </c>
    </row>
    <row r="361" spans="2:51" s="186" customFormat="1" ht="12">
      <c r="B361" s="187"/>
      <c r="D361" s="174" t="s">
        <v>187</v>
      </c>
      <c r="E361" s="188" t="s">
        <v>3</v>
      </c>
      <c r="F361" s="189" t="s">
        <v>206</v>
      </c>
      <c r="H361" s="190">
        <v>45.423</v>
      </c>
      <c r="I361" s="8"/>
      <c r="L361" s="187"/>
      <c r="M361" s="191"/>
      <c r="T361" s="192"/>
      <c r="AT361" s="188" t="s">
        <v>187</v>
      </c>
      <c r="AU361" s="188" t="s">
        <v>79</v>
      </c>
      <c r="AV361" s="186" t="s">
        <v>183</v>
      </c>
      <c r="AW361" s="186" t="s">
        <v>33</v>
      </c>
      <c r="AX361" s="186" t="s">
        <v>15</v>
      </c>
      <c r="AY361" s="188" t="s">
        <v>176</v>
      </c>
    </row>
    <row r="362" spans="2:65" s="99" customFormat="1" ht="24.2" customHeight="1">
      <c r="B362" s="100"/>
      <c r="C362" s="213" t="s">
        <v>616</v>
      </c>
      <c r="D362" s="213" t="s">
        <v>312</v>
      </c>
      <c r="E362" s="214" t="s">
        <v>5877</v>
      </c>
      <c r="F362" s="215" t="s">
        <v>5878</v>
      </c>
      <c r="G362" s="216" t="s">
        <v>269</v>
      </c>
      <c r="H362" s="217">
        <v>5.051</v>
      </c>
      <c r="I362" s="9"/>
      <c r="J362" s="218">
        <f>ROUND(I362*H362,2)</f>
        <v>0</v>
      </c>
      <c r="K362" s="215" t="s">
        <v>5657</v>
      </c>
      <c r="L362" s="193"/>
      <c r="M362" s="219" t="s">
        <v>3</v>
      </c>
      <c r="N362" s="194" t="s">
        <v>42</v>
      </c>
      <c r="P362" s="164">
        <f>O362*H362</f>
        <v>0</v>
      </c>
      <c r="Q362" s="164">
        <v>0</v>
      </c>
      <c r="R362" s="164">
        <f>Q362*H362</f>
        <v>0</v>
      </c>
      <c r="S362" s="164">
        <v>0</v>
      </c>
      <c r="T362" s="165">
        <f>S362*H362</f>
        <v>0</v>
      </c>
      <c r="AR362" s="166" t="s">
        <v>241</v>
      </c>
      <c r="AT362" s="166" t="s">
        <v>312</v>
      </c>
      <c r="AU362" s="166" t="s">
        <v>79</v>
      </c>
      <c r="AY362" s="92" t="s">
        <v>176</v>
      </c>
      <c r="BE362" s="167">
        <f>IF(N362="základní",J362,0)</f>
        <v>0</v>
      </c>
      <c r="BF362" s="167">
        <f>IF(N362="snížená",J362,0)</f>
        <v>0</v>
      </c>
      <c r="BG362" s="167">
        <f>IF(N362="zákl. přenesená",J362,0)</f>
        <v>0</v>
      </c>
      <c r="BH362" s="167">
        <f>IF(N362="sníž. přenesená",J362,0)</f>
        <v>0</v>
      </c>
      <c r="BI362" s="167">
        <f>IF(N362="nulová",J362,0)</f>
        <v>0</v>
      </c>
      <c r="BJ362" s="92" t="s">
        <v>15</v>
      </c>
      <c r="BK362" s="167">
        <f>ROUND(I362*H362,2)</f>
        <v>0</v>
      </c>
      <c r="BL362" s="92" t="s">
        <v>183</v>
      </c>
      <c r="BM362" s="166" t="s">
        <v>1150</v>
      </c>
    </row>
    <row r="363" spans="2:51" s="172" customFormat="1" ht="12">
      <c r="B363" s="173"/>
      <c r="D363" s="174" t="s">
        <v>187</v>
      </c>
      <c r="E363" s="175" t="s">
        <v>3</v>
      </c>
      <c r="F363" s="176" t="s">
        <v>5879</v>
      </c>
      <c r="H363" s="177">
        <v>5.051</v>
      </c>
      <c r="I363" s="6"/>
      <c r="L363" s="173"/>
      <c r="M363" s="178"/>
      <c r="T363" s="179"/>
      <c r="AT363" s="175" t="s">
        <v>187</v>
      </c>
      <c r="AU363" s="175" t="s">
        <v>79</v>
      </c>
      <c r="AV363" s="172" t="s">
        <v>79</v>
      </c>
      <c r="AW363" s="172" t="s">
        <v>33</v>
      </c>
      <c r="AX363" s="172" t="s">
        <v>71</v>
      </c>
      <c r="AY363" s="175" t="s">
        <v>176</v>
      </c>
    </row>
    <row r="364" spans="2:51" s="186" customFormat="1" ht="12">
      <c r="B364" s="187"/>
      <c r="D364" s="174" t="s">
        <v>187</v>
      </c>
      <c r="E364" s="188" t="s">
        <v>3</v>
      </c>
      <c r="F364" s="189" t="s">
        <v>206</v>
      </c>
      <c r="H364" s="190">
        <v>5.051</v>
      </c>
      <c r="I364" s="8"/>
      <c r="L364" s="187"/>
      <c r="M364" s="191"/>
      <c r="T364" s="192"/>
      <c r="AT364" s="188" t="s">
        <v>187</v>
      </c>
      <c r="AU364" s="188" t="s">
        <v>79</v>
      </c>
      <c r="AV364" s="186" t="s">
        <v>183</v>
      </c>
      <c r="AW364" s="186" t="s">
        <v>33</v>
      </c>
      <c r="AX364" s="186" t="s">
        <v>15</v>
      </c>
      <c r="AY364" s="188" t="s">
        <v>176</v>
      </c>
    </row>
    <row r="365" spans="2:65" s="99" customFormat="1" ht="24.2" customHeight="1">
      <c r="B365" s="100"/>
      <c r="C365" s="206" t="s">
        <v>621</v>
      </c>
      <c r="D365" s="206" t="s">
        <v>178</v>
      </c>
      <c r="E365" s="207" t="s">
        <v>5880</v>
      </c>
      <c r="F365" s="208" t="s">
        <v>5881</v>
      </c>
      <c r="G365" s="209" t="s">
        <v>191</v>
      </c>
      <c r="H365" s="210">
        <v>3.075</v>
      </c>
      <c r="I365" s="4"/>
      <c r="J365" s="211">
        <f>ROUND(I365*H365,2)</f>
        <v>0</v>
      </c>
      <c r="K365" s="208" t="s">
        <v>5657</v>
      </c>
      <c r="L365" s="100"/>
      <c r="M365" s="212" t="s">
        <v>3</v>
      </c>
      <c r="N365" s="163" t="s">
        <v>42</v>
      </c>
      <c r="P365" s="164">
        <f>O365*H365</f>
        <v>0</v>
      </c>
      <c r="Q365" s="164">
        <v>0</v>
      </c>
      <c r="R365" s="164">
        <f>Q365*H365</f>
        <v>0</v>
      </c>
      <c r="S365" s="164">
        <v>0</v>
      </c>
      <c r="T365" s="165">
        <f>S365*H365</f>
        <v>0</v>
      </c>
      <c r="AR365" s="166" t="s">
        <v>183</v>
      </c>
      <c r="AT365" s="166" t="s">
        <v>178</v>
      </c>
      <c r="AU365" s="166" t="s">
        <v>79</v>
      </c>
      <c r="AY365" s="92" t="s">
        <v>176</v>
      </c>
      <c r="BE365" s="167">
        <f>IF(N365="základní",J365,0)</f>
        <v>0</v>
      </c>
      <c r="BF365" s="167">
        <f>IF(N365="snížená",J365,0)</f>
        <v>0</v>
      </c>
      <c r="BG365" s="167">
        <f>IF(N365="zákl. přenesená",J365,0)</f>
        <v>0</v>
      </c>
      <c r="BH365" s="167">
        <f>IF(N365="sníž. přenesená",J365,0)</f>
        <v>0</v>
      </c>
      <c r="BI365" s="167">
        <f>IF(N365="nulová",J365,0)</f>
        <v>0</v>
      </c>
      <c r="BJ365" s="92" t="s">
        <v>15</v>
      </c>
      <c r="BK365" s="167">
        <f>ROUND(I365*H365,2)</f>
        <v>0</v>
      </c>
      <c r="BL365" s="92" t="s">
        <v>183</v>
      </c>
      <c r="BM365" s="166" t="s">
        <v>1163</v>
      </c>
    </row>
    <row r="366" spans="2:47" s="99" customFormat="1" ht="12">
      <c r="B366" s="100"/>
      <c r="D366" s="168" t="s">
        <v>185</v>
      </c>
      <c r="F366" s="169" t="s">
        <v>5882</v>
      </c>
      <c r="I366" s="5"/>
      <c r="L366" s="100"/>
      <c r="M366" s="170"/>
      <c r="T366" s="171"/>
      <c r="AT366" s="92" t="s">
        <v>185</v>
      </c>
      <c r="AU366" s="92" t="s">
        <v>79</v>
      </c>
    </row>
    <row r="367" spans="2:51" s="172" customFormat="1" ht="12">
      <c r="B367" s="173"/>
      <c r="D367" s="174" t="s">
        <v>187</v>
      </c>
      <c r="E367" s="175" t="s">
        <v>3</v>
      </c>
      <c r="F367" s="176" t="s">
        <v>5883</v>
      </c>
      <c r="H367" s="177">
        <v>0.221</v>
      </c>
      <c r="I367" s="6"/>
      <c r="L367" s="173"/>
      <c r="M367" s="178"/>
      <c r="T367" s="179"/>
      <c r="AT367" s="175" t="s">
        <v>187</v>
      </c>
      <c r="AU367" s="175" t="s">
        <v>79</v>
      </c>
      <c r="AV367" s="172" t="s">
        <v>79</v>
      </c>
      <c r="AW367" s="172" t="s">
        <v>33</v>
      </c>
      <c r="AX367" s="172" t="s">
        <v>71</v>
      </c>
      <c r="AY367" s="175" t="s">
        <v>176</v>
      </c>
    </row>
    <row r="368" spans="2:51" s="172" customFormat="1" ht="12">
      <c r="B368" s="173"/>
      <c r="D368" s="174" t="s">
        <v>187</v>
      </c>
      <c r="E368" s="175" t="s">
        <v>3</v>
      </c>
      <c r="F368" s="176" t="s">
        <v>5884</v>
      </c>
      <c r="H368" s="177">
        <v>1.985</v>
      </c>
      <c r="I368" s="6"/>
      <c r="L368" s="173"/>
      <c r="M368" s="178"/>
      <c r="T368" s="179"/>
      <c r="AT368" s="175" t="s">
        <v>187</v>
      </c>
      <c r="AU368" s="175" t="s">
        <v>79</v>
      </c>
      <c r="AV368" s="172" t="s">
        <v>79</v>
      </c>
      <c r="AW368" s="172" t="s">
        <v>33</v>
      </c>
      <c r="AX368" s="172" t="s">
        <v>71</v>
      </c>
      <c r="AY368" s="175" t="s">
        <v>176</v>
      </c>
    </row>
    <row r="369" spans="2:51" s="172" customFormat="1" ht="12">
      <c r="B369" s="173"/>
      <c r="D369" s="174" t="s">
        <v>187</v>
      </c>
      <c r="E369" s="175" t="s">
        <v>3</v>
      </c>
      <c r="F369" s="176" t="s">
        <v>5885</v>
      </c>
      <c r="H369" s="177">
        <v>0.869</v>
      </c>
      <c r="I369" s="6"/>
      <c r="L369" s="173"/>
      <c r="M369" s="178"/>
      <c r="T369" s="179"/>
      <c r="AT369" s="175" t="s">
        <v>187</v>
      </c>
      <c r="AU369" s="175" t="s">
        <v>79</v>
      </c>
      <c r="AV369" s="172" t="s">
        <v>79</v>
      </c>
      <c r="AW369" s="172" t="s">
        <v>33</v>
      </c>
      <c r="AX369" s="172" t="s">
        <v>71</v>
      </c>
      <c r="AY369" s="175" t="s">
        <v>176</v>
      </c>
    </row>
    <row r="370" spans="2:51" s="186" customFormat="1" ht="12">
      <c r="B370" s="187"/>
      <c r="D370" s="174" t="s">
        <v>187</v>
      </c>
      <c r="E370" s="188" t="s">
        <v>3</v>
      </c>
      <c r="F370" s="189" t="s">
        <v>206</v>
      </c>
      <c r="H370" s="190">
        <v>3.075</v>
      </c>
      <c r="I370" s="8"/>
      <c r="L370" s="187"/>
      <c r="M370" s="191"/>
      <c r="T370" s="192"/>
      <c r="AT370" s="188" t="s">
        <v>187</v>
      </c>
      <c r="AU370" s="188" t="s">
        <v>79</v>
      </c>
      <c r="AV370" s="186" t="s">
        <v>183</v>
      </c>
      <c r="AW370" s="186" t="s">
        <v>33</v>
      </c>
      <c r="AX370" s="186" t="s">
        <v>15</v>
      </c>
      <c r="AY370" s="188" t="s">
        <v>176</v>
      </c>
    </row>
    <row r="371" spans="2:65" s="99" customFormat="1" ht="37.9" customHeight="1">
      <c r="B371" s="100"/>
      <c r="C371" s="206" t="s">
        <v>626</v>
      </c>
      <c r="D371" s="206" t="s">
        <v>178</v>
      </c>
      <c r="E371" s="207" t="s">
        <v>5886</v>
      </c>
      <c r="F371" s="208" t="s">
        <v>5887</v>
      </c>
      <c r="G371" s="209" t="s">
        <v>269</v>
      </c>
      <c r="H371" s="210">
        <v>41.108</v>
      </c>
      <c r="I371" s="4"/>
      <c r="J371" s="211">
        <f>ROUND(I371*H371,2)</f>
        <v>0</v>
      </c>
      <c r="K371" s="208" t="s">
        <v>5657</v>
      </c>
      <c r="L371" s="100"/>
      <c r="M371" s="212" t="s">
        <v>3</v>
      </c>
      <c r="N371" s="163" t="s">
        <v>42</v>
      </c>
      <c r="P371" s="164">
        <f>O371*H371</f>
        <v>0</v>
      </c>
      <c r="Q371" s="164">
        <v>0</v>
      </c>
      <c r="R371" s="164">
        <f>Q371*H371</f>
        <v>0</v>
      </c>
      <c r="S371" s="164">
        <v>0</v>
      </c>
      <c r="T371" s="165">
        <f>S371*H371</f>
        <v>0</v>
      </c>
      <c r="AR371" s="166" t="s">
        <v>183</v>
      </c>
      <c r="AT371" s="166" t="s">
        <v>178</v>
      </c>
      <c r="AU371" s="166" t="s">
        <v>79</v>
      </c>
      <c r="AY371" s="92" t="s">
        <v>176</v>
      </c>
      <c r="BE371" s="167">
        <f>IF(N371="základní",J371,0)</f>
        <v>0</v>
      </c>
      <c r="BF371" s="167">
        <f>IF(N371="snížená",J371,0)</f>
        <v>0</v>
      </c>
      <c r="BG371" s="167">
        <f>IF(N371="zákl. přenesená",J371,0)</f>
        <v>0</v>
      </c>
      <c r="BH371" s="167">
        <f>IF(N371="sníž. přenesená",J371,0)</f>
        <v>0</v>
      </c>
      <c r="BI371" s="167">
        <f>IF(N371="nulová",J371,0)</f>
        <v>0</v>
      </c>
      <c r="BJ371" s="92" t="s">
        <v>15</v>
      </c>
      <c r="BK371" s="167">
        <f>ROUND(I371*H371,2)</f>
        <v>0</v>
      </c>
      <c r="BL371" s="92" t="s">
        <v>183</v>
      </c>
      <c r="BM371" s="166" t="s">
        <v>1173</v>
      </c>
    </row>
    <row r="372" spans="2:47" s="99" customFormat="1" ht="12">
      <c r="B372" s="100"/>
      <c r="D372" s="168" t="s">
        <v>185</v>
      </c>
      <c r="F372" s="169" t="s">
        <v>5888</v>
      </c>
      <c r="I372" s="5"/>
      <c r="L372" s="100"/>
      <c r="M372" s="170"/>
      <c r="T372" s="171"/>
      <c r="AT372" s="92" t="s">
        <v>185</v>
      </c>
      <c r="AU372" s="92" t="s">
        <v>79</v>
      </c>
    </row>
    <row r="373" spans="2:51" s="172" customFormat="1" ht="12">
      <c r="B373" s="173"/>
      <c r="D373" s="174" t="s">
        <v>187</v>
      </c>
      <c r="E373" s="175" t="s">
        <v>3</v>
      </c>
      <c r="F373" s="176" t="s">
        <v>5889</v>
      </c>
      <c r="H373" s="177">
        <v>41.108</v>
      </c>
      <c r="I373" s="6"/>
      <c r="L373" s="173"/>
      <c r="M373" s="178"/>
      <c r="T373" s="179"/>
      <c r="AT373" s="175" t="s">
        <v>187</v>
      </c>
      <c r="AU373" s="175" t="s">
        <v>79</v>
      </c>
      <c r="AV373" s="172" t="s">
        <v>79</v>
      </c>
      <c r="AW373" s="172" t="s">
        <v>33</v>
      </c>
      <c r="AX373" s="172" t="s">
        <v>71</v>
      </c>
      <c r="AY373" s="175" t="s">
        <v>176</v>
      </c>
    </row>
    <row r="374" spans="2:51" s="186" customFormat="1" ht="12">
      <c r="B374" s="187"/>
      <c r="D374" s="174" t="s">
        <v>187</v>
      </c>
      <c r="E374" s="188" t="s">
        <v>3</v>
      </c>
      <c r="F374" s="189" t="s">
        <v>206</v>
      </c>
      <c r="H374" s="190">
        <v>41.108</v>
      </c>
      <c r="I374" s="8"/>
      <c r="L374" s="187"/>
      <c r="M374" s="191"/>
      <c r="T374" s="192"/>
      <c r="AT374" s="188" t="s">
        <v>187</v>
      </c>
      <c r="AU374" s="188" t="s">
        <v>79</v>
      </c>
      <c r="AV374" s="186" t="s">
        <v>183</v>
      </c>
      <c r="AW374" s="186" t="s">
        <v>33</v>
      </c>
      <c r="AX374" s="186" t="s">
        <v>15</v>
      </c>
      <c r="AY374" s="188" t="s">
        <v>176</v>
      </c>
    </row>
    <row r="375" spans="2:65" s="99" customFormat="1" ht="55.5" customHeight="1">
      <c r="B375" s="100"/>
      <c r="C375" s="206" t="s">
        <v>632</v>
      </c>
      <c r="D375" s="206" t="s">
        <v>178</v>
      </c>
      <c r="E375" s="207" t="s">
        <v>5890</v>
      </c>
      <c r="F375" s="208" t="s">
        <v>5891</v>
      </c>
      <c r="G375" s="209" t="s">
        <v>269</v>
      </c>
      <c r="H375" s="210">
        <v>41.108</v>
      </c>
      <c r="I375" s="4"/>
      <c r="J375" s="211">
        <f>ROUND(I375*H375,2)</f>
        <v>0</v>
      </c>
      <c r="K375" s="208" t="s">
        <v>5657</v>
      </c>
      <c r="L375" s="100"/>
      <c r="M375" s="212" t="s">
        <v>3</v>
      </c>
      <c r="N375" s="163" t="s">
        <v>42</v>
      </c>
      <c r="P375" s="164">
        <f>O375*H375</f>
        <v>0</v>
      </c>
      <c r="Q375" s="164">
        <v>0</v>
      </c>
      <c r="R375" s="164">
        <f>Q375*H375</f>
        <v>0</v>
      </c>
      <c r="S375" s="164">
        <v>0</v>
      </c>
      <c r="T375" s="165">
        <f>S375*H375</f>
        <v>0</v>
      </c>
      <c r="AR375" s="166" t="s">
        <v>183</v>
      </c>
      <c r="AT375" s="166" t="s">
        <v>178</v>
      </c>
      <c r="AU375" s="166" t="s">
        <v>79</v>
      </c>
      <c r="AY375" s="92" t="s">
        <v>176</v>
      </c>
      <c r="BE375" s="167">
        <f>IF(N375="základní",J375,0)</f>
        <v>0</v>
      </c>
      <c r="BF375" s="167">
        <f>IF(N375="snížená",J375,0)</f>
        <v>0</v>
      </c>
      <c r="BG375" s="167">
        <f>IF(N375="zákl. přenesená",J375,0)</f>
        <v>0</v>
      </c>
      <c r="BH375" s="167">
        <f>IF(N375="sníž. přenesená",J375,0)</f>
        <v>0</v>
      </c>
      <c r="BI375" s="167">
        <f>IF(N375="nulová",J375,0)</f>
        <v>0</v>
      </c>
      <c r="BJ375" s="92" t="s">
        <v>15</v>
      </c>
      <c r="BK375" s="167">
        <f>ROUND(I375*H375,2)</f>
        <v>0</v>
      </c>
      <c r="BL375" s="92" t="s">
        <v>183</v>
      </c>
      <c r="BM375" s="166" t="s">
        <v>1186</v>
      </c>
    </row>
    <row r="376" spans="2:47" s="99" customFormat="1" ht="12">
      <c r="B376" s="100"/>
      <c r="D376" s="168" t="s">
        <v>185</v>
      </c>
      <c r="F376" s="169" t="s">
        <v>5892</v>
      </c>
      <c r="I376" s="5"/>
      <c r="L376" s="100"/>
      <c r="M376" s="170"/>
      <c r="T376" s="171"/>
      <c r="AT376" s="92" t="s">
        <v>185</v>
      </c>
      <c r="AU376" s="92" t="s">
        <v>79</v>
      </c>
    </row>
    <row r="377" spans="2:51" s="172" customFormat="1" ht="12">
      <c r="B377" s="173"/>
      <c r="D377" s="174" t="s">
        <v>187</v>
      </c>
      <c r="E377" s="175" t="s">
        <v>3</v>
      </c>
      <c r="F377" s="176" t="s">
        <v>5889</v>
      </c>
      <c r="H377" s="177">
        <v>41.108</v>
      </c>
      <c r="I377" s="6"/>
      <c r="L377" s="173"/>
      <c r="M377" s="178"/>
      <c r="T377" s="179"/>
      <c r="AT377" s="175" t="s">
        <v>187</v>
      </c>
      <c r="AU377" s="175" t="s">
        <v>79</v>
      </c>
      <c r="AV377" s="172" t="s">
        <v>79</v>
      </c>
      <c r="AW377" s="172" t="s">
        <v>33</v>
      </c>
      <c r="AX377" s="172" t="s">
        <v>71</v>
      </c>
      <c r="AY377" s="175" t="s">
        <v>176</v>
      </c>
    </row>
    <row r="378" spans="2:51" s="186" customFormat="1" ht="12">
      <c r="B378" s="187"/>
      <c r="D378" s="174" t="s">
        <v>187</v>
      </c>
      <c r="E378" s="188" t="s">
        <v>3</v>
      </c>
      <c r="F378" s="189" t="s">
        <v>206</v>
      </c>
      <c r="H378" s="190">
        <v>41.108</v>
      </c>
      <c r="I378" s="8"/>
      <c r="L378" s="187"/>
      <c r="M378" s="191"/>
      <c r="T378" s="192"/>
      <c r="AT378" s="188" t="s">
        <v>187</v>
      </c>
      <c r="AU378" s="188" t="s">
        <v>79</v>
      </c>
      <c r="AV378" s="186" t="s">
        <v>183</v>
      </c>
      <c r="AW378" s="186" t="s">
        <v>33</v>
      </c>
      <c r="AX378" s="186" t="s">
        <v>15</v>
      </c>
      <c r="AY378" s="188" t="s">
        <v>176</v>
      </c>
    </row>
    <row r="379" spans="2:65" s="99" customFormat="1" ht="24.2" customHeight="1">
      <c r="B379" s="100"/>
      <c r="C379" s="206" t="s">
        <v>638</v>
      </c>
      <c r="D379" s="206" t="s">
        <v>178</v>
      </c>
      <c r="E379" s="207" t="s">
        <v>5893</v>
      </c>
      <c r="F379" s="208" t="s">
        <v>5894</v>
      </c>
      <c r="G379" s="209" t="s">
        <v>269</v>
      </c>
      <c r="H379" s="210">
        <v>41.108</v>
      </c>
      <c r="I379" s="4"/>
      <c r="J379" s="211">
        <f>ROUND(I379*H379,2)</f>
        <v>0</v>
      </c>
      <c r="K379" s="208" t="s">
        <v>5657</v>
      </c>
      <c r="L379" s="100"/>
      <c r="M379" s="212" t="s">
        <v>3</v>
      </c>
      <c r="N379" s="163" t="s">
        <v>42</v>
      </c>
      <c r="P379" s="164">
        <f>O379*H379</f>
        <v>0</v>
      </c>
      <c r="Q379" s="164">
        <v>0</v>
      </c>
      <c r="R379" s="164">
        <f>Q379*H379</f>
        <v>0</v>
      </c>
      <c r="S379" s="164">
        <v>0</v>
      </c>
      <c r="T379" s="165">
        <f>S379*H379</f>
        <v>0</v>
      </c>
      <c r="AR379" s="166" t="s">
        <v>183</v>
      </c>
      <c r="AT379" s="166" t="s">
        <v>178</v>
      </c>
      <c r="AU379" s="166" t="s">
        <v>79</v>
      </c>
      <c r="AY379" s="92" t="s">
        <v>176</v>
      </c>
      <c r="BE379" s="167">
        <f>IF(N379="základní",J379,0)</f>
        <v>0</v>
      </c>
      <c r="BF379" s="167">
        <f>IF(N379="snížená",J379,0)</f>
        <v>0</v>
      </c>
      <c r="BG379" s="167">
        <f>IF(N379="zákl. přenesená",J379,0)</f>
        <v>0</v>
      </c>
      <c r="BH379" s="167">
        <f>IF(N379="sníž. přenesená",J379,0)</f>
        <v>0</v>
      </c>
      <c r="BI379" s="167">
        <f>IF(N379="nulová",J379,0)</f>
        <v>0</v>
      </c>
      <c r="BJ379" s="92" t="s">
        <v>15</v>
      </c>
      <c r="BK379" s="167">
        <f>ROUND(I379*H379,2)</f>
        <v>0</v>
      </c>
      <c r="BL379" s="92" t="s">
        <v>183</v>
      </c>
      <c r="BM379" s="166" t="s">
        <v>1196</v>
      </c>
    </row>
    <row r="380" spans="2:47" s="99" customFormat="1" ht="12">
      <c r="B380" s="100"/>
      <c r="D380" s="168" t="s">
        <v>185</v>
      </c>
      <c r="F380" s="169" t="s">
        <v>5895</v>
      </c>
      <c r="I380" s="5"/>
      <c r="L380" s="100"/>
      <c r="M380" s="170"/>
      <c r="T380" s="171"/>
      <c r="AT380" s="92" t="s">
        <v>185</v>
      </c>
      <c r="AU380" s="92" t="s">
        <v>79</v>
      </c>
    </row>
    <row r="381" spans="2:51" s="172" customFormat="1" ht="12">
      <c r="B381" s="173"/>
      <c r="D381" s="174" t="s">
        <v>187</v>
      </c>
      <c r="E381" s="175" t="s">
        <v>3</v>
      </c>
      <c r="F381" s="176" t="s">
        <v>5889</v>
      </c>
      <c r="H381" s="177">
        <v>41.108</v>
      </c>
      <c r="I381" s="6"/>
      <c r="L381" s="173"/>
      <c r="M381" s="178"/>
      <c r="T381" s="179"/>
      <c r="AT381" s="175" t="s">
        <v>187</v>
      </c>
      <c r="AU381" s="175" t="s">
        <v>79</v>
      </c>
      <c r="AV381" s="172" t="s">
        <v>79</v>
      </c>
      <c r="AW381" s="172" t="s">
        <v>33</v>
      </c>
      <c r="AX381" s="172" t="s">
        <v>71</v>
      </c>
      <c r="AY381" s="175" t="s">
        <v>176</v>
      </c>
    </row>
    <row r="382" spans="2:51" s="186" customFormat="1" ht="12">
      <c r="B382" s="187"/>
      <c r="D382" s="174" t="s">
        <v>187</v>
      </c>
      <c r="E382" s="188" t="s">
        <v>3</v>
      </c>
      <c r="F382" s="189" t="s">
        <v>206</v>
      </c>
      <c r="H382" s="190">
        <v>41.108</v>
      </c>
      <c r="I382" s="8"/>
      <c r="L382" s="187"/>
      <c r="M382" s="191"/>
      <c r="T382" s="192"/>
      <c r="AT382" s="188" t="s">
        <v>187</v>
      </c>
      <c r="AU382" s="188" t="s">
        <v>79</v>
      </c>
      <c r="AV382" s="186" t="s">
        <v>183</v>
      </c>
      <c r="AW382" s="186" t="s">
        <v>33</v>
      </c>
      <c r="AX382" s="186" t="s">
        <v>15</v>
      </c>
      <c r="AY382" s="188" t="s">
        <v>176</v>
      </c>
    </row>
    <row r="383" spans="2:63" s="151" customFormat="1" ht="22.9" customHeight="1">
      <c r="B383" s="152"/>
      <c r="D383" s="153" t="s">
        <v>70</v>
      </c>
      <c r="E383" s="161" t="s">
        <v>978</v>
      </c>
      <c r="F383" s="161" t="s">
        <v>5896</v>
      </c>
      <c r="I383" s="3"/>
      <c r="J383" s="162">
        <f>BK383</f>
        <v>0</v>
      </c>
      <c r="L383" s="152"/>
      <c r="M383" s="156"/>
      <c r="P383" s="157">
        <f>SUM(P384:P389)</f>
        <v>0</v>
      </c>
      <c r="R383" s="157">
        <f>SUM(R384:R389)</f>
        <v>0.07775</v>
      </c>
      <c r="T383" s="158">
        <f>SUM(T384:T389)</f>
        <v>0</v>
      </c>
      <c r="AR383" s="153" t="s">
        <v>15</v>
      </c>
      <c r="AT383" s="159" t="s">
        <v>70</v>
      </c>
      <c r="AU383" s="159" t="s">
        <v>15</v>
      </c>
      <c r="AY383" s="153" t="s">
        <v>176</v>
      </c>
      <c r="BK383" s="160">
        <f>SUM(BK384:BK389)</f>
        <v>0</v>
      </c>
    </row>
    <row r="384" spans="2:65" s="99" customFormat="1" ht="24.2" customHeight="1">
      <c r="B384" s="100"/>
      <c r="C384" s="206" t="s">
        <v>644</v>
      </c>
      <c r="D384" s="206" t="s">
        <v>178</v>
      </c>
      <c r="E384" s="207" t="s">
        <v>5897</v>
      </c>
      <c r="F384" s="208" t="s">
        <v>5898</v>
      </c>
      <c r="G384" s="209" t="s">
        <v>269</v>
      </c>
      <c r="H384" s="210">
        <v>3.55</v>
      </c>
      <c r="I384" s="4"/>
      <c r="J384" s="211">
        <f>ROUND(I384*H384,2)</f>
        <v>0</v>
      </c>
      <c r="K384" s="208" t="s">
        <v>5657</v>
      </c>
      <c r="L384" s="100"/>
      <c r="M384" s="212" t="s">
        <v>3</v>
      </c>
      <c r="N384" s="163" t="s">
        <v>42</v>
      </c>
      <c r="P384" s="164">
        <f>O384*H384</f>
        <v>0</v>
      </c>
      <c r="Q384" s="164">
        <v>0</v>
      </c>
      <c r="R384" s="164">
        <f>Q384*H384</f>
        <v>0</v>
      </c>
      <c r="S384" s="164">
        <v>0</v>
      </c>
      <c r="T384" s="165">
        <f>S384*H384</f>
        <v>0</v>
      </c>
      <c r="AR384" s="166" t="s">
        <v>183</v>
      </c>
      <c r="AT384" s="166" t="s">
        <v>178</v>
      </c>
      <c r="AU384" s="166" t="s">
        <v>79</v>
      </c>
      <c r="AY384" s="92" t="s">
        <v>176</v>
      </c>
      <c r="BE384" s="167">
        <f>IF(N384="základní",J384,0)</f>
        <v>0</v>
      </c>
      <c r="BF384" s="167">
        <f>IF(N384="snížená",J384,0)</f>
        <v>0</v>
      </c>
      <c r="BG384" s="167">
        <f>IF(N384="zákl. přenesená",J384,0)</f>
        <v>0</v>
      </c>
      <c r="BH384" s="167">
        <f>IF(N384="sníž. přenesená",J384,0)</f>
        <v>0</v>
      </c>
      <c r="BI384" s="167">
        <f>IF(N384="nulová",J384,0)</f>
        <v>0</v>
      </c>
      <c r="BJ384" s="92" t="s">
        <v>15</v>
      </c>
      <c r="BK384" s="167">
        <f>ROUND(I384*H384,2)</f>
        <v>0</v>
      </c>
      <c r="BL384" s="92" t="s">
        <v>183</v>
      </c>
      <c r="BM384" s="166" t="s">
        <v>1207</v>
      </c>
    </row>
    <row r="385" spans="2:47" s="99" customFormat="1" ht="12">
      <c r="B385" s="100"/>
      <c r="D385" s="168" t="s">
        <v>185</v>
      </c>
      <c r="F385" s="169" t="s">
        <v>5899</v>
      </c>
      <c r="I385" s="5"/>
      <c r="L385" s="100"/>
      <c r="M385" s="170"/>
      <c r="T385" s="171"/>
      <c r="AT385" s="92" t="s">
        <v>185</v>
      </c>
      <c r="AU385" s="92" t="s">
        <v>79</v>
      </c>
    </row>
    <row r="386" spans="2:51" s="172" customFormat="1" ht="12">
      <c r="B386" s="173"/>
      <c r="D386" s="174" t="s">
        <v>187</v>
      </c>
      <c r="E386" s="175" t="s">
        <v>3</v>
      </c>
      <c r="F386" s="176" t="s">
        <v>5900</v>
      </c>
      <c r="H386" s="177">
        <v>3.55</v>
      </c>
      <c r="I386" s="6"/>
      <c r="L386" s="173"/>
      <c r="M386" s="178"/>
      <c r="T386" s="179"/>
      <c r="AT386" s="175" t="s">
        <v>187</v>
      </c>
      <c r="AU386" s="175" t="s">
        <v>79</v>
      </c>
      <c r="AV386" s="172" t="s">
        <v>79</v>
      </c>
      <c r="AW386" s="172" t="s">
        <v>33</v>
      </c>
      <c r="AX386" s="172" t="s">
        <v>71</v>
      </c>
      <c r="AY386" s="175" t="s">
        <v>176</v>
      </c>
    </row>
    <row r="387" spans="2:51" s="186" customFormat="1" ht="12">
      <c r="B387" s="187"/>
      <c r="D387" s="174" t="s">
        <v>187</v>
      </c>
      <c r="E387" s="188" t="s">
        <v>3</v>
      </c>
      <c r="F387" s="189" t="s">
        <v>206</v>
      </c>
      <c r="H387" s="190">
        <v>3.55</v>
      </c>
      <c r="I387" s="8"/>
      <c r="L387" s="187"/>
      <c r="M387" s="191"/>
      <c r="T387" s="192"/>
      <c r="AT387" s="188" t="s">
        <v>187</v>
      </c>
      <c r="AU387" s="188" t="s">
        <v>79</v>
      </c>
      <c r="AV387" s="186" t="s">
        <v>183</v>
      </c>
      <c r="AW387" s="186" t="s">
        <v>33</v>
      </c>
      <c r="AX387" s="186" t="s">
        <v>15</v>
      </c>
      <c r="AY387" s="188" t="s">
        <v>176</v>
      </c>
    </row>
    <row r="388" spans="2:65" s="99" customFormat="1" ht="24.2" customHeight="1">
      <c r="B388" s="100"/>
      <c r="C388" s="213" t="s">
        <v>649</v>
      </c>
      <c r="D388" s="213" t="s">
        <v>312</v>
      </c>
      <c r="E388" s="214" t="s">
        <v>5901</v>
      </c>
      <c r="F388" s="215" t="s">
        <v>5902</v>
      </c>
      <c r="G388" s="216" t="s">
        <v>269</v>
      </c>
      <c r="H388" s="217">
        <v>3.55</v>
      </c>
      <c r="I388" s="9"/>
      <c r="J388" s="218">
        <f>ROUND(I388*H388,2)</f>
        <v>0</v>
      </c>
      <c r="K388" s="215" t="s">
        <v>182</v>
      </c>
      <c r="L388" s="193"/>
      <c r="M388" s="219" t="s">
        <v>3</v>
      </c>
      <c r="N388" s="194" t="s">
        <v>42</v>
      </c>
      <c r="P388" s="164">
        <f>O388*H388</f>
        <v>0</v>
      </c>
      <c r="Q388" s="164">
        <v>0.021</v>
      </c>
      <c r="R388" s="164">
        <f>Q388*H388</f>
        <v>0.07455</v>
      </c>
      <c r="S388" s="164">
        <v>0</v>
      </c>
      <c r="T388" s="165">
        <f>S388*H388</f>
        <v>0</v>
      </c>
      <c r="AR388" s="166" t="s">
        <v>241</v>
      </c>
      <c r="AT388" s="166" t="s">
        <v>312</v>
      </c>
      <c r="AU388" s="166" t="s">
        <v>79</v>
      </c>
      <c r="AY388" s="92" t="s">
        <v>176</v>
      </c>
      <c r="BE388" s="167">
        <f>IF(N388="základní",J388,0)</f>
        <v>0</v>
      </c>
      <c r="BF388" s="167">
        <f>IF(N388="snížená",J388,0)</f>
        <v>0</v>
      </c>
      <c r="BG388" s="167">
        <f>IF(N388="zákl. přenesená",J388,0)</f>
        <v>0</v>
      </c>
      <c r="BH388" s="167">
        <f>IF(N388="sníž. přenesená",J388,0)</f>
        <v>0</v>
      </c>
      <c r="BI388" s="167">
        <f>IF(N388="nulová",J388,0)</f>
        <v>0</v>
      </c>
      <c r="BJ388" s="92" t="s">
        <v>15</v>
      </c>
      <c r="BK388" s="167">
        <f>ROUND(I388*H388,2)</f>
        <v>0</v>
      </c>
      <c r="BL388" s="92" t="s">
        <v>183</v>
      </c>
      <c r="BM388" s="166" t="s">
        <v>5903</v>
      </c>
    </row>
    <row r="389" spans="2:65" s="99" customFormat="1" ht="24.2" customHeight="1">
      <c r="B389" s="100"/>
      <c r="C389" s="213" t="s">
        <v>655</v>
      </c>
      <c r="D389" s="213" t="s">
        <v>312</v>
      </c>
      <c r="E389" s="214" t="s">
        <v>5904</v>
      </c>
      <c r="F389" s="215" t="s">
        <v>5905</v>
      </c>
      <c r="G389" s="216" t="s">
        <v>291</v>
      </c>
      <c r="H389" s="217">
        <v>2</v>
      </c>
      <c r="I389" s="9"/>
      <c r="J389" s="218">
        <f>ROUND(I389*H389,2)</f>
        <v>0</v>
      </c>
      <c r="K389" s="215" t="s">
        <v>182</v>
      </c>
      <c r="L389" s="193"/>
      <c r="M389" s="219" t="s">
        <v>3</v>
      </c>
      <c r="N389" s="194" t="s">
        <v>42</v>
      </c>
      <c r="P389" s="164">
        <f>O389*H389</f>
        <v>0</v>
      </c>
      <c r="Q389" s="164">
        <v>0.0016</v>
      </c>
      <c r="R389" s="164">
        <f>Q389*H389</f>
        <v>0.0032</v>
      </c>
      <c r="S389" s="164">
        <v>0</v>
      </c>
      <c r="T389" s="165">
        <f>S389*H389</f>
        <v>0</v>
      </c>
      <c r="AR389" s="166" t="s">
        <v>241</v>
      </c>
      <c r="AT389" s="166" t="s">
        <v>312</v>
      </c>
      <c r="AU389" s="166" t="s">
        <v>79</v>
      </c>
      <c r="AY389" s="92" t="s">
        <v>176</v>
      </c>
      <c r="BE389" s="167">
        <f>IF(N389="základní",J389,0)</f>
        <v>0</v>
      </c>
      <c r="BF389" s="167">
        <f>IF(N389="snížená",J389,0)</f>
        <v>0</v>
      </c>
      <c r="BG389" s="167">
        <f>IF(N389="zákl. přenesená",J389,0)</f>
        <v>0</v>
      </c>
      <c r="BH389" s="167">
        <f>IF(N389="sníž. přenesená",J389,0)</f>
        <v>0</v>
      </c>
      <c r="BI389" s="167">
        <f>IF(N389="nulová",J389,0)</f>
        <v>0</v>
      </c>
      <c r="BJ389" s="92" t="s">
        <v>15</v>
      </c>
      <c r="BK389" s="167">
        <f>ROUND(I389*H389,2)</f>
        <v>0</v>
      </c>
      <c r="BL389" s="92" t="s">
        <v>183</v>
      </c>
      <c r="BM389" s="166" t="s">
        <v>5906</v>
      </c>
    </row>
    <row r="390" spans="2:63" s="151" customFormat="1" ht="22.9" customHeight="1">
      <c r="B390" s="152"/>
      <c r="D390" s="153" t="s">
        <v>70</v>
      </c>
      <c r="E390" s="161" t="s">
        <v>1245</v>
      </c>
      <c r="F390" s="161" t="s">
        <v>1246</v>
      </c>
      <c r="I390" s="3"/>
      <c r="J390" s="162">
        <f>BK390</f>
        <v>0</v>
      </c>
      <c r="L390" s="152"/>
      <c r="M390" s="156"/>
      <c r="P390" s="157">
        <f>SUM(P391:P415)</f>
        <v>0</v>
      </c>
      <c r="R390" s="157">
        <f>SUM(R391:R415)</f>
        <v>0</v>
      </c>
      <c r="T390" s="158">
        <f>SUM(T391:T415)</f>
        <v>0</v>
      </c>
      <c r="AR390" s="153" t="s">
        <v>15</v>
      </c>
      <c r="AT390" s="159" t="s">
        <v>70</v>
      </c>
      <c r="AU390" s="159" t="s">
        <v>15</v>
      </c>
      <c r="AY390" s="153" t="s">
        <v>176</v>
      </c>
      <c r="BK390" s="160">
        <f>SUM(BK391:BK415)</f>
        <v>0</v>
      </c>
    </row>
    <row r="391" spans="2:65" s="99" customFormat="1" ht="33" customHeight="1">
      <c r="B391" s="100"/>
      <c r="C391" s="206" t="s">
        <v>664</v>
      </c>
      <c r="D391" s="206" t="s">
        <v>178</v>
      </c>
      <c r="E391" s="207" t="s">
        <v>1253</v>
      </c>
      <c r="F391" s="208" t="s">
        <v>1254</v>
      </c>
      <c r="G391" s="209" t="s">
        <v>249</v>
      </c>
      <c r="H391" s="210">
        <v>200.045</v>
      </c>
      <c r="I391" s="4"/>
      <c r="J391" s="211">
        <f>ROUND(I391*H391,2)</f>
        <v>0</v>
      </c>
      <c r="K391" s="208" t="s">
        <v>5657</v>
      </c>
      <c r="L391" s="100"/>
      <c r="M391" s="212" t="s">
        <v>3</v>
      </c>
      <c r="N391" s="163" t="s">
        <v>42</v>
      </c>
      <c r="P391" s="164">
        <f>O391*H391</f>
        <v>0</v>
      </c>
      <c r="Q391" s="164">
        <v>0</v>
      </c>
      <c r="R391" s="164">
        <f>Q391*H391</f>
        <v>0</v>
      </c>
      <c r="S391" s="164">
        <v>0</v>
      </c>
      <c r="T391" s="165">
        <f>S391*H391</f>
        <v>0</v>
      </c>
      <c r="AR391" s="166" t="s">
        <v>183</v>
      </c>
      <c r="AT391" s="166" t="s">
        <v>178</v>
      </c>
      <c r="AU391" s="166" t="s">
        <v>79</v>
      </c>
      <c r="AY391" s="92" t="s">
        <v>176</v>
      </c>
      <c r="BE391" s="167">
        <f>IF(N391="základní",J391,0)</f>
        <v>0</v>
      </c>
      <c r="BF391" s="167">
        <f>IF(N391="snížená",J391,0)</f>
        <v>0</v>
      </c>
      <c r="BG391" s="167">
        <f>IF(N391="zákl. přenesená",J391,0)</f>
        <v>0</v>
      </c>
      <c r="BH391" s="167">
        <f>IF(N391="sníž. přenesená",J391,0)</f>
        <v>0</v>
      </c>
      <c r="BI391" s="167">
        <f>IF(N391="nulová",J391,0)</f>
        <v>0</v>
      </c>
      <c r="BJ391" s="92" t="s">
        <v>15</v>
      </c>
      <c r="BK391" s="167">
        <f>ROUND(I391*H391,2)</f>
        <v>0</v>
      </c>
      <c r="BL391" s="92" t="s">
        <v>183</v>
      </c>
      <c r="BM391" s="166" t="s">
        <v>1247</v>
      </c>
    </row>
    <row r="392" spans="2:47" s="99" customFormat="1" ht="12">
      <c r="B392" s="100"/>
      <c r="D392" s="168" t="s">
        <v>185</v>
      </c>
      <c r="F392" s="169" t="s">
        <v>5907</v>
      </c>
      <c r="I392" s="5"/>
      <c r="L392" s="100"/>
      <c r="M392" s="170"/>
      <c r="T392" s="171"/>
      <c r="AT392" s="92" t="s">
        <v>185</v>
      </c>
      <c r="AU392" s="92" t="s">
        <v>79</v>
      </c>
    </row>
    <row r="393" spans="2:65" s="99" customFormat="1" ht="44.25" customHeight="1">
      <c r="B393" s="100"/>
      <c r="C393" s="206" t="s">
        <v>675</v>
      </c>
      <c r="D393" s="206" t="s">
        <v>178</v>
      </c>
      <c r="E393" s="207" t="s">
        <v>1258</v>
      </c>
      <c r="F393" s="208" t="s">
        <v>1259</v>
      </c>
      <c r="G393" s="209" t="s">
        <v>249</v>
      </c>
      <c r="H393" s="210">
        <v>800.18</v>
      </c>
      <c r="I393" s="4"/>
      <c r="J393" s="211">
        <f>ROUND(I393*H393,2)</f>
        <v>0</v>
      </c>
      <c r="K393" s="208" t="s">
        <v>5657</v>
      </c>
      <c r="L393" s="100"/>
      <c r="M393" s="212" t="s">
        <v>3</v>
      </c>
      <c r="N393" s="163" t="s">
        <v>42</v>
      </c>
      <c r="P393" s="164">
        <f>O393*H393</f>
        <v>0</v>
      </c>
      <c r="Q393" s="164">
        <v>0</v>
      </c>
      <c r="R393" s="164">
        <f>Q393*H393</f>
        <v>0</v>
      </c>
      <c r="S393" s="164">
        <v>0</v>
      </c>
      <c r="T393" s="165">
        <f>S393*H393</f>
        <v>0</v>
      </c>
      <c r="AR393" s="166" t="s">
        <v>183</v>
      </c>
      <c r="AT393" s="166" t="s">
        <v>178</v>
      </c>
      <c r="AU393" s="166" t="s">
        <v>79</v>
      </c>
      <c r="AY393" s="92" t="s">
        <v>176</v>
      </c>
      <c r="BE393" s="167">
        <f>IF(N393="základní",J393,0)</f>
        <v>0</v>
      </c>
      <c r="BF393" s="167">
        <f>IF(N393="snížená",J393,0)</f>
        <v>0</v>
      </c>
      <c r="BG393" s="167">
        <f>IF(N393="zákl. přenesená",J393,0)</f>
        <v>0</v>
      </c>
      <c r="BH393" s="167">
        <f>IF(N393="sníž. přenesená",J393,0)</f>
        <v>0</v>
      </c>
      <c r="BI393" s="167">
        <f>IF(N393="nulová",J393,0)</f>
        <v>0</v>
      </c>
      <c r="BJ393" s="92" t="s">
        <v>15</v>
      </c>
      <c r="BK393" s="167">
        <f>ROUND(I393*H393,2)</f>
        <v>0</v>
      </c>
      <c r="BL393" s="92" t="s">
        <v>183</v>
      </c>
      <c r="BM393" s="166" t="s">
        <v>1257</v>
      </c>
    </row>
    <row r="394" spans="2:47" s="99" customFormat="1" ht="12">
      <c r="B394" s="100"/>
      <c r="D394" s="168" t="s">
        <v>185</v>
      </c>
      <c r="F394" s="169" t="s">
        <v>5908</v>
      </c>
      <c r="I394" s="5"/>
      <c r="L394" s="100"/>
      <c r="M394" s="170"/>
      <c r="T394" s="171"/>
      <c r="AT394" s="92" t="s">
        <v>185</v>
      </c>
      <c r="AU394" s="92" t="s">
        <v>79</v>
      </c>
    </row>
    <row r="395" spans="2:51" s="172" customFormat="1" ht="12">
      <c r="B395" s="173"/>
      <c r="D395" s="174" t="s">
        <v>187</v>
      </c>
      <c r="E395" s="175" t="s">
        <v>3</v>
      </c>
      <c r="F395" s="176" t="s">
        <v>5909</v>
      </c>
      <c r="H395" s="177">
        <v>800.18</v>
      </c>
      <c r="I395" s="6"/>
      <c r="L395" s="173"/>
      <c r="M395" s="178"/>
      <c r="T395" s="179"/>
      <c r="AT395" s="175" t="s">
        <v>187</v>
      </c>
      <c r="AU395" s="175" t="s">
        <v>79</v>
      </c>
      <c r="AV395" s="172" t="s">
        <v>79</v>
      </c>
      <c r="AW395" s="172" t="s">
        <v>33</v>
      </c>
      <c r="AX395" s="172" t="s">
        <v>71</v>
      </c>
      <c r="AY395" s="175" t="s">
        <v>176</v>
      </c>
    </row>
    <row r="396" spans="2:51" s="186" customFormat="1" ht="12">
      <c r="B396" s="187"/>
      <c r="D396" s="174" t="s">
        <v>187</v>
      </c>
      <c r="E396" s="188" t="s">
        <v>3</v>
      </c>
      <c r="F396" s="189" t="s">
        <v>206</v>
      </c>
      <c r="H396" s="190">
        <v>800.18</v>
      </c>
      <c r="I396" s="8"/>
      <c r="L396" s="187"/>
      <c r="M396" s="191"/>
      <c r="T396" s="192"/>
      <c r="AT396" s="188" t="s">
        <v>187</v>
      </c>
      <c r="AU396" s="188" t="s">
        <v>79</v>
      </c>
      <c r="AV396" s="186" t="s">
        <v>183</v>
      </c>
      <c r="AW396" s="186" t="s">
        <v>33</v>
      </c>
      <c r="AX396" s="186" t="s">
        <v>15</v>
      </c>
      <c r="AY396" s="188" t="s">
        <v>176</v>
      </c>
    </row>
    <row r="397" spans="2:65" s="99" customFormat="1" ht="44.25" customHeight="1">
      <c r="B397" s="100"/>
      <c r="C397" s="206" t="s">
        <v>680</v>
      </c>
      <c r="D397" s="206" t="s">
        <v>178</v>
      </c>
      <c r="E397" s="207" t="s">
        <v>5910</v>
      </c>
      <c r="F397" s="208" t="s">
        <v>5911</v>
      </c>
      <c r="G397" s="209" t="s">
        <v>249</v>
      </c>
      <c r="H397" s="210">
        <v>2.869</v>
      </c>
      <c r="I397" s="4"/>
      <c r="J397" s="211">
        <f>ROUND(I397*H397,2)</f>
        <v>0</v>
      </c>
      <c r="K397" s="208" t="s">
        <v>5657</v>
      </c>
      <c r="L397" s="100"/>
      <c r="M397" s="212" t="s">
        <v>3</v>
      </c>
      <c r="N397" s="163" t="s">
        <v>42</v>
      </c>
      <c r="P397" s="164">
        <f>O397*H397</f>
        <v>0</v>
      </c>
      <c r="Q397" s="164">
        <v>0</v>
      </c>
      <c r="R397" s="164">
        <f>Q397*H397</f>
        <v>0</v>
      </c>
      <c r="S397" s="164">
        <v>0</v>
      </c>
      <c r="T397" s="165">
        <f>S397*H397</f>
        <v>0</v>
      </c>
      <c r="AR397" s="166" t="s">
        <v>183</v>
      </c>
      <c r="AT397" s="166" t="s">
        <v>178</v>
      </c>
      <c r="AU397" s="166" t="s">
        <v>79</v>
      </c>
      <c r="AY397" s="92" t="s">
        <v>176</v>
      </c>
      <c r="BE397" s="167">
        <f>IF(N397="základní",J397,0)</f>
        <v>0</v>
      </c>
      <c r="BF397" s="167">
        <f>IF(N397="snížená",J397,0)</f>
        <v>0</v>
      </c>
      <c r="BG397" s="167">
        <f>IF(N397="zákl. přenesená",J397,0)</f>
        <v>0</v>
      </c>
      <c r="BH397" s="167">
        <f>IF(N397="sníž. přenesená",J397,0)</f>
        <v>0</v>
      </c>
      <c r="BI397" s="167">
        <f>IF(N397="nulová",J397,0)</f>
        <v>0</v>
      </c>
      <c r="BJ397" s="92" t="s">
        <v>15</v>
      </c>
      <c r="BK397" s="167">
        <f>ROUND(I397*H397,2)</f>
        <v>0</v>
      </c>
      <c r="BL397" s="92" t="s">
        <v>183</v>
      </c>
      <c r="BM397" s="166" t="s">
        <v>1284</v>
      </c>
    </row>
    <row r="398" spans="2:47" s="99" customFormat="1" ht="12">
      <c r="B398" s="100"/>
      <c r="D398" s="168" t="s">
        <v>185</v>
      </c>
      <c r="F398" s="169" t="s">
        <v>5912</v>
      </c>
      <c r="I398" s="5"/>
      <c r="L398" s="100"/>
      <c r="M398" s="170"/>
      <c r="T398" s="171"/>
      <c r="AT398" s="92" t="s">
        <v>185</v>
      </c>
      <c r="AU398" s="92" t="s">
        <v>79</v>
      </c>
    </row>
    <row r="399" spans="2:51" s="180" customFormat="1" ht="12">
      <c r="B399" s="181"/>
      <c r="D399" s="174" t="s">
        <v>187</v>
      </c>
      <c r="E399" s="182" t="s">
        <v>3</v>
      </c>
      <c r="F399" s="183" t="s">
        <v>5913</v>
      </c>
      <c r="H399" s="182" t="s">
        <v>3</v>
      </c>
      <c r="I399" s="7"/>
      <c r="L399" s="181"/>
      <c r="M399" s="184"/>
      <c r="T399" s="185"/>
      <c r="AT399" s="182" t="s">
        <v>187</v>
      </c>
      <c r="AU399" s="182" t="s">
        <v>79</v>
      </c>
      <c r="AV399" s="180" t="s">
        <v>15</v>
      </c>
      <c r="AW399" s="180" t="s">
        <v>33</v>
      </c>
      <c r="AX399" s="180" t="s">
        <v>71</v>
      </c>
      <c r="AY399" s="182" t="s">
        <v>176</v>
      </c>
    </row>
    <row r="400" spans="2:51" s="172" customFormat="1" ht="12">
      <c r="B400" s="173"/>
      <c r="D400" s="174" t="s">
        <v>187</v>
      </c>
      <c r="E400" s="175" t="s">
        <v>3</v>
      </c>
      <c r="F400" s="176" t="s">
        <v>5914</v>
      </c>
      <c r="H400" s="177">
        <v>2.869</v>
      </c>
      <c r="I400" s="6"/>
      <c r="L400" s="173"/>
      <c r="M400" s="178"/>
      <c r="T400" s="179"/>
      <c r="AT400" s="175" t="s">
        <v>187</v>
      </c>
      <c r="AU400" s="175" t="s">
        <v>79</v>
      </c>
      <c r="AV400" s="172" t="s">
        <v>79</v>
      </c>
      <c r="AW400" s="172" t="s">
        <v>33</v>
      </c>
      <c r="AX400" s="172" t="s">
        <v>71</v>
      </c>
      <c r="AY400" s="175" t="s">
        <v>176</v>
      </c>
    </row>
    <row r="401" spans="2:51" s="186" customFormat="1" ht="12">
      <c r="B401" s="187"/>
      <c r="D401" s="174" t="s">
        <v>187</v>
      </c>
      <c r="E401" s="188" t="s">
        <v>3</v>
      </c>
      <c r="F401" s="189" t="s">
        <v>206</v>
      </c>
      <c r="H401" s="190">
        <v>2.869</v>
      </c>
      <c r="I401" s="8"/>
      <c r="L401" s="187"/>
      <c r="M401" s="191"/>
      <c r="T401" s="192"/>
      <c r="AT401" s="188" t="s">
        <v>187</v>
      </c>
      <c r="AU401" s="188" t="s">
        <v>79</v>
      </c>
      <c r="AV401" s="186" t="s">
        <v>183</v>
      </c>
      <c r="AW401" s="186" t="s">
        <v>33</v>
      </c>
      <c r="AX401" s="186" t="s">
        <v>15</v>
      </c>
      <c r="AY401" s="188" t="s">
        <v>176</v>
      </c>
    </row>
    <row r="402" spans="2:65" s="99" customFormat="1" ht="44.25" customHeight="1">
      <c r="B402" s="100"/>
      <c r="C402" s="206" t="s">
        <v>688</v>
      </c>
      <c r="D402" s="206" t="s">
        <v>178</v>
      </c>
      <c r="E402" s="207" t="s">
        <v>5915</v>
      </c>
      <c r="F402" s="208" t="s">
        <v>5916</v>
      </c>
      <c r="G402" s="209" t="s">
        <v>249</v>
      </c>
      <c r="H402" s="210">
        <v>99.399</v>
      </c>
      <c r="I402" s="4"/>
      <c r="J402" s="211">
        <f>ROUND(I402*H402,2)</f>
        <v>0</v>
      </c>
      <c r="K402" s="208" t="s">
        <v>5657</v>
      </c>
      <c r="L402" s="100"/>
      <c r="M402" s="212" t="s">
        <v>3</v>
      </c>
      <c r="N402" s="163" t="s">
        <v>42</v>
      </c>
      <c r="P402" s="164">
        <f>O402*H402</f>
        <v>0</v>
      </c>
      <c r="Q402" s="164">
        <v>0</v>
      </c>
      <c r="R402" s="164">
        <f>Q402*H402</f>
        <v>0</v>
      </c>
      <c r="S402" s="164">
        <v>0</v>
      </c>
      <c r="T402" s="165">
        <f>S402*H402</f>
        <v>0</v>
      </c>
      <c r="AR402" s="166" t="s">
        <v>183</v>
      </c>
      <c r="AT402" s="166" t="s">
        <v>178</v>
      </c>
      <c r="AU402" s="166" t="s">
        <v>79</v>
      </c>
      <c r="AY402" s="92" t="s">
        <v>176</v>
      </c>
      <c r="BE402" s="167">
        <f>IF(N402="základní",J402,0)</f>
        <v>0</v>
      </c>
      <c r="BF402" s="167">
        <f>IF(N402="snížená",J402,0)</f>
        <v>0</v>
      </c>
      <c r="BG402" s="167">
        <f>IF(N402="zákl. přenesená",J402,0)</f>
        <v>0</v>
      </c>
      <c r="BH402" s="167">
        <f>IF(N402="sníž. přenesená",J402,0)</f>
        <v>0</v>
      </c>
      <c r="BI402" s="167">
        <f>IF(N402="nulová",J402,0)</f>
        <v>0</v>
      </c>
      <c r="BJ402" s="92" t="s">
        <v>15</v>
      </c>
      <c r="BK402" s="167">
        <f>ROUND(I402*H402,2)</f>
        <v>0</v>
      </c>
      <c r="BL402" s="92" t="s">
        <v>183</v>
      </c>
      <c r="BM402" s="166" t="s">
        <v>1295</v>
      </c>
    </row>
    <row r="403" spans="2:47" s="99" customFormat="1" ht="12">
      <c r="B403" s="100"/>
      <c r="D403" s="168" t="s">
        <v>185</v>
      </c>
      <c r="F403" s="169" t="s">
        <v>5917</v>
      </c>
      <c r="I403" s="5"/>
      <c r="L403" s="100"/>
      <c r="M403" s="170"/>
      <c r="T403" s="171"/>
      <c r="AT403" s="92" t="s">
        <v>185</v>
      </c>
      <c r="AU403" s="92" t="s">
        <v>79</v>
      </c>
    </row>
    <row r="404" spans="2:51" s="172" customFormat="1" ht="12">
      <c r="B404" s="173"/>
      <c r="D404" s="174" t="s">
        <v>187</v>
      </c>
      <c r="E404" s="175" t="s">
        <v>3</v>
      </c>
      <c r="F404" s="176" t="s">
        <v>5918</v>
      </c>
      <c r="H404" s="177">
        <v>94.595</v>
      </c>
      <c r="I404" s="6"/>
      <c r="L404" s="173"/>
      <c r="M404" s="178"/>
      <c r="T404" s="179"/>
      <c r="AT404" s="175" t="s">
        <v>187</v>
      </c>
      <c r="AU404" s="175" t="s">
        <v>79</v>
      </c>
      <c r="AV404" s="172" t="s">
        <v>79</v>
      </c>
      <c r="AW404" s="172" t="s">
        <v>33</v>
      </c>
      <c r="AX404" s="172" t="s">
        <v>71</v>
      </c>
      <c r="AY404" s="175" t="s">
        <v>176</v>
      </c>
    </row>
    <row r="405" spans="2:51" s="172" customFormat="1" ht="12">
      <c r="B405" s="173"/>
      <c r="D405" s="174" t="s">
        <v>187</v>
      </c>
      <c r="E405" s="175" t="s">
        <v>3</v>
      </c>
      <c r="F405" s="176" t="s">
        <v>5919</v>
      </c>
      <c r="H405" s="177">
        <v>4.804</v>
      </c>
      <c r="I405" s="6"/>
      <c r="L405" s="173"/>
      <c r="M405" s="178"/>
      <c r="T405" s="179"/>
      <c r="AT405" s="175" t="s">
        <v>187</v>
      </c>
      <c r="AU405" s="175" t="s">
        <v>79</v>
      </c>
      <c r="AV405" s="172" t="s">
        <v>79</v>
      </c>
      <c r="AW405" s="172" t="s">
        <v>33</v>
      </c>
      <c r="AX405" s="172" t="s">
        <v>71</v>
      </c>
      <c r="AY405" s="175" t="s">
        <v>176</v>
      </c>
    </row>
    <row r="406" spans="2:51" s="186" customFormat="1" ht="12">
      <c r="B406" s="187"/>
      <c r="D406" s="174" t="s">
        <v>187</v>
      </c>
      <c r="E406" s="188" t="s">
        <v>3</v>
      </c>
      <c r="F406" s="189" t="s">
        <v>206</v>
      </c>
      <c r="H406" s="190">
        <v>99.399</v>
      </c>
      <c r="I406" s="8"/>
      <c r="L406" s="187"/>
      <c r="M406" s="191"/>
      <c r="T406" s="192"/>
      <c r="AT406" s="188" t="s">
        <v>187</v>
      </c>
      <c r="AU406" s="188" t="s">
        <v>79</v>
      </c>
      <c r="AV406" s="186" t="s">
        <v>183</v>
      </c>
      <c r="AW406" s="186" t="s">
        <v>33</v>
      </c>
      <c r="AX406" s="186" t="s">
        <v>15</v>
      </c>
      <c r="AY406" s="188" t="s">
        <v>176</v>
      </c>
    </row>
    <row r="407" spans="2:65" s="99" customFormat="1" ht="44.25" customHeight="1">
      <c r="B407" s="100"/>
      <c r="C407" s="206" t="s">
        <v>693</v>
      </c>
      <c r="D407" s="206" t="s">
        <v>178</v>
      </c>
      <c r="E407" s="207" t="s">
        <v>5920</v>
      </c>
      <c r="F407" s="208" t="s">
        <v>248</v>
      </c>
      <c r="G407" s="209" t="s">
        <v>249</v>
      </c>
      <c r="H407" s="210">
        <v>33.851</v>
      </c>
      <c r="I407" s="4"/>
      <c r="J407" s="211">
        <f>ROUND(I407*H407,2)</f>
        <v>0</v>
      </c>
      <c r="K407" s="208" t="s">
        <v>5657</v>
      </c>
      <c r="L407" s="100"/>
      <c r="M407" s="212" t="s">
        <v>3</v>
      </c>
      <c r="N407" s="163" t="s">
        <v>42</v>
      </c>
      <c r="P407" s="164">
        <f>O407*H407</f>
        <v>0</v>
      </c>
      <c r="Q407" s="164">
        <v>0</v>
      </c>
      <c r="R407" s="164">
        <f>Q407*H407</f>
        <v>0</v>
      </c>
      <c r="S407" s="164">
        <v>0</v>
      </c>
      <c r="T407" s="165">
        <f>S407*H407</f>
        <v>0</v>
      </c>
      <c r="AR407" s="166" t="s">
        <v>183</v>
      </c>
      <c r="AT407" s="166" t="s">
        <v>178</v>
      </c>
      <c r="AU407" s="166" t="s">
        <v>79</v>
      </c>
      <c r="AY407" s="92" t="s">
        <v>176</v>
      </c>
      <c r="BE407" s="167">
        <f>IF(N407="základní",J407,0)</f>
        <v>0</v>
      </c>
      <c r="BF407" s="167">
        <f>IF(N407="snížená",J407,0)</f>
        <v>0</v>
      </c>
      <c r="BG407" s="167">
        <f>IF(N407="zákl. přenesená",J407,0)</f>
        <v>0</v>
      </c>
      <c r="BH407" s="167">
        <f>IF(N407="sníž. přenesená",J407,0)</f>
        <v>0</v>
      </c>
      <c r="BI407" s="167">
        <f>IF(N407="nulová",J407,0)</f>
        <v>0</v>
      </c>
      <c r="BJ407" s="92" t="s">
        <v>15</v>
      </c>
      <c r="BK407" s="167">
        <f>ROUND(I407*H407,2)</f>
        <v>0</v>
      </c>
      <c r="BL407" s="92" t="s">
        <v>183</v>
      </c>
      <c r="BM407" s="166" t="s">
        <v>1305</v>
      </c>
    </row>
    <row r="408" spans="2:47" s="99" customFormat="1" ht="12">
      <c r="B408" s="100"/>
      <c r="D408" s="168" t="s">
        <v>185</v>
      </c>
      <c r="F408" s="169" t="s">
        <v>5921</v>
      </c>
      <c r="I408" s="5"/>
      <c r="L408" s="100"/>
      <c r="M408" s="170"/>
      <c r="T408" s="171"/>
      <c r="AT408" s="92" t="s">
        <v>185</v>
      </c>
      <c r="AU408" s="92" t="s">
        <v>79</v>
      </c>
    </row>
    <row r="409" spans="2:51" s="172" customFormat="1" ht="12">
      <c r="B409" s="173"/>
      <c r="D409" s="174" t="s">
        <v>187</v>
      </c>
      <c r="E409" s="175" t="s">
        <v>3</v>
      </c>
      <c r="F409" s="176" t="s">
        <v>5922</v>
      </c>
      <c r="H409" s="177">
        <v>33.851</v>
      </c>
      <c r="I409" s="6"/>
      <c r="L409" s="173"/>
      <c r="M409" s="178"/>
      <c r="T409" s="179"/>
      <c r="AT409" s="175" t="s">
        <v>187</v>
      </c>
      <c r="AU409" s="175" t="s">
        <v>79</v>
      </c>
      <c r="AV409" s="172" t="s">
        <v>79</v>
      </c>
      <c r="AW409" s="172" t="s">
        <v>33</v>
      </c>
      <c r="AX409" s="172" t="s">
        <v>71</v>
      </c>
      <c r="AY409" s="175" t="s">
        <v>176</v>
      </c>
    </row>
    <row r="410" spans="2:51" s="186" customFormat="1" ht="12">
      <c r="B410" s="187"/>
      <c r="D410" s="174" t="s">
        <v>187</v>
      </c>
      <c r="E410" s="188" t="s">
        <v>3</v>
      </c>
      <c r="F410" s="189" t="s">
        <v>206</v>
      </c>
      <c r="H410" s="190">
        <v>33.851</v>
      </c>
      <c r="I410" s="8"/>
      <c r="L410" s="187"/>
      <c r="M410" s="191"/>
      <c r="T410" s="192"/>
      <c r="AT410" s="188" t="s">
        <v>187</v>
      </c>
      <c r="AU410" s="188" t="s">
        <v>79</v>
      </c>
      <c r="AV410" s="186" t="s">
        <v>183</v>
      </c>
      <c r="AW410" s="186" t="s">
        <v>33</v>
      </c>
      <c r="AX410" s="186" t="s">
        <v>15</v>
      </c>
      <c r="AY410" s="188" t="s">
        <v>176</v>
      </c>
    </row>
    <row r="411" spans="2:65" s="99" customFormat="1" ht="44.25" customHeight="1">
      <c r="B411" s="100"/>
      <c r="C411" s="206" t="s">
        <v>702</v>
      </c>
      <c r="D411" s="206" t="s">
        <v>178</v>
      </c>
      <c r="E411" s="207" t="s">
        <v>5923</v>
      </c>
      <c r="F411" s="208" t="s">
        <v>5924</v>
      </c>
      <c r="G411" s="209" t="s">
        <v>249</v>
      </c>
      <c r="H411" s="210">
        <v>54.502</v>
      </c>
      <c r="I411" s="4"/>
      <c r="J411" s="211">
        <f>ROUND(I411*H411,2)</f>
        <v>0</v>
      </c>
      <c r="K411" s="208" t="s">
        <v>5657</v>
      </c>
      <c r="L411" s="100"/>
      <c r="M411" s="212" t="s">
        <v>3</v>
      </c>
      <c r="N411" s="163" t="s">
        <v>42</v>
      </c>
      <c r="P411" s="164">
        <f>O411*H411</f>
        <v>0</v>
      </c>
      <c r="Q411" s="164">
        <v>0</v>
      </c>
      <c r="R411" s="164">
        <f>Q411*H411</f>
        <v>0</v>
      </c>
      <c r="S411" s="164">
        <v>0</v>
      </c>
      <c r="T411" s="165">
        <f>S411*H411</f>
        <v>0</v>
      </c>
      <c r="AR411" s="166" t="s">
        <v>183</v>
      </c>
      <c r="AT411" s="166" t="s">
        <v>178</v>
      </c>
      <c r="AU411" s="166" t="s">
        <v>79</v>
      </c>
      <c r="AY411" s="92" t="s">
        <v>176</v>
      </c>
      <c r="BE411" s="167">
        <f>IF(N411="základní",J411,0)</f>
        <v>0</v>
      </c>
      <c r="BF411" s="167">
        <f>IF(N411="snížená",J411,0)</f>
        <v>0</v>
      </c>
      <c r="BG411" s="167">
        <f>IF(N411="zákl. přenesená",J411,0)</f>
        <v>0</v>
      </c>
      <c r="BH411" s="167">
        <f>IF(N411="sníž. přenesená",J411,0)</f>
        <v>0</v>
      </c>
      <c r="BI411" s="167">
        <f>IF(N411="nulová",J411,0)</f>
        <v>0</v>
      </c>
      <c r="BJ411" s="92" t="s">
        <v>15</v>
      </c>
      <c r="BK411" s="167">
        <f>ROUND(I411*H411,2)</f>
        <v>0</v>
      </c>
      <c r="BL411" s="92" t="s">
        <v>183</v>
      </c>
      <c r="BM411" s="166" t="s">
        <v>1316</v>
      </c>
    </row>
    <row r="412" spans="2:47" s="99" customFormat="1" ht="12">
      <c r="B412" s="100"/>
      <c r="D412" s="168" t="s">
        <v>185</v>
      </c>
      <c r="F412" s="169" t="s">
        <v>5925</v>
      </c>
      <c r="I412" s="5"/>
      <c r="L412" s="100"/>
      <c r="M412" s="170"/>
      <c r="T412" s="171"/>
      <c r="AT412" s="92" t="s">
        <v>185</v>
      </c>
      <c r="AU412" s="92" t="s">
        <v>79</v>
      </c>
    </row>
    <row r="413" spans="2:51" s="180" customFormat="1" ht="12">
      <c r="B413" s="181"/>
      <c r="D413" s="174" t="s">
        <v>187</v>
      </c>
      <c r="E413" s="182" t="s">
        <v>3</v>
      </c>
      <c r="F413" s="183" t="s">
        <v>5926</v>
      </c>
      <c r="H413" s="182" t="s">
        <v>3</v>
      </c>
      <c r="I413" s="7"/>
      <c r="L413" s="181"/>
      <c r="M413" s="184"/>
      <c r="T413" s="185"/>
      <c r="AT413" s="182" t="s">
        <v>187</v>
      </c>
      <c r="AU413" s="182" t="s">
        <v>79</v>
      </c>
      <c r="AV413" s="180" t="s">
        <v>15</v>
      </c>
      <c r="AW413" s="180" t="s">
        <v>33</v>
      </c>
      <c r="AX413" s="180" t="s">
        <v>71</v>
      </c>
      <c r="AY413" s="182" t="s">
        <v>176</v>
      </c>
    </row>
    <row r="414" spans="2:51" s="172" customFormat="1" ht="12">
      <c r="B414" s="173"/>
      <c r="D414" s="174" t="s">
        <v>187</v>
      </c>
      <c r="E414" s="175" t="s">
        <v>3</v>
      </c>
      <c r="F414" s="176" t="s">
        <v>5927</v>
      </c>
      <c r="H414" s="177">
        <v>54.502</v>
      </c>
      <c r="I414" s="6"/>
      <c r="L414" s="173"/>
      <c r="M414" s="178"/>
      <c r="T414" s="179"/>
      <c r="AT414" s="175" t="s">
        <v>187</v>
      </c>
      <c r="AU414" s="175" t="s">
        <v>79</v>
      </c>
      <c r="AV414" s="172" t="s">
        <v>79</v>
      </c>
      <c r="AW414" s="172" t="s">
        <v>33</v>
      </c>
      <c r="AX414" s="172" t="s">
        <v>71</v>
      </c>
      <c r="AY414" s="175" t="s">
        <v>176</v>
      </c>
    </row>
    <row r="415" spans="2:51" s="186" customFormat="1" ht="12">
      <c r="B415" s="187"/>
      <c r="D415" s="174" t="s">
        <v>187</v>
      </c>
      <c r="E415" s="188" t="s">
        <v>3</v>
      </c>
      <c r="F415" s="189" t="s">
        <v>206</v>
      </c>
      <c r="H415" s="190">
        <v>54.502</v>
      </c>
      <c r="I415" s="8"/>
      <c r="L415" s="187"/>
      <c r="M415" s="191"/>
      <c r="T415" s="192"/>
      <c r="AT415" s="188" t="s">
        <v>187</v>
      </c>
      <c r="AU415" s="188" t="s">
        <v>79</v>
      </c>
      <c r="AV415" s="186" t="s">
        <v>183</v>
      </c>
      <c r="AW415" s="186" t="s">
        <v>33</v>
      </c>
      <c r="AX415" s="186" t="s">
        <v>15</v>
      </c>
      <c r="AY415" s="188" t="s">
        <v>176</v>
      </c>
    </row>
    <row r="416" spans="2:63" s="151" customFormat="1" ht="22.9" customHeight="1">
      <c r="B416" s="152"/>
      <c r="D416" s="153" t="s">
        <v>70</v>
      </c>
      <c r="E416" s="161" t="s">
        <v>1268</v>
      </c>
      <c r="F416" s="161" t="s">
        <v>1269</v>
      </c>
      <c r="I416" s="3"/>
      <c r="J416" s="162">
        <f>BK416</f>
        <v>0</v>
      </c>
      <c r="L416" s="152"/>
      <c r="M416" s="156"/>
      <c r="P416" s="157">
        <f>SUM(P417:P418)</f>
        <v>0</v>
      </c>
      <c r="R416" s="157">
        <f>SUM(R417:R418)</f>
        <v>0</v>
      </c>
      <c r="T416" s="158">
        <f>SUM(T417:T418)</f>
        <v>0</v>
      </c>
      <c r="AR416" s="153" t="s">
        <v>15</v>
      </c>
      <c r="AT416" s="159" t="s">
        <v>70</v>
      </c>
      <c r="AU416" s="159" t="s">
        <v>15</v>
      </c>
      <c r="AY416" s="153" t="s">
        <v>176</v>
      </c>
      <c r="BK416" s="160">
        <f>SUM(BK417:BK418)</f>
        <v>0</v>
      </c>
    </row>
    <row r="417" spans="2:65" s="99" customFormat="1" ht="44.25" customHeight="1">
      <c r="B417" s="100"/>
      <c r="C417" s="206" t="s">
        <v>708</v>
      </c>
      <c r="D417" s="206" t="s">
        <v>178</v>
      </c>
      <c r="E417" s="207" t="s">
        <v>5928</v>
      </c>
      <c r="F417" s="208" t="s">
        <v>5929</v>
      </c>
      <c r="G417" s="209" t="s">
        <v>249</v>
      </c>
      <c r="H417" s="210">
        <v>60.193</v>
      </c>
      <c r="I417" s="4"/>
      <c r="J417" s="211">
        <f>ROUND(I417*H417,2)</f>
        <v>0</v>
      </c>
      <c r="K417" s="208" t="s">
        <v>5657</v>
      </c>
      <c r="L417" s="100"/>
      <c r="M417" s="212" t="s">
        <v>3</v>
      </c>
      <c r="N417" s="163" t="s">
        <v>42</v>
      </c>
      <c r="P417" s="164">
        <f>O417*H417</f>
        <v>0</v>
      </c>
      <c r="Q417" s="164">
        <v>0</v>
      </c>
      <c r="R417" s="164">
        <f>Q417*H417</f>
        <v>0</v>
      </c>
      <c r="S417" s="164">
        <v>0</v>
      </c>
      <c r="T417" s="165">
        <f>S417*H417</f>
        <v>0</v>
      </c>
      <c r="AR417" s="166" t="s">
        <v>183</v>
      </c>
      <c r="AT417" s="166" t="s">
        <v>178</v>
      </c>
      <c r="AU417" s="166" t="s">
        <v>79</v>
      </c>
      <c r="AY417" s="92" t="s">
        <v>176</v>
      </c>
      <c r="BE417" s="167">
        <f>IF(N417="základní",J417,0)</f>
        <v>0</v>
      </c>
      <c r="BF417" s="167">
        <f>IF(N417="snížená",J417,0)</f>
        <v>0</v>
      </c>
      <c r="BG417" s="167">
        <f>IF(N417="zákl. přenesená",J417,0)</f>
        <v>0</v>
      </c>
      <c r="BH417" s="167">
        <f>IF(N417="sníž. přenesená",J417,0)</f>
        <v>0</v>
      </c>
      <c r="BI417" s="167">
        <f>IF(N417="nulová",J417,0)</f>
        <v>0</v>
      </c>
      <c r="BJ417" s="92" t="s">
        <v>15</v>
      </c>
      <c r="BK417" s="167">
        <f>ROUND(I417*H417,2)</f>
        <v>0</v>
      </c>
      <c r="BL417" s="92" t="s">
        <v>183</v>
      </c>
      <c r="BM417" s="166" t="s">
        <v>1326</v>
      </c>
    </row>
    <row r="418" spans="2:47" s="99" customFormat="1" ht="12">
      <c r="B418" s="100"/>
      <c r="D418" s="168" t="s">
        <v>185</v>
      </c>
      <c r="F418" s="169" t="s">
        <v>5930</v>
      </c>
      <c r="I418" s="5"/>
      <c r="L418" s="100"/>
      <c r="M418" s="170"/>
      <c r="T418" s="171"/>
      <c r="AT418" s="92" t="s">
        <v>185</v>
      </c>
      <c r="AU418" s="92" t="s">
        <v>79</v>
      </c>
    </row>
    <row r="419" spans="2:63" s="151" customFormat="1" ht="25.9" customHeight="1">
      <c r="B419" s="152"/>
      <c r="D419" s="153" t="s">
        <v>70</v>
      </c>
      <c r="E419" s="154" t="s">
        <v>118</v>
      </c>
      <c r="F419" s="154" t="s">
        <v>5314</v>
      </c>
      <c r="I419" s="3"/>
      <c r="J419" s="155">
        <f>BK419</f>
        <v>0</v>
      </c>
      <c r="L419" s="152"/>
      <c r="M419" s="156"/>
      <c r="P419" s="157">
        <f>P420</f>
        <v>0</v>
      </c>
      <c r="R419" s="157">
        <f>R420</f>
        <v>0</v>
      </c>
      <c r="T419" s="158">
        <f>T420</f>
        <v>0</v>
      </c>
      <c r="AR419" s="153" t="s">
        <v>213</v>
      </c>
      <c r="AT419" s="159" t="s">
        <v>70</v>
      </c>
      <c r="AU419" s="159" t="s">
        <v>71</v>
      </c>
      <c r="AY419" s="153" t="s">
        <v>176</v>
      </c>
      <c r="BK419" s="160">
        <f>BK420</f>
        <v>0</v>
      </c>
    </row>
    <row r="420" spans="2:63" s="151" customFormat="1" ht="22.9" customHeight="1">
      <c r="B420" s="152"/>
      <c r="D420" s="153" t="s">
        <v>70</v>
      </c>
      <c r="E420" s="161" t="s">
        <v>5931</v>
      </c>
      <c r="F420" s="161" t="s">
        <v>5932</v>
      </c>
      <c r="I420" s="3"/>
      <c r="J420" s="162">
        <f>BK420</f>
        <v>0</v>
      </c>
      <c r="L420" s="152"/>
      <c r="M420" s="156"/>
      <c r="P420" s="157">
        <f>SUM(P421:P423)</f>
        <v>0</v>
      </c>
      <c r="R420" s="157">
        <f>SUM(R421:R423)</f>
        <v>0</v>
      </c>
      <c r="T420" s="158">
        <f>SUM(T421:T423)</f>
        <v>0</v>
      </c>
      <c r="AR420" s="153" t="s">
        <v>213</v>
      </c>
      <c r="AT420" s="159" t="s">
        <v>70</v>
      </c>
      <c r="AU420" s="159" t="s">
        <v>15</v>
      </c>
      <c r="AY420" s="153" t="s">
        <v>176</v>
      </c>
      <c r="BK420" s="160">
        <f>SUM(BK421:BK423)</f>
        <v>0</v>
      </c>
    </row>
    <row r="421" spans="2:65" s="99" customFormat="1" ht="24.2" customHeight="1">
      <c r="B421" s="100"/>
      <c r="C421" s="206" t="s">
        <v>731</v>
      </c>
      <c r="D421" s="206" t="s">
        <v>178</v>
      </c>
      <c r="E421" s="207" t="s">
        <v>5933</v>
      </c>
      <c r="F421" s="208" t="s">
        <v>5934</v>
      </c>
      <c r="G421" s="209" t="s">
        <v>5935</v>
      </c>
      <c r="H421" s="210">
        <v>40000</v>
      </c>
      <c r="I421" s="4"/>
      <c r="J421" s="211">
        <f>ROUND(I421*H421,2)</f>
        <v>0</v>
      </c>
      <c r="K421" s="208" t="s">
        <v>3</v>
      </c>
      <c r="L421" s="100"/>
      <c r="M421" s="212" t="s">
        <v>3</v>
      </c>
      <c r="N421" s="163" t="s">
        <v>42</v>
      </c>
      <c r="P421" s="164">
        <f>O421*H421</f>
        <v>0</v>
      </c>
      <c r="Q421" s="164">
        <v>0</v>
      </c>
      <c r="R421" s="164">
        <f>Q421*H421</f>
        <v>0</v>
      </c>
      <c r="S421" s="164">
        <v>0</v>
      </c>
      <c r="T421" s="165">
        <f>S421*H421</f>
        <v>0</v>
      </c>
      <c r="AR421" s="166" t="s">
        <v>183</v>
      </c>
      <c r="AT421" s="166" t="s">
        <v>178</v>
      </c>
      <c r="AU421" s="166" t="s">
        <v>79</v>
      </c>
      <c r="AY421" s="92" t="s">
        <v>176</v>
      </c>
      <c r="BE421" s="167">
        <f>IF(N421="základní",J421,0)</f>
        <v>0</v>
      </c>
      <c r="BF421" s="167">
        <f>IF(N421="snížená",J421,0)</f>
        <v>0</v>
      </c>
      <c r="BG421" s="167">
        <f>IF(N421="zákl. přenesená",J421,0)</f>
        <v>0</v>
      </c>
      <c r="BH421" s="167">
        <f>IF(N421="sníž. přenesená",J421,0)</f>
        <v>0</v>
      </c>
      <c r="BI421" s="167">
        <f>IF(N421="nulová",J421,0)</f>
        <v>0</v>
      </c>
      <c r="BJ421" s="92" t="s">
        <v>15</v>
      </c>
      <c r="BK421" s="167">
        <f>ROUND(I421*H421,2)</f>
        <v>0</v>
      </c>
      <c r="BL421" s="92" t="s">
        <v>183</v>
      </c>
      <c r="BM421" s="166" t="s">
        <v>1381</v>
      </c>
    </row>
    <row r="422" spans="2:51" s="172" customFormat="1" ht="12">
      <c r="B422" s="173"/>
      <c r="D422" s="174" t="s">
        <v>187</v>
      </c>
      <c r="E422" s="175" t="s">
        <v>3</v>
      </c>
      <c r="F422" s="176" t="s">
        <v>5936</v>
      </c>
      <c r="H422" s="177">
        <v>40000</v>
      </c>
      <c r="L422" s="173"/>
      <c r="M422" s="178"/>
      <c r="T422" s="179"/>
      <c r="AT422" s="175" t="s">
        <v>187</v>
      </c>
      <c r="AU422" s="175" t="s">
        <v>79</v>
      </c>
      <c r="AV422" s="172" t="s">
        <v>79</v>
      </c>
      <c r="AW422" s="172" t="s">
        <v>33</v>
      </c>
      <c r="AX422" s="172" t="s">
        <v>71</v>
      </c>
      <c r="AY422" s="175" t="s">
        <v>176</v>
      </c>
    </row>
    <row r="423" spans="2:51" s="186" customFormat="1" ht="12">
      <c r="B423" s="187"/>
      <c r="D423" s="174" t="s">
        <v>187</v>
      </c>
      <c r="E423" s="188" t="s">
        <v>3</v>
      </c>
      <c r="F423" s="189" t="s">
        <v>206</v>
      </c>
      <c r="H423" s="190">
        <v>40000</v>
      </c>
      <c r="L423" s="187"/>
      <c r="M423" s="275"/>
      <c r="N423" s="276"/>
      <c r="O423" s="276"/>
      <c r="P423" s="276"/>
      <c r="Q423" s="276"/>
      <c r="R423" s="276"/>
      <c r="S423" s="276"/>
      <c r="T423" s="277"/>
      <c r="AT423" s="188" t="s">
        <v>187</v>
      </c>
      <c r="AU423" s="188" t="s">
        <v>79</v>
      </c>
      <c r="AV423" s="186" t="s">
        <v>183</v>
      </c>
      <c r="AW423" s="186" t="s">
        <v>33</v>
      </c>
      <c r="AX423" s="186" t="s">
        <v>15</v>
      </c>
      <c r="AY423" s="188" t="s">
        <v>176</v>
      </c>
    </row>
    <row r="424" spans="2:12" s="99" customFormat="1" ht="6.95" customHeight="1">
      <c r="B424" s="119"/>
      <c r="C424" s="120"/>
      <c r="D424" s="120"/>
      <c r="E424" s="120"/>
      <c r="F424" s="120"/>
      <c r="G424" s="120"/>
      <c r="H424" s="120"/>
      <c r="I424" s="120"/>
      <c r="J424" s="120"/>
      <c r="K424" s="120"/>
      <c r="L424" s="100"/>
    </row>
  </sheetData>
  <sheetProtection algorithmName="SHA-512" hashValue="XAPfo3i9P1LeUHXdG7WWJyhqEA0KHKrJcn5W3YxF+XDClYburJVcTXMUP/H481McUELKouc08QLN7Jd8ilQYIA==" saltValue="Kv8MMjWeQ6B1qN/WTjDTJg==" spinCount="100000" sheet="1" objects="1" scenarios="1"/>
  <autoFilter ref="C97:K423"/>
  <mergeCells count="9">
    <mergeCell ref="E50:H50"/>
    <mergeCell ref="E88:H88"/>
    <mergeCell ref="E90:H90"/>
    <mergeCell ref="L2:V2"/>
    <mergeCell ref="E7:H7"/>
    <mergeCell ref="E9:H9"/>
    <mergeCell ref="E18:H18"/>
    <mergeCell ref="E27:H27"/>
    <mergeCell ref="E48:H48"/>
  </mergeCells>
  <hyperlinks>
    <hyperlink ref="F102" r:id="rId1" display="https://podminky.urs.cz/item/CS_URS_2022_02/111211101"/>
    <hyperlink ref="F106" r:id="rId2" display="https://podminky.urs.cz/item/CS_URS_2022_02/112155311"/>
    <hyperlink ref="F110" r:id="rId3" display="https://podminky.urs.cz/item/CS_URS_2022_02/113106471"/>
    <hyperlink ref="F114" r:id="rId4" display="https://podminky.urs.cz/item/CS_URS_2022_02/113107162"/>
    <hyperlink ref="F118" r:id="rId5" display="https://podminky.urs.cz/item/CS_URS_2022_02/113154112"/>
    <hyperlink ref="F122" r:id="rId6" display="https://podminky.urs.cz/item/CS_URS_2022_02/113154123"/>
    <hyperlink ref="F127" r:id="rId7" display="https://podminky.urs.cz/item/CS_URS_2022_02/113154124"/>
    <hyperlink ref="F132" r:id="rId8" display="https://podminky.urs.cz/item/CS_URS_2022_02/113204111"/>
    <hyperlink ref="F137" r:id="rId9" display="https://podminky.urs.cz/item/CS_URS_2022_02/121151123"/>
    <hyperlink ref="F141" r:id="rId10" display="https://podminky.urs.cz/item/CS_URS_2022_02/122252203"/>
    <hyperlink ref="F150" r:id="rId11" display="https://podminky.urs.cz/item/CS_URS_2022_02/122452203"/>
    <hyperlink ref="F160" r:id="rId12" display="https://podminky.urs.cz/item/CS_URS_2022_02/162251102"/>
    <hyperlink ref="F164" r:id="rId13" display="https://podminky.urs.cz/item/CS_URS_2022_02/162651112"/>
    <hyperlink ref="F174" r:id="rId14" display="https://podminky.urs.cz/item/CS_URS_2022_02/162651132"/>
    <hyperlink ref="F184" r:id="rId15" display="https://podminky.urs.cz/item/CS_URS_2022_02/167151101"/>
    <hyperlink ref="F189" r:id="rId16" display="https://podminky.urs.cz/item/CS_URS_2022_02/171201221"/>
    <hyperlink ref="F197" r:id="rId17" display="https://podminky.urs.cz/item/CS_URS_2022_02/171251201"/>
    <hyperlink ref="F205" r:id="rId18" display="https://podminky.urs.cz/item/CS_URS_2022_02/174151101"/>
    <hyperlink ref="F210" r:id="rId19" display="https://podminky.urs.cz/item/CS_URS_2022_02/181152302"/>
    <hyperlink ref="F225" r:id="rId20" display="https://podminky.urs.cz/item/CS_URS_2022_02/181351103"/>
    <hyperlink ref="F229" r:id="rId21" display="https://podminky.urs.cz/item/CS_URS_2022_02/181411131"/>
    <hyperlink ref="F242" r:id="rId22" display="https://podminky.urs.cz/item/CS_URS_2022_02/564801112"/>
    <hyperlink ref="F246" r:id="rId23" display="https://podminky.urs.cz/item/CS_URS_2022_02/564871111"/>
    <hyperlink ref="F251" r:id="rId24" display="https://podminky.urs.cz/item/CS_URS_2022_02/577134111"/>
    <hyperlink ref="F256" r:id="rId25" display="https://podminky.urs.cz/item/CS_URS_2022_02/596211210"/>
    <hyperlink ref="F269" r:id="rId26" display="https://podminky.urs.cz/item/CS_URS_2022_02/890231851"/>
    <hyperlink ref="F274" r:id="rId27" display="https://podminky.urs.cz/item/CS_URS_2022_02/895941342"/>
    <hyperlink ref="F281" r:id="rId28" display="https://podminky.urs.cz/item/CS_URS_2022_02/895941351"/>
    <hyperlink ref="F288" r:id="rId29" display="https://podminky.urs.cz/item/CS_URS_2022_02/895941361"/>
    <hyperlink ref="F295" r:id="rId30" display="https://podminky.urs.cz/item/CS_URS_2022_02/895941362"/>
    <hyperlink ref="F302" r:id="rId31" display="https://podminky.urs.cz/item/CS_URS_2022_02/895941367"/>
    <hyperlink ref="F309" r:id="rId32" display="https://podminky.urs.cz/item/CS_URS_2022_02/899204112"/>
    <hyperlink ref="F319" r:id="rId33" display="https://podminky.urs.cz/item/CS_URS_2022_02/899332111"/>
    <hyperlink ref="F325" r:id="rId34" display="https://podminky.urs.cz/item/CS_URS_2022_02/460893111"/>
    <hyperlink ref="F334" r:id="rId35" display="https://podminky.urs.cz/item/CS_URS_2022_02/953993326"/>
    <hyperlink ref="F344" r:id="rId36" display="https://podminky.urs.cz/item/CS_URS_2022_02/915111111"/>
    <hyperlink ref="F350" r:id="rId37" display="https://podminky.urs.cz/item/CS_URS_2022_02/915131111"/>
    <hyperlink ref="F355" r:id="rId38" display="https://podminky.urs.cz/item/CS_URS_2022_02/916131213"/>
    <hyperlink ref="F366" r:id="rId39" display="https://podminky.urs.cz/item/CS_URS_2022_02/916991121"/>
    <hyperlink ref="F372" r:id="rId40" display="https://podminky.urs.cz/item/CS_URS_2022_02/919112213"/>
    <hyperlink ref="F376" r:id="rId41" display="https://podminky.urs.cz/item/CS_URS_2022_02/919732221"/>
    <hyperlink ref="F380" r:id="rId42" display="https://podminky.urs.cz/item/CS_URS_2022_02/919735113"/>
    <hyperlink ref="F385" r:id="rId43" display="https://podminky.urs.cz/item/CS_URS_2022_02/935113111"/>
    <hyperlink ref="F392" r:id="rId44" display="https://podminky.urs.cz/item/CS_URS_2022_02/997013501"/>
    <hyperlink ref="F394" r:id="rId45" display="https://podminky.urs.cz/item/CS_URS_2022_02/997013509"/>
    <hyperlink ref="F398" r:id="rId46" display="https://podminky.urs.cz/item/CS_URS_2022_02/997013847"/>
    <hyperlink ref="F403" r:id="rId47" display="https://podminky.urs.cz/item/CS_URS_2022_02/997013861"/>
    <hyperlink ref="F408" r:id="rId48" display="https://podminky.urs.cz/item/CS_URS_2022_02/997013873"/>
    <hyperlink ref="F412" r:id="rId49" display="https://podminky.urs.cz/item/CS_URS_2022_02/997013875"/>
    <hyperlink ref="F418" r:id="rId50" display="https://podminky.urs.cz/item/CS_URS_2022_02/9982251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44"/>
  <sheetViews>
    <sheetView showGridLines="0" workbookViewId="0" topLeftCell="A128">
      <selection activeCell="H138" sqref="H138"/>
    </sheetView>
  </sheetViews>
  <sheetFormatPr defaultColWidth="9.140625" defaultRowHeight="12"/>
  <cols>
    <col min="1" max="1" width="8.28125" style="91" customWidth="1"/>
    <col min="2" max="2" width="1.1484375" style="91" customWidth="1"/>
    <col min="3" max="3" width="4.140625" style="91" customWidth="1"/>
    <col min="4" max="4" width="4.28125" style="91" customWidth="1"/>
    <col min="5" max="5" width="17.140625" style="91" customWidth="1"/>
    <col min="6" max="6" width="50.8515625" style="91" customWidth="1"/>
    <col min="7" max="7" width="7.421875" style="91" customWidth="1"/>
    <col min="8" max="8" width="14.00390625" style="91" customWidth="1"/>
    <col min="9" max="9" width="15.8515625" style="91" customWidth="1"/>
    <col min="10" max="11" width="22.28125" style="91" customWidth="1"/>
    <col min="12" max="12" width="9.28125" style="91" customWidth="1"/>
    <col min="13" max="13" width="10.8515625" style="91" hidden="1" customWidth="1"/>
    <col min="14" max="14" width="9.28125" style="91" hidden="1" customWidth="1"/>
    <col min="15" max="20" width="14.140625" style="91" hidden="1" customWidth="1"/>
    <col min="21" max="21" width="16.28125" style="91" hidden="1" customWidth="1"/>
    <col min="22" max="22" width="12.28125" style="91" customWidth="1"/>
    <col min="23" max="23" width="16.28125" style="91" customWidth="1"/>
    <col min="24" max="24" width="12.28125" style="91" customWidth="1"/>
    <col min="25" max="25" width="15.00390625" style="91" customWidth="1"/>
    <col min="26" max="26" width="11.00390625" style="91" customWidth="1"/>
    <col min="27" max="27" width="15.00390625" style="91" customWidth="1"/>
    <col min="28" max="28" width="16.28125" style="91" customWidth="1"/>
    <col min="29" max="29" width="11.00390625" style="91" customWidth="1"/>
    <col min="30" max="30" width="15.00390625" style="91" customWidth="1"/>
    <col min="31" max="31" width="16.28125" style="91" customWidth="1"/>
    <col min="32" max="43" width="9.28125" style="91" customWidth="1"/>
    <col min="44" max="65" width="9.28125" style="91" hidden="1" customWidth="1"/>
    <col min="66" max="16384" width="9.28125" style="91" customWidth="1"/>
  </cols>
  <sheetData>
    <row r="1" ht="12"/>
    <row r="2" spans="12:46" ht="36.95" customHeight="1">
      <c r="L2" s="285" t="s">
        <v>6</v>
      </c>
      <c r="M2" s="286"/>
      <c r="N2" s="286"/>
      <c r="O2" s="286"/>
      <c r="P2" s="286"/>
      <c r="Q2" s="286"/>
      <c r="R2" s="286"/>
      <c r="S2" s="286"/>
      <c r="T2" s="286"/>
      <c r="U2" s="286"/>
      <c r="V2" s="286"/>
      <c r="AT2" s="92" t="s">
        <v>111</v>
      </c>
    </row>
    <row r="3" spans="2:46" ht="6.95" customHeight="1">
      <c r="B3" s="93"/>
      <c r="C3" s="94"/>
      <c r="D3" s="94"/>
      <c r="E3" s="94"/>
      <c r="F3" s="94"/>
      <c r="G3" s="94"/>
      <c r="H3" s="94"/>
      <c r="I3" s="94"/>
      <c r="J3" s="94"/>
      <c r="K3" s="94"/>
      <c r="L3" s="95"/>
      <c r="AT3" s="92" t="s">
        <v>79</v>
      </c>
    </row>
    <row r="4" spans="2:46" ht="24.95" customHeight="1">
      <c r="B4" s="95"/>
      <c r="D4" s="96" t="s">
        <v>121</v>
      </c>
      <c r="L4" s="95"/>
      <c r="M4" s="97" t="s">
        <v>11</v>
      </c>
      <c r="AT4" s="92" t="s">
        <v>4</v>
      </c>
    </row>
    <row r="5" spans="2:12" ht="6.95" customHeight="1">
      <c r="B5" s="95"/>
      <c r="L5" s="95"/>
    </row>
    <row r="6" spans="2:12" ht="12" customHeight="1">
      <c r="B6" s="95"/>
      <c r="D6" s="98" t="s">
        <v>17</v>
      </c>
      <c r="L6" s="95"/>
    </row>
    <row r="7" spans="2:12" ht="16.5" customHeight="1">
      <c r="B7" s="95"/>
      <c r="E7" s="321" t="str">
        <f>'Rekapitulace stavby'!K6</f>
        <v>Infekce Nemocnice Tábor, a.s.</v>
      </c>
      <c r="F7" s="322"/>
      <c r="G7" s="322"/>
      <c r="H7" s="322"/>
      <c r="L7" s="95"/>
    </row>
    <row r="8" spans="2:12" s="99" customFormat="1" ht="12" customHeight="1">
      <c r="B8" s="100"/>
      <c r="D8" s="98" t="s">
        <v>122</v>
      </c>
      <c r="L8" s="100"/>
    </row>
    <row r="9" spans="2:12" s="99" customFormat="1" ht="16.5" customHeight="1">
      <c r="B9" s="100"/>
      <c r="E9" s="316" t="s">
        <v>5937</v>
      </c>
      <c r="F9" s="320"/>
      <c r="G9" s="320"/>
      <c r="H9" s="320"/>
      <c r="L9" s="100"/>
    </row>
    <row r="10" spans="2:12" s="99" customFormat="1" ht="12">
      <c r="B10" s="100"/>
      <c r="L10" s="100"/>
    </row>
    <row r="11" spans="2:12" s="99" customFormat="1" ht="12" customHeight="1">
      <c r="B11" s="100"/>
      <c r="D11" s="98" t="s">
        <v>19</v>
      </c>
      <c r="F11" s="101" t="s">
        <v>3</v>
      </c>
      <c r="I11" s="98" t="s">
        <v>20</v>
      </c>
      <c r="J11" s="101" t="s">
        <v>3</v>
      </c>
      <c r="L11" s="100"/>
    </row>
    <row r="12" spans="2:12" s="99" customFormat="1" ht="12" customHeight="1">
      <c r="B12" s="100"/>
      <c r="D12" s="98" t="s">
        <v>21</v>
      </c>
      <c r="F12" s="101" t="s">
        <v>22</v>
      </c>
      <c r="I12" s="98" t="s">
        <v>23</v>
      </c>
      <c r="J12" s="102" t="str">
        <f>'Rekapitulace stavby'!AN8</f>
        <v>12. 4. 2023</v>
      </c>
      <c r="L12" s="100"/>
    </row>
    <row r="13" spans="2:12" s="99" customFormat="1" ht="10.9" customHeight="1">
      <c r="B13" s="100"/>
      <c r="L13" s="100"/>
    </row>
    <row r="14" spans="2:12" s="99" customFormat="1" ht="12" customHeight="1">
      <c r="B14" s="100"/>
      <c r="D14" s="98" t="s">
        <v>25</v>
      </c>
      <c r="I14" s="98" t="s">
        <v>26</v>
      </c>
      <c r="J14" s="101" t="str">
        <f>IF('Rekapitulace stavby'!AN10="","",'Rekapitulace stavby'!AN10)</f>
        <v/>
      </c>
      <c r="L14" s="100"/>
    </row>
    <row r="15" spans="2:12" s="99" customFormat="1" ht="18" customHeight="1">
      <c r="B15" s="100"/>
      <c r="E15" s="101" t="str">
        <f>IF('Rekapitulace stavby'!E11="","",'Rekapitulace stavby'!E11)</f>
        <v>Nemocnice Tábor, a.s.</v>
      </c>
      <c r="I15" s="98" t="s">
        <v>28</v>
      </c>
      <c r="J15" s="101" t="str">
        <f>IF('Rekapitulace stavby'!AN11="","",'Rekapitulace stavby'!AN11)</f>
        <v/>
      </c>
      <c r="L15" s="100"/>
    </row>
    <row r="16" spans="2:12" s="99" customFormat="1" ht="6.95" customHeight="1">
      <c r="B16" s="100"/>
      <c r="L16" s="100"/>
    </row>
    <row r="17" spans="2:12" s="99" customFormat="1" ht="12" customHeight="1">
      <c r="B17" s="100"/>
      <c r="D17" s="98" t="s">
        <v>29</v>
      </c>
      <c r="I17" s="98" t="s">
        <v>26</v>
      </c>
      <c r="J17" s="205" t="str">
        <f>'Rekapitulace stavby'!AN13</f>
        <v>Vyplň údaj</v>
      </c>
      <c r="L17" s="100"/>
    </row>
    <row r="18" spans="2:12" s="99" customFormat="1" ht="18" customHeight="1">
      <c r="B18" s="100"/>
      <c r="E18" s="324" t="str">
        <f>'Rekapitulace stavby'!E14</f>
        <v>Vyplň údaj</v>
      </c>
      <c r="F18" s="306"/>
      <c r="G18" s="306"/>
      <c r="H18" s="306"/>
      <c r="I18" s="98" t="s">
        <v>28</v>
      </c>
      <c r="J18" s="205" t="str">
        <f>'Rekapitulace stavby'!AN14</f>
        <v>Vyplň údaj</v>
      </c>
      <c r="L18" s="100"/>
    </row>
    <row r="19" spans="2:12" s="99" customFormat="1" ht="6.95" customHeight="1">
      <c r="B19" s="100"/>
      <c r="L19" s="100"/>
    </row>
    <row r="20" spans="2:12" s="99" customFormat="1" ht="12" customHeight="1">
      <c r="B20" s="100"/>
      <c r="D20" s="98" t="s">
        <v>31</v>
      </c>
      <c r="I20" s="98" t="s">
        <v>26</v>
      </c>
      <c r="J20" s="101" t="str">
        <f>IF('Rekapitulace stavby'!AN16="","",'Rekapitulace stavby'!AN16)</f>
        <v/>
      </c>
      <c r="L20" s="100"/>
    </row>
    <row r="21" spans="2:12" s="99" customFormat="1" ht="18" customHeight="1">
      <c r="B21" s="100"/>
      <c r="E21" s="101" t="str">
        <f>IF('Rekapitulace stavby'!E17="","",'Rekapitulace stavby'!E17)</f>
        <v>AGP nova spol. s r.o.</v>
      </c>
      <c r="I21" s="98" t="s">
        <v>28</v>
      </c>
      <c r="J21" s="101" t="str">
        <f>IF('Rekapitulace stavby'!AN17="","",'Rekapitulace stavby'!AN17)</f>
        <v/>
      </c>
      <c r="L21" s="100"/>
    </row>
    <row r="22" spans="2:12" s="99" customFormat="1" ht="6.95" customHeight="1">
      <c r="B22" s="100"/>
      <c r="L22" s="100"/>
    </row>
    <row r="23" spans="2:12" s="99" customFormat="1" ht="12" customHeight="1">
      <c r="B23" s="100"/>
      <c r="D23" s="98" t="s">
        <v>34</v>
      </c>
      <c r="I23" s="98" t="s">
        <v>26</v>
      </c>
      <c r="J23" s="101" t="str">
        <f>IF('Rekapitulace stavby'!AN19="","",'Rekapitulace stavby'!AN19)</f>
        <v/>
      </c>
      <c r="L23" s="100"/>
    </row>
    <row r="24" spans="2:12" s="99" customFormat="1" ht="18" customHeight="1">
      <c r="B24" s="100"/>
      <c r="E24" s="101" t="str">
        <f>IF('Rekapitulace stavby'!E20="","",'Rekapitulace stavby'!E20)</f>
        <v xml:space="preserve"> </v>
      </c>
      <c r="I24" s="98" t="s">
        <v>28</v>
      </c>
      <c r="J24" s="101" t="str">
        <f>IF('Rekapitulace stavby'!AN20="","",'Rekapitulace stavby'!AN20)</f>
        <v/>
      </c>
      <c r="L24" s="100"/>
    </row>
    <row r="25" spans="2:12" s="99" customFormat="1" ht="6.95" customHeight="1">
      <c r="B25" s="100"/>
      <c r="L25" s="100"/>
    </row>
    <row r="26" spans="2:12" s="99" customFormat="1" ht="12" customHeight="1">
      <c r="B26" s="100"/>
      <c r="D26" s="98" t="s">
        <v>35</v>
      </c>
      <c r="L26" s="100"/>
    </row>
    <row r="27" spans="2:12" s="103" customFormat="1" ht="16.5" customHeight="1">
      <c r="B27" s="104"/>
      <c r="E27" s="310" t="s">
        <v>3</v>
      </c>
      <c r="F27" s="310"/>
      <c r="G27" s="310"/>
      <c r="H27" s="310"/>
      <c r="L27" s="104"/>
    </row>
    <row r="28" spans="2:12" s="99" customFormat="1" ht="6.95" customHeight="1">
      <c r="B28" s="100"/>
      <c r="L28" s="100"/>
    </row>
    <row r="29" spans="2:12" s="99" customFormat="1" ht="6.95" customHeight="1">
      <c r="B29" s="100"/>
      <c r="D29" s="105"/>
      <c r="E29" s="105"/>
      <c r="F29" s="105"/>
      <c r="G29" s="105"/>
      <c r="H29" s="105"/>
      <c r="I29" s="105"/>
      <c r="J29" s="105"/>
      <c r="K29" s="105"/>
      <c r="L29" s="100"/>
    </row>
    <row r="30" spans="2:12" s="99" customFormat="1" ht="25.35" customHeight="1">
      <c r="B30" s="100"/>
      <c r="D30" s="106" t="s">
        <v>37</v>
      </c>
      <c r="J30" s="107">
        <f>ROUND(J84,2)</f>
        <v>0</v>
      </c>
      <c r="L30" s="100"/>
    </row>
    <row r="31" spans="2:12" s="99" customFormat="1" ht="6.95" customHeight="1">
      <c r="B31" s="100"/>
      <c r="D31" s="105"/>
      <c r="E31" s="105"/>
      <c r="F31" s="105"/>
      <c r="G31" s="105"/>
      <c r="H31" s="105"/>
      <c r="I31" s="105"/>
      <c r="J31" s="105"/>
      <c r="K31" s="105"/>
      <c r="L31" s="100"/>
    </row>
    <row r="32" spans="2:12" s="99" customFormat="1" ht="14.45" customHeight="1">
      <c r="B32" s="100"/>
      <c r="F32" s="108" t="s">
        <v>39</v>
      </c>
      <c r="I32" s="108" t="s">
        <v>38</v>
      </c>
      <c r="J32" s="108" t="s">
        <v>40</v>
      </c>
      <c r="L32" s="100"/>
    </row>
    <row r="33" spans="2:12" s="99" customFormat="1" ht="14.45" customHeight="1">
      <c r="B33" s="100"/>
      <c r="D33" s="109" t="s">
        <v>41</v>
      </c>
      <c r="E33" s="98" t="s">
        <v>42</v>
      </c>
      <c r="F33" s="110">
        <f>ROUND((SUM(BE84:BE143)),2)</f>
        <v>0</v>
      </c>
      <c r="I33" s="111">
        <v>0.21</v>
      </c>
      <c r="J33" s="110">
        <f>ROUND(((SUM(BE84:BE143))*I33),2)</f>
        <v>0</v>
      </c>
      <c r="L33" s="100"/>
    </row>
    <row r="34" spans="2:12" s="99" customFormat="1" ht="14.45" customHeight="1">
      <c r="B34" s="100"/>
      <c r="E34" s="98" t="s">
        <v>43</v>
      </c>
      <c r="F34" s="110">
        <f>ROUND((SUM(BF84:BF143)),2)</f>
        <v>0</v>
      </c>
      <c r="I34" s="111">
        <v>0.15</v>
      </c>
      <c r="J34" s="110">
        <f>ROUND(((SUM(BF84:BF143))*I34),2)</f>
        <v>0</v>
      </c>
      <c r="L34" s="100"/>
    </row>
    <row r="35" spans="2:12" s="99" customFormat="1" ht="14.45" customHeight="1" hidden="1">
      <c r="B35" s="100"/>
      <c r="E35" s="98" t="s">
        <v>44</v>
      </c>
      <c r="F35" s="110">
        <f>ROUND((SUM(BG84:BG143)),2)</f>
        <v>0</v>
      </c>
      <c r="I35" s="111">
        <v>0.21</v>
      </c>
      <c r="J35" s="110">
        <f>0</f>
        <v>0</v>
      </c>
      <c r="L35" s="100"/>
    </row>
    <row r="36" spans="2:12" s="99" customFormat="1" ht="14.45" customHeight="1" hidden="1">
      <c r="B36" s="100"/>
      <c r="E36" s="98" t="s">
        <v>45</v>
      </c>
      <c r="F36" s="110">
        <f>ROUND((SUM(BH84:BH143)),2)</f>
        <v>0</v>
      </c>
      <c r="I36" s="111">
        <v>0.15</v>
      </c>
      <c r="J36" s="110">
        <f>0</f>
        <v>0</v>
      </c>
      <c r="L36" s="100"/>
    </row>
    <row r="37" spans="2:12" s="99" customFormat="1" ht="14.45" customHeight="1" hidden="1">
      <c r="B37" s="100"/>
      <c r="E37" s="98" t="s">
        <v>46</v>
      </c>
      <c r="F37" s="110">
        <f>ROUND((SUM(BI84:BI143)),2)</f>
        <v>0</v>
      </c>
      <c r="I37" s="111">
        <v>0</v>
      </c>
      <c r="J37" s="110">
        <f>0</f>
        <v>0</v>
      </c>
      <c r="L37" s="100"/>
    </row>
    <row r="38" spans="2:12" s="99" customFormat="1" ht="6.95" customHeight="1">
      <c r="B38" s="100"/>
      <c r="L38" s="100"/>
    </row>
    <row r="39" spans="2:12" s="99" customFormat="1" ht="25.35" customHeight="1">
      <c r="B39" s="100"/>
      <c r="C39" s="112"/>
      <c r="D39" s="113" t="s">
        <v>47</v>
      </c>
      <c r="E39" s="114"/>
      <c r="F39" s="114"/>
      <c r="G39" s="115" t="s">
        <v>48</v>
      </c>
      <c r="H39" s="116" t="s">
        <v>49</v>
      </c>
      <c r="I39" s="114"/>
      <c r="J39" s="117">
        <f>SUM(J30:J37)</f>
        <v>0</v>
      </c>
      <c r="K39" s="118"/>
      <c r="L39" s="100"/>
    </row>
    <row r="40" spans="2:12" s="99" customFormat="1" ht="14.45" customHeight="1">
      <c r="B40" s="119"/>
      <c r="C40" s="120"/>
      <c r="D40" s="120"/>
      <c r="E40" s="120"/>
      <c r="F40" s="120"/>
      <c r="G40" s="120"/>
      <c r="H40" s="120"/>
      <c r="I40" s="120"/>
      <c r="J40" s="120"/>
      <c r="K40" s="120"/>
      <c r="L40" s="100"/>
    </row>
    <row r="44" spans="2:12" s="99" customFormat="1" ht="6.95" customHeight="1">
      <c r="B44" s="121"/>
      <c r="C44" s="122"/>
      <c r="D44" s="122"/>
      <c r="E44" s="122"/>
      <c r="F44" s="122"/>
      <c r="G44" s="122"/>
      <c r="H44" s="122"/>
      <c r="I44" s="122"/>
      <c r="J44" s="122"/>
      <c r="K44" s="122"/>
      <c r="L44" s="100"/>
    </row>
    <row r="45" spans="2:12" s="99" customFormat="1" ht="24.95" customHeight="1">
      <c r="B45" s="100"/>
      <c r="C45" s="96" t="s">
        <v>126</v>
      </c>
      <c r="L45" s="100"/>
    </row>
    <row r="46" spans="2:12" s="99" customFormat="1" ht="6.95" customHeight="1">
      <c r="B46" s="100"/>
      <c r="L46" s="100"/>
    </row>
    <row r="47" spans="2:12" s="99" customFormat="1" ht="12" customHeight="1">
      <c r="B47" s="100"/>
      <c r="C47" s="98" t="s">
        <v>17</v>
      </c>
      <c r="L47" s="100"/>
    </row>
    <row r="48" spans="2:12" s="99" customFormat="1" ht="16.5" customHeight="1">
      <c r="B48" s="100"/>
      <c r="E48" s="321" t="str">
        <f>E7</f>
        <v>Infekce Nemocnice Tábor, a.s.</v>
      </c>
      <c r="F48" s="322"/>
      <c r="G48" s="322"/>
      <c r="H48" s="322"/>
      <c r="L48" s="100"/>
    </row>
    <row r="49" spans="2:12" s="99" customFormat="1" ht="12" customHeight="1">
      <c r="B49" s="100"/>
      <c r="C49" s="98" t="s">
        <v>122</v>
      </c>
      <c r="L49" s="100"/>
    </row>
    <row r="50" spans="2:12" s="99" customFormat="1" ht="16.5" customHeight="1">
      <c r="B50" s="100"/>
      <c r="E50" s="316" t="str">
        <f>E9</f>
        <v>SO 03,04,05 - Kanalizace dešťová, splašková, Vodovod</v>
      </c>
      <c r="F50" s="320"/>
      <c r="G50" s="320"/>
      <c r="H50" s="320"/>
      <c r="L50" s="100"/>
    </row>
    <row r="51" spans="2:12" s="99" customFormat="1" ht="6.95" customHeight="1">
      <c r="B51" s="100"/>
      <c r="L51" s="100"/>
    </row>
    <row r="52" spans="2:12" s="99" customFormat="1" ht="12" customHeight="1">
      <c r="B52" s="100"/>
      <c r="C52" s="98" t="s">
        <v>21</v>
      </c>
      <c r="F52" s="101" t="str">
        <f>F12</f>
        <v xml:space="preserve"> </v>
      </c>
      <c r="I52" s="98" t="s">
        <v>23</v>
      </c>
      <c r="J52" s="102" t="str">
        <f>IF(J12="","",J12)</f>
        <v>12. 4. 2023</v>
      </c>
      <c r="L52" s="100"/>
    </row>
    <row r="53" spans="2:12" s="99" customFormat="1" ht="6.95" customHeight="1">
      <c r="B53" s="100"/>
      <c r="L53" s="100"/>
    </row>
    <row r="54" spans="2:12" s="99" customFormat="1" ht="15.2" customHeight="1">
      <c r="B54" s="100"/>
      <c r="C54" s="98" t="s">
        <v>25</v>
      </c>
      <c r="F54" s="101" t="str">
        <f>E15</f>
        <v>Nemocnice Tábor, a.s.</v>
      </c>
      <c r="I54" s="98" t="s">
        <v>31</v>
      </c>
      <c r="J54" s="123" t="str">
        <f>E21</f>
        <v>AGP nova spol. s r.o.</v>
      </c>
      <c r="L54" s="100"/>
    </row>
    <row r="55" spans="2:12" s="99" customFormat="1" ht="15.2" customHeight="1">
      <c r="B55" s="100"/>
      <c r="C55" s="98" t="s">
        <v>29</v>
      </c>
      <c r="F55" s="101" t="str">
        <f>IF(E18="","",E18)</f>
        <v>Vyplň údaj</v>
      </c>
      <c r="I55" s="98" t="s">
        <v>34</v>
      </c>
      <c r="J55" s="123" t="str">
        <f>E24</f>
        <v xml:space="preserve"> </v>
      </c>
      <c r="L55" s="100"/>
    </row>
    <row r="56" spans="2:12" s="99" customFormat="1" ht="10.35" customHeight="1">
      <c r="B56" s="100"/>
      <c r="L56" s="100"/>
    </row>
    <row r="57" spans="2:12" s="99" customFormat="1" ht="29.25" customHeight="1">
      <c r="B57" s="100"/>
      <c r="C57" s="124" t="s">
        <v>127</v>
      </c>
      <c r="D57" s="112"/>
      <c r="E57" s="112"/>
      <c r="F57" s="112"/>
      <c r="G57" s="112"/>
      <c r="H57" s="112"/>
      <c r="I57" s="112"/>
      <c r="J57" s="125" t="s">
        <v>128</v>
      </c>
      <c r="K57" s="112"/>
      <c r="L57" s="100"/>
    </row>
    <row r="58" spans="2:12" s="99" customFormat="1" ht="10.35" customHeight="1">
      <c r="B58" s="100"/>
      <c r="L58" s="100"/>
    </row>
    <row r="59" spans="2:47" s="99" customFormat="1" ht="22.9" customHeight="1">
      <c r="B59" s="100"/>
      <c r="C59" s="126" t="s">
        <v>69</v>
      </c>
      <c r="J59" s="107">
        <f>J84</f>
        <v>0</v>
      </c>
      <c r="L59" s="100"/>
      <c r="AU59" s="92" t="s">
        <v>129</v>
      </c>
    </row>
    <row r="60" spans="2:12" s="127" customFormat="1" ht="24.95" customHeight="1">
      <c r="B60" s="128"/>
      <c r="D60" s="129" t="s">
        <v>5938</v>
      </c>
      <c r="E60" s="130"/>
      <c r="F60" s="130"/>
      <c r="G60" s="130"/>
      <c r="H60" s="130"/>
      <c r="I60" s="130"/>
      <c r="J60" s="131">
        <f>J85</f>
        <v>0</v>
      </c>
      <c r="L60" s="128"/>
    </row>
    <row r="61" spans="2:12" s="127" customFormat="1" ht="24.95" customHeight="1">
      <c r="B61" s="128"/>
      <c r="D61" s="129" t="s">
        <v>5939</v>
      </c>
      <c r="E61" s="130"/>
      <c r="F61" s="130"/>
      <c r="G61" s="130"/>
      <c r="H61" s="130"/>
      <c r="I61" s="130"/>
      <c r="J61" s="131">
        <f>J110</f>
        <v>0</v>
      </c>
      <c r="L61" s="128"/>
    </row>
    <row r="62" spans="2:12" s="127" customFormat="1" ht="24.95" customHeight="1">
      <c r="B62" s="128"/>
      <c r="D62" s="129" t="s">
        <v>5940</v>
      </c>
      <c r="E62" s="130"/>
      <c r="F62" s="130"/>
      <c r="G62" s="130"/>
      <c r="H62" s="130"/>
      <c r="I62" s="130"/>
      <c r="J62" s="131">
        <f>J120</f>
        <v>0</v>
      </c>
      <c r="L62" s="128"/>
    </row>
    <row r="63" spans="2:12" s="127" customFormat="1" ht="24.95" customHeight="1">
      <c r="B63" s="128"/>
      <c r="D63" s="129" t="s">
        <v>2528</v>
      </c>
      <c r="E63" s="130"/>
      <c r="F63" s="130"/>
      <c r="G63" s="130"/>
      <c r="H63" s="130"/>
      <c r="I63" s="130"/>
      <c r="J63" s="131">
        <f>J139</f>
        <v>0</v>
      </c>
      <c r="L63" s="128"/>
    </row>
    <row r="64" spans="2:12" s="127" customFormat="1" ht="24.95" customHeight="1">
      <c r="B64" s="128"/>
      <c r="D64" s="129" t="s">
        <v>5941</v>
      </c>
      <c r="E64" s="130"/>
      <c r="F64" s="130"/>
      <c r="G64" s="130"/>
      <c r="H64" s="130"/>
      <c r="I64" s="130"/>
      <c r="J64" s="131">
        <f>J141</f>
        <v>0</v>
      </c>
      <c r="L64" s="128"/>
    </row>
    <row r="65" spans="2:12" s="99" customFormat="1" ht="21.75" customHeight="1">
      <c r="B65" s="100"/>
      <c r="L65" s="100"/>
    </row>
    <row r="66" spans="2:12" s="99" customFormat="1" ht="6.95" customHeight="1">
      <c r="B66" s="119"/>
      <c r="C66" s="120"/>
      <c r="D66" s="120"/>
      <c r="E66" s="120"/>
      <c r="F66" s="120"/>
      <c r="G66" s="120"/>
      <c r="H66" s="120"/>
      <c r="I66" s="120"/>
      <c r="J66" s="120"/>
      <c r="K66" s="120"/>
      <c r="L66" s="100"/>
    </row>
    <row r="70" spans="2:12" s="99" customFormat="1" ht="6.95" customHeight="1">
      <c r="B70" s="121"/>
      <c r="C70" s="122"/>
      <c r="D70" s="122"/>
      <c r="E70" s="122"/>
      <c r="F70" s="122"/>
      <c r="G70" s="122"/>
      <c r="H70" s="122"/>
      <c r="I70" s="122"/>
      <c r="J70" s="122"/>
      <c r="K70" s="122"/>
      <c r="L70" s="100"/>
    </row>
    <row r="71" spans="2:12" s="99" customFormat="1" ht="24.95" customHeight="1">
      <c r="B71" s="100"/>
      <c r="C71" s="96" t="s">
        <v>161</v>
      </c>
      <c r="L71" s="100"/>
    </row>
    <row r="72" spans="2:12" s="99" customFormat="1" ht="6.95" customHeight="1">
      <c r="B72" s="100"/>
      <c r="L72" s="100"/>
    </row>
    <row r="73" spans="2:12" s="99" customFormat="1" ht="12" customHeight="1">
      <c r="B73" s="100"/>
      <c r="C73" s="98" t="s">
        <v>17</v>
      </c>
      <c r="L73" s="100"/>
    </row>
    <row r="74" spans="2:12" s="99" customFormat="1" ht="16.5" customHeight="1">
      <c r="B74" s="100"/>
      <c r="E74" s="321" t="str">
        <f>E7</f>
        <v>Infekce Nemocnice Tábor, a.s.</v>
      </c>
      <c r="F74" s="322"/>
      <c r="G74" s="322"/>
      <c r="H74" s="322"/>
      <c r="L74" s="100"/>
    </row>
    <row r="75" spans="2:12" s="99" customFormat="1" ht="12" customHeight="1">
      <c r="B75" s="100"/>
      <c r="C75" s="98" t="s">
        <v>122</v>
      </c>
      <c r="L75" s="100"/>
    </row>
    <row r="76" spans="2:12" s="99" customFormat="1" ht="16.5" customHeight="1">
      <c r="B76" s="100"/>
      <c r="E76" s="316" t="str">
        <f>E9</f>
        <v>SO 03,04,05 - Kanalizace dešťová, splašková, Vodovod</v>
      </c>
      <c r="F76" s="320"/>
      <c r="G76" s="320"/>
      <c r="H76" s="320"/>
      <c r="L76" s="100"/>
    </row>
    <row r="77" spans="2:12" s="99" customFormat="1" ht="6.95" customHeight="1">
      <c r="B77" s="100"/>
      <c r="L77" s="100"/>
    </row>
    <row r="78" spans="2:12" s="99" customFormat="1" ht="12" customHeight="1">
      <c r="B78" s="100"/>
      <c r="C78" s="98" t="s">
        <v>21</v>
      </c>
      <c r="F78" s="101" t="str">
        <f>F12</f>
        <v xml:space="preserve"> </v>
      </c>
      <c r="I78" s="98" t="s">
        <v>23</v>
      </c>
      <c r="J78" s="102" t="str">
        <f>IF(J12="","",J12)</f>
        <v>12. 4. 2023</v>
      </c>
      <c r="L78" s="100"/>
    </row>
    <row r="79" spans="2:12" s="99" customFormat="1" ht="6.95" customHeight="1">
      <c r="B79" s="100"/>
      <c r="L79" s="100"/>
    </row>
    <row r="80" spans="2:12" s="99" customFormat="1" ht="15.2" customHeight="1">
      <c r="B80" s="100"/>
      <c r="C80" s="98" t="s">
        <v>25</v>
      </c>
      <c r="F80" s="101" t="str">
        <f>E15</f>
        <v>Nemocnice Tábor, a.s.</v>
      </c>
      <c r="I80" s="98" t="s">
        <v>31</v>
      </c>
      <c r="J80" s="123" t="str">
        <f>E21</f>
        <v>AGP nova spol. s r.o.</v>
      </c>
      <c r="L80" s="100"/>
    </row>
    <row r="81" spans="2:12" s="99" customFormat="1" ht="15.2" customHeight="1">
      <c r="B81" s="100"/>
      <c r="C81" s="98" t="s">
        <v>29</v>
      </c>
      <c r="F81" s="101" t="str">
        <f>IF(E18="","",E18)</f>
        <v>Vyplň údaj</v>
      </c>
      <c r="I81" s="98" t="s">
        <v>34</v>
      </c>
      <c r="J81" s="123" t="str">
        <f>E24</f>
        <v xml:space="preserve"> </v>
      </c>
      <c r="L81" s="100"/>
    </row>
    <row r="82" spans="2:12" s="99" customFormat="1" ht="10.35" customHeight="1">
      <c r="B82" s="100"/>
      <c r="L82" s="100"/>
    </row>
    <row r="83" spans="2:20" s="137" customFormat="1" ht="29.25" customHeight="1">
      <c r="B83" s="138"/>
      <c r="C83" s="139" t="s">
        <v>162</v>
      </c>
      <c r="D83" s="140" t="s">
        <v>56</v>
      </c>
      <c r="E83" s="140" t="s">
        <v>52</v>
      </c>
      <c r="F83" s="140" t="s">
        <v>53</v>
      </c>
      <c r="G83" s="140" t="s">
        <v>163</v>
      </c>
      <c r="H83" s="140" t="s">
        <v>164</v>
      </c>
      <c r="I83" s="140" t="s">
        <v>165</v>
      </c>
      <c r="J83" s="140" t="s">
        <v>128</v>
      </c>
      <c r="K83" s="141" t="s">
        <v>166</v>
      </c>
      <c r="L83" s="138"/>
      <c r="M83" s="142" t="s">
        <v>3</v>
      </c>
      <c r="N83" s="143" t="s">
        <v>41</v>
      </c>
      <c r="O83" s="143" t="s">
        <v>167</v>
      </c>
      <c r="P83" s="143" t="s">
        <v>168</v>
      </c>
      <c r="Q83" s="143" t="s">
        <v>169</v>
      </c>
      <c r="R83" s="143" t="s">
        <v>170</v>
      </c>
      <c r="S83" s="143" t="s">
        <v>171</v>
      </c>
      <c r="T83" s="144" t="s">
        <v>172</v>
      </c>
    </row>
    <row r="84" spans="2:63" s="99" customFormat="1" ht="22.9" customHeight="1">
      <c r="B84" s="100"/>
      <c r="C84" s="145" t="s">
        <v>173</v>
      </c>
      <c r="J84" s="146">
        <f>BK84</f>
        <v>0</v>
      </c>
      <c r="L84" s="100"/>
      <c r="M84" s="147"/>
      <c r="N84" s="105"/>
      <c r="O84" s="105"/>
      <c r="P84" s="148">
        <f>P85+P110+P120+P139+P141</f>
        <v>0</v>
      </c>
      <c r="Q84" s="105"/>
      <c r="R84" s="148">
        <f>R85+R110+R120+R139+R141</f>
        <v>0</v>
      </c>
      <c r="S84" s="105"/>
      <c r="T84" s="149">
        <f>T85+T110+T120+T139+T141</f>
        <v>0</v>
      </c>
      <c r="AT84" s="92" t="s">
        <v>70</v>
      </c>
      <c r="AU84" s="92" t="s">
        <v>129</v>
      </c>
      <c r="BK84" s="150">
        <f>BK85+BK110+BK120+BK139+BK141</f>
        <v>0</v>
      </c>
    </row>
    <row r="85" spans="2:63" s="151" customFormat="1" ht="25.9" customHeight="1">
      <c r="B85" s="152"/>
      <c r="D85" s="153" t="s">
        <v>70</v>
      </c>
      <c r="E85" s="154" t="s">
        <v>2591</v>
      </c>
      <c r="F85" s="154" t="s">
        <v>5942</v>
      </c>
      <c r="J85" s="155">
        <f>BK85</f>
        <v>0</v>
      </c>
      <c r="L85" s="152"/>
      <c r="M85" s="156"/>
      <c r="P85" s="157">
        <f>SUM(P86:P109)</f>
        <v>0</v>
      </c>
      <c r="R85" s="157">
        <f>SUM(R86:R109)</f>
        <v>0</v>
      </c>
      <c r="T85" s="158">
        <f>SUM(T86:T109)</f>
        <v>0</v>
      </c>
      <c r="AR85" s="153" t="s">
        <v>79</v>
      </c>
      <c r="AT85" s="159" t="s">
        <v>70</v>
      </c>
      <c r="AU85" s="159" t="s">
        <v>71</v>
      </c>
      <c r="AY85" s="153" t="s">
        <v>176</v>
      </c>
      <c r="BK85" s="160">
        <f>SUM(BK86:BK109)</f>
        <v>0</v>
      </c>
    </row>
    <row r="86" spans="2:65" s="99" customFormat="1" ht="62.65" customHeight="1">
      <c r="B86" s="100"/>
      <c r="C86" s="206" t="s">
        <v>15</v>
      </c>
      <c r="D86" s="206" t="s">
        <v>178</v>
      </c>
      <c r="E86" s="207" t="s">
        <v>5943</v>
      </c>
      <c r="F86" s="208" t="s">
        <v>5944</v>
      </c>
      <c r="G86" s="209" t="s">
        <v>291</v>
      </c>
      <c r="H86" s="210">
        <v>1</v>
      </c>
      <c r="I86" s="4"/>
      <c r="J86" s="211">
        <f aca="true" t="shared" si="0" ref="J86:J109">ROUND(I86*H86,2)</f>
        <v>0</v>
      </c>
      <c r="K86" s="208" t="s">
        <v>3</v>
      </c>
      <c r="L86" s="100"/>
      <c r="M86" s="212" t="s">
        <v>3</v>
      </c>
      <c r="N86" s="163" t="s">
        <v>42</v>
      </c>
      <c r="P86" s="164">
        <f aca="true" t="shared" si="1" ref="P86:P109">O86*H86</f>
        <v>0</v>
      </c>
      <c r="Q86" s="164">
        <v>0</v>
      </c>
      <c r="R86" s="164">
        <f aca="true" t="shared" si="2" ref="R86:R109">Q86*H86</f>
        <v>0</v>
      </c>
      <c r="S86" s="164">
        <v>0</v>
      </c>
      <c r="T86" s="165">
        <f aca="true" t="shared" si="3" ref="T86:T109">S86*H86</f>
        <v>0</v>
      </c>
      <c r="AR86" s="166" t="s">
        <v>288</v>
      </c>
      <c r="AT86" s="166" t="s">
        <v>178</v>
      </c>
      <c r="AU86" s="166" t="s">
        <v>15</v>
      </c>
      <c r="AY86" s="92" t="s">
        <v>176</v>
      </c>
      <c r="BE86" s="167">
        <f aca="true" t="shared" si="4" ref="BE86:BE109">IF(N86="základní",J86,0)</f>
        <v>0</v>
      </c>
      <c r="BF86" s="167">
        <f aca="true" t="shared" si="5" ref="BF86:BF109">IF(N86="snížená",J86,0)</f>
        <v>0</v>
      </c>
      <c r="BG86" s="167">
        <f aca="true" t="shared" si="6" ref="BG86:BG109">IF(N86="zákl. přenesená",J86,0)</f>
        <v>0</v>
      </c>
      <c r="BH86" s="167">
        <f aca="true" t="shared" si="7" ref="BH86:BH109">IF(N86="sníž. přenesená",J86,0)</f>
        <v>0</v>
      </c>
      <c r="BI86" s="167">
        <f aca="true" t="shared" si="8" ref="BI86:BI109">IF(N86="nulová",J86,0)</f>
        <v>0</v>
      </c>
      <c r="BJ86" s="92" t="s">
        <v>15</v>
      </c>
      <c r="BK86" s="167">
        <f aca="true" t="shared" si="9" ref="BK86:BK109">ROUND(I86*H86,2)</f>
        <v>0</v>
      </c>
      <c r="BL86" s="92" t="s">
        <v>288</v>
      </c>
      <c r="BM86" s="166" t="s">
        <v>79</v>
      </c>
    </row>
    <row r="87" spans="2:65" s="99" customFormat="1" ht="62.65" customHeight="1">
      <c r="B87" s="100"/>
      <c r="C87" s="206" t="s">
        <v>79</v>
      </c>
      <c r="D87" s="206" t="s">
        <v>178</v>
      </c>
      <c r="E87" s="207" t="s">
        <v>5945</v>
      </c>
      <c r="F87" s="208" t="s">
        <v>5946</v>
      </c>
      <c r="G87" s="209" t="s">
        <v>291</v>
      </c>
      <c r="H87" s="210">
        <v>1</v>
      </c>
      <c r="I87" s="4"/>
      <c r="J87" s="211">
        <f t="shared" si="0"/>
        <v>0</v>
      </c>
      <c r="K87" s="208" t="s">
        <v>3</v>
      </c>
      <c r="L87" s="100"/>
      <c r="M87" s="212" t="s">
        <v>3</v>
      </c>
      <c r="N87" s="163" t="s">
        <v>42</v>
      </c>
      <c r="P87" s="164">
        <f t="shared" si="1"/>
        <v>0</v>
      </c>
      <c r="Q87" s="164">
        <v>0</v>
      </c>
      <c r="R87" s="164">
        <f t="shared" si="2"/>
        <v>0</v>
      </c>
      <c r="S87" s="164">
        <v>0</v>
      </c>
      <c r="T87" s="165">
        <f t="shared" si="3"/>
        <v>0</v>
      </c>
      <c r="AR87" s="166" t="s">
        <v>288</v>
      </c>
      <c r="AT87" s="166" t="s">
        <v>178</v>
      </c>
      <c r="AU87" s="166" t="s">
        <v>15</v>
      </c>
      <c r="AY87" s="92" t="s">
        <v>176</v>
      </c>
      <c r="BE87" s="167">
        <f t="shared" si="4"/>
        <v>0</v>
      </c>
      <c r="BF87" s="167">
        <f t="shared" si="5"/>
        <v>0</v>
      </c>
      <c r="BG87" s="167">
        <f t="shared" si="6"/>
        <v>0</v>
      </c>
      <c r="BH87" s="167">
        <f t="shared" si="7"/>
        <v>0</v>
      </c>
      <c r="BI87" s="167">
        <f t="shared" si="8"/>
        <v>0</v>
      </c>
      <c r="BJ87" s="92" t="s">
        <v>15</v>
      </c>
      <c r="BK87" s="167">
        <f t="shared" si="9"/>
        <v>0</v>
      </c>
      <c r="BL87" s="92" t="s">
        <v>288</v>
      </c>
      <c r="BM87" s="166" t="s">
        <v>183</v>
      </c>
    </row>
    <row r="88" spans="2:65" s="99" customFormat="1" ht="55.5" customHeight="1">
      <c r="B88" s="100"/>
      <c r="C88" s="206" t="s">
        <v>195</v>
      </c>
      <c r="D88" s="206" t="s">
        <v>178</v>
      </c>
      <c r="E88" s="207" t="s">
        <v>5947</v>
      </c>
      <c r="F88" s="208" t="s">
        <v>5948</v>
      </c>
      <c r="G88" s="209" t="s">
        <v>291</v>
      </c>
      <c r="H88" s="210">
        <v>1</v>
      </c>
      <c r="I88" s="4"/>
      <c r="J88" s="211">
        <f t="shared" si="0"/>
        <v>0</v>
      </c>
      <c r="K88" s="208" t="s">
        <v>3</v>
      </c>
      <c r="L88" s="100"/>
      <c r="M88" s="212" t="s">
        <v>3</v>
      </c>
      <c r="N88" s="163" t="s">
        <v>42</v>
      </c>
      <c r="P88" s="164">
        <f t="shared" si="1"/>
        <v>0</v>
      </c>
      <c r="Q88" s="164">
        <v>0</v>
      </c>
      <c r="R88" s="164">
        <f t="shared" si="2"/>
        <v>0</v>
      </c>
      <c r="S88" s="164">
        <v>0</v>
      </c>
      <c r="T88" s="165">
        <f t="shared" si="3"/>
        <v>0</v>
      </c>
      <c r="AR88" s="166" t="s">
        <v>288</v>
      </c>
      <c r="AT88" s="166" t="s">
        <v>178</v>
      </c>
      <c r="AU88" s="166" t="s">
        <v>15</v>
      </c>
      <c r="AY88" s="92" t="s">
        <v>176</v>
      </c>
      <c r="BE88" s="167">
        <f t="shared" si="4"/>
        <v>0</v>
      </c>
      <c r="BF88" s="167">
        <f t="shared" si="5"/>
        <v>0</v>
      </c>
      <c r="BG88" s="167">
        <f t="shared" si="6"/>
        <v>0</v>
      </c>
      <c r="BH88" s="167">
        <f t="shared" si="7"/>
        <v>0</v>
      </c>
      <c r="BI88" s="167">
        <f t="shared" si="8"/>
        <v>0</v>
      </c>
      <c r="BJ88" s="92" t="s">
        <v>15</v>
      </c>
      <c r="BK88" s="167">
        <f t="shared" si="9"/>
        <v>0</v>
      </c>
      <c r="BL88" s="92" t="s">
        <v>288</v>
      </c>
      <c r="BM88" s="166" t="s">
        <v>223</v>
      </c>
    </row>
    <row r="89" spans="2:65" s="99" customFormat="1" ht="66.75" customHeight="1">
      <c r="B89" s="100"/>
      <c r="C89" s="206" t="s">
        <v>183</v>
      </c>
      <c r="D89" s="206" t="s">
        <v>178</v>
      </c>
      <c r="E89" s="207" t="s">
        <v>5949</v>
      </c>
      <c r="F89" s="208" t="s">
        <v>5950</v>
      </c>
      <c r="G89" s="209" t="s">
        <v>2778</v>
      </c>
      <c r="H89" s="210">
        <v>1</v>
      </c>
      <c r="I89" s="4"/>
      <c r="J89" s="211">
        <f t="shared" si="0"/>
        <v>0</v>
      </c>
      <c r="K89" s="208" t="s">
        <v>3</v>
      </c>
      <c r="L89" s="100"/>
      <c r="M89" s="212" t="s">
        <v>3</v>
      </c>
      <c r="N89" s="163" t="s">
        <v>42</v>
      </c>
      <c r="P89" s="164">
        <f t="shared" si="1"/>
        <v>0</v>
      </c>
      <c r="Q89" s="164">
        <v>0</v>
      </c>
      <c r="R89" s="164">
        <f t="shared" si="2"/>
        <v>0</v>
      </c>
      <c r="S89" s="164">
        <v>0</v>
      </c>
      <c r="T89" s="165">
        <f t="shared" si="3"/>
        <v>0</v>
      </c>
      <c r="AR89" s="166" t="s">
        <v>288</v>
      </c>
      <c r="AT89" s="166" t="s">
        <v>178</v>
      </c>
      <c r="AU89" s="166" t="s">
        <v>15</v>
      </c>
      <c r="AY89" s="92" t="s">
        <v>176</v>
      </c>
      <c r="BE89" s="167">
        <f t="shared" si="4"/>
        <v>0</v>
      </c>
      <c r="BF89" s="167">
        <f t="shared" si="5"/>
        <v>0</v>
      </c>
      <c r="BG89" s="167">
        <f t="shared" si="6"/>
        <v>0</v>
      </c>
      <c r="BH89" s="167">
        <f t="shared" si="7"/>
        <v>0</v>
      </c>
      <c r="BI89" s="167">
        <f t="shared" si="8"/>
        <v>0</v>
      </c>
      <c r="BJ89" s="92" t="s">
        <v>15</v>
      </c>
      <c r="BK89" s="167">
        <f t="shared" si="9"/>
        <v>0</v>
      </c>
      <c r="BL89" s="92" t="s">
        <v>288</v>
      </c>
      <c r="BM89" s="166" t="s">
        <v>241</v>
      </c>
    </row>
    <row r="90" spans="2:65" s="99" customFormat="1" ht="24.2" customHeight="1">
      <c r="B90" s="100"/>
      <c r="C90" s="206" t="s">
        <v>213</v>
      </c>
      <c r="D90" s="206" t="s">
        <v>178</v>
      </c>
      <c r="E90" s="207" t="s">
        <v>5951</v>
      </c>
      <c r="F90" s="208" t="s">
        <v>5952</v>
      </c>
      <c r="G90" s="209" t="s">
        <v>269</v>
      </c>
      <c r="H90" s="210">
        <v>50</v>
      </c>
      <c r="I90" s="4"/>
      <c r="J90" s="211">
        <f t="shared" si="0"/>
        <v>0</v>
      </c>
      <c r="K90" s="208" t="s">
        <v>3</v>
      </c>
      <c r="L90" s="100"/>
      <c r="M90" s="212" t="s">
        <v>3</v>
      </c>
      <c r="N90" s="163" t="s">
        <v>42</v>
      </c>
      <c r="P90" s="164">
        <f t="shared" si="1"/>
        <v>0</v>
      </c>
      <c r="Q90" s="164">
        <v>0</v>
      </c>
      <c r="R90" s="164">
        <f t="shared" si="2"/>
        <v>0</v>
      </c>
      <c r="S90" s="164">
        <v>0</v>
      </c>
      <c r="T90" s="165">
        <f t="shared" si="3"/>
        <v>0</v>
      </c>
      <c r="AR90" s="166" t="s">
        <v>288</v>
      </c>
      <c r="AT90" s="166" t="s">
        <v>178</v>
      </c>
      <c r="AU90" s="166" t="s">
        <v>15</v>
      </c>
      <c r="AY90" s="92" t="s">
        <v>176</v>
      </c>
      <c r="BE90" s="167">
        <f t="shared" si="4"/>
        <v>0</v>
      </c>
      <c r="BF90" s="167">
        <f t="shared" si="5"/>
        <v>0</v>
      </c>
      <c r="BG90" s="167">
        <f t="shared" si="6"/>
        <v>0</v>
      </c>
      <c r="BH90" s="167">
        <f t="shared" si="7"/>
        <v>0</v>
      </c>
      <c r="BI90" s="167">
        <f t="shared" si="8"/>
        <v>0</v>
      </c>
      <c r="BJ90" s="92" t="s">
        <v>15</v>
      </c>
      <c r="BK90" s="167">
        <f t="shared" si="9"/>
        <v>0</v>
      </c>
      <c r="BL90" s="92" t="s">
        <v>288</v>
      </c>
      <c r="BM90" s="166" t="s">
        <v>253</v>
      </c>
    </row>
    <row r="91" spans="2:65" s="99" customFormat="1" ht="24.2" customHeight="1">
      <c r="B91" s="100"/>
      <c r="C91" s="206" t="s">
        <v>223</v>
      </c>
      <c r="D91" s="206" t="s">
        <v>178</v>
      </c>
      <c r="E91" s="207" t="s">
        <v>5953</v>
      </c>
      <c r="F91" s="208" t="s">
        <v>5954</v>
      </c>
      <c r="G91" s="209" t="s">
        <v>269</v>
      </c>
      <c r="H91" s="210">
        <v>36</v>
      </c>
      <c r="I91" s="4"/>
      <c r="J91" s="211">
        <f t="shared" si="0"/>
        <v>0</v>
      </c>
      <c r="K91" s="208" t="s">
        <v>3</v>
      </c>
      <c r="L91" s="100"/>
      <c r="M91" s="212" t="s">
        <v>3</v>
      </c>
      <c r="N91" s="163" t="s">
        <v>42</v>
      </c>
      <c r="P91" s="164">
        <f t="shared" si="1"/>
        <v>0</v>
      </c>
      <c r="Q91" s="164">
        <v>0</v>
      </c>
      <c r="R91" s="164">
        <f t="shared" si="2"/>
        <v>0</v>
      </c>
      <c r="S91" s="164">
        <v>0</v>
      </c>
      <c r="T91" s="165">
        <f t="shared" si="3"/>
        <v>0</v>
      </c>
      <c r="AR91" s="166" t="s">
        <v>288</v>
      </c>
      <c r="AT91" s="166" t="s">
        <v>178</v>
      </c>
      <c r="AU91" s="166" t="s">
        <v>15</v>
      </c>
      <c r="AY91" s="92" t="s">
        <v>176</v>
      </c>
      <c r="BE91" s="167">
        <f t="shared" si="4"/>
        <v>0</v>
      </c>
      <c r="BF91" s="167">
        <f t="shared" si="5"/>
        <v>0</v>
      </c>
      <c r="BG91" s="167">
        <f t="shared" si="6"/>
        <v>0</v>
      </c>
      <c r="BH91" s="167">
        <f t="shared" si="7"/>
        <v>0</v>
      </c>
      <c r="BI91" s="167">
        <f t="shared" si="8"/>
        <v>0</v>
      </c>
      <c r="BJ91" s="92" t="s">
        <v>15</v>
      </c>
      <c r="BK91" s="167">
        <f t="shared" si="9"/>
        <v>0</v>
      </c>
      <c r="BL91" s="92" t="s">
        <v>288</v>
      </c>
      <c r="BM91" s="166" t="s">
        <v>266</v>
      </c>
    </row>
    <row r="92" spans="2:65" s="99" customFormat="1" ht="24.2" customHeight="1">
      <c r="B92" s="100"/>
      <c r="C92" s="206" t="s">
        <v>235</v>
      </c>
      <c r="D92" s="206" t="s">
        <v>178</v>
      </c>
      <c r="E92" s="207" t="s">
        <v>2603</v>
      </c>
      <c r="F92" s="208" t="s">
        <v>5955</v>
      </c>
      <c r="G92" s="209" t="s">
        <v>269</v>
      </c>
      <c r="H92" s="210">
        <v>55</v>
      </c>
      <c r="I92" s="4"/>
      <c r="J92" s="211">
        <f t="shared" si="0"/>
        <v>0</v>
      </c>
      <c r="K92" s="208" t="s">
        <v>3</v>
      </c>
      <c r="L92" s="100"/>
      <c r="M92" s="212" t="s">
        <v>3</v>
      </c>
      <c r="N92" s="163" t="s">
        <v>42</v>
      </c>
      <c r="P92" s="164">
        <f t="shared" si="1"/>
        <v>0</v>
      </c>
      <c r="Q92" s="164">
        <v>0</v>
      </c>
      <c r="R92" s="164">
        <f t="shared" si="2"/>
        <v>0</v>
      </c>
      <c r="S92" s="164">
        <v>0</v>
      </c>
      <c r="T92" s="165">
        <f t="shared" si="3"/>
        <v>0</v>
      </c>
      <c r="AR92" s="166" t="s">
        <v>288</v>
      </c>
      <c r="AT92" s="166" t="s">
        <v>178</v>
      </c>
      <c r="AU92" s="166" t="s">
        <v>15</v>
      </c>
      <c r="AY92" s="92" t="s">
        <v>176</v>
      </c>
      <c r="BE92" s="167">
        <f t="shared" si="4"/>
        <v>0</v>
      </c>
      <c r="BF92" s="167">
        <f t="shared" si="5"/>
        <v>0</v>
      </c>
      <c r="BG92" s="167">
        <f t="shared" si="6"/>
        <v>0</v>
      </c>
      <c r="BH92" s="167">
        <f t="shared" si="7"/>
        <v>0</v>
      </c>
      <c r="BI92" s="167">
        <f t="shared" si="8"/>
        <v>0</v>
      </c>
      <c r="BJ92" s="92" t="s">
        <v>15</v>
      </c>
      <c r="BK92" s="167">
        <f t="shared" si="9"/>
        <v>0</v>
      </c>
      <c r="BL92" s="92" t="s">
        <v>288</v>
      </c>
      <c r="BM92" s="166" t="s">
        <v>277</v>
      </c>
    </row>
    <row r="93" spans="2:65" s="99" customFormat="1" ht="24.2" customHeight="1">
      <c r="B93" s="100"/>
      <c r="C93" s="206" t="s">
        <v>241</v>
      </c>
      <c r="D93" s="206" t="s">
        <v>178</v>
      </c>
      <c r="E93" s="207" t="s">
        <v>2605</v>
      </c>
      <c r="F93" s="208" t="s">
        <v>5956</v>
      </c>
      <c r="G93" s="209" t="s">
        <v>269</v>
      </c>
      <c r="H93" s="210">
        <v>16</v>
      </c>
      <c r="I93" s="4"/>
      <c r="J93" s="211">
        <f t="shared" si="0"/>
        <v>0</v>
      </c>
      <c r="K93" s="208" t="s">
        <v>3</v>
      </c>
      <c r="L93" s="100"/>
      <c r="M93" s="212" t="s">
        <v>3</v>
      </c>
      <c r="N93" s="163" t="s">
        <v>42</v>
      </c>
      <c r="P93" s="164">
        <f t="shared" si="1"/>
        <v>0</v>
      </c>
      <c r="Q93" s="164">
        <v>0</v>
      </c>
      <c r="R93" s="164">
        <f t="shared" si="2"/>
        <v>0</v>
      </c>
      <c r="S93" s="164">
        <v>0</v>
      </c>
      <c r="T93" s="165">
        <f t="shared" si="3"/>
        <v>0</v>
      </c>
      <c r="AR93" s="166" t="s">
        <v>288</v>
      </c>
      <c r="AT93" s="166" t="s">
        <v>178</v>
      </c>
      <c r="AU93" s="166" t="s">
        <v>15</v>
      </c>
      <c r="AY93" s="92" t="s">
        <v>176</v>
      </c>
      <c r="BE93" s="167">
        <f t="shared" si="4"/>
        <v>0</v>
      </c>
      <c r="BF93" s="167">
        <f t="shared" si="5"/>
        <v>0</v>
      </c>
      <c r="BG93" s="167">
        <f t="shared" si="6"/>
        <v>0</v>
      </c>
      <c r="BH93" s="167">
        <f t="shared" si="7"/>
        <v>0</v>
      </c>
      <c r="BI93" s="167">
        <f t="shared" si="8"/>
        <v>0</v>
      </c>
      <c r="BJ93" s="92" t="s">
        <v>15</v>
      </c>
      <c r="BK93" s="167">
        <f t="shared" si="9"/>
        <v>0</v>
      </c>
      <c r="BL93" s="92" t="s">
        <v>288</v>
      </c>
      <c r="BM93" s="166" t="s">
        <v>288</v>
      </c>
    </row>
    <row r="94" spans="2:65" s="99" customFormat="1" ht="16.5" customHeight="1">
      <c r="B94" s="100"/>
      <c r="C94" s="206" t="s">
        <v>246</v>
      </c>
      <c r="D94" s="206" t="s">
        <v>178</v>
      </c>
      <c r="E94" s="207" t="s">
        <v>2609</v>
      </c>
      <c r="F94" s="208" t="s">
        <v>5957</v>
      </c>
      <c r="G94" s="209" t="s">
        <v>291</v>
      </c>
      <c r="H94" s="210">
        <v>4</v>
      </c>
      <c r="I94" s="4"/>
      <c r="J94" s="211">
        <f t="shared" si="0"/>
        <v>0</v>
      </c>
      <c r="K94" s="208" t="s">
        <v>3</v>
      </c>
      <c r="L94" s="100"/>
      <c r="M94" s="212" t="s">
        <v>3</v>
      </c>
      <c r="N94" s="163" t="s">
        <v>42</v>
      </c>
      <c r="P94" s="164">
        <f t="shared" si="1"/>
        <v>0</v>
      </c>
      <c r="Q94" s="164">
        <v>0</v>
      </c>
      <c r="R94" s="164">
        <f t="shared" si="2"/>
        <v>0</v>
      </c>
      <c r="S94" s="164">
        <v>0</v>
      </c>
      <c r="T94" s="165">
        <f t="shared" si="3"/>
        <v>0</v>
      </c>
      <c r="AR94" s="166" t="s">
        <v>288</v>
      </c>
      <c r="AT94" s="166" t="s">
        <v>178</v>
      </c>
      <c r="AU94" s="166" t="s">
        <v>15</v>
      </c>
      <c r="AY94" s="92" t="s">
        <v>176</v>
      </c>
      <c r="BE94" s="167">
        <f t="shared" si="4"/>
        <v>0</v>
      </c>
      <c r="BF94" s="167">
        <f t="shared" si="5"/>
        <v>0</v>
      </c>
      <c r="BG94" s="167">
        <f t="shared" si="6"/>
        <v>0</v>
      </c>
      <c r="BH94" s="167">
        <f t="shared" si="7"/>
        <v>0</v>
      </c>
      <c r="BI94" s="167">
        <f t="shared" si="8"/>
        <v>0</v>
      </c>
      <c r="BJ94" s="92" t="s">
        <v>15</v>
      </c>
      <c r="BK94" s="167">
        <f t="shared" si="9"/>
        <v>0</v>
      </c>
      <c r="BL94" s="92" t="s">
        <v>288</v>
      </c>
      <c r="BM94" s="166" t="s">
        <v>300</v>
      </c>
    </row>
    <row r="95" spans="2:65" s="99" customFormat="1" ht="16.5" customHeight="1">
      <c r="B95" s="100"/>
      <c r="C95" s="206" t="s">
        <v>253</v>
      </c>
      <c r="D95" s="206" t="s">
        <v>178</v>
      </c>
      <c r="E95" s="207" t="s">
        <v>5958</v>
      </c>
      <c r="F95" s="208" t="s">
        <v>5959</v>
      </c>
      <c r="G95" s="209" t="s">
        <v>291</v>
      </c>
      <c r="H95" s="210">
        <v>1</v>
      </c>
      <c r="I95" s="4"/>
      <c r="J95" s="211">
        <f t="shared" si="0"/>
        <v>0</v>
      </c>
      <c r="K95" s="208" t="s">
        <v>3</v>
      </c>
      <c r="L95" s="100"/>
      <c r="M95" s="212" t="s">
        <v>3</v>
      </c>
      <c r="N95" s="163" t="s">
        <v>42</v>
      </c>
      <c r="P95" s="164">
        <f t="shared" si="1"/>
        <v>0</v>
      </c>
      <c r="Q95" s="164">
        <v>0</v>
      </c>
      <c r="R95" s="164">
        <f t="shared" si="2"/>
        <v>0</v>
      </c>
      <c r="S95" s="164">
        <v>0</v>
      </c>
      <c r="T95" s="165">
        <f t="shared" si="3"/>
        <v>0</v>
      </c>
      <c r="AR95" s="166" t="s">
        <v>288</v>
      </c>
      <c r="AT95" s="166" t="s">
        <v>178</v>
      </c>
      <c r="AU95" s="166" t="s">
        <v>15</v>
      </c>
      <c r="AY95" s="92" t="s">
        <v>176</v>
      </c>
      <c r="BE95" s="167">
        <f t="shared" si="4"/>
        <v>0</v>
      </c>
      <c r="BF95" s="167">
        <f t="shared" si="5"/>
        <v>0</v>
      </c>
      <c r="BG95" s="167">
        <f t="shared" si="6"/>
        <v>0</v>
      </c>
      <c r="BH95" s="167">
        <f t="shared" si="7"/>
        <v>0</v>
      </c>
      <c r="BI95" s="167">
        <f t="shared" si="8"/>
        <v>0</v>
      </c>
      <c r="BJ95" s="92" t="s">
        <v>15</v>
      </c>
      <c r="BK95" s="167">
        <f t="shared" si="9"/>
        <v>0</v>
      </c>
      <c r="BL95" s="92" t="s">
        <v>288</v>
      </c>
      <c r="BM95" s="166" t="s">
        <v>311</v>
      </c>
    </row>
    <row r="96" spans="2:65" s="99" customFormat="1" ht="16.5" customHeight="1">
      <c r="B96" s="100"/>
      <c r="C96" s="206" t="s">
        <v>259</v>
      </c>
      <c r="D96" s="206" t="s">
        <v>178</v>
      </c>
      <c r="E96" s="207" t="s">
        <v>5960</v>
      </c>
      <c r="F96" s="208" t="s">
        <v>5961</v>
      </c>
      <c r="G96" s="209" t="s">
        <v>291</v>
      </c>
      <c r="H96" s="210">
        <v>7</v>
      </c>
      <c r="I96" s="4"/>
      <c r="J96" s="211">
        <f t="shared" si="0"/>
        <v>0</v>
      </c>
      <c r="K96" s="208" t="s">
        <v>3</v>
      </c>
      <c r="L96" s="100"/>
      <c r="M96" s="212" t="s">
        <v>3</v>
      </c>
      <c r="N96" s="163" t="s">
        <v>42</v>
      </c>
      <c r="P96" s="164">
        <f t="shared" si="1"/>
        <v>0</v>
      </c>
      <c r="Q96" s="164">
        <v>0</v>
      </c>
      <c r="R96" s="164">
        <f t="shared" si="2"/>
        <v>0</v>
      </c>
      <c r="S96" s="164">
        <v>0</v>
      </c>
      <c r="T96" s="165">
        <f t="shared" si="3"/>
        <v>0</v>
      </c>
      <c r="AR96" s="166" t="s">
        <v>288</v>
      </c>
      <c r="AT96" s="166" t="s">
        <v>178</v>
      </c>
      <c r="AU96" s="166" t="s">
        <v>15</v>
      </c>
      <c r="AY96" s="92" t="s">
        <v>176</v>
      </c>
      <c r="BE96" s="167">
        <f t="shared" si="4"/>
        <v>0</v>
      </c>
      <c r="BF96" s="167">
        <f t="shared" si="5"/>
        <v>0</v>
      </c>
      <c r="BG96" s="167">
        <f t="shared" si="6"/>
        <v>0</v>
      </c>
      <c r="BH96" s="167">
        <f t="shared" si="7"/>
        <v>0</v>
      </c>
      <c r="BI96" s="167">
        <f t="shared" si="8"/>
        <v>0</v>
      </c>
      <c r="BJ96" s="92" t="s">
        <v>15</v>
      </c>
      <c r="BK96" s="167">
        <f t="shared" si="9"/>
        <v>0</v>
      </c>
      <c r="BL96" s="92" t="s">
        <v>288</v>
      </c>
      <c r="BM96" s="166" t="s">
        <v>321</v>
      </c>
    </row>
    <row r="97" spans="2:65" s="99" customFormat="1" ht="16.5" customHeight="1">
      <c r="B97" s="100"/>
      <c r="C97" s="206" t="s">
        <v>266</v>
      </c>
      <c r="D97" s="206" t="s">
        <v>178</v>
      </c>
      <c r="E97" s="207" t="s">
        <v>5962</v>
      </c>
      <c r="F97" s="208" t="s">
        <v>5963</v>
      </c>
      <c r="G97" s="209" t="s">
        <v>291</v>
      </c>
      <c r="H97" s="210">
        <v>2</v>
      </c>
      <c r="I97" s="4"/>
      <c r="J97" s="211">
        <f t="shared" si="0"/>
        <v>0</v>
      </c>
      <c r="K97" s="208" t="s">
        <v>3</v>
      </c>
      <c r="L97" s="100"/>
      <c r="M97" s="212" t="s">
        <v>3</v>
      </c>
      <c r="N97" s="163" t="s">
        <v>42</v>
      </c>
      <c r="P97" s="164">
        <f t="shared" si="1"/>
        <v>0</v>
      </c>
      <c r="Q97" s="164">
        <v>0</v>
      </c>
      <c r="R97" s="164">
        <f t="shared" si="2"/>
        <v>0</v>
      </c>
      <c r="S97" s="164">
        <v>0</v>
      </c>
      <c r="T97" s="165">
        <f t="shared" si="3"/>
        <v>0</v>
      </c>
      <c r="AR97" s="166" t="s">
        <v>288</v>
      </c>
      <c r="AT97" s="166" t="s">
        <v>178</v>
      </c>
      <c r="AU97" s="166" t="s">
        <v>15</v>
      </c>
      <c r="AY97" s="92" t="s">
        <v>176</v>
      </c>
      <c r="BE97" s="167">
        <f t="shared" si="4"/>
        <v>0</v>
      </c>
      <c r="BF97" s="167">
        <f t="shared" si="5"/>
        <v>0</v>
      </c>
      <c r="BG97" s="167">
        <f t="shared" si="6"/>
        <v>0</v>
      </c>
      <c r="BH97" s="167">
        <f t="shared" si="7"/>
        <v>0</v>
      </c>
      <c r="BI97" s="167">
        <f t="shared" si="8"/>
        <v>0</v>
      </c>
      <c r="BJ97" s="92" t="s">
        <v>15</v>
      </c>
      <c r="BK97" s="167">
        <f t="shared" si="9"/>
        <v>0</v>
      </c>
      <c r="BL97" s="92" t="s">
        <v>288</v>
      </c>
      <c r="BM97" s="166" t="s">
        <v>334</v>
      </c>
    </row>
    <row r="98" spans="2:65" s="99" customFormat="1" ht="16.5" customHeight="1">
      <c r="B98" s="100"/>
      <c r="C98" s="206" t="s">
        <v>273</v>
      </c>
      <c r="D98" s="206" t="s">
        <v>178</v>
      </c>
      <c r="E98" s="207" t="s">
        <v>5964</v>
      </c>
      <c r="F98" s="208" t="s">
        <v>5965</v>
      </c>
      <c r="G98" s="209" t="s">
        <v>291</v>
      </c>
      <c r="H98" s="210">
        <v>2</v>
      </c>
      <c r="I98" s="4"/>
      <c r="J98" s="211">
        <f t="shared" si="0"/>
        <v>0</v>
      </c>
      <c r="K98" s="208" t="s">
        <v>3</v>
      </c>
      <c r="L98" s="100"/>
      <c r="M98" s="212" t="s">
        <v>3</v>
      </c>
      <c r="N98" s="163" t="s">
        <v>42</v>
      </c>
      <c r="P98" s="164">
        <f t="shared" si="1"/>
        <v>0</v>
      </c>
      <c r="Q98" s="164">
        <v>0</v>
      </c>
      <c r="R98" s="164">
        <f t="shared" si="2"/>
        <v>0</v>
      </c>
      <c r="S98" s="164">
        <v>0</v>
      </c>
      <c r="T98" s="165">
        <f t="shared" si="3"/>
        <v>0</v>
      </c>
      <c r="AR98" s="166" t="s">
        <v>288</v>
      </c>
      <c r="AT98" s="166" t="s">
        <v>178</v>
      </c>
      <c r="AU98" s="166" t="s">
        <v>15</v>
      </c>
      <c r="AY98" s="92" t="s">
        <v>176</v>
      </c>
      <c r="BE98" s="167">
        <f t="shared" si="4"/>
        <v>0</v>
      </c>
      <c r="BF98" s="167">
        <f t="shared" si="5"/>
        <v>0</v>
      </c>
      <c r="BG98" s="167">
        <f t="shared" si="6"/>
        <v>0</v>
      </c>
      <c r="BH98" s="167">
        <f t="shared" si="7"/>
        <v>0</v>
      </c>
      <c r="BI98" s="167">
        <f t="shared" si="8"/>
        <v>0</v>
      </c>
      <c r="BJ98" s="92" t="s">
        <v>15</v>
      </c>
      <c r="BK98" s="167">
        <f t="shared" si="9"/>
        <v>0</v>
      </c>
      <c r="BL98" s="92" t="s">
        <v>288</v>
      </c>
      <c r="BM98" s="166" t="s">
        <v>346</v>
      </c>
    </row>
    <row r="99" spans="2:65" s="99" customFormat="1" ht="16.5" customHeight="1">
      <c r="B99" s="100"/>
      <c r="C99" s="206" t="s">
        <v>277</v>
      </c>
      <c r="D99" s="206" t="s">
        <v>178</v>
      </c>
      <c r="E99" s="207" t="s">
        <v>5966</v>
      </c>
      <c r="F99" s="208" t="s">
        <v>5967</v>
      </c>
      <c r="G99" s="209" t="s">
        <v>291</v>
      </c>
      <c r="H99" s="210">
        <v>1</v>
      </c>
      <c r="I99" s="4"/>
      <c r="J99" s="211">
        <f t="shared" si="0"/>
        <v>0</v>
      </c>
      <c r="K99" s="208" t="s">
        <v>3</v>
      </c>
      <c r="L99" s="100"/>
      <c r="M99" s="212" t="s">
        <v>3</v>
      </c>
      <c r="N99" s="163" t="s">
        <v>42</v>
      </c>
      <c r="P99" s="164">
        <f t="shared" si="1"/>
        <v>0</v>
      </c>
      <c r="Q99" s="164">
        <v>0</v>
      </c>
      <c r="R99" s="164">
        <f t="shared" si="2"/>
        <v>0</v>
      </c>
      <c r="S99" s="164">
        <v>0</v>
      </c>
      <c r="T99" s="165">
        <f t="shared" si="3"/>
        <v>0</v>
      </c>
      <c r="AR99" s="166" t="s">
        <v>288</v>
      </c>
      <c r="AT99" s="166" t="s">
        <v>178</v>
      </c>
      <c r="AU99" s="166" t="s">
        <v>15</v>
      </c>
      <c r="AY99" s="92" t="s">
        <v>176</v>
      </c>
      <c r="BE99" s="167">
        <f t="shared" si="4"/>
        <v>0</v>
      </c>
      <c r="BF99" s="167">
        <f t="shared" si="5"/>
        <v>0</v>
      </c>
      <c r="BG99" s="167">
        <f t="shared" si="6"/>
        <v>0</v>
      </c>
      <c r="BH99" s="167">
        <f t="shared" si="7"/>
        <v>0</v>
      </c>
      <c r="BI99" s="167">
        <f t="shared" si="8"/>
        <v>0</v>
      </c>
      <c r="BJ99" s="92" t="s">
        <v>15</v>
      </c>
      <c r="BK99" s="167">
        <f t="shared" si="9"/>
        <v>0</v>
      </c>
      <c r="BL99" s="92" t="s">
        <v>288</v>
      </c>
      <c r="BM99" s="166" t="s">
        <v>359</v>
      </c>
    </row>
    <row r="100" spans="2:65" s="99" customFormat="1" ht="16.5" customHeight="1">
      <c r="B100" s="100"/>
      <c r="C100" s="206" t="s">
        <v>9</v>
      </c>
      <c r="D100" s="206" t="s">
        <v>178</v>
      </c>
      <c r="E100" s="207" t="s">
        <v>5968</v>
      </c>
      <c r="F100" s="208" t="s">
        <v>5969</v>
      </c>
      <c r="G100" s="209" t="s">
        <v>291</v>
      </c>
      <c r="H100" s="210">
        <v>1</v>
      </c>
      <c r="I100" s="4"/>
      <c r="J100" s="211">
        <f t="shared" si="0"/>
        <v>0</v>
      </c>
      <c r="K100" s="208" t="s">
        <v>3</v>
      </c>
      <c r="L100" s="100"/>
      <c r="M100" s="212" t="s">
        <v>3</v>
      </c>
      <c r="N100" s="163" t="s">
        <v>42</v>
      </c>
      <c r="P100" s="164">
        <f t="shared" si="1"/>
        <v>0</v>
      </c>
      <c r="Q100" s="164">
        <v>0</v>
      </c>
      <c r="R100" s="164">
        <f t="shared" si="2"/>
        <v>0</v>
      </c>
      <c r="S100" s="164">
        <v>0</v>
      </c>
      <c r="T100" s="165">
        <f t="shared" si="3"/>
        <v>0</v>
      </c>
      <c r="AR100" s="166" t="s">
        <v>288</v>
      </c>
      <c r="AT100" s="166" t="s">
        <v>178</v>
      </c>
      <c r="AU100" s="166" t="s">
        <v>15</v>
      </c>
      <c r="AY100" s="92" t="s">
        <v>176</v>
      </c>
      <c r="BE100" s="167">
        <f t="shared" si="4"/>
        <v>0</v>
      </c>
      <c r="BF100" s="167">
        <f t="shared" si="5"/>
        <v>0</v>
      </c>
      <c r="BG100" s="167">
        <f t="shared" si="6"/>
        <v>0</v>
      </c>
      <c r="BH100" s="167">
        <f t="shared" si="7"/>
        <v>0</v>
      </c>
      <c r="BI100" s="167">
        <f t="shared" si="8"/>
        <v>0</v>
      </c>
      <c r="BJ100" s="92" t="s">
        <v>15</v>
      </c>
      <c r="BK100" s="167">
        <f t="shared" si="9"/>
        <v>0</v>
      </c>
      <c r="BL100" s="92" t="s">
        <v>288</v>
      </c>
      <c r="BM100" s="166" t="s">
        <v>370</v>
      </c>
    </row>
    <row r="101" spans="2:65" s="99" customFormat="1" ht="16.5" customHeight="1">
      <c r="B101" s="100"/>
      <c r="C101" s="206" t="s">
        <v>288</v>
      </c>
      <c r="D101" s="206" t="s">
        <v>178</v>
      </c>
      <c r="E101" s="207" t="s">
        <v>5970</v>
      </c>
      <c r="F101" s="208" t="s">
        <v>2634</v>
      </c>
      <c r="G101" s="209" t="s">
        <v>291</v>
      </c>
      <c r="H101" s="210">
        <v>1</v>
      </c>
      <c r="I101" s="4"/>
      <c r="J101" s="211">
        <f t="shared" si="0"/>
        <v>0</v>
      </c>
      <c r="K101" s="208" t="s">
        <v>3</v>
      </c>
      <c r="L101" s="100"/>
      <c r="M101" s="212" t="s">
        <v>3</v>
      </c>
      <c r="N101" s="163" t="s">
        <v>42</v>
      </c>
      <c r="P101" s="164">
        <f t="shared" si="1"/>
        <v>0</v>
      </c>
      <c r="Q101" s="164">
        <v>0</v>
      </c>
      <c r="R101" s="164">
        <f t="shared" si="2"/>
        <v>0</v>
      </c>
      <c r="S101" s="164">
        <v>0</v>
      </c>
      <c r="T101" s="165">
        <f t="shared" si="3"/>
        <v>0</v>
      </c>
      <c r="AR101" s="166" t="s">
        <v>288</v>
      </c>
      <c r="AT101" s="166" t="s">
        <v>178</v>
      </c>
      <c r="AU101" s="166" t="s">
        <v>15</v>
      </c>
      <c r="AY101" s="92" t="s">
        <v>176</v>
      </c>
      <c r="BE101" s="167">
        <f t="shared" si="4"/>
        <v>0</v>
      </c>
      <c r="BF101" s="167">
        <f t="shared" si="5"/>
        <v>0</v>
      </c>
      <c r="BG101" s="167">
        <f t="shared" si="6"/>
        <v>0</v>
      </c>
      <c r="BH101" s="167">
        <f t="shared" si="7"/>
        <v>0</v>
      </c>
      <c r="BI101" s="167">
        <f t="shared" si="8"/>
        <v>0</v>
      </c>
      <c r="BJ101" s="92" t="s">
        <v>15</v>
      </c>
      <c r="BK101" s="167">
        <f t="shared" si="9"/>
        <v>0</v>
      </c>
      <c r="BL101" s="92" t="s">
        <v>288</v>
      </c>
      <c r="BM101" s="166" t="s">
        <v>382</v>
      </c>
    </row>
    <row r="102" spans="2:65" s="99" customFormat="1" ht="24.2" customHeight="1">
      <c r="B102" s="100"/>
      <c r="C102" s="206" t="s">
        <v>293</v>
      </c>
      <c r="D102" s="206" t="s">
        <v>178</v>
      </c>
      <c r="E102" s="207" t="s">
        <v>2615</v>
      </c>
      <c r="F102" s="208" t="s">
        <v>5971</v>
      </c>
      <c r="G102" s="209" t="s">
        <v>291</v>
      </c>
      <c r="H102" s="210">
        <v>19</v>
      </c>
      <c r="I102" s="4"/>
      <c r="J102" s="211">
        <f t="shared" si="0"/>
        <v>0</v>
      </c>
      <c r="K102" s="208" t="s">
        <v>3</v>
      </c>
      <c r="L102" s="100"/>
      <c r="M102" s="212" t="s">
        <v>3</v>
      </c>
      <c r="N102" s="163" t="s">
        <v>42</v>
      </c>
      <c r="P102" s="164">
        <f t="shared" si="1"/>
        <v>0</v>
      </c>
      <c r="Q102" s="164">
        <v>0</v>
      </c>
      <c r="R102" s="164">
        <f t="shared" si="2"/>
        <v>0</v>
      </c>
      <c r="S102" s="164">
        <v>0</v>
      </c>
      <c r="T102" s="165">
        <f t="shared" si="3"/>
        <v>0</v>
      </c>
      <c r="AR102" s="166" t="s">
        <v>288</v>
      </c>
      <c r="AT102" s="166" t="s">
        <v>178</v>
      </c>
      <c r="AU102" s="166" t="s">
        <v>15</v>
      </c>
      <c r="AY102" s="92" t="s">
        <v>176</v>
      </c>
      <c r="BE102" s="167">
        <f t="shared" si="4"/>
        <v>0</v>
      </c>
      <c r="BF102" s="167">
        <f t="shared" si="5"/>
        <v>0</v>
      </c>
      <c r="BG102" s="167">
        <f t="shared" si="6"/>
        <v>0</v>
      </c>
      <c r="BH102" s="167">
        <f t="shared" si="7"/>
        <v>0</v>
      </c>
      <c r="BI102" s="167">
        <f t="shared" si="8"/>
        <v>0</v>
      </c>
      <c r="BJ102" s="92" t="s">
        <v>15</v>
      </c>
      <c r="BK102" s="167">
        <f t="shared" si="9"/>
        <v>0</v>
      </c>
      <c r="BL102" s="92" t="s">
        <v>288</v>
      </c>
      <c r="BM102" s="166" t="s">
        <v>398</v>
      </c>
    </row>
    <row r="103" spans="2:65" s="99" customFormat="1" ht="24.2" customHeight="1">
      <c r="B103" s="100"/>
      <c r="C103" s="206" t="s">
        <v>300</v>
      </c>
      <c r="D103" s="206" t="s">
        <v>178</v>
      </c>
      <c r="E103" s="207" t="s">
        <v>5972</v>
      </c>
      <c r="F103" s="208" t="s">
        <v>5973</v>
      </c>
      <c r="G103" s="209" t="s">
        <v>291</v>
      </c>
      <c r="H103" s="210">
        <v>7</v>
      </c>
      <c r="I103" s="4"/>
      <c r="J103" s="211">
        <f t="shared" si="0"/>
        <v>0</v>
      </c>
      <c r="K103" s="208" t="s">
        <v>3</v>
      </c>
      <c r="L103" s="100"/>
      <c r="M103" s="212" t="s">
        <v>3</v>
      </c>
      <c r="N103" s="163" t="s">
        <v>42</v>
      </c>
      <c r="P103" s="164">
        <f t="shared" si="1"/>
        <v>0</v>
      </c>
      <c r="Q103" s="164">
        <v>0</v>
      </c>
      <c r="R103" s="164">
        <f t="shared" si="2"/>
        <v>0</v>
      </c>
      <c r="S103" s="164">
        <v>0</v>
      </c>
      <c r="T103" s="165">
        <f t="shared" si="3"/>
        <v>0</v>
      </c>
      <c r="AR103" s="166" t="s">
        <v>288</v>
      </c>
      <c r="AT103" s="166" t="s">
        <v>178</v>
      </c>
      <c r="AU103" s="166" t="s">
        <v>15</v>
      </c>
      <c r="AY103" s="92" t="s">
        <v>176</v>
      </c>
      <c r="BE103" s="167">
        <f t="shared" si="4"/>
        <v>0</v>
      </c>
      <c r="BF103" s="167">
        <f t="shared" si="5"/>
        <v>0</v>
      </c>
      <c r="BG103" s="167">
        <f t="shared" si="6"/>
        <v>0</v>
      </c>
      <c r="BH103" s="167">
        <f t="shared" si="7"/>
        <v>0</v>
      </c>
      <c r="BI103" s="167">
        <f t="shared" si="8"/>
        <v>0</v>
      </c>
      <c r="BJ103" s="92" t="s">
        <v>15</v>
      </c>
      <c r="BK103" s="167">
        <f t="shared" si="9"/>
        <v>0</v>
      </c>
      <c r="BL103" s="92" t="s">
        <v>288</v>
      </c>
      <c r="BM103" s="166" t="s">
        <v>429</v>
      </c>
    </row>
    <row r="104" spans="2:65" s="99" customFormat="1" ht="24.2" customHeight="1">
      <c r="B104" s="100"/>
      <c r="C104" s="206" t="s">
        <v>306</v>
      </c>
      <c r="D104" s="206" t="s">
        <v>178</v>
      </c>
      <c r="E104" s="207" t="s">
        <v>5974</v>
      </c>
      <c r="F104" s="208" t="s">
        <v>5975</v>
      </c>
      <c r="G104" s="209" t="s">
        <v>291</v>
      </c>
      <c r="H104" s="210">
        <v>7</v>
      </c>
      <c r="I104" s="4"/>
      <c r="J104" s="211">
        <f t="shared" si="0"/>
        <v>0</v>
      </c>
      <c r="K104" s="208" t="s">
        <v>3</v>
      </c>
      <c r="L104" s="100"/>
      <c r="M104" s="212" t="s">
        <v>3</v>
      </c>
      <c r="N104" s="163" t="s">
        <v>42</v>
      </c>
      <c r="P104" s="164">
        <f t="shared" si="1"/>
        <v>0</v>
      </c>
      <c r="Q104" s="164">
        <v>0</v>
      </c>
      <c r="R104" s="164">
        <f t="shared" si="2"/>
        <v>0</v>
      </c>
      <c r="S104" s="164">
        <v>0</v>
      </c>
      <c r="T104" s="165">
        <f t="shared" si="3"/>
        <v>0</v>
      </c>
      <c r="AR104" s="166" t="s">
        <v>288</v>
      </c>
      <c r="AT104" s="166" t="s">
        <v>178</v>
      </c>
      <c r="AU104" s="166" t="s">
        <v>15</v>
      </c>
      <c r="AY104" s="92" t="s">
        <v>176</v>
      </c>
      <c r="BE104" s="167">
        <f t="shared" si="4"/>
        <v>0</v>
      </c>
      <c r="BF104" s="167">
        <f t="shared" si="5"/>
        <v>0</v>
      </c>
      <c r="BG104" s="167">
        <f t="shared" si="6"/>
        <v>0</v>
      </c>
      <c r="BH104" s="167">
        <f t="shared" si="7"/>
        <v>0</v>
      </c>
      <c r="BI104" s="167">
        <f t="shared" si="8"/>
        <v>0</v>
      </c>
      <c r="BJ104" s="92" t="s">
        <v>15</v>
      </c>
      <c r="BK104" s="167">
        <f t="shared" si="9"/>
        <v>0</v>
      </c>
      <c r="BL104" s="92" t="s">
        <v>288</v>
      </c>
      <c r="BM104" s="166" t="s">
        <v>440</v>
      </c>
    </row>
    <row r="105" spans="2:65" s="99" customFormat="1" ht="33" customHeight="1">
      <c r="B105" s="100"/>
      <c r="C105" s="206" t="s">
        <v>311</v>
      </c>
      <c r="D105" s="206" t="s">
        <v>178</v>
      </c>
      <c r="E105" s="207" t="s">
        <v>5976</v>
      </c>
      <c r="F105" s="208" t="s">
        <v>5977</v>
      </c>
      <c r="G105" s="209" t="s">
        <v>291</v>
      </c>
      <c r="H105" s="210">
        <v>5</v>
      </c>
      <c r="I105" s="4"/>
      <c r="J105" s="211">
        <f t="shared" si="0"/>
        <v>0</v>
      </c>
      <c r="K105" s="208" t="s">
        <v>3</v>
      </c>
      <c r="L105" s="100"/>
      <c r="M105" s="212" t="s">
        <v>3</v>
      </c>
      <c r="N105" s="163" t="s">
        <v>42</v>
      </c>
      <c r="P105" s="164">
        <f t="shared" si="1"/>
        <v>0</v>
      </c>
      <c r="Q105" s="164">
        <v>0</v>
      </c>
      <c r="R105" s="164">
        <f t="shared" si="2"/>
        <v>0</v>
      </c>
      <c r="S105" s="164">
        <v>0</v>
      </c>
      <c r="T105" s="165">
        <f t="shared" si="3"/>
        <v>0</v>
      </c>
      <c r="AR105" s="166" t="s">
        <v>288</v>
      </c>
      <c r="AT105" s="166" t="s">
        <v>178</v>
      </c>
      <c r="AU105" s="166" t="s">
        <v>15</v>
      </c>
      <c r="AY105" s="92" t="s">
        <v>176</v>
      </c>
      <c r="BE105" s="167">
        <f t="shared" si="4"/>
        <v>0</v>
      </c>
      <c r="BF105" s="167">
        <f t="shared" si="5"/>
        <v>0</v>
      </c>
      <c r="BG105" s="167">
        <f t="shared" si="6"/>
        <v>0</v>
      </c>
      <c r="BH105" s="167">
        <f t="shared" si="7"/>
        <v>0</v>
      </c>
      <c r="BI105" s="167">
        <f t="shared" si="8"/>
        <v>0</v>
      </c>
      <c r="BJ105" s="92" t="s">
        <v>15</v>
      </c>
      <c r="BK105" s="167">
        <f t="shared" si="9"/>
        <v>0</v>
      </c>
      <c r="BL105" s="92" t="s">
        <v>288</v>
      </c>
      <c r="BM105" s="166" t="s">
        <v>460</v>
      </c>
    </row>
    <row r="106" spans="2:65" s="99" customFormat="1" ht="33" customHeight="1">
      <c r="B106" s="100"/>
      <c r="C106" s="206" t="s">
        <v>8</v>
      </c>
      <c r="D106" s="206" t="s">
        <v>178</v>
      </c>
      <c r="E106" s="207" t="s">
        <v>5978</v>
      </c>
      <c r="F106" s="208" t="s">
        <v>5979</v>
      </c>
      <c r="G106" s="209" t="s">
        <v>291</v>
      </c>
      <c r="H106" s="210">
        <v>2</v>
      </c>
      <c r="I106" s="4"/>
      <c r="J106" s="211">
        <f t="shared" si="0"/>
        <v>0</v>
      </c>
      <c r="K106" s="208" t="s">
        <v>3</v>
      </c>
      <c r="L106" s="100"/>
      <c r="M106" s="212" t="s">
        <v>3</v>
      </c>
      <c r="N106" s="163" t="s">
        <v>42</v>
      </c>
      <c r="P106" s="164">
        <f t="shared" si="1"/>
        <v>0</v>
      </c>
      <c r="Q106" s="164">
        <v>0</v>
      </c>
      <c r="R106" s="164">
        <f t="shared" si="2"/>
        <v>0</v>
      </c>
      <c r="S106" s="164">
        <v>0</v>
      </c>
      <c r="T106" s="165">
        <f t="shared" si="3"/>
        <v>0</v>
      </c>
      <c r="AR106" s="166" t="s">
        <v>288</v>
      </c>
      <c r="AT106" s="166" t="s">
        <v>178</v>
      </c>
      <c r="AU106" s="166" t="s">
        <v>15</v>
      </c>
      <c r="AY106" s="92" t="s">
        <v>176</v>
      </c>
      <c r="BE106" s="167">
        <f t="shared" si="4"/>
        <v>0</v>
      </c>
      <c r="BF106" s="167">
        <f t="shared" si="5"/>
        <v>0</v>
      </c>
      <c r="BG106" s="167">
        <f t="shared" si="6"/>
        <v>0</v>
      </c>
      <c r="BH106" s="167">
        <f t="shared" si="7"/>
        <v>0</v>
      </c>
      <c r="BI106" s="167">
        <f t="shared" si="8"/>
        <v>0</v>
      </c>
      <c r="BJ106" s="92" t="s">
        <v>15</v>
      </c>
      <c r="BK106" s="167">
        <f t="shared" si="9"/>
        <v>0</v>
      </c>
      <c r="BL106" s="92" t="s">
        <v>288</v>
      </c>
      <c r="BM106" s="166" t="s">
        <v>474</v>
      </c>
    </row>
    <row r="107" spans="2:65" s="99" customFormat="1" ht="21.75" customHeight="1">
      <c r="B107" s="100"/>
      <c r="C107" s="206" t="s">
        <v>321</v>
      </c>
      <c r="D107" s="206" t="s">
        <v>178</v>
      </c>
      <c r="E107" s="207" t="s">
        <v>2645</v>
      </c>
      <c r="F107" s="208" t="s">
        <v>2646</v>
      </c>
      <c r="G107" s="209" t="s">
        <v>269</v>
      </c>
      <c r="H107" s="210">
        <v>107</v>
      </c>
      <c r="I107" s="4"/>
      <c r="J107" s="211">
        <f t="shared" si="0"/>
        <v>0</v>
      </c>
      <c r="K107" s="208" t="s">
        <v>3</v>
      </c>
      <c r="L107" s="100"/>
      <c r="M107" s="212" t="s">
        <v>3</v>
      </c>
      <c r="N107" s="163" t="s">
        <v>42</v>
      </c>
      <c r="P107" s="164">
        <f t="shared" si="1"/>
        <v>0</v>
      </c>
      <c r="Q107" s="164">
        <v>0</v>
      </c>
      <c r="R107" s="164">
        <f t="shared" si="2"/>
        <v>0</v>
      </c>
      <c r="S107" s="164">
        <v>0</v>
      </c>
      <c r="T107" s="165">
        <f t="shared" si="3"/>
        <v>0</v>
      </c>
      <c r="AR107" s="166" t="s">
        <v>288</v>
      </c>
      <c r="AT107" s="166" t="s">
        <v>178</v>
      </c>
      <c r="AU107" s="166" t="s">
        <v>15</v>
      </c>
      <c r="AY107" s="92" t="s">
        <v>176</v>
      </c>
      <c r="BE107" s="167">
        <f t="shared" si="4"/>
        <v>0</v>
      </c>
      <c r="BF107" s="167">
        <f t="shared" si="5"/>
        <v>0</v>
      </c>
      <c r="BG107" s="167">
        <f t="shared" si="6"/>
        <v>0</v>
      </c>
      <c r="BH107" s="167">
        <f t="shared" si="7"/>
        <v>0</v>
      </c>
      <c r="BI107" s="167">
        <f t="shared" si="8"/>
        <v>0</v>
      </c>
      <c r="BJ107" s="92" t="s">
        <v>15</v>
      </c>
      <c r="BK107" s="167">
        <f t="shared" si="9"/>
        <v>0</v>
      </c>
      <c r="BL107" s="92" t="s">
        <v>288</v>
      </c>
      <c r="BM107" s="166" t="s">
        <v>501</v>
      </c>
    </row>
    <row r="108" spans="2:65" s="99" customFormat="1" ht="24.2" customHeight="1">
      <c r="B108" s="100"/>
      <c r="C108" s="206" t="s">
        <v>324</v>
      </c>
      <c r="D108" s="206" t="s">
        <v>178</v>
      </c>
      <c r="E108" s="207" t="s">
        <v>2676</v>
      </c>
      <c r="F108" s="208" t="s">
        <v>2654</v>
      </c>
      <c r="G108" s="209" t="s">
        <v>269</v>
      </c>
      <c r="H108" s="210">
        <v>107</v>
      </c>
      <c r="I108" s="4"/>
      <c r="J108" s="211">
        <f t="shared" si="0"/>
        <v>0</v>
      </c>
      <c r="K108" s="208" t="s">
        <v>3</v>
      </c>
      <c r="L108" s="100"/>
      <c r="M108" s="212" t="s">
        <v>3</v>
      </c>
      <c r="N108" s="163" t="s">
        <v>42</v>
      </c>
      <c r="P108" s="164">
        <f t="shared" si="1"/>
        <v>0</v>
      </c>
      <c r="Q108" s="164">
        <v>0</v>
      </c>
      <c r="R108" s="164">
        <f t="shared" si="2"/>
        <v>0</v>
      </c>
      <c r="S108" s="164">
        <v>0</v>
      </c>
      <c r="T108" s="165">
        <f t="shared" si="3"/>
        <v>0</v>
      </c>
      <c r="AR108" s="166" t="s">
        <v>288</v>
      </c>
      <c r="AT108" s="166" t="s">
        <v>178</v>
      </c>
      <c r="AU108" s="166" t="s">
        <v>15</v>
      </c>
      <c r="AY108" s="92" t="s">
        <v>176</v>
      </c>
      <c r="BE108" s="167">
        <f t="shared" si="4"/>
        <v>0</v>
      </c>
      <c r="BF108" s="167">
        <f t="shared" si="5"/>
        <v>0</v>
      </c>
      <c r="BG108" s="167">
        <f t="shared" si="6"/>
        <v>0</v>
      </c>
      <c r="BH108" s="167">
        <f t="shared" si="7"/>
        <v>0</v>
      </c>
      <c r="BI108" s="167">
        <f t="shared" si="8"/>
        <v>0</v>
      </c>
      <c r="BJ108" s="92" t="s">
        <v>15</v>
      </c>
      <c r="BK108" s="167">
        <f t="shared" si="9"/>
        <v>0</v>
      </c>
      <c r="BL108" s="92" t="s">
        <v>288</v>
      </c>
      <c r="BM108" s="166" t="s">
        <v>513</v>
      </c>
    </row>
    <row r="109" spans="2:65" s="99" customFormat="1" ht="16.5" customHeight="1">
      <c r="B109" s="100"/>
      <c r="C109" s="206" t="s">
        <v>334</v>
      </c>
      <c r="D109" s="206" t="s">
        <v>178</v>
      </c>
      <c r="E109" s="207" t="s">
        <v>2655</v>
      </c>
      <c r="F109" s="208" t="s">
        <v>5980</v>
      </c>
      <c r="G109" s="209" t="s">
        <v>1632</v>
      </c>
      <c r="H109" s="11"/>
      <c r="I109" s="4"/>
      <c r="J109" s="211">
        <f t="shared" si="0"/>
        <v>0</v>
      </c>
      <c r="K109" s="208" t="s">
        <v>3</v>
      </c>
      <c r="L109" s="100"/>
      <c r="M109" s="212" t="s">
        <v>3</v>
      </c>
      <c r="N109" s="163" t="s">
        <v>42</v>
      </c>
      <c r="P109" s="164">
        <f t="shared" si="1"/>
        <v>0</v>
      </c>
      <c r="Q109" s="164">
        <v>0</v>
      </c>
      <c r="R109" s="164">
        <f t="shared" si="2"/>
        <v>0</v>
      </c>
      <c r="S109" s="164">
        <v>0</v>
      </c>
      <c r="T109" s="165">
        <f t="shared" si="3"/>
        <v>0</v>
      </c>
      <c r="AR109" s="166" t="s">
        <v>288</v>
      </c>
      <c r="AT109" s="166" t="s">
        <v>178</v>
      </c>
      <c r="AU109" s="166" t="s">
        <v>15</v>
      </c>
      <c r="AY109" s="92" t="s">
        <v>176</v>
      </c>
      <c r="BE109" s="167">
        <f t="shared" si="4"/>
        <v>0</v>
      </c>
      <c r="BF109" s="167">
        <f t="shared" si="5"/>
        <v>0</v>
      </c>
      <c r="BG109" s="167">
        <f t="shared" si="6"/>
        <v>0</v>
      </c>
      <c r="BH109" s="167">
        <f t="shared" si="7"/>
        <v>0</v>
      </c>
      <c r="BI109" s="167">
        <f t="shared" si="8"/>
        <v>0</v>
      </c>
      <c r="BJ109" s="92" t="s">
        <v>15</v>
      </c>
      <c r="BK109" s="167">
        <f t="shared" si="9"/>
        <v>0</v>
      </c>
      <c r="BL109" s="92" t="s">
        <v>288</v>
      </c>
      <c r="BM109" s="166" t="s">
        <v>525</v>
      </c>
    </row>
    <row r="110" spans="2:63" s="151" customFormat="1" ht="25.9" customHeight="1">
      <c r="B110" s="152"/>
      <c r="D110" s="153" t="s">
        <v>70</v>
      </c>
      <c r="E110" s="154" t="s">
        <v>698</v>
      </c>
      <c r="F110" s="154" t="s">
        <v>5981</v>
      </c>
      <c r="I110" s="3"/>
      <c r="J110" s="155">
        <f>BK110</f>
        <v>0</v>
      </c>
      <c r="L110" s="152"/>
      <c r="M110" s="156"/>
      <c r="P110" s="157">
        <f>SUM(P111:P119)</f>
        <v>0</v>
      </c>
      <c r="R110" s="157">
        <f>SUM(R111:R119)</f>
        <v>0</v>
      </c>
      <c r="T110" s="158">
        <f>SUM(T111:T119)</f>
        <v>0</v>
      </c>
      <c r="AR110" s="153" t="s">
        <v>15</v>
      </c>
      <c r="AT110" s="159" t="s">
        <v>70</v>
      </c>
      <c r="AU110" s="159" t="s">
        <v>71</v>
      </c>
      <c r="AY110" s="153" t="s">
        <v>176</v>
      </c>
      <c r="BK110" s="160">
        <f>SUM(BK111:BK119)</f>
        <v>0</v>
      </c>
    </row>
    <row r="111" spans="2:65" s="99" customFormat="1" ht="55.5" customHeight="1">
      <c r="B111" s="100"/>
      <c r="C111" s="206" t="s">
        <v>340</v>
      </c>
      <c r="D111" s="206" t="s">
        <v>178</v>
      </c>
      <c r="E111" s="207" t="s">
        <v>5982</v>
      </c>
      <c r="F111" s="208" t="s">
        <v>5983</v>
      </c>
      <c r="G111" s="209" t="s">
        <v>291</v>
      </c>
      <c r="H111" s="210">
        <v>1</v>
      </c>
      <c r="I111" s="4"/>
      <c r="J111" s="211">
        <f aca="true" t="shared" si="10" ref="J111:J119">ROUND(I111*H111,2)</f>
        <v>0</v>
      </c>
      <c r="K111" s="208" t="s">
        <v>3</v>
      </c>
      <c r="L111" s="100"/>
      <c r="M111" s="212" t="s">
        <v>3</v>
      </c>
      <c r="N111" s="163" t="s">
        <v>42</v>
      </c>
      <c r="P111" s="164">
        <f aca="true" t="shared" si="11" ref="P111:P119">O111*H111</f>
        <v>0</v>
      </c>
      <c r="Q111" s="164">
        <v>0</v>
      </c>
      <c r="R111" s="164">
        <f aca="true" t="shared" si="12" ref="R111:R119">Q111*H111</f>
        <v>0</v>
      </c>
      <c r="S111" s="164">
        <v>0</v>
      </c>
      <c r="T111" s="165">
        <f aca="true" t="shared" si="13" ref="T111:T119">S111*H111</f>
        <v>0</v>
      </c>
      <c r="AR111" s="166" t="s">
        <v>183</v>
      </c>
      <c r="AT111" s="166" t="s">
        <v>178</v>
      </c>
      <c r="AU111" s="166" t="s">
        <v>15</v>
      </c>
      <c r="AY111" s="92" t="s">
        <v>176</v>
      </c>
      <c r="BE111" s="167">
        <f aca="true" t="shared" si="14" ref="BE111:BE119">IF(N111="základní",J111,0)</f>
        <v>0</v>
      </c>
      <c r="BF111" s="167">
        <f aca="true" t="shared" si="15" ref="BF111:BF119">IF(N111="snížená",J111,0)</f>
        <v>0</v>
      </c>
      <c r="BG111" s="167">
        <f aca="true" t="shared" si="16" ref="BG111:BG119">IF(N111="zákl. přenesená",J111,0)</f>
        <v>0</v>
      </c>
      <c r="BH111" s="167">
        <f aca="true" t="shared" si="17" ref="BH111:BH119">IF(N111="sníž. přenesená",J111,0)</f>
        <v>0</v>
      </c>
      <c r="BI111" s="167">
        <f aca="true" t="shared" si="18" ref="BI111:BI119">IF(N111="nulová",J111,0)</f>
        <v>0</v>
      </c>
      <c r="BJ111" s="92" t="s">
        <v>15</v>
      </c>
      <c r="BK111" s="167">
        <f aca="true" t="shared" si="19" ref="BK111:BK119">ROUND(I111*H111,2)</f>
        <v>0</v>
      </c>
      <c r="BL111" s="92" t="s">
        <v>183</v>
      </c>
      <c r="BM111" s="166" t="s">
        <v>538</v>
      </c>
    </row>
    <row r="112" spans="2:65" s="99" customFormat="1" ht="24.2" customHeight="1">
      <c r="B112" s="100"/>
      <c r="C112" s="206" t="s">
        <v>346</v>
      </c>
      <c r="D112" s="206" t="s">
        <v>178</v>
      </c>
      <c r="E112" s="207" t="s">
        <v>2601</v>
      </c>
      <c r="F112" s="208" t="s">
        <v>5984</v>
      </c>
      <c r="G112" s="209" t="s">
        <v>269</v>
      </c>
      <c r="H112" s="210">
        <v>11</v>
      </c>
      <c r="I112" s="4"/>
      <c r="J112" s="211">
        <f t="shared" si="10"/>
        <v>0</v>
      </c>
      <c r="K112" s="208" t="s">
        <v>3</v>
      </c>
      <c r="L112" s="100"/>
      <c r="M112" s="212" t="s">
        <v>3</v>
      </c>
      <c r="N112" s="163" t="s">
        <v>42</v>
      </c>
      <c r="P112" s="164">
        <f t="shared" si="11"/>
        <v>0</v>
      </c>
      <c r="Q112" s="164">
        <v>0</v>
      </c>
      <c r="R112" s="164">
        <f t="shared" si="12"/>
        <v>0</v>
      </c>
      <c r="S112" s="164">
        <v>0</v>
      </c>
      <c r="T112" s="165">
        <f t="shared" si="13"/>
        <v>0</v>
      </c>
      <c r="AR112" s="166" t="s">
        <v>183</v>
      </c>
      <c r="AT112" s="166" t="s">
        <v>178</v>
      </c>
      <c r="AU112" s="166" t="s">
        <v>15</v>
      </c>
      <c r="AY112" s="92" t="s">
        <v>176</v>
      </c>
      <c r="BE112" s="167">
        <f t="shared" si="14"/>
        <v>0</v>
      </c>
      <c r="BF112" s="167">
        <f t="shared" si="15"/>
        <v>0</v>
      </c>
      <c r="BG112" s="167">
        <f t="shared" si="16"/>
        <v>0</v>
      </c>
      <c r="BH112" s="167">
        <f t="shared" si="17"/>
        <v>0</v>
      </c>
      <c r="BI112" s="167">
        <f t="shared" si="18"/>
        <v>0</v>
      </c>
      <c r="BJ112" s="92" t="s">
        <v>15</v>
      </c>
      <c r="BK112" s="167">
        <f t="shared" si="19"/>
        <v>0</v>
      </c>
      <c r="BL112" s="92" t="s">
        <v>183</v>
      </c>
      <c r="BM112" s="166" t="s">
        <v>550</v>
      </c>
    </row>
    <row r="113" spans="2:65" s="99" customFormat="1" ht="24.2" customHeight="1">
      <c r="B113" s="100"/>
      <c r="C113" s="206" t="s">
        <v>353</v>
      </c>
      <c r="D113" s="206" t="s">
        <v>178</v>
      </c>
      <c r="E113" s="207" t="s">
        <v>5985</v>
      </c>
      <c r="F113" s="208" t="s">
        <v>5986</v>
      </c>
      <c r="G113" s="209" t="s">
        <v>269</v>
      </c>
      <c r="H113" s="210">
        <v>15</v>
      </c>
      <c r="I113" s="4"/>
      <c r="J113" s="211">
        <f t="shared" si="10"/>
        <v>0</v>
      </c>
      <c r="K113" s="208" t="s">
        <v>3</v>
      </c>
      <c r="L113" s="100"/>
      <c r="M113" s="212" t="s">
        <v>3</v>
      </c>
      <c r="N113" s="163" t="s">
        <v>42</v>
      </c>
      <c r="P113" s="164">
        <f t="shared" si="11"/>
        <v>0</v>
      </c>
      <c r="Q113" s="164">
        <v>0</v>
      </c>
      <c r="R113" s="164">
        <f t="shared" si="12"/>
        <v>0</v>
      </c>
      <c r="S113" s="164">
        <v>0</v>
      </c>
      <c r="T113" s="165">
        <f t="shared" si="13"/>
        <v>0</v>
      </c>
      <c r="AR113" s="166" t="s">
        <v>183</v>
      </c>
      <c r="AT113" s="166" t="s">
        <v>178</v>
      </c>
      <c r="AU113" s="166" t="s">
        <v>15</v>
      </c>
      <c r="AY113" s="92" t="s">
        <v>176</v>
      </c>
      <c r="BE113" s="167">
        <f t="shared" si="14"/>
        <v>0</v>
      </c>
      <c r="BF113" s="167">
        <f t="shared" si="15"/>
        <v>0</v>
      </c>
      <c r="BG113" s="167">
        <f t="shared" si="16"/>
        <v>0</v>
      </c>
      <c r="BH113" s="167">
        <f t="shared" si="17"/>
        <v>0</v>
      </c>
      <c r="BI113" s="167">
        <f t="shared" si="18"/>
        <v>0</v>
      </c>
      <c r="BJ113" s="92" t="s">
        <v>15</v>
      </c>
      <c r="BK113" s="167">
        <f t="shared" si="19"/>
        <v>0</v>
      </c>
      <c r="BL113" s="92" t="s">
        <v>183</v>
      </c>
      <c r="BM113" s="166" t="s">
        <v>566</v>
      </c>
    </row>
    <row r="114" spans="2:65" s="99" customFormat="1" ht="16.5" customHeight="1">
      <c r="B114" s="100"/>
      <c r="C114" s="206" t="s">
        <v>359</v>
      </c>
      <c r="D114" s="206" t="s">
        <v>178</v>
      </c>
      <c r="E114" s="207" t="s">
        <v>5987</v>
      </c>
      <c r="F114" s="208" t="s">
        <v>5988</v>
      </c>
      <c r="G114" s="209" t="s">
        <v>291</v>
      </c>
      <c r="H114" s="210">
        <v>1</v>
      </c>
      <c r="I114" s="4"/>
      <c r="J114" s="211">
        <f t="shared" si="10"/>
        <v>0</v>
      </c>
      <c r="K114" s="208" t="s">
        <v>3</v>
      </c>
      <c r="L114" s="100"/>
      <c r="M114" s="212" t="s">
        <v>3</v>
      </c>
      <c r="N114" s="163" t="s">
        <v>42</v>
      </c>
      <c r="P114" s="164">
        <f t="shared" si="11"/>
        <v>0</v>
      </c>
      <c r="Q114" s="164">
        <v>0</v>
      </c>
      <c r="R114" s="164">
        <f t="shared" si="12"/>
        <v>0</v>
      </c>
      <c r="S114" s="164">
        <v>0</v>
      </c>
      <c r="T114" s="165">
        <f t="shared" si="13"/>
        <v>0</v>
      </c>
      <c r="AR114" s="166" t="s">
        <v>183</v>
      </c>
      <c r="AT114" s="166" t="s">
        <v>178</v>
      </c>
      <c r="AU114" s="166" t="s">
        <v>15</v>
      </c>
      <c r="AY114" s="92" t="s">
        <v>176</v>
      </c>
      <c r="BE114" s="167">
        <f t="shared" si="14"/>
        <v>0</v>
      </c>
      <c r="BF114" s="167">
        <f t="shared" si="15"/>
        <v>0</v>
      </c>
      <c r="BG114" s="167">
        <f t="shared" si="16"/>
        <v>0</v>
      </c>
      <c r="BH114" s="167">
        <f t="shared" si="17"/>
        <v>0</v>
      </c>
      <c r="BI114" s="167">
        <f t="shared" si="18"/>
        <v>0</v>
      </c>
      <c r="BJ114" s="92" t="s">
        <v>15</v>
      </c>
      <c r="BK114" s="167">
        <f t="shared" si="19"/>
        <v>0</v>
      </c>
      <c r="BL114" s="92" t="s">
        <v>183</v>
      </c>
      <c r="BM114" s="166" t="s">
        <v>588</v>
      </c>
    </row>
    <row r="115" spans="2:65" s="99" customFormat="1" ht="33" customHeight="1">
      <c r="B115" s="100"/>
      <c r="C115" s="206" t="s">
        <v>365</v>
      </c>
      <c r="D115" s="206" t="s">
        <v>178</v>
      </c>
      <c r="E115" s="207" t="s">
        <v>5989</v>
      </c>
      <c r="F115" s="208" t="s">
        <v>5990</v>
      </c>
      <c r="G115" s="209" t="s">
        <v>291</v>
      </c>
      <c r="H115" s="210">
        <v>2</v>
      </c>
      <c r="I115" s="4"/>
      <c r="J115" s="211">
        <f t="shared" si="10"/>
        <v>0</v>
      </c>
      <c r="K115" s="208" t="s">
        <v>3</v>
      </c>
      <c r="L115" s="100"/>
      <c r="M115" s="212" t="s">
        <v>3</v>
      </c>
      <c r="N115" s="163" t="s">
        <v>42</v>
      </c>
      <c r="P115" s="164">
        <f t="shared" si="11"/>
        <v>0</v>
      </c>
      <c r="Q115" s="164">
        <v>0</v>
      </c>
      <c r="R115" s="164">
        <f t="shared" si="12"/>
        <v>0</v>
      </c>
      <c r="S115" s="164">
        <v>0</v>
      </c>
      <c r="T115" s="165">
        <f t="shared" si="13"/>
        <v>0</v>
      </c>
      <c r="AR115" s="166" t="s">
        <v>183</v>
      </c>
      <c r="AT115" s="166" t="s">
        <v>178</v>
      </c>
      <c r="AU115" s="166" t="s">
        <v>15</v>
      </c>
      <c r="AY115" s="92" t="s">
        <v>176</v>
      </c>
      <c r="BE115" s="167">
        <f t="shared" si="14"/>
        <v>0</v>
      </c>
      <c r="BF115" s="167">
        <f t="shared" si="15"/>
        <v>0</v>
      </c>
      <c r="BG115" s="167">
        <f t="shared" si="16"/>
        <v>0</v>
      </c>
      <c r="BH115" s="167">
        <f t="shared" si="17"/>
        <v>0</v>
      </c>
      <c r="BI115" s="167">
        <f t="shared" si="18"/>
        <v>0</v>
      </c>
      <c r="BJ115" s="92" t="s">
        <v>15</v>
      </c>
      <c r="BK115" s="167">
        <f t="shared" si="19"/>
        <v>0</v>
      </c>
      <c r="BL115" s="92" t="s">
        <v>183</v>
      </c>
      <c r="BM115" s="166" t="s">
        <v>602</v>
      </c>
    </row>
    <row r="116" spans="2:65" s="99" customFormat="1" ht="16.5" customHeight="1">
      <c r="B116" s="100"/>
      <c r="C116" s="206" t="s">
        <v>370</v>
      </c>
      <c r="D116" s="206" t="s">
        <v>178</v>
      </c>
      <c r="E116" s="207" t="s">
        <v>5962</v>
      </c>
      <c r="F116" s="208" t="s">
        <v>5963</v>
      </c>
      <c r="G116" s="209" t="s">
        <v>291</v>
      </c>
      <c r="H116" s="210">
        <v>2</v>
      </c>
      <c r="I116" s="4"/>
      <c r="J116" s="211">
        <f t="shared" si="10"/>
        <v>0</v>
      </c>
      <c r="K116" s="208" t="s">
        <v>3</v>
      </c>
      <c r="L116" s="100"/>
      <c r="M116" s="212" t="s">
        <v>3</v>
      </c>
      <c r="N116" s="163" t="s">
        <v>42</v>
      </c>
      <c r="P116" s="164">
        <f t="shared" si="11"/>
        <v>0</v>
      </c>
      <c r="Q116" s="164">
        <v>0</v>
      </c>
      <c r="R116" s="164">
        <f t="shared" si="12"/>
        <v>0</v>
      </c>
      <c r="S116" s="164">
        <v>0</v>
      </c>
      <c r="T116" s="165">
        <f t="shared" si="13"/>
        <v>0</v>
      </c>
      <c r="AR116" s="166" t="s">
        <v>183</v>
      </c>
      <c r="AT116" s="166" t="s">
        <v>178</v>
      </c>
      <c r="AU116" s="166" t="s">
        <v>15</v>
      </c>
      <c r="AY116" s="92" t="s">
        <v>176</v>
      </c>
      <c r="BE116" s="167">
        <f t="shared" si="14"/>
        <v>0</v>
      </c>
      <c r="BF116" s="167">
        <f t="shared" si="15"/>
        <v>0</v>
      </c>
      <c r="BG116" s="167">
        <f t="shared" si="16"/>
        <v>0</v>
      </c>
      <c r="BH116" s="167">
        <f t="shared" si="17"/>
        <v>0</v>
      </c>
      <c r="BI116" s="167">
        <f t="shared" si="18"/>
        <v>0</v>
      </c>
      <c r="BJ116" s="92" t="s">
        <v>15</v>
      </c>
      <c r="BK116" s="167">
        <f t="shared" si="19"/>
        <v>0</v>
      </c>
      <c r="BL116" s="92" t="s">
        <v>183</v>
      </c>
      <c r="BM116" s="166" t="s">
        <v>621</v>
      </c>
    </row>
    <row r="117" spans="2:65" s="99" customFormat="1" ht="16.5" customHeight="1">
      <c r="B117" s="100"/>
      <c r="C117" s="206" t="s">
        <v>376</v>
      </c>
      <c r="D117" s="206" t="s">
        <v>178</v>
      </c>
      <c r="E117" s="207" t="s">
        <v>5991</v>
      </c>
      <c r="F117" s="208" t="s">
        <v>5992</v>
      </c>
      <c r="G117" s="209" t="s">
        <v>291</v>
      </c>
      <c r="H117" s="210">
        <v>5</v>
      </c>
      <c r="I117" s="4"/>
      <c r="J117" s="211">
        <f t="shared" si="10"/>
        <v>0</v>
      </c>
      <c r="K117" s="208" t="s">
        <v>3</v>
      </c>
      <c r="L117" s="100"/>
      <c r="M117" s="212" t="s">
        <v>3</v>
      </c>
      <c r="N117" s="163" t="s">
        <v>42</v>
      </c>
      <c r="P117" s="164">
        <f t="shared" si="11"/>
        <v>0</v>
      </c>
      <c r="Q117" s="164">
        <v>0</v>
      </c>
      <c r="R117" s="164">
        <f t="shared" si="12"/>
        <v>0</v>
      </c>
      <c r="S117" s="164">
        <v>0</v>
      </c>
      <c r="T117" s="165">
        <f t="shared" si="13"/>
        <v>0</v>
      </c>
      <c r="AR117" s="166" t="s">
        <v>183</v>
      </c>
      <c r="AT117" s="166" t="s">
        <v>178</v>
      </c>
      <c r="AU117" s="166" t="s">
        <v>15</v>
      </c>
      <c r="AY117" s="92" t="s">
        <v>176</v>
      </c>
      <c r="BE117" s="167">
        <f t="shared" si="14"/>
        <v>0</v>
      </c>
      <c r="BF117" s="167">
        <f t="shared" si="15"/>
        <v>0</v>
      </c>
      <c r="BG117" s="167">
        <f t="shared" si="16"/>
        <v>0</v>
      </c>
      <c r="BH117" s="167">
        <f t="shared" si="17"/>
        <v>0</v>
      </c>
      <c r="BI117" s="167">
        <f t="shared" si="18"/>
        <v>0</v>
      </c>
      <c r="BJ117" s="92" t="s">
        <v>15</v>
      </c>
      <c r="BK117" s="167">
        <f t="shared" si="19"/>
        <v>0</v>
      </c>
      <c r="BL117" s="92" t="s">
        <v>183</v>
      </c>
      <c r="BM117" s="166" t="s">
        <v>632</v>
      </c>
    </row>
    <row r="118" spans="2:65" s="99" customFormat="1" ht="21.75" customHeight="1">
      <c r="B118" s="100"/>
      <c r="C118" s="206" t="s">
        <v>382</v>
      </c>
      <c r="D118" s="206" t="s">
        <v>178</v>
      </c>
      <c r="E118" s="207" t="s">
        <v>2645</v>
      </c>
      <c r="F118" s="208" t="s">
        <v>2646</v>
      </c>
      <c r="G118" s="209" t="s">
        <v>269</v>
      </c>
      <c r="H118" s="210">
        <v>11</v>
      </c>
      <c r="I118" s="4"/>
      <c r="J118" s="211">
        <f t="shared" si="10"/>
        <v>0</v>
      </c>
      <c r="K118" s="208" t="s">
        <v>3</v>
      </c>
      <c r="L118" s="100"/>
      <c r="M118" s="212" t="s">
        <v>3</v>
      </c>
      <c r="N118" s="163" t="s">
        <v>42</v>
      </c>
      <c r="P118" s="164">
        <f t="shared" si="11"/>
        <v>0</v>
      </c>
      <c r="Q118" s="164">
        <v>0</v>
      </c>
      <c r="R118" s="164">
        <f t="shared" si="12"/>
        <v>0</v>
      </c>
      <c r="S118" s="164">
        <v>0</v>
      </c>
      <c r="T118" s="165">
        <f t="shared" si="13"/>
        <v>0</v>
      </c>
      <c r="AR118" s="166" t="s">
        <v>183</v>
      </c>
      <c r="AT118" s="166" t="s">
        <v>178</v>
      </c>
      <c r="AU118" s="166" t="s">
        <v>15</v>
      </c>
      <c r="AY118" s="92" t="s">
        <v>176</v>
      </c>
      <c r="BE118" s="167">
        <f t="shared" si="14"/>
        <v>0</v>
      </c>
      <c r="BF118" s="167">
        <f t="shared" si="15"/>
        <v>0</v>
      </c>
      <c r="BG118" s="167">
        <f t="shared" si="16"/>
        <v>0</v>
      </c>
      <c r="BH118" s="167">
        <f t="shared" si="17"/>
        <v>0</v>
      </c>
      <c r="BI118" s="167">
        <f t="shared" si="18"/>
        <v>0</v>
      </c>
      <c r="BJ118" s="92" t="s">
        <v>15</v>
      </c>
      <c r="BK118" s="167">
        <f t="shared" si="19"/>
        <v>0</v>
      </c>
      <c r="BL118" s="92" t="s">
        <v>183</v>
      </c>
      <c r="BM118" s="166" t="s">
        <v>655</v>
      </c>
    </row>
    <row r="119" spans="2:65" s="99" customFormat="1" ht="16.5" customHeight="1">
      <c r="B119" s="100"/>
      <c r="C119" s="206" t="s">
        <v>390</v>
      </c>
      <c r="D119" s="206" t="s">
        <v>178</v>
      </c>
      <c r="E119" s="207" t="s">
        <v>2655</v>
      </c>
      <c r="F119" s="208" t="s">
        <v>5980</v>
      </c>
      <c r="G119" s="209" t="s">
        <v>1632</v>
      </c>
      <c r="H119" s="11"/>
      <c r="I119" s="4"/>
      <c r="J119" s="211">
        <f t="shared" si="10"/>
        <v>0</v>
      </c>
      <c r="K119" s="208" t="s">
        <v>3</v>
      </c>
      <c r="L119" s="100"/>
      <c r="M119" s="212" t="s">
        <v>3</v>
      </c>
      <c r="N119" s="163" t="s">
        <v>42</v>
      </c>
      <c r="P119" s="164">
        <f t="shared" si="11"/>
        <v>0</v>
      </c>
      <c r="Q119" s="164">
        <v>0</v>
      </c>
      <c r="R119" s="164">
        <f t="shared" si="12"/>
        <v>0</v>
      </c>
      <c r="S119" s="164">
        <v>0</v>
      </c>
      <c r="T119" s="165">
        <f t="shared" si="13"/>
        <v>0</v>
      </c>
      <c r="AR119" s="166" t="s">
        <v>183</v>
      </c>
      <c r="AT119" s="166" t="s">
        <v>178</v>
      </c>
      <c r="AU119" s="166" t="s">
        <v>15</v>
      </c>
      <c r="AY119" s="92" t="s">
        <v>176</v>
      </c>
      <c r="BE119" s="167">
        <f t="shared" si="14"/>
        <v>0</v>
      </c>
      <c r="BF119" s="167">
        <f t="shared" si="15"/>
        <v>0</v>
      </c>
      <c r="BG119" s="167">
        <f t="shared" si="16"/>
        <v>0</v>
      </c>
      <c r="BH119" s="167">
        <f t="shared" si="17"/>
        <v>0</v>
      </c>
      <c r="BI119" s="167">
        <f t="shared" si="18"/>
        <v>0</v>
      </c>
      <c r="BJ119" s="92" t="s">
        <v>15</v>
      </c>
      <c r="BK119" s="167">
        <f t="shared" si="19"/>
        <v>0</v>
      </c>
      <c r="BL119" s="92" t="s">
        <v>183</v>
      </c>
      <c r="BM119" s="166" t="s">
        <v>688</v>
      </c>
    </row>
    <row r="120" spans="2:63" s="151" customFormat="1" ht="25.9" customHeight="1">
      <c r="B120" s="152"/>
      <c r="D120" s="153" t="s">
        <v>70</v>
      </c>
      <c r="E120" s="154" t="s">
        <v>2712</v>
      </c>
      <c r="F120" s="154" t="s">
        <v>5993</v>
      </c>
      <c r="I120" s="3"/>
      <c r="J120" s="155">
        <f>BK120</f>
        <v>0</v>
      </c>
      <c r="L120" s="152"/>
      <c r="M120" s="156"/>
      <c r="P120" s="157">
        <f>SUM(P121:P138)</f>
        <v>0</v>
      </c>
      <c r="R120" s="157">
        <f>SUM(R121:R138)</f>
        <v>0</v>
      </c>
      <c r="T120" s="158">
        <f>SUM(T121:T138)</f>
        <v>0</v>
      </c>
      <c r="AR120" s="153" t="s">
        <v>79</v>
      </c>
      <c r="AT120" s="159" t="s">
        <v>70</v>
      </c>
      <c r="AU120" s="159" t="s">
        <v>71</v>
      </c>
      <c r="AY120" s="153" t="s">
        <v>176</v>
      </c>
      <c r="BK120" s="160">
        <f>SUM(BK121:BK138)</f>
        <v>0</v>
      </c>
    </row>
    <row r="121" spans="2:65" s="99" customFormat="1" ht="24.2" customHeight="1">
      <c r="B121" s="100"/>
      <c r="C121" s="206" t="s">
        <v>398</v>
      </c>
      <c r="D121" s="206" t="s">
        <v>178</v>
      </c>
      <c r="E121" s="207" t="s">
        <v>5994</v>
      </c>
      <c r="F121" s="208" t="s">
        <v>5995</v>
      </c>
      <c r="G121" s="209" t="s">
        <v>269</v>
      </c>
      <c r="H121" s="210">
        <v>30</v>
      </c>
      <c r="I121" s="4"/>
      <c r="J121" s="211">
        <f aca="true" t="shared" si="20" ref="J121:J138">ROUND(I121*H121,2)</f>
        <v>0</v>
      </c>
      <c r="K121" s="208" t="s">
        <v>3</v>
      </c>
      <c r="L121" s="100"/>
      <c r="M121" s="212" t="s">
        <v>3</v>
      </c>
      <c r="N121" s="163" t="s">
        <v>42</v>
      </c>
      <c r="P121" s="164">
        <f aca="true" t="shared" si="21" ref="P121:P138">O121*H121</f>
        <v>0</v>
      </c>
      <c r="Q121" s="164">
        <v>0</v>
      </c>
      <c r="R121" s="164">
        <f aca="true" t="shared" si="22" ref="R121:R138">Q121*H121</f>
        <v>0</v>
      </c>
      <c r="S121" s="164">
        <v>0</v>
      </c>
      <c r="T121" s="165">
        <f aca="true" t="shared" si="23" ref="T121:T138">S121*H121</f>
        <v>0</v>
      </c>
      <c r="AR121" s="166" t="s">
        <v>288</v>
      </c>
      <c r="AT121" s="166" t="s">
        <v>178</v>
      </c>
      <c r="AU121" s="166" t="s">
        <v>15</v>
      </c>
      <c r="AY121" s="92" t="s">
        <v>176</v>
      </c>
      <c r="BE121" s="167">
        <f aca="true" t="shared" si="24" ref="BE121:BE138">IF(N121="základní",J121,0)</f>
        <v>0</v>
      </c>
      <c r="BF121" s="167">
        <f aca="true" t="shared" si="25" ref="BF121:BF138">IF(N121="snížená",J121,0)</f>
        <v>0</v>
      </c>
      <c r="BG121" s="167">
        <f aca="true" t="shared" si="26" ref="BG121:BG138">IF(N121="zákl. přenesená",J121,0)</f>
        <v>0</v>
      </c>
      <c r="BH121" s="167">
        <f aca="true" t="shared" si="27" ref="BH121:BH138">IF(N121="sníž. přenesená",J121,0)</f>
        <v>0</v>
      </c>
      <c r="BI121" s="167">
        <f aca="true" t="shared" si="28" ref="BI121:BI138">IF(N121="nulová",J121,0)</f>
        <v>0</v>
      </c>
      <c r="BJ121" s="92" t="s">
        <v>15</v>
      </c>
      <c r="BK121" s="167">
        <f aca="true" t="shared" si="29" ref="BK121:BK138">ROUND(I121*H121,2)</f>
        <v>0</v>
      </c>
      <c r="BL121" s="92" t="s">
        <v>288</v>
      </c>
      <c r="BM121" s="166" t="s">
        <v>702</v>
      </c>
    </row>
    <row r="122" spans="2:65" s="99" customFormat="1" ht="37.9" customHeight="1">
      <c r="B122" s="100"/>
      <c r="C122" s="206" t="s">
        <v>421</v>
      </c>
      <c r="D122" s="206" t="s">
        <v>178</v>
      </c>
      <c r="E122" s="207" t="s">
        <v>5996</v>
      </c>
      <c r="F122" s="208" t="s">
        <v>5997</v>
      </c>
      <c r="G122" s="209" t="s">
        <v>269</v>
      </c>
      <c r="H122" s="210">
        <v>2</v>
      </c>
      <c r="I122" s="4"/>
      <c r="J122" s="211">
        <f t="shared" si="20"/>
        <v>0</v>
      </c>
      <c r="K122" s="208" t="s">
        <v>3</v>
      </c>
      <c r="L122" s="100"/>
      <c r="M122" s="212" t="s">
        <v>3</v>
      </c>
      <c r="N122" s="163" t="s">
        <v>42</v>
      </c>
      <c r="P122" s="164">
        <f t="shared" si="21"/>
        <v>0</v>
      </c>
      <c r="Q122" s="164">
        <v>0</v>
      </c>
      <c r="R122" s="164">
        <f t="shared" si="22"/>
        <v>0</v>
      </c>
      <c r="S122" s="164">
        <v>0</v>
      </c>
      <c r="T122" s="165">
        <f t="shared" si="23"/>
        <v>0</v>
      </c>
      <c r="AR122" s="166" t="s">
        <v>288</v>
      </c>
      <c r="AT122" s="166" t="s">
        <v>178</v>
      </c>
      <c r="AU122" s="166" t="s">
        <v>15</v>
      </c>
      <c r="AY122" s="92" t="s">
        <v>176</v>
      </c>
      <c r="BE122" s="167">
        <f t="shared" si="24"/>
        <v>0</v>
      </c>
      <c r="BF122" s="167">
        <f t="shared" si="25"/>
        <v>0</v>
      </c>
      <c r="BG122" s="167">
        <f t="shared" si="26"/>
        <v>0</v>
      </c>
      <c r="BH122" s="167">
        <f t="shared" si="27"/>
        <v>0</v>
      </c>
      <c r="BI122" s="167">
        <f t="shared" si="28"/>
        <v>0</v>
      </c>
      <c r="BJ122" s="92" t="s">
        <v>15</v>
      </c>
      <c r="BK122" s="167">
        <f t="shared" si="29"/>
        <v>0</v>
      </c>
      <c r="BL122" s="92" t="s">
        <v>288</v>
      </c>
      <c r="BM122" s="166" t="s">
        <v>731</v>
      </c>
    </row>
    <row r="123" spans="2:65" s="99" customFormat="1" ht="33" customHeight="1">
      <c r="B123" s="100"/>
      <c r="C123" s="206" t="s">
        <v>429</v>
      </c>
      <c r="D123" s="206" t="s">
        <v>178</v>
      </c>
      <c r="E123" s="207" t="s">
        <v>5998</v>
      </c>
      <c r="F123" s="208" t="s">
        <v>5999</v>
      </c>
      <c r="G123" s="209" t="s">
        <v>269</v>
      </c>
      <c r="H123" s="210">
        <v>47</v>
      </c>
      <c r="I123" s="4"/>
      <c r="J123" s="211">
        <f t="shared" si="20"/>
        <v>0</v>
      </c>
      <c r="K123" s="208" t="s">
        <v>3</v>
      </c>
      <c r="L123" s="100"/>
      <c r="M123" s="212" t="s">
        <v>3</v>
      </c>
      <c r="N123" s="163" t="s">
        <v>42</v>
      </c>
      <c r="P123" s="164">
        <f t="shared" si="21"/>
        <v>0</v>
      </c>
      <c r="Q123" s="164">
        <v>0</v>
      </c>
      <c r="R123" s="164">
        <f t="shared" si="22"/>
        <v>0</v>
      </c>
      <c r="S123" s="164">
        <v>0</v>
      </c>
      <c r="T123" s="165">
        <f t="shared" si="23"/>
        <v>0</v>
      </c>
      <c r="AR123" s="166" t="s">
        <v>288</v>
      </c>
      <c r="AT123" s="166" t="s">
        <v>178</v>
      </c>
      <c r="AU123" s="166" t="s">
        <v>15</v>
      </c>
      <c r="AY123" s="92" t="s">
        <v>176</v>
      </c>
      <c r="BE123" s="167">
        <f t="shared" si="24"/>
        <v>0</v>
      </c>
      <c r="BF123" s="167">
        <f t="shared" si="25"/>
        <v>0</v>
      </c>
      <c r="BG123" s="167">
        <f t="shared" si="26"/>
        <v>0</v>
      </c>
      <c r="BH123" s="167">
        <f t="shared" si="27"/>
        <v>0</v>
      </c>
      <c r="BI123" s="167">
        <f t="shared" si="28"/>
        <v>0</v>
      </c>
      <c r="BJ123" s="92" t="s">
        <v>15</v>
      </c>
      <c r="BK123" s="167">
        <f t="shared" si="29"/>
        <v>0</v>
      </c>
      <c r="BL123" s="92" t="s">
        <v>288</v>
      </c>
      <c r="BM123" s="166" t="s">
        <v>748</v>
      </c>
    </row>
    <row r="124" spans="2:65" s="99" customFormat="1" ht="16.5" customHeight="1">
      <c r="B124" s="100"/>
      <c r="C124" s="206" t="s">
        <v>434</v>
      </c>
      <c r="D124" s="206" t="s">
        <v>178</v>
      </c>
      <c r="E124" s="207" t="s">
        <v>6000</v>
      </c>
      <c r="F124" s="208" t="s">
        <v>6001</v>
      </c>
      <c r="G124" s="209" t="s">
        <v>291</v>
      </c>
      <c r="H124" s="210">
        <v>3</v>
      </c>
      <c r="I124" s="4"/>
      <c r="J124" s="211">
        <f t="shared" si="20"/>
        <v>0</v>
      </c>
      <c r="K124" s="208" t="s">
        <v>3</v>
      </c>
      <c r="L124" s="100"/>
      <c r="M124" s="212" t="s">
        <v>3</v>
      </c>
      <c r="N124" s="163" t="s">
        <v>42</v>
      </c>
      <c r="P124" s="164">
        <f t="shared" si="21"/>
        <v>0</v>
      </c>
      <c r="Q124" s="164">
        <v>0</v>
      </c>
      <c r="R124" s="164">
        <f t="shared" si="22"/>
        <v>0</v>
      </c>
      <c r="S124" s="164">
        <v>0</v>
      </c>
      <c r="T124" s="165">
        <f t="shared" si="23"/>
        <v>0</v>
      </c>
      <c r="AR124" s="166" t="s">
        <v>288</v>
      </c>
      <c r="AT124" s="166" t="s">
        <v>178</v>
      </c>
      <c r="AU124" s="166" t="s">
        <v>15</v>
      </c>
      <c r="AY124" s="92" t="s">
        <v>176</v>
      </c>
      <c r="BE124" s="167">
        <f t="shared" si="24"/>
        <v>0</v>
      </c>
      <c r="BF124" s="167">
        <f t="shared" si="25"/>
        <v>0</v>
      </c>
      <c r="BG124" s="167">
        <f t="shared" si="26"/>
        <v>0</v>
      </c>
      <c r="BH124" s="167">
        <f t="shared" si="27"/>
        <v>0</v>
      </c>
      <c r="BI124" s="167">
        <f t="shared" si="28"/>
        <v>0</v>
      </c>
      <c r="BJ124" s="92" t="s">
        <v>15</v>
      </c>
      <c r="BK124" s="167">
        <f t="shared" si="29"/>
        <v>0</v>
      </c>
      <c r="BL124" s="92" t="s">
        <v>288</v>
      </c>
      <c r="BM124" s="166" t="s">
        <v>798</v>
      </c>
    </row>
    <row r="125" spans="2:65" s="99" customFormat="1" ht="16.5" customHeight="1">
      <c r="B125" s="100"/>
      <c r="C125" s="206" t="s">
        <v>440</v>
      </c>
      <c r="D125" s="206" t="s">
        <v>178</v>
      </c>
      <c r="E125" s="207" t="s">
        <v>6002</v>
      </c>
      <c r="F125" s="208" t="s">
        <v>6003</v>
      </c>
      <c r="G125" s="209" t="s">
        <v>269</v>
      </c>
      <c r="H125" s="210">
        <v>2.5</v>
      </c>
      <c r="I125" s="4"/>
      <c r="J125" s="211">
        <f t="shared" si="20"/>
        <v>0</v>
      </c>
      <c r="K125" s="208" t="s">
        <v>3</v>
      </c>
      <c r="L125" s="100"/>
      <c r="M125" s="212" t="s">
        <v>3</v>
      </c>
      <c r="N125" s="163" t="s">
        <v>42</v>
      </c>
      <c r="P125" s="164">
        <f t="shared" si="21"/>
        <v>0</v>
      </c>
      <c r="Q125" s="164">
        <v>0</v>
      </c>
      <c r="R125" s="164">
        <f t="shared" si="22"/>
        <v>0</v>
      </c>
      <c r="S125" s="164">
        <v>0</v>
      </c>
      <c r="T125" s="165">
        <f t="shared" si="23"/>
        <v>0</v>
      </c>
      <c r="AR125" s="166" t="s">
        <v>288</v>
      </c>
      <c r="AT125" s="166" t="s">
        <v>178</v>
      </c>
      <c r="AU125" s="166" t="s">
        <v>15</v>
      </c>
      <c r="AY125" s="92" t="s">
        <v>176</v>
      </c>
      <c r="BE125" s="167">
        <f t="shared" si="24"/>
        <v>0</v>
      </c>
      <c r="BF125" s="167">
        <f t="shared" si="25"/>
        <v>0</v>
      </c>
      <c r="BG125" s="167">
        <f t="shared" si="26"/>
        <v>0</v>
      </c>
      <c r="BH125" s="167">
        <f t="shared" si="27"/>
        <v>0</v>
      </c>
      <c r="BI125" s="167">
        <f t="shared" si="28"/>
        <v>0</v>
      </c>
      <c r="BJ125" s="92" t="s">
        <v>15</v>
      </c>
      <c r="BK125" s="167">
        <f t="shared" si="29"/>
        <v>0</v>
      </c>
      <c r="BL125" s="92" t="s">
        <v>288</v>
      </c>
      <c r="BM125" s="166" t="s">
        <v>816</v>
      </c>
    </row>
    <row r="126" spans="2:65" s="99" customFormat="1" ht="16.5" customHeight="1">
      <c r="B126" s="100"/>
      <c r="C126" s="206" t="s">
        <v>448</v>
      </c>
      <c r="D126" s="206" t="s">
        <v>178</v>
      </c>
      <c r="E126" s="207" t="s">
        <v>6004</v>
      </c>
      <c r="F126" s="208" t="s">
        <v>6005</v>
      </c>
      <c r="G126" s="209" t="s">
        <v>291</v>
      </c>
      <c r="H126" s="210">
        <v>2</v>
      </c>
      <c r="I126" s="4"/>
      <c r="J126" s="211">
        <f t="shared" si="20"/>
        <v>0</v>
      </c>
      <c r="K126" s="208" t="s">
        <v>3</v>
      </c>
      <c r="L126" s="100"/>
      <c r="M126" s="212" t="s">
        <v>3</v>
      </c>
      <c r="N126" s="163" t="s">
        <v>42</v>
      </c>
      <c r="P126" s="164">
        <f t="shared" si="21"/>
        <v>0</v>
      </c>
      <c r="Q126" s="164">
        <v>0</v>
      </c>
      <c r="R126" s="164">
        <f t="shared" si="22"/>
        <v>0</v>
      </c>
      <c r="S126" s="164">
        <v>0</v>
      </c>
      <c r="T126" s="165">
        <f t="shared" si="23"/>
        <v>0</v>
      </c>
      <c r="AR126" s="166" t="s">
        <v>288</v>
      </c>
      <c r="AT126" s="166" t="s">
        <v>178</v>
      </c>
      <c r="AU126" s="166" t="s">
        <v>15</v>
      </c>
      <c r="AY126" s="92" t="s">
        <v>176</v>
      </c>
      <c r="BE126" s="167">
        <f t="shared" si="24"/>
        <v>0</v>
      </c>
      <c r="BF126" s="167">
        <f t="shared" si="25"/>
        <v>0</v>
      </c>
      <c r="BG126" s="167">
        <f t="shared" si="26"/>
        <v>0</v>
      </c>
      <c r="BH126" s="167">
        <f t="shared" si="27"/>
        <v>0</v>
      </c>
      <c r="BI126" s="167">
        <f t="shared" si="28"/>
        <v>0</v>
      </c>
      <c r="BJ126" s="92" t="s">
        <v>15</v>
      </c>
      <c r="BK126" s="167">
        <f t="shared" si="29"/>
        <v>0</v>
      </c>
      <c r="BL126" s="92" t="s">
        <v>288</v>
      </c>
      <c r="BM126" s="166" t="s">
        <v>831</v>
      </c>
    </row>
    <row r="127" spans="2:65" s="99" customFormat="1" ht="16.5" customHeight="1">
      <c r="B127" s="100"/>
      <c r="C127" s="206" t="s">
        <v>460</v>
      </c>
      <c r="D127" s="206" t="s">
        <v>178</v>
      </c>
      <c r="E127" s="207" t="s">
        <v>6006</v>
      </c>
      <c r="F127" s="208" t="s">
        <v>6007</v>
      </c>
      <c r="G127" s="209" t="s">
        <v>291</v>
      </c>
      <c r="H127" s="210">
        <v>1</v>
      </c>
      <c r="I127" s="4"/>
      <c r="J127" s="211">
        <f t="shared" si="20"/>
        <v>0</v>
      </c>
      <c r="K127" s="208" t="s">
        <v>3</v>
      </c>
      <c r="L127" s="100"/>
      <c r="M127" s="212" t="s">
        <v>3</v>
      </c>
      <c r="N127" s="163" t="s">
        <v>42</v>
      </c>
      <c r="P127" s="164">
        <f t="shared" si="21"/>
        <v>0</v>
      </c>
      <c r="Q127" s="164">
        <v>0</v>
      </c>
      <c r="R127" s="164">
        <f t="shared" si="22"/>
        <v>0</v>
      </c>
      <c r="S127" s="164">
        <v>0</v>
      </c>
      <c r="T127" s="165">
        <f t="shared" si="23"/>
        <v>0</v>
      </c>
      <c r="AR127" s="166" t="s">
        <v>288</v>
      </c>
      <c r="AT127" s="166" t="s">
        <v>178</v>
      </c>
      <c r="AU127" s="166" t="s">
        <v>15</v>
      </c>
      <c r="AY127" s="92" t="s">
        <v>176</v>
      </c>
      <c r="BE127" s="167">
        <f t="shared" si="24"/>
        <v>0</v>
      </c>
      <c r="BF127" s="167">
        <f t="shared" si="25"/>
        <v>0</v>
      </c>
      <c r="BG127" s="167">
        <f t="shared" si="26"/>
        <v>0</v>
      </c>
      <c r="BH127" s="167">
        <f t="shared" si="27"/>
        <v>0</v>
      </c>
      <c r="BI127" s="167">
        <f t="shared" si="28"/>
        <v>0</v>
      </c>
      <c r="BJ127" s="92" t="s">
        <v>15</v>
      </c>
      <c r="BK127" s="167">
        <f t="shared" si="29"/>
        <v>0</v>
      </c>
      <c r="BL127" s="92" t="s">
        <v>288</v>
      </c>
      <c r="BM127" s="166" t="s">
        <v>846</v>
      </c>
    </row>
    <row r="128" spans="2:65" s="99" customFormat="1" ht="16.5" customHeight="1">
      <c r="B128" s="100"/>
      <c r="C128" s="206" t="s">
        <v>467</v>
      </c>
      <c r="D128" s="206" t="s">
        <v>178</v>
      </c>
      <c r="E128" s="207" t="s">
        <v>6008</v>
      </c>
      <c r="F128" s="208" t="s">
        <v>6009</v>
      </c>
      <c r="G128" s="209" t="s">
        <v>291</v>
      </c>
      <c r="H128" s="210">
        <v>2</v>
      </c>
      <c r="I128" s="4"/>
      <c r="J128" s="211">
        <f t="shared" si="20"/>
        <v>0</v>
      </c>
      <c r="K128" s="208" t="s">
        <v>3</v>
      </c>
      <c r="L128" s="100"/>
      <c r="M128" s="212" t="s">
        <v>3</v>
      </c>
      <c r="N128" s="163" t="s">
        <v>42</v>
      </c>
      <c r="P128" s="164">
        <f t="shared" si="21"/>
        <v>0</v>
      </c>
      <c r="Q128" s="164">
        <v>0</v>
      </c>
      <c r="R128" s="164">
        <f t="shared" si="22"/>
        <v>0</v>
      </c>
      <c r="S128" s="164">
        <v>0</v>
      </c>
      <c r="T128" s="165">
        <f t="shared" si="23"/>
        <v>0</v>
      </c>
      <c r="AR128" s="166" t="s">
        <v>288</v>
      </c>
      <c r="AT128" s="166" t="s">
        <v>178</v>
      </c>
      <c r="AU128" s="166" t="s">
        <v>15</v>
      </c>
      <c r="AY128" s="92" t="s">
        <v>176</v>
      </c>
      <c r="BE128" s="167">
        <f t="shared" si="24"/>
        <v>0</v>
      </c>
      <c r="BF128" s="167">
        <f t="shared" si="25"/>
        <v>0</v>
      </c>
      <c r="BG128" s="167">
        <f t="shared" si="26"/>
        <v>0</v>
      </c>
      <c r="BH128" s="167">
        <f t="shared" si="27"/>
        <v>0</v>
      </c>
      <c r="BI128" s="167">
        <f t="shared" si="28"/>
        <v>0</v>
      </c>
      <c r="BJ128" s="92" t="s">
        <v>15</v>
      </c>
      <c r="BK128" s="167">
        <f t="shared" si="29"/>
        <v>0</v>
      </c>
      <c r="BL128" s="92" t="s">
        <v>288</v>
      </c>
      <c r="BM128" s="166" t="s">
        <v>869</v>
      </c>
    </row>
    <row r="129" spans="2:65" s="99" customFormat="1" ht="24.2" customHeight="1">
      <c r="B129" s="100"/>
      <c r="C129" s="206" t="s">
        <v>474</v>
      </c>
      <c r="D129" s="206" t="s">
        <v>178</v>
      </c>
      <c r="E129" s="207" t="s">
        <v>6010</v>
      </c>
      <c r="F129" s="208" t="s">
        <v>6011</v>
      </c>
      <c r="G129" s="209" t="s">
        <v>269</v>
      </c>
      <c r="H129" s="210">
        <v>79</v>
      </c>
      <c r="I129" s="4"/>
      <c r="J129" s="211">
        <f t="shared" si="20"/>
        <v>0</v>
      </c>
      <c r="K129" s="208" t="s">
        <v>3</v>
      </c>
      <c r="L129" s="100"/>
      <c r="M129" s="212" t="s">
        <v>3</v>
      </c>
      <c r="N129" s="163" t="s">
        <v>42</v>
      </c>
      <c r="P129" s="164">
        <f t="shared" si="21"/>
        <v>0</v>
      </c>
      <c r="Q129" s="164">
        <v>0</v>
      </c>
      <c r="R129" s="164">
        <f t="shared" si="22"/>
        <v>0</v>
      </c>
      <c r="S129" s="164">
        <v>0</v>
      </c>
      <c r="T129" s="165">
        <f t="shared" si="23"/>
        <v>0</v>
      </c>
      <c r="AR129" s="166" t="s">
        <v>288</v>
      </c>
      <c r="AT129" s="166" t="s">
        <v>178</v>
      </c>
      <c r="AU129" s="166" t="s">
        <v>15</v>
      </c>
      <c r="AY129" s="92" t="s">
        <v>176</v>
      </c>
      <c r="BE129" s="167">
        <f t="shared" si="24"/>
        <v>0</v>
      </c>
      <c r="BF129" s="167">
        <f t="shared" si="25"/>
        <v>0</v>
      </c>
      <c r="BG129" s="167">
        <f t="shared" si="26"/>
        <v>0</v>
      </c>
      <c r="BH129" s="167">
        <f t="shared" si="27"/>
        <v>0</v>
      </c>
      <c r="BI129" s="167">
        <f t="shared" si="28"/>
        <v>0</v>
      </c>
      <c r="BJ129" s="92" t="s">
        <v>15</v>
      </c>
      <c r="BK129" s="167">
        <f t="shared" si="29"/>
        <v>0</v>
      </c>
      <c r="BL129" s="92" t="s">
        <v>288</v>
      </c>
      <c r="BM129" s="166" t="s">
        <v>907</v>
      </c>
    </row>
    <row r="130" spans="2:65" s="99" customFormat="1" ht="24.2" customHeight="1">
      <c r="B130" s="100"/>
      <c r="C130" s="206" t="s">
        <v>484</v>
      </c>
      <c r="D130" s="206" t="s">
        <v>178</v>
      </c>
      <c r="E130" s="207" t="s">
        <v>6012</v>
      </c>
      <c r="F130" s="208" t="s">
        <v>2717</v>
      </c>
      <c r="G130" s="209" t="s">
        <v>291</v>
      </c>
      <c r="H130" s="210">
        <v>2</v>
      </c>
      <c r="I130" s="4"/>
      <c r="J130" s="211">
        <f t="shared" si="20"/>
        <v>0</v>
      </c>
      <c r="K130" s="208" t="s">
        <v>3</v>
      </c>
      <c r="L130" s="100"/>
      <c r="M130" s="212" t="s">
        <v>3</v>
      </c>
      <c r="N130" s="163" t="s">
        <v>42</v>
      </c>
      <c r="P130" s="164">
        <f t="shared" si="21"/>
        <v>0</v>
      </c>
      <c r="Q130" s="164">
        <v>0</v>
      </c>
      <c r="R130" s="164">
        <f t="shared" si="22"/>
        <v>0</v>
      </c>
      <c r="S130" s="164">
        <v>0</v>
      </c>
      <c r="T130" s="165">
        <f t="shared" si="23"/>
        <v>0</v>
      </c>
      <c r="AR130" s="166" t="s">
        <v>288</v>
      </c>
      <c r="AT130" s="166" t="s">
        <v>178</v>
      </c>
      <c r="AU130" s="166" t="s">
        <v>15</v>
      </c>
      <c r="AY130" s="92" t="s">
        <v>176</v>
      </c>
      <c r="BE130" s="167">
        <f t="shared" si="24"/>
        <v>0</v>
      </c>
      <c r="BF130" s="167">
        <f t="shared" si="25"/>
        <v>0</v>
      </c>
      <c r="BG130" s="167">
        <f t="shared" si="26"/>
        <v>0</v>
      </c>
      <c r="BH130" s="167">
        <f t="shared" si="27"/>
        <v>0</v>
      </c>
      <c r="BI130" s="167">
        <f t="shared" si="28"/>
        <v>0</v>
      </c>
      <c r="BJ130" s="92" t="s">
        <v>15</v>
      </c>
      <c r="BK130" s="167">
        <f t="shared" si="29"/>
        <v>0</v>
      </c>
      <c r="BL130" s="92" t="s">
        <v>288</v>
      </c>
      <c r="BM130" s="166" t="s">
        <v>986</v>
      </c>
    </row>
    <row r="131" spans="2:65" s="99" customFormat="1" ht="24.2" customHeight="1">
      <c r="B131" s="100"/>
      <c r="C131" s="206" t="s">
        <v>490</v>
      </c>
      <c r="D131" s="206" t="s">
        <v>178</v>
      </c>
      <c r="E131" s="207" t="s">
        <v>6013</v>
      </c>
      <c r="F131" s="208" t="s">
        <v>2719</v>
      </c>
      <c r="G131" s="209" t="s">
        <v>291</v>
      </c>
      <c r="H131" s="210">
        <v>1</v>
      </c>
      <c r="I131" s="4"/>
      <c r="J131" s="211">
        <f t="shared" si="20"/>
        <v>0</v>
      </c>
      <c r="K131" s="208" t="s">
        <v>3</v>
      </c>
      <c r="L131" s="100"/>
      <c r="M131" s="212" t="s">
        <v>3</v>
      </c>
      <c r="N131" s="163" t="s">
        <v>42</v>
      </c>
      <c r="P131" s="164">
        <f t="shared" si="21"/>
        <v>0</v>
      </c>
      <c r="Q131" s="164">
        <v>0</v>
      </c>
      <c r="R131" s="164">
        <f t="shared" si="22"/>
        <v>0</v>
      </c>
      <c r="S131" s="164">
        <v>0</v>
      </c>
      <c r="T131" s="165">
        <f t="shared" si="23"/>
        <v>0</v>
      </c>
      <c r="AR131" s="166" t="s">
        <v>288</v>
      </c>
      <c r="AT131" s="166" t="s">
        <v>178</v>
      </c>
      <c r="AU131" s="166" t="s">
        <v>15</v>
      </c>
      <c r="AY131" s="92" t="s">
        <v>176</v>
      </c>
      <c r="BE131" s="167">
        <f t="shared" si="24"/>
        <v>0</v>
      </c>
      <c r="BF131" s="167">
        <f t="shared" si="25"/>
        <v>0</v>
      </c>
      <c r="BG131" s="167">
        <f t="shared" si="26"/>
        <v>0</v>
      </c>
      <c r="BH131" s="167">
        <f t="shared" si="27"/>
        <v>0</v>
      </c>
      <c r="BI131" s="167">
        <f t="shared" si="28"/>
        <v>0</v>
      </c>
      <c r="BJ131" s="92" t="s">
        <v>15</v>
      </c>
      <c r="BK131" s="167">
        <f t="shared" si="29"/>
        <v>0</v>
      </c>
      <c r="BL131" s="92" t="s">
        <v>288</v>
      </c>
      <c r="BM131" s="166" t="s">
        <v>1015</v>
      </c>
    </row>
    <row r="132" spans="2:65" s="99" customFormat="1" ht="24.2" customHeight="1">
      <c r="B132" s="100"/>
      <c r="C132" s="206" t="s">
        <v>495</v>
      </c>
      <c r="D132" s="206" t="s">
        <v>178</v>
      </c>
      <c r="E132" s="207" t="s">
        <v>6014</v>
      </c>
      <c r="F132" s="208" t="s">
        <v>2721</v>
      </c>
      <c r="G132" s="209" t="s">
        <v>291</v>
      </c>
      <c r="H132" s="210">
        <v>1</v>
      </c>
      <c r="I132" s="4"/>
      <c r="J132" s="211">
        <f t="shared" si="20"/>
        <v>0</v>
      </c>
      <c r="K132" s="208" t="s">
        <v>3</v>
      </c>
      <c r="L132" s="100"/>
      <c r="M132" s="212" t="s">
        <v>3</v>
      </c>
      <c r="N132" s="163" t="s">
        <v>42</v>
      </c>
      <c r="P132" s="164">
        <f t="shared" si="21"/>
        <v>0</v>
      </c>
      <c r="Q132" s="164">
        <v>0</v>
      </c>
      <c r="R132" s="164">
        <f t="shared" si="22"/>
        <v>0</v>
      </c>
      <c r="S132" s="164">
        <v>0</v>
      </c>
      <c r="T132" s="165">
        <f t="shared" si="23"/>
        <v>0</v>
      </c>
      <c r="AR132" s="166" t="s">
        <v>288</v>
      </c>
      <c r="AT132" s="166" t="s">
        <v>178</v>
      </c>
      <c r="AU132" s="166" t="s">
        <v>15</v>
      </c>
      <c r="AY132" s="92" t="s">
        <v>176</v>
      </c>
      <c r="BE132" s="167">
        <f t="shared" si="24"/>
        <v>0</v>
      </c>
      <c r="BF132" s="167">
        <f t="shared" si="25"/>
        <v>0</v>
      </c>
      <c r="BG132" s="167">
        <f t="shared" si="26"/>
        <v>0</v>
      </c>
      <c r="BH132" s="167">
        <f t="shared" si="27"/>
        <v>0</v>
      </c>
      <c r="BI132" s="167">
        <f t="shared" si="28"/>
        <v>0</v>
      </c>
      <c r="BJ132" s="92" t="s">
        <v>15</v>
      </c>
      <c r="BK132" s="167">
        <f t="shared" si="29"/>
        <v>0</v>
      </c>
      <c r="BL132" s="92" t="s">
        <v>288</v>
      </c>
      <c r="BM132" s="166" t="s">
        <v>1025</v>
      </c>
    </row>
    <row r="133" spans="2:65" s="99" customFormat="1" ht="16.5" customHeight="1">
      <c r="B133" s="100"/>
      <c r="C133" s="206" t="s">
        <v>501</v>
      </c>
      <c r="D133" s="206" t="s">
        <v>178</v>
      </c>
      <c r="E133" s="207" t="s">
        <v>2722</v>
      </c>
      <c r="F133" s="208" t="s">
        <v>2723</v>
      </c>
      <c r="G133" s="209" t="s">
        <v>291</v>
      </c>
      <c r="H133" s="210">
        <v>1</v>
      </c>
      <c r="I133" s="4"/>
      <c r="J133" s="211">
        <f t="shared" si="20"/>
        <v>0</v>
      </c>
      <c r="K133" s="208" t="s">
        <v>3</v>
      </c>
      <c r="L133" s="100"/>
      <c r="M133" s="212" t="s">
        <v>3</v>
      </c>
      <c r="N133" s="163" t="s">
        <v>42</v>
      </c>
      <c r="P133" s="164">
        <f t="shared" si="21"/>
        <v>0</v>
      </c>
      <c r="Q133" s="164">
        <v>0</v>
      </c>
      <c r="R133" s="164">
        <f t="shared" si="22"/>
        <v>0</v>
      </c>
      <c r="S133" s="164">
        <v>0</v>
      </c>
      <c r="T133" s="165">
        <f t="shared" si="23"/>
        <v>0</v>
      </c>
      <c r="AR133" s="166" t="s">
        <v>288</v>
      </c>
      <c r="AT133" s="166" t="s">
        <v>178</v>
      </c>
      <c r="AU133" s="166" t="s">
        <v>15</v>
      </c>
      <c r="AY133" s="92" t="s">
        <v>176</v>
      </c>
      <c r="BE133" s="167">
        <f t="shared" si="24"/>
        <v>0</v>
      </c>
      <c r="BF133" s="167">
        <f t="shared" si="25"/>
        <v>0</v>
      </c>
      <c r="BG133" s="167">
        <f t="shared" si="26"/>
        <v>0</v>
      </c>
      <c r="BH133" s="167">
        <f t="shared" si="27"/>
        <v>0</v>
      </c>
      <c r="BI133" s="167">
        <f t="shared" si="28"/>
        <v>0</v>
      </c>
      <c r="BJ133" s="92" t="s">
        <v>15</v>
      </c>
      <c r="BK133" s="167">
        <f t="shared" si="29"/>
        <v>0</v>
      </c>
      <c r="BL133" s="92" t="s">
        <v>288</v>
      </c>
      <c r="BM133" s="166" t="s">
        <v>1037</v>
      </c>
    </row>
    <row r="134" spans="2:65" s="99" customFormat="1" ht="24.2" customHeight="1">
      <c r="B134" s="100"/>
      <c r="C134" s="206" t="s">
        <v>507</v>
      </c>
      <c r="D134" s="206" t="s">
        <v>178</v>
      </c>
      <c r="E134" s="207" t="s">
        <v>6015</v>
      </c>
      <c r="F134" s="208" t="s">
        <v>2725</v>
      </c>
      <c r="G134" s="209" t="s">
        <v>291</v>
      </c>
      <c r="H134" s="210">
        <v>1</v>
      </c>
      <c r="I134" s="4"/>
      <c r="J134" s="211">
        <f t="shared" si="20"/>
        <v>0</v>
      </c>
      <c r="K134" s="208" t="s">
        <v>3</v>
      </c>
      <c r="L134" s="100"/>
      <c r="M134" s="212" t="s">
        <v>3</v>
      </c>
      <c r="N134" s="163" t="s">
        <v>42</v>
      </c>
      <c r="P134" s="164">
        <f t="shared" si="21"/>
        <v>0</v>
      </c>
      <c r="Q134" s="164">
        <v>0</v>
      </c>
      <c r="R134" s="164">
        <f t="shared" si="22"/>
        <v>0</v>
      </c>
      <c r="S134" s="164">
        <v>0</v>
      </c>
      <c r="T134" s="165">
        <f t="shared" si="23"/>
        <v>0</v>
      </c>
      <c r="AR134" s="166" t="s">
        <v>288</v>
      </c>
      <c r="AT134" s="166" t="s">
        <v>178</v>
      </c>
      <c r="AU134" s="166" t="s">
        <v>15</v>
      </c>
      <c r="AY134" s="92" t="s">
        <v>176</v>
      </c>
      <c r="BE134" s="167">
        <f t="shared" si="24"/>
        <v>0</v>
      </c>
      <c r="BF134" s="167">
        <f t="shared" si="25"/>
        <v>0</v>
      </c>
      <c r="BG134" s="167">
        <f t="shared" si="26"/>
        <v>0</v>
      </c>
      <c r="BH134" s="167">
        <f t="shared" si="27"/>
        <v>0</v>
      </c>
      <c r="BI134" s="167">
        <f t="shared" si="28"/>
        <v>0</v>
      </c>
      <c r="BJ134" s="92" t="s">
        <v>15</v>
      </c>
      <c r="BK134" s="167">
        <f t="shared" si="29"/>
        <v>0</v>
      </c>
      <c r="BL134" s="92" t="s">
        <v>288</v>
      </c>
      <c r="BM134" s="166" t="s">
        <v>1048</v>
      </c>
    </row>
    <row r="135" spans="2:65" s="99" customFormat="1" ht="21.75" customHeight="1">
      <c r="B135" s="100"/>
      <c r="C135" s="206" t="s">
        <v>513</v>
      </c>
      <c r="D135" s="206" t="s">
        <v>178</v>
      </c>
      <c r="E135" s="207" t="s">
        <v>2645</v>
      </c>
      <c r="F135" s="208" t="s">
        <v>2646</v>
      </c>
      <c r="G135" s="209" t="s">
        <v>269</v>
      </c>
      <c r="H135" s="210">
        <v>79</v>
      </c>
      <c r="I135" s="4"/>
      <c r="J135" s="211">
        <f t="shared" si="20"/>
        <v>0</v>
      </c>
      <c r="K135" s="208" t="s">
        <v>3</v>
      </c>
      <c r="L135" s="100"/>
      <c r="M135" s="212" t="s">
        <v>3</v>
      </c>
      <c r="N135" s="163" t="s">
        <v>42</v>
      </c>
      <c r="P135" s="164">
        <f t="shared" si="21"/>
        <v>0</v>
      </c>
      <c r="Q135" s="164">
        <v>0</v>
      </c>
      <c r="R135" s="164">
        <f t="shared" si="22"/>
        <v>0</v>
      </c>
      <c r="S135" s="164">
        <v>0</v>
      </c>
      <c r="T135" s="165">
        <f t="shared" si="23"/>
        <v>0</v>
      </c>
      <c r="AR135" s="166" t="s">
        <v>288</v>
      </c>
      <c r="AT135" s="166" t="s">
        <v>178</v>
      </c>
      <c r="AU135" s="166" t="s">
        <v>15</v>
      </c>
      <c r="AY135" s="92" t="s">
        <v>176</v>
      </c>
      <c r="BE135" s="167">
        <f t="shared" si="24"/>
        <v>0</v>
      </c>
      <c r="BF135" s="167">
        <f t="shared" si="25"/>
        <v>0</v>
      </c>
      <c r="BG135" s="167">
        <f t="shared" si="26"/>
        <v>0</v>
      </c>
      <c r="BH135" s="167">
        <f t="shared" si="27"/>
        <v>0</v>
      </c>
      <c r="BI135" s="167">
        <f t="shared" si="28"/>
        <v>0</v>
      </c>
      <c r="BJ135" s="92" t="s">
        <v>15</v>
      </c>
      <c r="BK135" s="167">
        <f t="shared" si="29"/>
        <v>0</v>
      </c>
      <c r="BL135" s="92" t="s">
        <v>288</v>
      </c>
      <c r="BM135" s="166" t="s">
        <v>1058</v>
      </c>
    </row>
    <row r="136" spans="2:65" s="99" customFormat="1" ht="16.5" customHeight="1">
      <c r="B136" s="100"/>
      <c r="C136" s="206" t="s">
        <v>519</v>
      </c>
      <c r="D136" s="206" t="s">
        <v>178</v>
      </c>
      <c r="E136" s="207" t="s">
        <v>6016</v>
      </c>
      <c r="F136" s="208" t="s">
        <v>6017</v>
      </c>
      <c r="G136" s="209" t="s">
        <v>269</v>
      </c>
      <c r="H136" s="210">
        <v>79</v>
      </c>
      <c r="I136" s="4"/>
      <c r="J136" s="211">
        <f t="shared" si="20"/>
        <v>0</v>
      </c>
      <c r="K136" s="208" t="s">
        <v>3</v>
      </c>
      <c r="L136" s="100"/>
      <c r="M136" s="212" t="s">
        <v>3</v>
      </c>
      <c r="N136" s="163" t="s">
        <v>42</v>
      </c>
      <c r="P136" s="164">
        <f t="shared" si="21"/>
        <v>0</v>
      </c>
      <c r="Q136" s="164">
        <v>0</v>
      </c>
      <c r="R136" s="164">
        <f t="shared" si="22"/>
        <v>0</v>
      </c>
      <c r="S136" s="164">
        <v>0</v>
      </c>
      <c r="T136" s="165">
        <f t="shared" si="23"/>
        <v>0</v>
      </c>
      <c r="AR136" s="166" t="s">
        <v>288</v>
      </c>
      <c r="AT136" s="166" t="s">
        <v>178</v>
      </c>
      <c r="AU136" s="166" t="s">
        <v>15</v>
      </c>
      <c r="AY136" s="92" t="s">
        <v>176</v>
      </c>
      <c r="BE136" s="167">
        <f t="shared" si="24"/>
        <v>0</v>
      </c>
      <c r="BF136" s="167">
        <f t="shared" si="25"/>
        <v>0</v>
      </c>
      <c r="BG136" s="167">
        <f t="shared" si="26"/>
        <v>0</v>
      </c>
      <c r="BH136" s="167">
        <f t="shared" si="27"/>
        <v>0</v>
      </c>
      <c r="BI136" s="167">
        <f t="shared" si="28"/>
        <v>0</v>
      </c>
      <c r="BJ136" s="92" t="s">
        <v>15</v>
      </c>
      <c r="BK136" s="167">
        <f t="shared" si="29"/>
        <v>0</v>
      </c>
      <c r="BL136" s="92" t="s">
        <v>288</v>
      </c>
      <c r="BM136" s="166" t="s">
        <v>1063</v>
      </c>
    </row>
    <row r="137" spans="2:65" s="99" customFormat="1" ht="24.2" customHeight="1">
      <c r="B137" s="100"/>
      <c r="C137" s="206" t="s">
        <v>525</v>
      </c>
      <c r="D137" s="206" t="s">
        <v>178</v>
      </c>
      <c r="E137" s="207" t="s">
        <v>6018</v>
      </c>
      <c r="F137" s="208" t="s">
        <v>6019</v>
      </c>
      <c r="G137" s="209" t="s">
        <v>269</v>
      </c>
      <c r="H137" s="210">
        <v>30</v>
      </c>
      <c r="I137" s="4"/>
      <c r="J137" s="211">
        <f t="shared" si="20"/>
        <v>0</v>
      </c>
      <c r="K137" s="208" t="s">
        <v>3</v>
      </c>
      <c r="L137" s="100"/>
      <c r="M137" s="212" t="s">
        <v>3</v>
      </c>
      <c r="N137" s="163" t="s">
        <v>42</v>
      </c>
      <c r="P137" s="164">
        <f t="shared" si="21"/>
        <v>0</v>
      </c>
      <c r="Q137" s="164">
        <v>0</v>
      </c>
      <c r="R137" s="164">
        <f t="shared" si="22"/>
        <v>0</v>
      </c>
      <c r="S137" s="164">
        <v>0</v>
      </c>
      <c r="T137" s="165">
        <f t="shared" si="23"/>
        <v>0</v>
      </c>
      <c r="AR137" s="166" t="s">
        <v>288</v>
      </c>
      <c r="AT137" s="166" t="s">
        <v>178</v>
      </c>
      <c r="AU137" s="166" t="s">
        <v>15</v>
      </c>
      <c r="AY137" s="92" t="s">
        <v>176</v>
      </c>
      <c r="BE137" s="167">
        <f t="shared" si="24"/>
        <v>0</v>
      </c>
      <c r="BF137" s="167">
        <f t="shared" si="25"/>
        <v>0</v>
      </c>
      <c r="BG137" s="167">
        <f t="shared" si="26"/>
        <v>0</v>
      </c>
      <c r="BH137" s="167">
        <f t="shared" si="27"/>
        <v>0</v>
      </c>
      <c r="BI137" s="167">
        <f t="shared" si="28"/>
        <v>0</v>
      </c>
      <c r="BJ137" s="92" t="s">
        <v>15</v>
      </c>
      <c r="BK137" s="167">
        <f t="shared" si="29"/>
        <v>0</v>
      </c>
      <c r="BL137" s="92" t="s">
        <v>288</v>
      </c>
      <c r="BM137" s="166" t="s">
        <v>1072</v>
      </c>
    </row>
    <row r="138" spans="2:65" s="99" customFormat="1" ht="16.5" customHeight="1">
      <c r="B138" s="100"/>
      <c r="C138" s="206" t="s">
        <v>532</v>
      </c>
      <c r="D138" s="206" t="s">
        <v>178</v>
      </c>
      <c r="E138" s="207" t="s">
        <v>2805</v>
      </c>
      <c r="F138" s="208" t="s">
        <v>6020</v>
      </c>
      <c r="G138" s="209" t="s">
        <v>1632</v>
      </c>
      <c r="H138" s="11"/>
      <c r="I138" s="4"/>
      <c r="J138" s="211">
        <f t="shared" si="20"/>
        <v>0</v>
      </c>
      <c r="K138" s="208" t="s">
        <v>3</v>
      </c>
      <c r="L138" s="100"/>
      <c r="M138" s="212" t="s">
        <v>3</v>
      </c>
      <c r="N138" s="163" t="s">
        <v>42</v>
      </c>
      <c r="P138" s="164">
        <f t="shared" si="21"/>
        <v>0</v>
      </c>
      <c r="Q138" s="164">
        <v>0</v>
      </c>
      <c r="R138" s="164">
        <f t="shared" si="22"/>
        <v>0</v>
      </c>
      <c r="S138" s="164">
        <v>0</v>
      </c>
      <c r="T138" s="165">
        <f t="shared" si="23"/>
        <v>0</v>
      </c>
      <c r="AR138" s="166" t="s">
        <v>288</v>
      </c>
      <c r="AT138" s="166" t="s">
        <v>178</v>
      </c>
      <c r="AU138" s="166" t="s">
        <v>15</v>
      </c>
      <c r="AY138" s="92" t="s">
        <v>176</v>
      </c>
      <c r="BE138" s="167">
        <f t="shared" si="24"/>
        <v>0</v>
      </c>
      <c r="BF138" s="167">
        <f t="shared" si="25"/>
        <v>0</v>
      </c>
      <c r="BG138" s="167">
        <f t="shared" si="26"/>
        <v>0</v>
      </c>
      <c r="BH138" s="167">
        <f t="shared" si="27"/>
        <v>0</v>
      </c>
      <c r="BI138" s="167">
        <f t="shared" si="28"/>
        <v>0</v>
      </c>
      <c r="BJ138" s="92" t="s">
        <v>15</v>
      </c>
      <c r="BK138" s="167">
        <f t="shared" si="29"/>
        <v>0</v>
      </c>
      <c r="BL138" s="92" t="s">
        <v>288</v>
      </c>
      <c r="BM138" s="166" t="s">
        <v>1080</v>
      </c>
    </row>
    <row r="139" spans="2:63" s="151" customFormat="1" ht="25.9" customHeight="1">
      <c r="B139" s="152"/>
      <c r="D139" s="153" t="s">
        <v>70</v>
      </c>
      <c r="E139" s="154" t="s">
        <v>2888</v>
      </c>
      <c r="F139" s="154" t="s">
        <v>2888</v>
      </c>
      <c r="I139" s="3"/>
      <c r="J139" s="155">
        <f>BK139</f>
        <v>0</v>
      </c>
      <c r="L139" s="152"/>
      <c r="M139" s="156"/>
      <c r="P139" s="157">
        <f>P140</f>
        <v>0</v>
      </c>
      <c r="R139" s="157">
        <f>R140</f>
        <v>0</v>
      </c>
      <c r="T139" s="158">
        <f>T140</f>
        <v>0</v>
      </c>
      <c r="AR139" s="153" t="s">
        <v>183</v>
      </c>
      <c r="AT139" s="159" t="s">
        <v>70</v>
      </c>
      <c r="AU139" s="159" t="s">
        <v>71</v>
      </c>
      <c r="AY139" s="153" t="s">
        <v>176</v>
      </c>
      <c r="BK139" s="160">
        <f>BK140</f>
        <v>0</v>
      </c>
    </row>
    <row r="140" spans="2:65" s="99" customFormat="1" ht="16.5" customHeight="1">
      <c r="B140" s="100"/>
      <c r="C140" s="206" t="s">
        <v>538</v>
      </c>
      <c r="D140" s="206" t="s">
        <v>178</v>
      </c>
      <c r="E140" s="207" t="s">
        <v>6021</v>
      </c>
      <c r="F140" s="208" t="s">
        <v>2890</v>
      </c>
      <c r="G140" s="209" t="s">
        <v>2891</v>
      </c>
      <c r="H140" s="210">
        <v>2</v>
      </c>
      <c r="I140" s="4"/>
      <c r="J140" s="211">
        <f>ROUND(I140*H140,2)</f>
        <v>0</v>
      </c>
      <c r="K140" s="208" t="s">
        <v>3</v>
      </c>
      <c r="L140" s="100"/>
      <c r="M140" s="212" t="s">
        <v>3</v>
      </c>
      <c r="N140" s="163" t="s">
        <v>42</v>
      </c>
      <c r="P140" s="164">
        <f>O140*H140</f>
        <v>0</v>
      </c>
      <c r="Q140" s="164">
        <v>0</v>
      </c>
      <c r="R140" s="164">
        <f>Q140*H140</f>
        <v>0</v>
      </c>
      <c r="S140" s="164">
        <v>0</v>
      </c>
      <c r="T140" s="165">
        <f>S140*H140</f>
        <v>0</v>
      </c>
      <c r="AR140" s="166" t="s">
        <v>2892</v>
      </c>
      <c r="AT140" s="166" t="s">
        <v>178</v>
      </c>
      <c r="AU140" s="166" t="s">
        <v>15</v>
      </c>
      <c r="AY140" s="92" t="s">
        <v>176</v>
      </c>
      <c r="BE140" s="167">
        <f>IF(N140="základní",J140,0)</f>
        <v>0</v>
      </c>
      <c r="BF140" s="167">
        <f>IF(N140="snížená",J140,0)</f>
        <v>0</v>
      </c>
      <c r="BG140" s="167">
        <f>IF(N140="zákl. přenesená",J140,0)</f>
        <v>0</v>
      </c>
      <c r="BH140" s="167">
        <f>IF(N140="sníž. přenesená",J140,0)</f>
        <v>0</v>
      </c>
      <c r="BI140" s="167">
        <f>IF(N140="nulová",J140,0)</f>
        <v>0</v>
      </c>
      <c r="BJ140" s="92" t="s">
        <v>15</v>
      </c>
      <c r="BK140" s="167">
        <f>ROUND(I140*H140,2)</f>
        <v>0</v>
      </c>
      <c r="BL140" s="92" t="s">
        <v>2892</v>
      </c>
      <c r="BM140" s="166" t="s">
        <v>1087</v>
      </c>
    </row>
    <row r="141" spans="2:63" s="151" customFormat="1" ht="25.9" customHeight="1">
      <c r="B141" s="152"/>
      <c r="D141" s="153" t="s">
        <v>70</v>
      </c>
      <c r="E141" s="154" t="s">
        <v>6022</v>
      </c>
      <c r="F141" s="154" t="s">
        <v>2894</v>
      </c>
      <c r="I141" s="3"/>
      <c r="J141" s="155">
        <f>BK141</f>
        <v>0</v>
      </c>
      <c r="L141" s="152"/>
      <c r="M141" s="156"/>
      <c r="P141" s="157">
        <f>SUM(P142:P143)</f>
        <v>0</v>
      </c>
      <c r="R141" s="157">
        <f>SUM(R142:R143)</f>
        <v>0</v>
      </c>
      <c r="T141" s="158">
        <f>SUM(T142:T143)</f>
        <v>0</v>
      </c>
      <c r="AR141" s="153" t="s">
        <v>15</v>
      </c>
      <c r="AT141" s="159" t="s">
        <v>70</v>
      </c>
      <c r="AU141" s="159" t="s">
        <v>71</v>
      </c>
      <c r="AY141" s="153" t="s">
        <v>176</v>
      </c>
      <c r="BK141" s="160">
        <f>SUM(BK142:BK143)</f>
        <v>0</v>
      </c>
    </row>
    <row r="142" spans="2:65" s="99" customFormat="1" ht="16.5" customHeight="1">
      <c r="B142" s="100"/>
      <c r="C142" s="206" t="s">
        <v>544</v>
      </c>
      <c r="D142" s="206" t="s">
        <v>178</v>
      </c>
      <c r="E142" s="207" t="s">
        <v>6023</v>
      </c>
      <c r="F142" s="208" t="s">
        <v>2898</v>
      </c>
      <c r="G142" s="209" t="s">
        <v>2778</v>
      </c>
      <c r="H142" s="210">
        <v>1</v>
      </c>
      <c r="I142" s="4"/>
      <c r="J142" s="211">
        <f>ROUND(I142*H142,2)</f>
        <v>0</v>
      </c>
      <c r="K142" s="208" t="s">
        <v>3</v>
      </c>
      <c r="L142" s="100"/>
      <c r="M142" s="212" t="s">
        <v>3</v>
      </c>
      <c r="N142" s="163" t="s">
        <v>42</v>
      </c>
      <c r="P142" s="164">
        <f>O142*H142</f>
        <v>0</v>
      </c>
      <c r="Q142" s="164">
        <v>0</v>
      </c>
      <c r="R142" s="164">
        <f>Q142*H142</f>
        <v>0</v>
      </c>
      <c r="S142" s="164">
        <v>0</v>
      </c>
      <c r="T142" s="165">
        <f>S142*H142</f>
        <v>0</v>
      </c>
      <c r="AR142" s="166" t="s">
        <v>183</v>
      </c>
      <c r="AT142" s="166" t="s">
        <v>178</v>
      </c>
      <c r="AU142" s="166" t="s">
        <v>15</v>
      </c>
      <c r="AY142" s="92" t="s">
        <v>176</v>
      </c>
      <c r="BE142" s="167">
        <f>IF(N142="základní",J142,0)</f>
        <v>0</v>
      </c>
      <c r="BF142" s="167">
        <f>IF(N142="snížená",J142,0)</f>
        <v>0</v>
      </c>
      <c r="BG142" s="167">
        <f>IF(N142="zákl. přenesená",J142,0)</f>
        <v>0</v>
      </c>
      <c r="BH142" s="167">
        <f>IF(N142="sníž. přenesená",J142,0)</f>
        <v>0</v>
      </c>
      <c r="BI142" s="167">
        <f>IF(N142="nulová",J142,0)</f>
        <v>0</v>
      </c>
      <c r="BJ142" s="92" t="s">
        <v>15</v>
      </c>
      <c r="BK142" s="167">
        <f>ROUND(I142*H142,2)</f>
        <v>0</v>
      </c>
      <c r="BL142" s="92" t="s">
        <v>183</v>
      </c>
      <c r="BM142" s="166" t="s">
        <v>1111</v>
      </c>
    </row>
    <row r="143" spans="2:65" s="99" customFormat="1" ht="24.2" customHeight="1">
      <c r="B143" s="100"/>
      <c r="C143" s="206" t="s">
        <v>550</v>
      </c>
      <c r="D143" s="206" t="s">
        <v>178</v>
      </c>
      <c r="E143" s="207" t="s">
        <v>2651</v>
      </c>
      <c r="F143" s="208" t="s">
        <v>2904</v>
      </c>
      <c r="G143" s="209" t="s">
        <v>269</v>
      </c>
      <c r="H143" s="210">
        <v>118</v>
      </c>
      <c r="I143" s="4"/>
      <c r="J143" s="211">
        <f>ROUND(I143*H143,2)</f>
        <v>0</v>
      </c>
      <c r="K143" s="208" t="s">
        <v>3</v>
      </c>
      <c r="L143" s="100"/>
      <c r="M143" s="220" t="s">
        <v>3</v>
      </c>
      <c r="N143" s="221" t="s">
        <v>42</v>
      </c>
      <c r="O143" s="203"/>
      <c r="P143" s="222">
        <f>O143*H143</f>
        <v>0</v>
      </c>
      <c r="Q143" s="222">
        <v>0</v>
      </c>
      <c r="R143" s="222">
        <f>Q143*H143</f>
        <v>0</v>
      </c>
      <c r="S143" s="222">
        <v>0</v>
      </c>
      <c r="T143" s="223">
        <f>S143*H143</f>
        <v>0</v>
      </c>
      <c r="AR143" s="166" t="s">
        <v>183</v>
      </c>
      <c r="AT143" s="166" t="s">
        <v>178</v>
      </c>
      <c r="AU143" s="166" t="s">
        <v>15</v>
      </c>
      <c r="AY143" s="92" t="s">
        <v>176</v>
      </c>
      <c r="BE143" s="167">
        <f>IF(N143="základní",J143,0)</f>
        <v>0</v>
      </c>
      <c r="BF143" s="167">
        <f>IF(N143="snížená",J143,0)</f>
        <v>0</v>
      </c>
      <c r="BG143" s="167">
        <f>IF(N143="zákl. přenesená",J143,0)</f>
        <v>0</v>
      </c>
      <c r="BH143" s="167">
        <f>IF(N143="sníž. přenesená",J143,0)</f>
        <v>0</v>
      </c>
      <c r="BI143" s="167">
        <f>IF(N143="nulová",J143,0)</f>
        <v>0</v>
      </c>
      <c r="BJ143" s="92" t="s">
        <v>15</v>
      </c>
      <c r="BK143" s="167">
        <f>ROUND(I143*H143,2)</f>
        <v>0</v>
      </c>
      <c r="BL143" s="92" t="s">
        <v>183</v>
      </c>
      <c r="BM143" s="166" t="s">
        <v>1186</v>
      </c>
    </row>
    <row r="144" spans="2:12" s="99" customFormat="1" ht="6.95" customHeight="1">
      <c r="B144" s="119"/>
      <c r="C144" s="120"/>
      <c r="D144" s="120"/>
      <c r="E144" s="120"/>
      <c r="F144" s="120"/>
      <c r="G144" s="120"/>
      <c r="H144" s="120"/>
      <c r="I144" s="120"/>
      <c r="J144" s="120"/>
      <c r="K144" s="120"/>
      <c r="L144" s="100"/>
    </row>
  </sheetData>
  <sheetProtection algorithmName="SHA-512" hashValue="CFbH/ZEN+Lc+3trOIsjjkIWr/nRpMczM59TWJ/g8tHWtyB3nK+EC2cyvMHFwddYnHR7bFD93/XzmqgGyxv2ZJw==" saltValue="9VKmrjmRygZpoXxJOac+QA==" spinCount="100000" sheet="1" objects="1" scenarios="1"/>
  <autoFilter ref="C83:K143"/>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51"/>
  <sheetViews>
    <sheetView showGridLines="0" workbookViewId="0" topLeftCell="A93">
      <selection activeCell="J101" sqref="J101"/>
    </sheetView>
  </sheetViews>
  <sheetFormatPr defaultColWidth="9.140625" defaultRowHeight="12"/>
  <cols>
    <col min="1" max="1" width="8.28125" style="91" customWidth="1"/>
    <col min="2" max="2" width="1.1484375" style="91" customWidth="1"/>
    <col min="3" max="3" width="4.140625" style="91" customWidth="1"/>
    <col min="4" max="4" width="4.28125" style="91" customWidth="1"/>
    <col min="5" max="5" width="17.140625" style="91" customWidth="1"/>
    <col min="6" max="6" width="50.8515625" style="91" customWidth="1"/>
    <col min="7" max="7" width="7.421875" style="91" customWidth="1"/>
    <col min="8" max="8" width="14.00390625" style="91" customWidth="1"/>
    <col min="9" max="9" width="15.8515625" style="91" customWidth="1"/>
    <col min="10" max="11" width="22.28125" style="91" customWidth="1"/>
    <col min="12" max="12" width="9.28125" style="91" customWidth="1"/>
    <col min="13" max="13" width="10.8515625" style="91" hidden="1" customWidth="1"/>
    <col min="14" max="14" width="9.28125" style="91" hidden="1" customWidth="1"/>
    <col min="15" max="20" width="14.140625" style="91" hidden="1" customWidth="1"/>
    <col min="21" max="21" width="16.28125" style="91" hidden="1" customWidth="1"/>
    <col min="22" max="22" width="12.28125" style="91" customWidth="1"/>
    <col min="23" max="23" width="16.28125" style="91" customWidth="1"/>
    <col min="24" max="24" width="12.28125" style="91" customWidth="1"/>
    <col min="25" max="25" width="15.00390625" style="91" customWidth="1"/>
    <col min="26" max="26" width="11.00390625" style="91" customWidth="1"/>
    <col min="27" max="27" width="15.00390625" style="91" customWidth="1"/>
    <col min="28" max="28" width="16.28125" style="91" customWidth="1"/>
    <col min="29" max="29" width="11.00390625" style="91" customWidth="1"/>
    <col min="30" max="30" width="15.00390625" style="91" customWidth="1"/>
    <col min="31" max="31" width="16.28125" style="91" customWidth="1"/>
    <col min="32" max="43" width="9.28125" style="91" customWidth="1"/>
    <col min="44" max="65" width="9.28125" style="91" hidden="1" customWidth="1"/>
    <col min="66" max="16384" width="9.28125" style="91" customWidth="1"/>
  </cols>
  <sheetData>
    <row r="1" ht="12"/>
    <row r="2" spans="12:46" ht="36.95" customHeight="1">
      <c r="L2" s="285" t="s">
        <v>6</v>
      </c>
      <c r="M2" s="286"/>
      <c r="N2" s="286"/>
      <c r="O2" s="286"/>
      <c r="P2" s="286"/>
      <c r="Q2" s="286"/>
      <c r="R2" s="286"/>
      <c r="S2" s="286"/>
      <c r="T2" s="286"/>
      <c r="U2" s="286"/>
      <c r="V2" s="286"/>
      <c r="AT2" s="92" t="s">
        <v>114</v>
      </c>
    </row>
    <row r="3" spans="2:46" ht="6.95" customHeight="1">
      <c r="B3" s="93"/>
      <c r="C3" s="94"/>
      <c r="D3" s="94"/>
      <c r="E3" s="94"/>
      <c r="F3" s="94"/>
      <c r="G3" s="94"/>
      <c r="H3" s="94"/>
      <c r="I3" s="94"/>
      <c r="J3" s="94"/>
      <c r="K3" s="94"/>
      <c r="L3" s="95"/>
      <c r="AT3" s="92" t="s">
        <v>79</v>
      </c>
    </row>
    <row r="4" spans="2:46" ht="24.95" customHeight="1">
      <c r="B4" s="95"/>
      <c r="D4" s="96" t="s">
        <v>121</v>
      </c>
      <c r="L4" s="95"/>
      <c r="M4" s="97" t="s">
        <v>11</v>
      </c>
      <c r="AT4" s="92" t="s">
        <v>4</v>
      </c>
    </row>
    <row r="5" spans="2:12" ht="6.95" customHeight="1">
      <c r="B5" s="95"/>
      <c r="L5" s="95"/>
    </row>
    <row r="6" spans="2:12" ht="12" customHeight="1">
      <c r="B6" s="95"/>
      <c r="D6" s="98" t="s">
        <v>17</v>
      </c>
      <c r="L6" s="95"/>
    </row>
    <row r="7" spans="2:12" ht="16.5" customHeight="1">
      <c r="B7" s="95"/>
      <c r="E7" s="321" t="str">
        <f>'Rekapitulace stavby'!K6</f>
        <v>Infekce Nemocnice Tábor, a.s.</v>
      </c>
      <c r="F7" s="322"/>
      <c r="G7" s="322"/>
      <c r="H7" s="322"/>
      <c r="L7" s="95"/>
    </row>
    <row r="8" spans="2:12" s="99" customFormat="1" ht="12" customHeight="1">
      <c r="B8" s="100"/>
      <c r="D8" s="98" t="s">
        <v>122</v>
      </c>
      <c r="L8" s="100"/>
    </row>
    <row r="9" spans="2:12" s="99" customFormat="1" ht="16.5" customHeight="1">
      <c r="B9" s="100"/>
      <c r="E9" s="316" t="s">
        <v>6024</v>
      </c>
      <c r="F9" s="320"/>
      <c r="G9" s="320"/>
      <c r="H9" s="320"/>
      <c r="L9" s="100"/>
    </row>
    <row r="10" spans="2:12" s="99" customFormat="1" ht="12">
      <c r="B10" s="100"/>
      <c r="L10" s="100"/>
    </row>
    <row r="11" spans="2:12" s="99" customFormat="1" ht="12" customHeight="1">
      <c r="B11" s="100"/>
      <c r="D11" s="98" t="s">
        <v>19</v>
      </c>
      <c r="F11" s="101" t="s">
        <v>3</v>
      </c>
      <c r="I11" s="98" t="s">
        <v>20</v>
      </c>
      <c r="J11" s="101" t="s">
        <v>3</v>
      </c>
      <c r="L11" s="100"/>
    </row>
    <row r="12" spans="2:12" s="99" customFormat="1" ht="12" customHeight="1">
      <c r="B12" s="100"/>
      <c r="D12" s="98" t="s">
        <v>21</v>
      </c>
      <c r="F12" s="101" t="s">
        <v>22</v>
      </c>
      <c r="I12" s="98" t="s">
        <v>23</v>
      </c>
      <c r="J12" s="102" t="str">
        <f>'Rekapitulace stavby'!AN8</f>
        <v>12. 4. 2023</v>
      </c>
      <c r="L12" s="100"/>
    </row>
    <row r="13" spans="2:12" s="99" customFormat="1" ht="10.9" customHeight="1">
      <c r="B13" s="100"/>
      <c r="L13" s="100"/>
    </row>
    <row r="14" spans="2:12" s="99" customFormat="1" ht="12" customHeight="1">
      <c r="B14" s="100"/>
      <c r="D14" s="98" t="s">
        <v>25</v>
      </c>
      <c r="I14" s="98" t="s">
        <v>26</v>
      </c>
      <c r="J14" s="101" t="str">
        <f>IF('Rekapitulace stavby'!AN10="","",'Rekapitulace stavby'!AN10)</f>
        <v/>
      </c>
      <c r="L14" s="100"/>
    </row>
    <row r="15" spans="2:12" s="99" customFormat="1" ht="18" customHeight="1">
      <c r="B15" s="100"/>
      <c r="E15" s="101" t="str">
        <f>IF('Rekapitulace stavby'!E11="","",'Rekapitulace stavby'!E11)</f>
        <v>Nemocnice Tábor, a.s.</v>
      </c>
      <c r="I15" s="98" t="s">
        <v>28</v>
      </c>
      <c r="J15" s="101" t="str">
        <f>IF('Rekapitulace stavby'!AN11="","",'Rekapitulace stavby'!AN11)</f>
        <v/>
      </c>
      <c r="L15" s="100"/>
    </row>
    <row r="16" spans="2:12" s="99" customFormat="1" ht="6.95" customHeight="1">
      <c r="B16" s="100"/>
      <c r="L16" s="100"/>
    </row>
    <row r="17" spans="2:12" s="99" customFormat="1" ht="12" customHeight="1">
      <c r="B17" s="100"/>
      <c r="D17" s="98" t="s">
        <v>29</v>
      </c>
      <c r="I17" s="98" t="s">
        <v>26</v>
      </c>
      <c r="J17" s="205" t="str">
        <f>'Rekapitulace stavby'!AN13</f>
        <v>Vyplň údaj</v>
      </c>
      <c r="L17" s="100"/>
    </row>
    <row r="18" spans="2:12" s="99" customFormat="1" ht="18" customHeight="1">
      <c r="B18" s="100"/>
      <c r="E18" s="324" t="str">
        <f>'Rekapitulace stavby'!E14</f>
        <v>Vyplň údaj</v>
      </c>
      <c r="F18" s="306"/>
      <c r="G18" s="306"/>
      <c r="H18" s="306"/>
      <c r="I18" s="98" t="s">
        <v>28</v>
      </c>
      <c r="J18" s="205" t="str">
        <f>'Rekapitulace stavby'!AN14</f>
        <v>Vyplň údaj</v>
      </c>
      <c r="L18" s="100"/>
    </row>
    <row r="19" spans="2:12" s="99" customFormat="1" ht="6.95" customHeight="1">
      <c r="B19" s="100"/>
      <c r="L19" s="100"/>
    </row>
    <row r="20" spans="2:12" s="99" customFormat="1" ht="12" customHeight="1">
      <c r="B20" s="100"/>
      <c r="D20" s="98" t="s">
        <v>31</v>
      </c>
      <c r="I20" s="98" t="s">
        <v>26</v>
      </c>
      <c r="J20" s="101" t="str">
        <f>IF('Rekapitulace stavby'!AN16="","",'Rekapitulace stavby'!AN16)</f>
        <v/>
      </c>
      <c r="L20" s="100"/>
    </row>
    <row r="21" spans="2:12" s="99" customFormat="1" ht="18" customHeight="1">
      <c r="B21" s="100"/>
      <c r="E21" s="101" t="str">
        <f>IF('Rekapitulace stavby'!E17="","",'Rekapitulace stavby'!E17)</f>
        <v>AGP nova spol. s r.o.</v>
      </c>
      <c r="I21" s="98" t="s">
        <v>28</v>
      </c>
      <c r="J21" s="101" t="str">
        <f>IF('Rekapitulace stavby'!AN17="","",'Rekapitulace stavby'!AN17)</f>
        <v/>
      </c>
      <c r="L21" s="100"/>
    </row>
    <row r="22" spans="2:12" s="99" customFormat="1" ht="6.95" customHeight="1">
      <c r="B22" s="100"/>
      <c r="L22" s="100"/>
    </row>
    <row r="23" spans="2:12" s="99" customFormat="1" ht="12" customHeight="1">
      <c r="B23" s="100"/>
      <c r="D23" s="98" t="s">
        <v>34</v>
      </c>
      <c r="I23" s="98" t="s">
        <v>26</v>
      </c>
      <c r="J23" s="101" t="str">
        <f>IF('Rekapitulace stavby'!AN19="","",'Rekapitulace stavby'!AN19)</f>
        <v/>
      </c>
      <c r="L23" s="100"/>
    </row>
    <row r="24" spans="2:12" s="99" customFormat="1" ht="18" customHeight="1">
      <c r="B24" s="100"/>
      <c r="E24" s="101" t="str">
        <f>IF('Rekapitulace stavby'!E20="","",'Rekapitulace stavby'!E20)</f>
        <v xml:space="preserve"> </v>
      </c>
      <c r="I24" s="98" t="s">
        <v>28</v>
      </c>
      <c r="J24" s="101" t="str">
        <f>IF('Rekapitulace stavby'!AN20="","",'Rekapitulace stavby'!AN20)</f>
        <v/>
      </c>
      <c r="L24" s="100"/>
    </row>
    <row r="25" spans="2:12" s="99" customFormat="1" ht="6.95" customHeight="1">
      <c r="B25" s="100"/>
      <c r="L25" s="100"/>
    </row>
    <row r="26" spans="2:12" s="99" customFormat="1" ht="12" customHeight="1">
      <c r="B26" s="100"/>
      <c r="D26" s="98" t="s">
        <v>35</v>
      </c>
      <c r="L26" s="100"/>
    </row>
    <row r="27" spans="2:12" s="103" customFormat="1" ht="16.5" customHeight="1">
      <c r="B27" s="104"/>
      <c r="E27" s="310" t="s">
        <v>3</v>
      </c>
      <c r="F27" s="310"/>
      <c r="G27" s="310"/>
      <c r="H27" s="310"/>
      <c r="L27" s="104"/>
    </row>
    <row r="28" spans="2:12" s="99" customFormat="1" ht="6.95" customHeight="1">
      <c r="B28" s="100"/>
      <c r="L28" s="100"/>
    </row>
    <row r="29" spans="2:12" s="99" customFormat="1" ht="6.95" customHeight="1">
      <c r="B29" s="100"/>
      <c r="D29" s="105"/>
      <c r="E29" s="105"/>
      <c r="F29" s="105"/>
      <c r="G29" s="105"/>
      <c r="H29" s="105"/>
      <c r="I29" s="105"/>
      <c r="J29" s="105"/>
      <c r="K29" s="105"/>
      <c r="L29" s="100"/>
    </row>
    <row r="30" spans="2:12" s="99" customFormat="1" ht="25.35" customHeight="1">
      <c r="B30" s="100"/>
      <c r="D30" s="106" t="s">
        <v>37</v>
      </c>
      <c r="J30" s="107">
        <f>ROUND(J89,2)</f>
        <v>0</v>
      </c>
      <c r="L30" s="100"/>
    </row>
    <row r="31" spans="2:12" s="99" customFormat="1" ht="6.95" customHeight="1">
      <c r="B31" s="100"/>
      <c r="D31" s="105"/>
      <c r="E31" s="105"/>
      <c r="F31" s="105"/>
      <c r="G31" s="105"/>
      <c r="H31" s="105"/>
      <c r="I31" s="105"/>
      <c r="J31" s="105"/>
      <c r="K31" s="105"/>
      <c r="L31" s="100"/>
    </row>
    <row r="32" spans="2:12" s="99" customFormat="1" ht="14.45" customHeight="1">
      <c r="B32" s="100"/>
      <c r="F32" s="108" t="s">
        <v>39</v>
      </c>
      <c r="I32" s="108" t="s">
        <v>38</v>
      </c>
      <c r="J32" s="108" t="s">
        <v>40</v>
      </c>
      <c r="L32" s="100"/>
    </row>
    <row r="33" spans="2:12" s="99" customFormat="1" ht="14.45" customHeight="1">
      <c r="B33" s="100"/>
      <c r="D33" s="109" t="s">
        <v>41</v>
      </c>
      <c r="E33" s="98" t="s">
        <v>42</v>
      </c>
      <c r="F33" s="110">
        <f>ROUND((SUM(BE89:BE150)),2)</f>
        <v>0</v>
      </c>
      <c r="I33" s="111">
        <v>0.21</v>
      </c>
      <c r="J33" s="110">
        <f>ROUND(((SUM(BE89:BE150))*I33),2)</f>
        <v>0</v>
      </c>
      <c r="L33" s="100"/>
    </row>
    <row r="34" spans="2:12" s="99" customFormat="1" ht="14.45" customHeight="1">
      <c r="B34" s="100"/>
      <c r="E34" s="98" t="s">
        <v>43</v>
      </c>
      <c r="F34" s="110">
        <f>ROUND((SUM(BF89:BF150)),2)</f>
        <v>0</v>
      </c>
      <c r="I34" s="111">
        <v>0.15</v>
      </c>
      <c r="J34" s="110">
        <f>ROUND(((SUM(BF89:BF150))*I34),2)</f>
        <v>0</v>
      </c>
      <c r="L34" s="100"/>
    </row>
    <row r="35" spans="2:12" s="99" customFormat="1" ht="14.45" customHeight="1" hidden="1">
      <c r="B35" s="100"/>
      <c r="E35" s="98" t="s">
        <v>44</v>
      </c>
      <c r="F35" s="110">
        <f>ROUND((SUM(BG89:BG150)),2)</f>
        <v>0</v>
      </c>
      <c r="I35" s="111">
        <v>0.21</v>
      </c>
      <c r="J35" s="110">
        <f>0</f>
        <v>0</v>
      </c>
      <c r="L35" s="100"/>
    </row>
    <row r="36" spans="2:12" s="99" customFormat="1" ht="14.45" customHeight="1" hidden="1">
      <c r="B36" s="100"/>
      <c r="E36" s="98" t="s">
        <v>45</v>
      </c>
      <c r="F36" s="110">
        <f>ROUND((SUM(BH89:BH150)),2)</f>
        <v>0</v>
      </c>
      <c r="I36" s="111">
        <v>0.15</v>
      </c>
      <c r="J36" s="110">
        <f>0</f>
        <v>0</v>
      </c>
      <c r="L36" s="100"/>
    </row>
    <row r="37" spans="2:12" s="99" customFormat="1" ht="14.45" customHeight="1" hidden="1">
      <c r="B37" s="100"/>
      <c r="E37" s="98" t="s">
        <v>46</v>
      </c>
      <c r="F37" s="110">
        <f>ROUND((SUM(BI89:BI150)),2)</f>
        <v>0</v>
      </c>
      <c r="I37" s="111">
        <v>0</v>
      </c>
      <c r="J37" s="110">
        <f>0</f>
        <v>0</v>
      </c>
      <c r="L37" s="100"/>
    </row>
    <row r="38" spans="2:12" s="99" customFormat="1" ht="6.95" customHeight="1">
      <c r="B38" s="100"/>
      <c r="L38" s="100"/>
    </row>
    <row r="39" spans="2:12" s="99" customFormat="1" ht="25.35" customHeight="1">
      <c r="B39" s="100"/>
      <c r="C39" s="112"/>
      <c r="D39" s="113" t="s">
        <v>47</v>
      </c>
      <c r="E39" s="114"/>
      <c r="F39" s="114"/>
      <c r="G39" s="115" t="s">
        <v>48</v>
      </c>
      <c r="H39" s="116" t="s">
        <v>49</v>
      </c>
      <c r="I39" s="114"/>
      <c r="J39" s="117">
        <f>SUM(J30:J37)</f>
        <v>0</v>
      </c>
      <c r="K39" s="118"/>
      <c r="L39" s="100"/>
    </row>
    <row r="40" spans="2:12" s="99" customFormat="1" ht="14.45" customHeight="1">
      <c r="B40" s="119"/>
      <c r="C40" s="120"/>
      <c r="D40" s="120"/>
      <c r="E40" s="120"/>
      <c r="F40" s="120"/>
      <c r="G40" s="120"/>
      <c r="H40" s="120"/>
      <c r="I40" s="120"/>
      <c r="J40" s="120"/>
      <c r="K40" s="120"/>
      <c r="L40" s="100"/>
    </row>
    <row r="44" spans="2:12" s="99" customFormat="1" ht="6.95" customHeight="1">
      <c r="B44" s="121"/>
      <c r="C44" s="122"/>
      <c r="D44" s="122"/>
      <c r="E44" s="122"/>
      <c r="F44" s="122"/>
      <c r="G44" s="122"/>
      <c r="H44" s="122"/>
      <c r="I44" s="122"/>
      <c r="J44" s="122"/>
      <c r="K44" s="122"/>
      <c r="L44" s="100"/>
    </row>
    <row r="45" spans="2:12" s="99" customFormat="1" ht="24.95" customHeight="1">
      <c r="B45" s="100"/>
      <c r="C45" s="96" t="s">
        <v>126</v>
      </c>
      <c r="L45" s="100"/>
    </row>
    <row r="46" spans="2:12" s="99" customFormat="1" ht="6.95" customHeight="1">
      <c r="B46" s="100"/>
      <c r="L46" s="100"/>
    </row>
    <row r="47" spans="2:12" s="99" customFormat="1" ht="12" customHeight="1">
      <c r="B47" s="100"/>
      <c r="C47" s="98" t="s">
        <v>17</v>
      </c>
      <c r="L47" s="100"/>
    </row>
    <row r="48" spans="2:12" s="99" customFormat="1" ht="16.5" customHeight="1">
      <c r="B48" s="100"/>
      <c r="E48" s="321" t="str">
        <f>E7</f>
        <v>Infekce Nemocnice Tábor, a.s.</v>
      </c>
      <c r="F48" s="322"/>
      <c r="G48" s="322"/>
      <c r="H48" s="322"/>
      <c r="L48" s="100"/>
    </row>
    <row r="49" spans="2:12" s="99" customFormat="1" ht="12" customHeight="1">
      <c r="B49" s="100"/>
      <c r="C49" s="98" t="s">
        <v>122</v>
      </c>
      <c r="L49" s="100"/>
    </row>
    <row r="50" spans="2:12" s="99" customFormat="1" ht="16.5" customHeight="1">
      <c r="B50" s="100"/>
      <c r="E50" s="316" t="str">
        <f>E9</f>
        <v>SO 07 - Teplovodní přípojka</v>
      </c>
      <c r="F50" s="320"/>
      <c r="G50" s="320"/>
      <c r="H50" s="320"/>
      <c r="L50" s="100"/>
    </row>
    <row r="51" spans="2:12" s="99" customFormat="1" ht="6.95" customHeight="1">
      <c r="B51" s="100"/>
      <c r="L51" s="100"/>
    </row>
    <row r="52" spans="2:12" s="99" customFormat="1" ht="12" customHeight="1">
      <c r="B52" s="100"/>
      <c r="C52" s="98" t="s">
        <v>21</v>
      </c>
      <c r="F52" s="101" t="str">
        <f>F12</f>
        <v xml:space="preserve"> </v>
      </c>
      <c r="I52" s="98" t="s">
        <v>23</v>
      </c>
      <c r="J52" s="102" t="str">
        <f>IF(J12="","",J12)</f>
        <v>12. 4. 2023</v>
      </c>
      <c r="L52" s="100"/>
    </row>
    <row r="53" spans="2:12" s="99" customFormat="1" ht="6.95" customHeight="1">
      <c r="B53" s="100"/>
      <c r="L53" s="100"/>
    </row>
    <row r="54" spans="2:12" s="99" customFormat="1" ht="15.2" customHeight="1">
      <c r="B54" s="100"/>
      <c r="C54" s="98" t="s">
        <v>25</v>
      </c>
      <c r="F54" s="101" t="str">
        <f>E15</f>
        <v>Nemocnice Tábor, a.s.</v>
      </c>
      <c r="I54" s="98" t="s">
        <v>31</v>
      </c>
      <c r="J54" s="123" t="str">
        <f>E21</f>
        <v>AGP nova spol. s r.o.</v>
      </c>
      <c r="L54" s="100"/>
    </row>
    <row r="55" spans="2:12" s="99" customFormat="1" ht="15.2" customHeight="1">
      <c r="B55" s="100"/>
      <c r="C55" s="98" t="s">
        <v>29</v>
      </c>
      <c r="F55" s="101" t="str">
        <f>IF(E18="","",E18)</f>
        <v>Vyplň údaj</v>
      </c>
      <c r="I55" s="98" t="s">
        <v>34</v>
      </c>
      <c r="J55" s="123" t="str">
        <f>E24</f>
        <v xml:space="preserve"> </v>
      </c>
      <c r="L55" s="100"/>
    </row>
    <row r="56" spans="2:12" s="99" customFormat="1" ht="10.35" customHeight="1">
      <c r="B56" s="100"/>
      <c r="L56" s="100"/>
    </row>
    <row r="57" spans="2:12" s="99" customFormat="1" ht="29.25" customHeight="1">
      <c r="B57" s="100"/>
      <c r="C57" s="124" t="s">
        <v>127</v>
      </c>
      <c r="D57" s="112"/>
      <c r="E57" s="112"/>
      <c r="F57" s="112"/>
      <c r="G57" s="112"/>
      <c r="H57" s="112"/>
      <c r="I57" s="112"/>
      <c r="J57" s="125" t="s">
        <v>128</v>
      </c>
      <c r="K57" s="112"/>
      <c r="L57" s="100"/>
    </row>
    <row r="58" spans="2:12" s="99" customFormat="1" ht="10.35" customHeight="1">
      <c r="B58" s="100"/>
      <c r="L58" s="100"/>
    </row>
    <row r="59" spans="2:47" s="99" customFormat="1" ht="22.9" customHeight="1">
      <c r="B59" s="100"/>
      <c r="C59" s="126" t="s">
        <v>69</v>
      </c>
      <c r="J59" s="107">
        <f>J89</f>
        <v>0</v>
      </c>
      <c r="L59" s="100"/>
      <c r="AU59" s="92" t="s">
        <v>129</v>
      </c>
    </row>
    <row r="60" spans="2:12" s="127" customFormat="1" ht="24.95" customHeight="1">
      <c r="B60" s="128"/>
      <c r="D60" s="129" t="s">
        <v>146</v>
      </c>
      <c r="E60" s="130"/>
      <c r="F60" s="130"/>
      <c r="G60" s="130"/>
      <c r="H60" s="130"/>
      <c r="I60" s="130"/>
      <c r="J60" s="131">
        <f>J90</f>
        <v>0</v>
      </c>
      <c r="L60" s="128"/>
    </row>
    <row r="61" spans="2:12" s="132" customFormat="1" ht="19.9" customHeight="1">
      <c r="B61" s="133"/>
      <c r="D61" s="134" t="s">
        <v>6025</v>
      </c>
      <c r="E61" s="135"/>
      <c r="F61" s="135"/>
      <c r="G61" s="135"/>
      <c r="H61" s="135"/>
      <c r="I61" s="135"/>
      <c r="J61" s="136">
        <f>J91</f>
        <v>0</v>
      </c>
      <c r="L61" s="133"/>
    </row>
    <row r="62" spans="2:12" s="132" customFormat="1" ht="19.9" customHeight="1">
      <c r="B62" s="133"/>
      <c r="D62" s="134" t="s">
        <v>6026</v>
      </c>
      <c r="E62" s="135"/>
      <c r="F62" s="135"/>
      <c r="G62" s="135"/>
      <c r="H62" s="135"/>
      <c r="I62" s="135"/>
      <c r="J62" s="136">
        <f>J101</f>
        <v>0</v>
      </c>
      <c r="L62" s="133"/>
    </row>
    <row r="63" spans="2:12" s="132" customFormat="1" ht="19.9" customHeight="1">
      <c r="B63" s="133"/>
      <c r="D63" s="134" t="s">
        <v>6027</v>
      </c>
      <c r="E63" s="135"/>
      <c r="F63" s="135"/>
      <c r="G63" s="135"/>
      <c r="H63" s="135"/>
      <c r="I63" s="135"/>
      <c r="J63" s="136">
        <f>J106</f>
        <v>0</v>
      </c>
      <c r="L63" s="133"/>
    </row>
    <row r="64" spans="2:12" s="132" customFormat="1" ht="19.9" customHeight="1">
      <c r="B64" s="133"/>
      <c r="D64" s="134" t="s">
        <v>6028</v>
      </c>
      <c r="E64" s="135"/>
      <c r="F64" s="135"/>
      <c r="G64" s="135"/>
      <c r="H64" s="135"/>
      <c r="I64" s="135"/>
      <c r="J64" s="136">
        <f>J115</f>
        <v>0</v>
      </c>
      <c r="L64" s="133"/>
    </row>
    <row r="65" spans="2:12" s="132" customFormat="1" ht="19.9" customHeight="1">
      <c r="B65" s="133"/>
      <c r="D65" s="134" t="s">
        <v>6029</v>
      </c>
      <c r="E65" s="135"/>
      <c r="F65" s="135"/>
      <c r="G65" s="135"/>
      <c r="H65" s="135"/>
      <c r="I65" s="135"/>
      <c r="J65" s="136">
        <f>J119</f>
        <v>0</v>
      </c>
      <c r="L65" s="133"/>
    </row>
    <row r="66" spans="2:12" s="132" customFormat="1" ht="19.9" customHeight="1">
      <c r="B66" s="133"/>
      <c r="D66" s="134" t="s">
        <v>6030</v>
      </c>
      <c r="E66" s="135"/>
      <c r="F66" s="135"/>
      <c r="G66" s="135"/>
      <c r="H66" s="135"/>
      <c r="I66" s="135"/>
      <c r="J66" s="136">
        <f>J123</f>
        <v>0</v>
      </c>
      <c r="L66" s="133"/>
    </row>
    <row r="67" spans="2:12" s="132" customFormat="1" ht="19.9" customHeight="1">
      <c r="B67" s="133"/>
      <c r="D67" s="134" t="s">
        <v>6031</v>
      </c>
      <c r="E67" s="135"/>
      <c r="F67" s="135"/>
      <c r="G67" s="135"/>
      <c r="H67" s="135"/>
      <c r="I67" s="135"/>
      <c r="J67" s="136">
        <f>J129</f>
        <v>0</v>
      </c>
      <c r="L67" s="133"/>
    </row>
    <row r="68" spans="2:12" s="132" customFormat="1" ht="19.9" customHeight="1">
      <c r="B68" s="133"/>
      <c r="D68" s="134" t="s">
        <v>6032</v>
      </c>
      <c r="E68" s="135"/>
      <c r="F68" s="135"/>
      <c r="G68" s="135"/>
      <c r="H68" s="135"/>
      <c r="I68" s="135"/>
      <c r="J68" s="136">
        <f>J140</f>
        <v>0</v>
      </c>
      <c r="L68" s="133"/>
    </row>
    <row r="69" spans="2:12" s="127" customFormat="1" ht="24.95" customHeight="1">
      <c r="B69" s="128"/>
      <c r="D69" s="129" t="s">
        <v>5020</v>
      </c>
      <c r="E69" s="130"/>
      <c r="F69" s="130"/>
      <c r="G69" s="130"/>
      <c r="H69" s="130"/>
      <c r="I69" s="130"/>
      <c r="J69" s="131">
        <f>J146</f>
        <v>0</v>
      </c>
      <c r="L69" s="128"/>
    </row>
    <row r="70" spans="2:12" s="99" customFormat="1" ht="21.75" customHeight="1">
      <c r="B70" s="100"/>
      <c r="L70" s="100"/>
    </row>
    <row r="71" spans="2:12" s="99" customFormat="1" ht="6.95" customHeight="1">
      <c r="B71" s="119"/>
      <c r="C71" s="120"/>
      <c r="D71" s="120"/>
      <c r="E71" s="120"/>
      <c r="F71" s="120"/>
      <c r="G71" s="120"/>
      <c r="H71" s="120"/>
      <c r="I71" s="120"/>
      <c r="J71" s="120"/>
      <c r="K71" s="120"/>
      <c r="L71" s="100"/>
    </row>
    <row r="75" spans="2:12" s="99" customFormat="1" ht="6.95" customHeight="1">
      <c r="B75" s="121"/>
      <c r="C75" s="122"/>
      <c r="D75" s="122"/>
      <c r="E75" s="122"/>
      <c r="F75" s="122"/>
      <c r="G75" s="122"/>
      <c r="H75" s="122"/>
      <c r="I75" s="122"/>
      <c r="J75" s="122"/>
      <c r="K75" s="122"/>
      <c r="L75" s="100"/>
    </row>
    <row r="76" spans="2:12" s="99" customFormat="1" ht="24.95" customHeight="1">
      <c r="B76" s="100"/>
      <c r="C76" s="96" t="s">
        <v>161</v>
      </c>
      <c r="L76" s="100"/>
    </row>
    <row r="77" spans="2:12" s="99" customFormat="1" ht="6.95" customHeight="1">
      <c r="B77" s="100"/>
      <c r="L77" s="100"/>
    </row>
    <row r="78" spans="2:12" s="99" customFormat="1" ht="12" customHeight="1">
      <c r="B78" s="100"/>
      <c r="C78" s="98" t="s">
        <v>17</v>
      </c>
      <c r="L78" s="100"/>
    </row>
    <row r="79" spans="2:12" s="99" customFormat="1" ht="16.5" customHeight="1">
      <c r="B79" s="100"/>
      <c r="E79" s="321" t="str">
        <f>E7</f>
        <v>Infekce Nemocnice Tábor, a.s.</v>
      </c>
      <c r="F79" s="322"/>
      <c r="G79" s="322"/>
      <c r="H79" s="322"/>
      <c r="L79" s="100"/>
    </row>
    <row r="80" spans="2:12" s="99" customFormat="1" ht="12" customHeight="1">
      <c r="B80" s="100"/>
      <c r="C80" s="98" t="s">
        <v>122</v>
      </c>
      <c r="L80" s="100"/>
    </row>
    <row r="81" spans="2:12" s="99" customFormat="1" ht="16.5" customHeight="1">
      <c r="B81" s="100"/>
      <c r="E81" s="316" t="str">
        <f>E9</f>
        <v>SO 07 - Teplovodní přípojka</v>
      </c>
      <c r="F81" s="320"/>
      <c r="G81" s="320"/>
      <c r="H81" s="320"/>
      <c r="L81" s="100"/>
    </row>
    <row r="82" spans="2:12" s="99" customFormat="1" ht="6.95" customHeight="1">
      <c r="B82" s="100"/>
      <c r="L82" s="100"/>
    </row>
    <row r="83" spans="2:12" s="99" customFormat="1" ht="12" customHeight="1">
      <c r="B83" s="100"/>
      <c r="C83" s="98" t="s">
        <v>21</v>
      </c>
      <c r="F83" s="101" t="str">
        <f>F12</f>
        <v xml:space="preserve"> </v>
      </c>
      <c r="I83" s="98" t="s">
        <v>23</v>
      </c>
      <c r="J83" s="102" t="str">
        <f>IF(J12="","",J12)</f>
        <v>12. 4. 2023</v>
      </c>
      <c r="L83" s="100"/>
    </row>
    <row r="84" spans="2:12" s="99" customFormat="1" ht="6.95" customHeight="1">
      <c r="B84" s="100"/>
      <c r="L84" s="100"/>
    </row>
    <row r="85" spans="2:12" s="99" customFormat="1" ht="15.2" customHeight="1">
      <c r="B85" s="100"/>
      <c r="C85" s="98" t="s">
        <v>25</v>
      </c>
      <c r="F85" s="101" t="str">
        <f>E15</f>
        <v>Nemocnice Tábor, a.s.</v>
      </c>
      <c r="I85" s="98" t="s">
        <v>31</v>
      </c>
      <c r="J85" s="123" t="str">
        <f>E21</f>
        <v>AGP nova spol. s r.o.</v>
      </c>
      <c r="L85" s="100"/>
    </row>
    <row r="86" spans="2:12" s="99" customFormat="1" ht="15.2" customHeight="1">
      <c r="B86" s="100"/>
      <c r="C86" s="98" t="s">
        <v>29</v>
      </c>
      <c r="F86" s="101" t="str">
        <f>IF(E18="","",E18)</f>
        <v>Vyplň údaj</v>
      </c>
      <c r="I86" s="98" t="s">
        <v>34</v>
      </c>
      <c r="J86" s="123" t="str">
        <f>E24</f>
        <v xml:space="preserve"> </v>
      </c>
      <c r="L86" s="100"/>
    </row>
    <row r="87" spans="2:12" s="99" customFormat="1" ht="10.35" customHeight="1">
      <c r="B87" s="100"/>
      <c r="L87" s="100"/>
    </row>
    <row r="88" spans="2:20" s="137" customFormat="1" ht="29.25" customHeight="1">
      <c r="B88" s="138"/>
      <c r="C88" s="139" t="s">
        <v>162</v>
      </c>
      <c r="D88" s="140" t="s">
        <v>56</v>
      </c>
      <c r="E88" s="140" t="s">
        <v>52</v>
      </c>
      <c r="F88" s="140" t="s">
        <v>53</v>
      </c>
      <c r="G88" s="140" t="s">
        <v>163</v>
      </c>
      <c r="H88" s="140" t="s">
        <v>164</v>
      </c>
      <c r="I88" s="140" t="s">
        <v>165</v>
      </c>
      <c r="J88" s="140" t="s">
        <v>128</v>
      </c>
      <c r="K88" s="141" t="s">
        <v>166</v>
      </c>
      <c r="L88" s="138"/>
      <c r="M88" s="142" t="s">
        <v>3</v>
      </c>
      <c r="N88" s="143" t="s">
        <v>41</v>
      </c>
      <c r="O88" s="143" t="s">
        <v>167</v>
      </c>
      <c r="P88" s="143" t="s">
        <v>168</v>
      </c>
      <c r="Q88" s="143" t="s">
        <v>169</v>
      </c>
      <c r="R88" s="143" t="s">
        <v>170</v>
      </c>
      <c r="S88" s="143" t="s">
        <v>171</v>
      </c>
      <c r="T88" s="144" t="s">
        <v>172</v>
      </c>
    </row>
    <row r="89" spans="2:63" s="99" customFormat="1" ht="22.9" customHeight="1">
      <c r="B89" s="100"/>
      <c r="C89" s="145" t="s">
        <v>173</v>
      </c>
      <c r="J89" s="146">
        <f>BK89</f>
        <v>0</v>
      </c>
      <c r="L89" s="100"/>
      <c r="M89" s="147"/>
      <c r="N89" s="105"/>
      <c r="O89" s="105"/>
      <c r="P89" s="148">
        <f>P90+P146</f>
        <v>0</v>
      </c>
      <c r="Q89" s="105"/>
      <c r="R89" s="148">
        <f>R90+R146</f>
        <v>0</v>
      </c>
      <c r="S89" s="105"/>
      <c r="T89" s="149">
        <f>T90+T146</f>
        <v>0</v>
      </c>
      <c r="AT89" s="92" t="s">
        <v>70</v>
      </c>
      <c r="AU89" s="92" t="s">
        <v>129</v>
      </c>
      <c r="BK89" s="150">
        <f>BK90+BK146</f>
        <v>0</v>
      </c>
    </row>
    <row r="90" spans="2:63" s="151" customFormat="1" ht="25.9" customHeight="1">
      <c r="B90" s="152"/>
      <c r="D90" s="153" t="s">
        <v>70</v>
      </c>
      <c r="E90" s="154" t="s">
        <v>1275</v>
      </c>
      <c r="F90" s="154" t="s">
        <v>1276</v>
      </c>
      <c r="J90" s="155">
        <f>BK90</f>
        <v>0</v>
      </c>
      <c r="L90" s="152"/>
      <c r="M90" s="156"/>
      <c r="P90" s="157">
        <f>P91+P101+P106+P115+P119+P123+P129+P140</f>
        <v>0</v>
      </c>
      <c r="R90" s="157">
        <f>R91+R101+R106+R115+R119+R123+R129+R140</f>
        <v>0</v>
      </c>
      <c r="T90" s="158">
        <f>T91+T101+T106+T115+T119+T123+T129+T140</f>
        <v>0</v>
      </c>
      <c r="AR90" s="153" t="s">
        <v>79</v>
      </c>
      <c r="AT90" s="159" t="s">
        <v>70</v>
      </c>
      <c r="AU90" s="159" t="s">
        <v>71</v>
      </c>
      <c r="AY90" s="153" t="s">
        <v>176</v>
      </c>
      <c r="BK90" s="160">
        <f>BK91+BK101+BK106+BK115+BK119+BK123+BK129+BK140</f>
        <v>0</v>
      </c>
    </row>
    <row r="91" spans="2:63" s="151" customFormat="1" ht="22.9" customHeight="1">
      <c r="B91" s="152"/>
      <c r="D91" s="153" t="s">
        <v>70</v>
      </c>
      <c r="E91" s="161" t="s">
        <v>3146</v>
      </c>
      <c r="F91" s="161" t="s">
        <v>6033</v>
      </c>
      <c r="J91" s="162">
        <f>BK91</f>
        <v>0</v>
      </c>
      <c r="L91" s="152"/>
      <c r="M91" s="156"/>
      <c r="P91" s="157">
        <f>SUM(P92:P100)</f>
        <v>0</v>
      </c>
      <c r="R91" s="157">
        <f>SUM(R92:R100)</f>
        <v>0</v>
      </c>
      <c r="T91" s="158">
        <f>SUM(T92:T100)</f>
        <v>0</v>
      </c>
      <c r="AR91" s="153" t="s">
        <v>79</v>
      </c>
      <c r="AT91" s="159" t="s">
        <v>70</v>
      </c>
      <c r="AU91" s="159" t="s">
        <v>15</v>
      </c>
      <c r="AY91" s="153" t="s">
        <v>176</v>
      </c>
      <c r="BK91" s="160">
        <f>SUM(BK92:BK100)</f>
        <v>0</v>
      </c>
    </row>
    <row r="92" spans="2:65" s="99" customFormat="1" ht="16.5" customHeight="1">
      <c r="B92" s="100"/>
      <c r="C92" s="206" t="s">
        <v>15</v>
      </c>
      <c r="D92" s="206" t="s">
        <v>178</v>
      </c>
      <c r="E92" s="207" t="s">
        <v>6034</v>
      </c>
      <c r="F92" s="208" t="s">
        <v>6035</v>
      </c>
      <c r="G92" s="209" t="s">
        <v>181</v>
      </c>
      <c r="H92" s="210">
        <v>12.5</v>
      </c>
      <c r="I92" s="4"/>
      <c r="J92" s="211">
        <f aca="true" t="shared" si="0" ref="J92:J100">ROUND(I92*H92,2)</f>
        <v>0</v>
      </c>
      <c r="K92" s="208" t="s">
        <v>3</v>
      </c>
      <c r="L92" s="100"/>
      <c r="M92" s="212" t="s">
        <v>3</v>
      </c>
      <c r="N92" s="163" t="s">
        <v>42</v>
      </c>
      <c r="P92" s="164">
        <f aca="true" t="shared" si="1" ref="P92:P100">O92*H92</f>
        <v>0</v>
      </c>
      <c r="Q92" s="164">
        <v>0</v>
      </c>
      <c r="R92" s="164">
        <f aca="true" t="shared" si="2" ref="R92:R100">Q92*H92</f>
        <v>0</v>
      </c>
      <c r="S92" s="164">
        <v>0</v>
      </c>
      <c r="T92" s="165">
        <f aca="true" t="shared" si="3" ref="T92:T100">S92*H92</f>
        <v>0</v>
      </c>
      <c r="AR92" s="166" t="s">
        <v>288</v>
      </c>
      <c r="AT92" s="166" t="s">
        <v>178</v>
      </c>
      <c r="AU92" s="166" t="s">
        <v>79</v>
      </c>
      <c r="AY92" s="92" t="s">
        <v>176</v>
      </c>
      <c r="BE92" s="167">
        <f aca="true" t="shared" si="4" ref="BE92:BE100">IF(N92="základní",J92,0)</f>
        <v>0</v>
      </c>
      <c r="BF92" s="167">
        <f aca="true" t="shared" si="5" ref="BF92:BF100">IF(N92="snížená",J92,0)</f>
        <v>0</v>
      </c>
      <c r="BG92" s="167">
        <f aca="true" t="shared" si="6" ref="BG92:BG100">IF(N92="zákl. přenesená",J92,0)</f>
        <v>0</v>
      </c>
      <c r="BH92" s="167">
        <f aca="true" t="shared" si="7" ref="BH92:BH100">IF(N92="sníž. přenesená",J92,0)</f>
        <v>0</v>
      </c>
      <c r="BI92" s="167">
        <f aca="true" t="shared" si="8" ref="BI92:BI100">IF(N92="nulová",J92,0)</f>
        <v>0</v>
      </c>
      <c r="BJ92" s="92" t="s">
        <v>15</v>
      </c>
      <c r="BK92" s="167">
        <f aca="true" t="shared" si="9" ref="BK92:BK100">ROUND(I92*H92,2)</f>
        <v>0</v>
      </c>
      <c r="BL92" s="92" t="s">
        <v>288</v>
      </c>
      <c r="BM92" s="166" t="s">
        <v>6036</v>
      </c>
    </row>
    <row r="93" spans="2:65" s="99" customFormat="1" ht="16.5" customHeight="1">
      <c r="B93" s="100"/>
      <c r="C93" s="206" t="s">
        <v>79</v>
      </c>
      <c r="D93" s="206" t="s">
        <v>178</v>
      </c>
      <c r="E93" s="207" t="s">
        <v>6037</v>
      </c>
      <c r="F93" s="208" t="s">
        <v>6038</v>
      </c>
      <c r="G93" s="209" t="s">
        <v>191</v>
      </c>
      <c r="H93" s="210">
        <v>2.5</v>
      </c>
      <c r="I93" s="4"/>
      <c r="J93" s="211">
        <f t="shared" si="0"/>
        <v>0</v>
      </c>
      <c r="K93" s="208" t="s">
        <v>3</v>
      </c>
      <c r="L93" s="100"/>
      <c r="M93" s="212" t="s">
        <v>3</v>
      </c>
      <c r="N93" s="163" t="s">
        <v>42</v>
      </c>
      <c r="P93" s="164">
        <f t="shared" si="1"/>
        <v>0</v>
      </c>
      <c r="Q93" s="164">
        <v>0</v>
      </c>
      <c r="R93" s="164">
        <f t="shared" si="2"/>
        <v>0</v>
      </c>
      <c r="S93" s="164">
        <v>0</v>
      </c>
      <c r="T93" s="165">
        <f t="shared" si="3"/>
        <v>0</v>
      </c>
      <c r="AR93" s="166" t="s">
        <v>288</v>
      </c>
      <c r="AT93" s="166" t="s">
        <v>178</v>
      </c>
      <c r="AU93" s="166" t="s">
        <v>79</v>
      </c>
      <c r="AY93" s="92" t="s">
        <v>176</v>
      </c>
      <c r="BE93" s="167">
        <f t="shared" si="4"/>
        <v>0</v>
      </c>
      <c r="BF93" s="167">
        <f t="shared" si="5"/>
        <v>0</v>
      </c>
      <c r="BG93" s="167">
        <f t="shared" si="6"/>
        <v>0</v>
      </c>
      <c r="BH93" s="167">
        <f t="shared" si="7"/>
        <v>0</v>
      </c>
      <c r="BI93" s="167">
        <f t="shared" si="8"/>
        <v>0</v>
      </c>
      <c r="BJ93" s="92" t="s">
        <v>15</v>
      </c>
      <c r="BK93" s="167">
        <f t="shared" si="9"/>
        <v>0</v>
      </c>
      <c r="BL93" s="92" t="s">
        <v>288</v>
      </c>
      <c r="BM93" s="166" t="s">
        <v>6039</v>
      </c>
    </row>
    <row r="94" spans="2:65" s="99" customFormat="1" ht="16.5" customHeight="1">
      <c r="B94" s="100"/>
      <c r="C94" s="206" t="s">
        <v>195</v>
      </c>
      <c r="D94" s="206" t="s">
        <v>178</v>
      </c>
      <c r="E94" s="207" t="s">
        <v>6040</v>
      </c>
      <c r="F94" s="208" t="s">
        <v>6041</v>
      </c>
      <c r="G94" s="209" t="s">
        <v>191</v>
      </c>
      <c r="H94" s="210">
        <v>12.5</v>
      </c>
      <c r="I94" s="4"/>
      <c r="J94" s="211">
        <f t="shared" si="0"/>
        <v>0</v>
      </c>
      <c r="K94" s="208" t="s">
        <v>3</v>
      </c>
      <c r="L94" s="100"/>
      <c r="M94" s="212" t="s">
        <v>3</v>
      </c>
      <c r="N94" s="163" t="s">
        <v>42</v>
      </c>
      <c r="P94" s="164">
        <f t="shared" si="1"/>
        <v>0</v>
      </c>
      <c r="Q94" s="164">
        <v>0</v>
      </c>
      <c r="R94" s="164">
        <f t="shared" si="2"/>
        <v>0</v>
      </c>
      <c r="S94" s="164">
        <v>0</v>
      </c>
      <c r="T94" s="165">
        <f t="shared" si="3"/>
        <v>0</v>
      </c>
      <c r="AR94" s="166" t="s">
        <v>288</v>
      </c>
      <c r="AT94" s="166" t="s">
        <v>178</v>
      </c>
      <c r="AU94" s="166" t="s">
        <v>79</v>
      </c>
      <c r="AY94" s="92" t="s">
        <v>176</v>
      </c>
      <c r="BE94" s="167">
        <f t="shared" si="4"/>
        <v>0</v>
      </c>
      <c r="BF94" s="167">
        <f t="shared" si="5"/>
        <v>0</v>
      </c>
      <c r="BG94" s="167">
        <f t="shared" si="6"/>
        <v>0</v>
      </c>
      <c r="BH94" s="167">
        <f t="shared" si="7"/>
        <v>0</v>
      </c>
      <c r="BI94" s="167">
        <f t="shared" si="8"/>
        <v>0</v>
      </c>
      <c r="BJ94" s="92" t="s">
        <v>15</v>
      </c>
      <c r="BK94" s="167">
        <f t="shared" si="9"/>
        <v>0</v>
      </c>
      <c r="BL94" s="92" t="s">
        <v>288</v>
      </c>
      <c r="BM94" s="166" t="s">
        <v>6042</v>
      </c>
    </row>
    <row r="95" spans="2:65" s="99" customFormat="1" ht="16.5" customHeight="1">
      <c r="B95" s="100"/>
      <c r="C95" s="206" t="s">
        <v>183</v>
      </c>
      <c r="D95" s="206" t="s">
        <v>178</v>
      </c>
      <c r="E95" s="207" t="s">
        <v>6043</v>
      </c>
      <c r="F95" s="208" t="s">
        <v>6044</v>
      </c>
      <c r="G95" s="209" t="s">
        <v>191</v>
      </c>
      <c r="H95" s="210">
        <v>3.8</v>
      </c>
      <c r="I95" s="4"/>
      <c r="J95" s="211">
        <f t="shared" si="0"/>
        <v>0</v>
      </c>
      <c r="K95" s="208" t="s">
        <v>3</v>
      </c>
      <c r="L95" s="100"/>
      <c r="M95" s="212" t="s">
        <v>3</v>
      </c>
      <c r="N95" s="163" t="s">
        <v>42</v>
      </c>
      <c r="P95" s="164">
        <f t="shared" si="1"/>
        <v>0</v>
      </c>
      <c r="Q95" s="164">
        <v>0</v>
      </c>
      <c r="R95" s="164">
        <f t="shared" si="2"/>
        <v>0</v>
      </c>
      <c r="S95" s="164">
        <v>0</v>
      </c>
      <c r="T95" s="165">
        <f t="shared" si="3"/>
        <v>0</v>
      </c>
      <c r="AR95" s="166" t="s">
        <v>288</v>
      </c>
      <c r="AT95" s="166" t="s">
        <v>178</v>
      </c>
      <c r="AU95" s="166" t="s">
        <v>79</v>
      </c>
      <c r="AY95" s="92" t="s">
        <v>176</v>
      </c>
      <c r="BE95" s="167">
        <f t="shared" si="4"/>
        <v>0</v>
      </c>
      <c r="BF95" s="167">
        <f t="shared" si="5"/>
        <v>0</v>
      </c>
      <c r="BG95" s="167">
        <f t="shared" si="6"/>
        <v>0</v>
      </c>
      <c r="BH95" s="167">
        <f t="shared" si="7"/>
        <v>0</v>
      </c>
      <c r="BI95" s="167">
        <f t="shared" si="8"/>
        <v>0</v>
      </c>
      <c r="BJ95" s="92" t="s">
        <v>15</v>
      </c>
      <c r="BK95" s="167">
        <f t="shared" si="9"/>
        <v>0</v>
      </c>
      <c r="BL95" s="92" t="s">
        <v>288</v>
      </c>
      <c r="BM95" s="166" t="s">
        <v>6045</v>
      </c>
    </row>
    <row r="96" spans="2:65" s="99" customFormat="1" ht="16.5" customHeight="1">
      <c r="B96" s="100"/>
      <c r="C96" s="206" t="s">
        <v>213</v>
      </c>
      <c r="D96" s="206" t="s">
        <v>178</v>
      </c>
      <c r="E96" s="207" t="s">
        <v>6046</v>
      </c>
      <c r="F96" s="208" t="s">
        <v>6047</v>
      </c>
      <c r="G96" s="209" t="s">
        <v>191</v>
      </c>
      <c r="H96" s="210">
        <v>3.1</v>
      </c>
      <c r="I96" s="4"/>
      <c r="J96" s="211">
        <f t="shared" si="0"/>
        <v>0</v>
      </c>
      <c r="K96" s="208" t="s">
        <v>3</v>
      </c>
      <c r="L96" s="100"/>
      <c r="M96" s="212" t="s">
        <v>3</v>
      </c>
      <c r="N96" s="163" t="s">
        <v>42</v>
      </c>
      <c r="P96" s="164">
        <f t="shared" si="1"/>
        <v>0</v>
      </c>
      <c r="Q96" s="164">
        <v>0</v>
      </c>
      <c r="R96" s="164">
        <f t="shared" si="2"/>
        <v>0</v>
      </c>
      <c r="S96" s="164">
        <v>0</v>
      </c>
      <c r="T96" s="165">
        <f t="shared" si="3"/>
        <v>0</v>
      </c>
      <c r="AR96" s="166" t="s">
        <v>288</v>
      </c>
      <c r="AT96" s="166" t="s">
        <v>178</v>
      </c>
      <c r="AU96" s="166" t="s">
        <v>79</v>
      </c>
      <c r="AY96" s="92" t="s">
        <v>176</v>
      </c>
      <c r="BE96" s="167">
        <f t="shared" si="4"/>
        <v>0</v>
      </c>
      <c r="BF96" s="167">
        <f t="shared" si="5"/>
        <v>0</v>
      </c>
      <c r="BG96" s="167">
        <f t="shared" si="6"/>
        <v>0</v>
      </c>
      <c r="BH96" s="167">
        <f t="shared" si="7"/>
        <v>0</v>
      </c>
      <c r="BI96" s="167">
        <f t="shared" si="8"/>
        <v>0</v>
      </c>
      <c r="BJ96" s="92" t="s">
        <v>15</v>
      </c>
      <c r="BK96" s="167">
        <f t="shared" si="9"/>
        <v>0</v>
      </c>
      <c r="BL96" s="92" t="s">
        <v>288</v>
      </c>
      <c r="BM96" s="166" t="s">
        <v>6048</v>
      </c>
    </row>
    <row r="97" spans="2:65" s="99" customFormat="1" ht="21.75" customHeight="1">
      <c r="B97" s="100"/>
      <c r="C97" s="206" t="s">
        <v>223</v>
      </c>
      <c r="D97" s="206" t="s">
        <v>178</v>
      </c>
      <c r="E97" s="207" t="s">
        <v>6049</v>
      </c>
      <c r="F97" s="208" t="s">
        <v>6050</v>
      </c>
      <c r="G97" s="209" t="s">
        <v>191</v>
      </c>
      <c r="H97" s="210">
        <v>9.4</v>
      </c>
      <c r="I97" s="4"/>
      <c r="J97" s="211">
        <f t="shared" si="0"/>
        <v>0</v>
      </c>
      <c r="K97" s="208" t="s">
        <v>3</v>
      </c>
      <c r="L97" s="100"/>
      <c r="M97" s="212" t="s">
        <v>3</v>
      </c>
      <c r="N97" s="163" t="s">
        <v>42</v>
      </c>
      <c r="P97" s="164">
        <f t="shared" si="1"/>
        <v>0</v>
      </c>
      <c r="Q97" s="164">
        <v>0</v>
      </c>
      <c r="R97" s="164">
        <f t="shared" si="2"/>
        <v>0</v>
      </c>
      <c r="S97" s="164">
        <v>0</v>
      </c>
      <c r="T97" s="165">
        <f t="shared" si="3"/>
        <v>0</v>
      </c>
      <c r="AR97" s="166" t="s">
        <v>288</v>
      </c>
      <c r="AT97" s="166" t="s">
        <v>178</v>
      </c>
      <c r="AU97" s="166" t="s">
        <v>79</v>
      </c>
      <c r="AY97" s="92" t="s">
        <v>176</v>
      </c>
      <c r="BE97" s="167">
        <f t="shared" si="4"/>
        <v>0</v>
      </c>
      <c r="BF97" s="167">
        <f t="shared" si="5"/>
        <v>0</v>
      </c>
      <c r="BG97" s="167">
        <f t="shared" si="6"/>
        <v>0</v>
      </c>
      <c r="BH97" s="167">
        <f t="shared" si="7"/>
        <v>0</v>
      </c>
      <c r="BI97" s="167">
        <f t="shared" si="8"/>
        <v>0</v>
      </c>
      <c r="BJ97" s="92" t="s">
        <v>15</v>
      </c>
      <c r="BK97" s="167">
        <f t="shared" si="9"/>
        <v>0</v>
      </c>
      <c r="BL97" s="92" t="s">
        <v>288</v>
      </c>
      <c r="BM97" s="166" t="s">
        <v>6051</v>
      </c>
    </row>
    <row r="98" spans="2:65" s="99" customFormat="1" ht="16.5" customHeight="1">
      <c r="B98" s="100"/>
      <c r="C98" s="206" t="s">
        <v>235</v>
      </c>
      <c r="D98" s="206" t="s">
        <v>178</v>
      </c>
      <c r="E98" s="207" t="s">
        <v>6052</v>
      </c>
      <c r="F98" s="208" t="s">
        <v>6053</v>
      </c>
      <c r="G98" s="209" t="s">
        <v>191</v>
      </c>
      <c r="H98" s="210">
        <v>3.1</v>
      </c>
      <c r="I98" s="4"/>
      <c r="J98" s="211">
        <f t="shared" si="0"/>
        <v>0</v>
      </c>
      <c r="K98" s="208" t="s">
        <v>3</v>
      </c>
      <c r="L98" s="100"/>
      <c r="M98" s="212" t="s">
        <v>3</v>
      </c>
      <c r="N98" s="163" t="s">
        <v>42</v>
      </c>
      <c r="P98" s="164">
        <f t="shared" si="1"/>
        <v>0</v>
      </c>
      <c r="Q98" s="164">
        <v>0</v>
      </c>
      <c r="R98" s="164">
        <f t="shared" si="2"/>
        <v>0</v>
      </c>
      <c r="S98" s="164">
        <v>0</v>
      </c>
      <c r="T98" s="165">
        <f t="shared" si="3"/>
        <v>0</v>
      </c>
      <c r="AR98" s="166" t="s">
        <v>288</v>
      </c>
      <c r="AT98" s="166" t="s">
        <v>178</v>
      </c>
      <c r="AU98" s="166" t="s">
        <v>79</v>
      </c>
      <c r="AY98" s="92" t="s">
        <v>176</v>
      </c>
      <c r="BE98" s="167">
        <f t="shared" si="4"/>
        <v>0</v>
      </c>
      <c r="BF98" s="167">
        <f t="shared" si="5"/>
        <v>0</v>
      </c>
      <c r="BG98" s="167">
        <f t="shared" si="6"/>
        <v>0</v>
      </c>
      <c r="BH98" s="167">
        <f t="shared" si="7"/>
        <v>0</v>
      </c>
      <c r="BI98" s="167">
        <f t="shared" si="8"/>
        <v>0</v>
      </c>
      <c r="BJ98" s="92" t="s">
        <v>15</v>
      </c>
      <c r="BK98" s="167">
        <f t="shared" si="9"/>
        <v>0</v>
      </c>
      <c r="BL98" s="92" t="s">
        <v>288</v>
      </c>
      <c r="BM98" s="166" t="s">
        <v>6054</v>
      </c>
    </row>
    <row r="99" spans="2:65" s="99" customFormat="1" ht="16.5" customHeight="1">
      <c r="B99" s="100"/>
      <c r="C99" s="206" t="s">
        <v>241</v>
      </c>
      <c r="D99" s="206" t="s">
        <v>178</v>
      </c>
      <c r="E99" s="207" t="s">
        <v>6055</v>
      </c>
      <c r="F99" s="208" t="s">
        <v>6056</v>
      </c>
      <c r="G99" s="209" t="s">
        <v>269</v>
      </c>
      <c r="H99" s="210">
        <v>10</v>
      </c>
      <c r="I99" s="4"/>
      <c r="J99" s="211">
        <f t="shared" si="0"/>
        <v>0</v>
      </c>
      <c r="K99" s="208" t="s">
        <v>3</v>
      </c>
      <c r="L99" s="100"/>
      <c r="M99" s="212" t="s">
        <v>3</v>
      </c>
      <c r="N99" s="163" t="s">
        <v>42</v>
      </c>
      <c r="P99" s="164">
        <f t="shared" si="1"/>
        <v>0</v>
      </c>
      <c r="Q99" s="164">
        <v>0</v>
      </c>
      <c r="R99" s="164">
        <f t="shared" si="2"/>
        <v>0</v>
      </c>
      <c r="S99" s="164">
        <v>0</v>
      </c>
      <c r="T99" s="165">
        <f t="shared" si="3"/>
        <v>0</v>
      </c>
      <c r="AR99" s="166" t="s">
        <v>288</v>
      </c>
      <c r="AT99" s="166" t="s">
        <v>178</v>
      </c>
      <c r="AU99" s="166" t="s">
        <v>79</v>
      </c>
      <c r="AY99" s="92" t="s">
        <v>176</v>
      </c>
      <c r="BE99" s="167">
        <f t="shared" si="4"/>
        <v>0</v>
      </c>
      <c r="BF99" s="167">
        <f t="shared" si="5"/>
        <v>0</v>
      </c>
      <c r="BG99" s="167">
        <f t="shared" si="6"/>
        <v>0</v>
      </c>
      <c r="BH99" s="167">
        <f t="shared" si="7"/>
        <v>0</v>
      </c>
      <c r="BI99" s="167">
        <f t="shared" si="8"/>
        <v>0</v>
      </c>
      <c r="BJ99" s="92" t="s">
        <v>15</v>
      </c>
      <c r="BK99" s="167">
        <f t="shared" si="9"/>
        <v>0</v>
      </c>
      <c r="BL99" s="92" t="s">
        <v>288</v>
      </c>
      <c r="BM99" s="166" t="s">
        <v>6057</v>
      </c>
    </row>
    <row r="100" spans="2:65" s="99" customFormat="1" ht="16.5" customHeight="1">
      <c r="B100" s="100"/>
      <c r="C100" s="206" t="s">
        <v>246</v>
      </c>
      <c r="D100" s="206" t="s">
        <v>178</v>
      </c>
      <c r="E100" s="207" t="s">
        <v>6058</v>
      </c>
      <c r="F100" s="208" t="s">
        <v>6059</v>
      </c>
      <c r="G100" s="209" t="s">
        <v>181</v>
      </c>
      <c r="H100" s="210">
        <v>12.5</v>
      </c>
      <c r="I100" s="4"/>
      <c r="J100" s="211">
        <f t="shared" si="0"/>
        <v>0</v>
      </c>
      <c r="K100" s="208" t="s">
        <v>3</v>
      </c>
      <c r="L100" s="100"/>
      <c r="M100" s="212" t="s">
        <v>3</v>
      </c>
      <c r="N100" s="163" t="s">
        <v>42</v>
      </c>
      <c r="P100" s="164">
        <f t="shared" si="1"/>
        <v>0</v>
      </c>
      <c r="Q100" s="164">
        <v>0</v>
      </c>
      <c r="R100" s="164">
        <f t="shared" si="2"/>
        <v>0</v>
      </c>
      <c r="S100" s="164">
        <v>0</v>
      </c>
      <c r="T100" s="165">
        <f t="shared" si="3"/>
        <v>0</v>
      </c>
      <c r="AR100" s="166" t="s">
        <v>288</v>
      </c>
      <c r="AT100" s="166" t="s">
        <v>178</v>
      </c>
      <c r="AU100" s="166" t="s">
        <v>79</v>
      </c>
      <c r="AY100" s="92" t="s">
        <v>176</v>
      </c>
      <c r="BE100" s="167">
        <f t="shared" si="4"/>
        <v>0</v>
      </c>
      <c r="BF100" s="167">
        <f t="shared" si="5"/>
        <v>0</v>
      </c>
      <c r="BG100" s="167">
        <f t="shared" si="6"/>
        <v>0</v>
      </c>
      <c r="BH100" s="167">
        <f t="shared" si="7"/>
        <v>0</v>
      </c>
      <c r="BI100" s="167">
        <f t="shared" si="8"/>
        <v>0</v>
      </c>
      <c r="BJ100" s="92" t="s">
        <v>15</v>
      </c>
      <c r="BK100" s="167">
        <f t="shared" si="9"/>
        <v>0</v>
      </c>
      <c r="BL100" s="92" t="s">
        <v>288</v>
      </c>
      <c r="BM100" s="166" t="s">
        <v>6060</v>
      </c>
    </row>
    <row r="101" spans="2:63" s="151" customFormat="1" ht="22.9" customHeight="1">
      <c r="B101" s="152"/>
      <c r="D101" s="153" t="s">
        <v>70</v>
      </c>
      <c r="E101" s="161" t="s">
        <v>3163</v>
      </c>
      <c r="F101" s="161" t="s">
        <v>5053</v>
      </c>
      <c r="I101" s="3"/>
      <c r="J101" s="162">
        <f>BK101</f>
        <v>0</v>
      </c>
      <c r="L101" s="152"/>
      <c r="M101" s="156"/>
      <c r="P101" s="157">
        <f>SUM(P102:P105)</f>
        <v>0</v>
      </c>
      <c r="R101" s="157">
        <f>SUM(R102:R105)</f>
        <v>0</v>
      </c>
      <c r="T101" s="158">
        <f>SUM(T102:T105)</f>
        <v>0</v>
      </c>
      <c r="AR101" s="153" t="s">
        <v>79</v>
      </c>
      <c r="AT101" s="159" t="s">
        <v>70</v>
      </c>
      <c r="AU101" s="159" t="s">
        <v>15</v>
      </c>
      <c r="AY101" s="153" t="s">
        <v>176</v>
      </c>
      <c r="BK101" s="160">
        <f>SUM(BK102:BK105)</f>
        <v>0</v>
      </c>
    </row>
    <row r="102" spans="2:65" s="99" customFormat="1" ht="16.5" customHeight="1">
      <c r="B102" s="100"/>
      <c r="C102" s="206" t="s">
        <v>253</v>
      </c>
      <c r="D102" s="206" t="s">
        <v>178</v>
      </c>
      <c r="E102" s="207" t="s">
        <v>6061</v>
      </c>
      <c r="F102" s="208" t="s">
        <v>5055</v>
      </c>
      <c r="G102" s="209" t="s">
        <v>2707</v>
      </c>
      <c r="H102" s="210">
        <v>4</v>
      </c>
      <c r="I102" s="4"/>
      <c r="J102" s="211">
        <f>ROUND(I102*H102,2)</f>
        <v>0</v>
      </c>
      <c r="K102" s="208" t="s">
        <v>3</v>
      </c>
      <c r="L102" s="100"/>
      <c r="M102" s="212" t="s">
        <v>3</v>
      </c>
      <c r="N102" s="163" t="s">
        <v>42</v>
      </c>
      <c r="P102" s="164">
        <f>O102*H102</f>
        <v>0</v>
      </c>
      <c r="Q102" s="164">
        <v>0</v>
      </c>
      <c r="R102" s="164">
        <f>Q102*H102</f>
        <v>0</v>
      </c>
      <c r="S102" s="164">
        <v>0</v>
      </c>
      <c r="T102" s="165">
        <f>S102*H102</f>
        <v>0</v>
      </c>
      <c r="AR102" s="166" t="s">
        <v>288</v>
      </c>
      <c r="AT102" s="166" t="s">
        <v>178</v>
      </c>
      <c r="AU102" s="166" t="s">
        <v>79</v>
      </c>
      <c r="AY102" s="92" t="s">
        <v>176</v>
      </c>
      <c r="BE102" s="167">
        <f>IF(N102="základní",J102,0)</f>
        <v>0</v>
      </c>
      <c r="BF102" s="167">
        <f>IF(N102="snížená",J102,0)</f>
        <v>0</v>
      </c>
      <c r="BG102" s="167">
        <f>IF(N102="zákl. přenesená",J102,0)</f>
        <v>0</v>
      </c>
      <c r="BH102" s="167">
        <f>IF(N102="sníž. přenesená",J102,0)</f>
        <v>0</v>
      </c>
      <c r="BI102" s="167">
        <f>IF(N102="nulová",J102,0)</f>
        <v>0</v>
      </c>
      <c r="BJ102" s="92" t="s">
        <v>15</v>
      </c>
      <c r="BK102" s="167">
        <f>ROUND(I102*H102,2)</f>
        <v>0</v>
      </c>
      <c r="BL102" s="92" t="s">
        <v>288</v>
      </c>
      <c r="BM102" s="166" t="s">
        <v>6062</v>
      </c>
    </row>
    <row r="103" spans="2:65" s="99" customFormat="1" ht="16.5" customHeight="1">
      <c r="B103" s="100"/>
      <c r="C103" s="206" t="s">
        <v>259</v>
      </c>
      <c r="D103" s="206" t="s">
        <v>178</v>
      </c>
      <c r="E103" s="207" t="s">
        <v>6063</v>
      </c>
      <c r="F103" s="208" t="s">
        <v>5058</v>
      </c>
      <c r="G103" s="209" t="s">
        <v>2707</v>
      </c>
      <c r="H103" s="210">
        <v>4</v>
      </c>
      <c r="I103" s="4"/>
      <c r="J103" s="211">
        <f>ROUND(I103*H103,2)</f>
        <v>0</v>
      </c>
      <c r="K103" s="208" t="s">
        <v>3</v>
      </c>
      <c r="L103" s="100"/>
      <c r="M103" s="212" t="s">
        <v>3</v>
      </c>
      <c r="N103" s="163" t="s">
        <v>42</v>
      </c>
      <c r="P103" s="164">
        <f>O103*H103</f>
        <v>0</v>
      </c>
      <c r="Q103" s="164">
        <v>0</v>
      </c>
      <c r="R103" s="164">
        <f>Q103*H103</f>
        <v>0</v>
      </c>
      <c r="S103" s="164">
        <v>0</v>
      </c>
      <c r="T103" s="165">
        <f>S103*H103</f>
        <v>0</v>
      </c>
      <c r="AR103" s="166" t="s">
        <v>288</v>
      </c>
      <c r="AT103" s="166" t="s">
        <v>178</v>
      </c>
      <c r="AU103" s="166" t="s">
        <v>79</v>
      </c>
      <c r="AY103" s="92" t="s">
        <v>176</v>
      </c>
      <c r="BE103" s="167">
        <f>IF(N103="základní",J103,0)</f>
        <v>0</v>
      </c>
      <c r="BF103" s="167">
        <f>IF(N103="snížená",J103,0)</f>
        <v>0</v>
      </c>
      <c r="BG103" s="167">
        <f>IF(N103="zákl. přenesená",J103,0)</f>
        <v>0</v>
      </c>
      <c r="BH103" s="167">
        <f>IF(N103="sníž. přenesená",J103,0)</f>
        <v>0</v>
      </c>
      <c r="BI103" s="167">
        <f>IF(N103="nulová",J103,0)</f>
        <v>0</v>
      </c>
      <c r="BJ103" s="92" t="s">
        <v>15</v>
      </c>
      <c r="BK103" s="167">
        <f>ROUND(I103*H103,2)</f>
        <v>0</v>
      </c>
      <c r="BL103" s="92" t="s">
        <v>288</v>
      </c>
      <c r="BM103" s="166" t="s">
        <v>6064</v>
      </c>
    </row>
    <row r="104" spans="2:65" s="99" customFormat="1" ht="16.5" customHeight="1">
      <c r="B104" s="100"/>
      <c r="C104" s="206" t="s">
        <v>266</v>
      </c>
      <c r="D104" s="206" t="s">
        <v>178</v>
      </c>
      <c r="E104" s="207" t="s">
        <v>6065</v>
      </c>
      <c r="F104" s="208" t="s">
        <v>6066</v>
      </c>
      <c r="G104" s="209" t="s">
        <v>2707</v>
      </c>
      <c r="H104" s="210">
        <v>2</v>
      </c>
      <c r="I104" s="4"/>
      <c r="J104" s="211">
        <f>ROUND(I104*H104,2)</f>
        <v>0</v>
      </c>
      <c r="K104" s="208" t="s">
        <v>3</v>
      </c>
      <c r="L104" s="100"/>
      <c r="M104" s="212" t="s">
        <v>3</v>
      </c>
      <c r="N104" s="163" t="s">
        <v>42</v>
      </c>
      <c r="P104" s="164">
        <f>O104*H104</f>
        <v>0</v>
      </c>
      <c r="Q104" s="164">
        <v>0</v>
      </c>
      <c r="R104" s="164">
        <f>Q104*H104</f>
        <v>0</v>
      </c>
      <c r="S104" s="164">
        <v>0</v>
      </c>
      <c r="T104" s="165">
        <f>S104*H104</f>
        <v>0</v>
      </c>
      <c r="AR104" s="166" t="s">
        <v>288</v>
      </c>
      <c r="AT104" s="166" t="s">
        <v>178</v>
      </c>
      <c r="AU104" s="166" t="s">
        <v>79</v>
      </c>
      <c r="AY104" s="92" t="s">
        <v>176</v>
      </c>
      <c r="BE104" s="167">
        <f>IF(N104="základní",J104,0)</f>
        <v>0</v>
      </c>
      <c r="BF104" s="167">
        <f>IF(N104="snížená",J104,0)</f>
        <v>0</v>
      </c>
      <c r="BG104" s="167">
        <f>IF(N104="zákl. přenesená",J104,0)</f>
        <v>0</v>
      </c>
      <c r="BH104" s="167">
        <f>IF(N104="sníž. přenesená",J104,0)</f>
        <v>0</v>
      </c>
      <c r="BI104" s="167">
        <f>IF(N104="nulová",J104,0)</f>
        <v>0</v>
      </c>
      <c r="BJ104" s="92" t="s">
        <v>15</v>
      </c>
      <c r="BK104" s="167">
        <f>ROUND(I104*H104,2)</f>
        <v>0</v>
      </c>
      <c r="BL104" s="92" t="s">
        <v>288</v>
      </c>
      <c r="BM104" s="166" t="s">
        <v>6067</v>
      </c>
    </row>
    <row r="105" spans="2:65" s="99" customFormat="1" ht="16.5" customHeight="1">
      <c r="B105" s="100"/>
      <c r="C105" s="206" t="s">
        <v>273</v>
      </c>
      <c r="D105" s="206" t="s">
        <v>178</v>
      </c>
      <c r="E105" s="207" t="s">
        <v>6068</v>
      </c>
      <c r="F105" s="208" t="s">
        <v>5064</v>
      </c>
      <c r="G105" s="209" t="s">
        <v>2707</v>
      </c>
      <c r="H105" s="210">
        <v>6</v>
      </c>
      <c r="I105" s="4"/>
      <c r="J105" s="211">
        <f>ROUND(I105*H105,2)</f>
        <v>0</v>
      </c>
      <c r="K105" s="208" t="s">
        <v>3</v>
      </c>
      <c r="L105" s="100"/>
      <c r="M105" s="212" t="s">
        <v>3</v>
      </c>
      <c r="N105" s="163" t="s">
        <v>42</v>
      </c>
      <c r="P105" s="164">
        <f>O105*H105</f>
        <v>0</v>
      </c>
      <c r="Q105" s="164">
        <v>0</v>
      </c>
      <c r="R105" s="164">
        <f>Q105*H105</f>
        <v>0</v>
      </c>
      <c r="S105" s="164">
        <v>0</v>
      </c>
      <c r="T105" s="165">
        <f>S105*H105</f>
        <v>0</v>
      </c>
      <c r="AR105" s="166" t="s">
        <v>288</v>
      </c>
      <c r="AT105" s="166" t="s">
        <v>178</v>
      </c>
      <c r="AU105" s="166" t="s">
        <v>79</v>
      </c>
      <c r="AY105" s="92" t="s">
        <v>176</v>
      </c>
      <c r="BE105" s="167">
        <f>IF(N105="základní",J105,0)</f>
        <v>0</v>
      </c>
      <c r="BF105" s="167">
        <f>IF(N105="snížená",J105,0)</f>
        <v>0</v>
      </c>
      <c r="BG105" s="167">
        <f>IF(N105="zákl. přenesená",J105,0)</f>
        <v>0</v>
      </c>
      <c r="BH105" s="167">
        <f>IF(N105="sníž. přenesená",J105,0)</f>
        <v>0</v>
      </c>
      <c r="BI105" s="167">
        <f>IF(N105="nulová",J105,0)</f>
        <v>0</v>
      </c>
      <c r="BJ105" s="92" t="s">
        <v>15</v>
      </c>
      <c r="BK105" s="167">
        <f>ROUND(I105*H105,2)</f>
        <v>0</v>
      </c>
      <c r="BL105" s="92" t="s">
        <v>288</v>
      </c>
      <c r="BM105" s="166" t="s">
        <v>6069</v>
      </c>
    </row>
    <row r="106" spans="2:63" s="151" customFormat="1" ht="22.9" customHeight="1">
      <c r="B106" s="152"/>
      <c r="D106" s="153" t="s">
        <v>70</v>
      </c>
      <c r="E106" s="161" t="s">
        <v>3240</v>
      </c>
      <c r="F106" s="161" t="s">
        <v>5181</v>
      </c>
      <c r="I106" s="3"/>
      <c r="J106" s="162">
        <f>BK106</f>
        <v>0</v>
      </c>
      <c r="L106" s="152"/>
      <c r="M106" s="156"/>
      <c r="P106" s="157">
        <f>SUM(P107:P114)</f>
        <v>0</v>
      </c>
      <c r="R106" s="157">
        <f>SUM(R107:R114)</f>
        <v>0</v>
      </c>
      <c r="T106" s="158">
        <f>SUM(T107:T114)</f>
        <v>0</v>
      </c>
      <c r="AR106" s="153" t="s">
        <v>79</v>
      </c>
      <c r="AT106" s="159" t="s">
        <v>70</v>
      </c>
      <c r="AU106" s="159" t="s">
        <v>15</v>
      </c>
      <c r="AY106" s="153" t="s">
        <v>176</v>
      </c>
      <c r="BK106" s="160">
        <f>SUM(BK107:BK114)</f>
        <v>0</v>
      </c>
    </row>
    <row r="107" spans="2:65" s="99" customFormat="1" ht="49.15" customHeight="1">
      <c r="B107" s="100"/>
      <c r="C107" s="206" t="s">
        <v>277</v>
      </c>
      <c r="D107" s="206" t="s">
        <v>178</v>
      </c>
      <c r="E107" s="207" t="s">
        <v>6070</v>
      </c>
      <c r="F107" s="208" t="s">
        <v>6071</v>
      </c>
      <c r="G107" s="209" t="s">
        <v>269</v>
      </c>
      <c r="H107" s="210">
        <v>34</v>
      </c>
      <c r="I107" s="4"/>
      <c r="J107" s="211">
        <f aca="true" t="shared" si="10" ref="J107:J114">ROUND(I107*H107,2)</f>
        <v>0</v>
      </c>
      <c r="K107" s="208" t="s">
        <v>3</v>
      </c>
      <c r="L107" s="100"/>
      <c r="M107" s="212" t="s">
        <v>3</v>
      </c>
      <c r="N107" s="163" t="s">
        <v>42</v>
      </c>
      <c r="P107" s="164">
        <f aca="true" t="shared" si="11" ref="P107:P114">O107*H107</f>
        <v>0</v>
      </c>
      <c r="Q107" s="164">
        <v>0</v>
      </c>
      <c r="R107" s="164">
        <f aca="true" t="shared" si="12" ref="R107:R114">Q107*H107</f>
        <v>0</v>
      </c>
      <c r="S107" s="164">
        <v>0</v>
      </c>
      <c r="T107" s="165">
        <f aca="true" t="shared" si="13" ref="T107:T114">S107*H107</f>
        <v>0</v>
      </c>
      <c r="AR107" s="166" t="s">
        <v>288</v>
      </c>
      <c r="AT107" s="166" t="s">
        <v>178</v>
      </c>
      <c r="AU107" s="166" t="s">
        <v>79</v>
      </c>
      <c r="AY107" s="92" t="s">
        <v>176</v>
      </c>
      <c r="BE107" s="167">
        <f aca="true" t="shared" si="14" ref="BE107:BE114">IF(N107="základní",J107,0)</f>
        <v>0</v>
      </c>
      <c r="BF107" s="167">
        <f aca="true" t="shared" si="15" ref="BF107:BF114">IF(N107="snížená",J107,0)</f>
        <v>0</v>
      </c>
      <c r="BG107" s="167">
        <f aca="true" t="shared" si="16" ref="BG107:BG114">IF(N107="zákl. přenesená",J107,0)</f>
        <v>0</v>
      </c>
      <c r="BH107" s="167">
        <f aca="true" t="shared" si="17" ref="BH107:BH114">IF(N107="sníž. přenesená",J107,0)</f>
        <v>0</v>
      </c>
      <c r="BI107" s="167">
        <f aca="true" t="shared" si="18" ref="BI107:BI114">IF(N107="nulová",J107,0)</f>
        <v>0</v>
      </c>
      <c r="BJ107" s="92" t="s">
        <v>15</v>
      </c>
      <c r="BK107" s="167">
        <f aca="true" t="shared" si="19" ref="BK107:BK114">ROUND(I107*H107,2)</f>
        <v>0</v>
      </c>
      <c r="BL107" s="92" t="s">
        <v>288</v>
      </c>
      <c r="BM107" s="166" t="s">
        <v>6072</v>
      </c>
    </row>
    <row r="108" spans="2:65" s="99" customFormat="1" ht="76.35" customHeight="1">
      <c r="B108" s="100"/>
      <c r="C108" s="206" t="s">
        <v>9</v>
      </c>
      <c r="D108" s="206" t="s">
        <v>178</v>
      </c>
      <c r="E108" s="207" t="s">
        <v>6073</v>
      </c>
      <c r="F108" s="208" t="s">
        <v>6074</v>
      </c>
      <c r="G108" s="209" t="s">
        <v>269</v>
      </c>
      <c r="H108" s="210">
        <v>28</v>
      </c>
      <c r="I108" s="4"/>
      <c r="J108" s="211">
        <f t="shared" si="10"/>
        <v>0</v>
      </c>
      <c r="K108" s="208" t="s">
        <v>3</v>
      </c>
      <c r="L108" s="100"/>
      <c r="M108" s="212" t="s">
        <v>3</v>
      </c>
      <c r="N108" s="163" t="s">
        <v>42</v>
      </c>
      <c r="P108" s="164">
        <f t="shared" si="11"/>
        <v>0</v>
      </c>
      <c r="Q108" s="164">
        <v>0</v>
      </c>
      <c r="R108" s="164">
        <f t="shared" si="12"/>
        <v>0</v>
      </c>
      <c r="S108" s="164">
        <v>0</v>
      </c>
      <c r="T108" s="165">
        <f t="shared" si="13"/>
        <v>0</v>
      </c>
      <c r="AR108" s="166" t="s">
        <v>288</v>
      </c>
      <c r="AT108" s="166" t="s">
        <v>178</v>
      </c>
      <c r="AU108" s="166" t="s">
        <v>79</v>
      </c>
      <c r="AY108" s="92" t="s">
        <v>176</v>
      </c>
      <c r="BE108" s="167">
        <f t="shared" si="14"/>
        <v>0</v>
      </c>
      <c r="BF108" s="167">
        <f t="shared" si="15"/>
        <v>0</v>
      </c>
      <c r="BG108" s="167">
        <f t="shared" si="16"/>
        <v>0</v>
      </c>
      <c r="BH108" s="167">
        <f t="shared" si="17"/>
        <v>0</v>
      </c>
      <c r="BI108" s="167">
        <f t="shared" si="18"/>
        <v>0</v>
      </c>
      <c r="BJ108" s="92" t="s">
        <v>15</v>
      </c>
      <c r="BK108" s="167">
        <f t="shared" si="19"/>
        <v>0</v>
      </c>
      <c r="BL108" s="92" t="s">
        <v>288</v>
      </c>
      <c r="BM108" s="166" t="s">
        <v>6075</v>
      </c>
    </row>
    <row r="109" spans="2:65" s="99" customFormat="1" ht="49.15" customHeight="1">
      <c r="B109" s="100"/>
      <c r="C109" s="206" t="s">
        <v>288</v>
      </c>
      <c r="D109" s="206" t="s">
        <v>178</v>
      </c>
      <c r="E109" s="207" t="s">
        <v>6076</v>
      </c>
      <c r="F109" s="208" t="s">
        <v>6077</v>
      </c>
      <c r="G109" s="209" t="s">
        <v>269</v>
      </c>
      <c r="H109" s="210">
        <v>14</v>
      </c>
      <c r="I109" s="4"/>
      <c r="J109" s="211">
        <f t="shared" si="10"/>
        <v>0</v>
      </c>
      <c r="K109" s="208" t="s">
        <v>3</v>
      </c>
      <c r="L109" s="100"/>
      <c r="M109" s="212" t="s">
        <v>3</v>
      </c>
      <c r="N109" s="163" t="s">
        <v>42</v>
      </c>
      <c r="P109" s="164">
        <f t="shared" si="11"/>
        <v>0</v>
      </c>
      <c r="Q109" s="164">
        <v>0</v>
      </c>
      <c r="R109" s="164">
        <f t="shared" si="12"/>
        <v>0</v>
      </c>
      <c r="S109" s="164">
        <v>0</v>
      </c>
      <c r="T109" s="165">
        <f t="shared" si="13"/>
        <v>0</v>
      </c>
      <c r="AR109" s="166" t="s">
        <v>288</v>
      </c>
      <c r="AT109" s="166" t="s">
        <v>178</v>
      </c>
      <c r="AU109" s="166" t="s">
        <v>79</v>
      </c>
      <c r="AY109" s="92" t="s">
        <v>176</v>
      </c>
      <c r="BE109" s="167">
        <f t="shared" si="14"/>
        <v>0</v>
      </c>
      <c r="BF109" s="167">
        <f t="shared" si="15"/>
        <v>0</v>
      </c>
      <c r="BG109" s="167">
        <f t="shared" si="16"/>
        <v>0</v>
      </c>
      <c r="BH109" s="167">
        <f t="shared" si="17"/>
        <v>0</v>
      </c>
      <c r="BI109" s="167">
        <f t="shared" si="18"/>
        <v>0</v>
      </c>
      <c r="BJ109" s="92" t="s">
        <v>15</v>
      </c>
      <c r="BK109" s="167">
        <f t="shared" si="19"/>
        <v>0</v>
      </c>
      <c r="BL109" s="92" t="s">
        <v>288</v>
      </c>
      <c r="BM109" s="166" t="s">
        <v>6078</v>
      </c>
    </row>
    <row r="110" spans="2:65" s="99" customFormat="1" ht="49.15" customHeight="1">
      <c r="B110" s="100"/>
      <c r="C110" s="206" t="s">
        <v>293</v>
      </c>
      <c r="D110" s="206" t="s">
        <v>178</v>
      </c>
      <c r="E110" s="207" t="s">
        <v>6079</v>
      </c>
      <c r="F110" s="208" t="s">
        <v>6080</v>
      </c>
      <c r="G110" s="209" t="s">
        <v>269</v>
      </c>
      <c r="H110" s="210">
        <v>14</v>
      </c>
      <c r="I110" s="4"/>
      <c r="J110" s="211">
        <f t="shared" si="10"/>
        <v>0</v>
      </c>
      <c r="K110" s="208" t="s">
        <v>3</v>
      </c>
      <c r="L110" s="100"/>
      <c r="M110" s="212" t="s">
        <v>3</v>
      </c>
      <c r="N110" s="163" t="s">
        <v>42</v>
      </c>
      <c r="P110" s="164">
        <f t="shared" si="11"/>
        <v>0</v>
      </c>
      <c r="Q110" s="164">
        <v>0</v>
      </c>
      <c r="R110" s="164">
        <f t="shared" si="12"/>
        <v>0</v>
      </c>
      <c r="S110" s="164">
        <v>0</v>
      </c>
      <c r="T110" s="165">
        <f t="shared" si="13"/>
        <v>0</v>
      </c>
      <c r="AR110" s="166" t="s">
        <v>288</v>
      </c>
      <c r="AT110" s="166" t="s">
        <v>178</v>
      </c>
      <c r="AU110" s="166" t="s">
        <v>79</v>
      </c>
      <c r="AY110" s="92" t="s">
        <v>176</v>
      </c>
      <c r="BE110" s="167">
        <f t="shared" si="14"/>
        <v>0</v>
      </c>
      <c r="BF110" s="167">
        <f t="shared" si="15"/>
        <v>0</v>
      </c>
      <c r="BG110" s="167">
        <f t="shared" si="16"/>
        <v>0</v>
      </c>
      <c r="BH110" s="167">
        <f t="shared" si="17"/>
        <v>0</v>
      </c>
      <c r="BI110" s="167">
        <f t="shared" si="18"/>
        <v>0</v>
      </c>
      <c r="BJ110" s="92" t="s">
        <v>15</v>
      </c>
      <c r="BK110" s="167">
        <f t="shared" si="19"/>
        <v>0</v>
      </c>
      <c r="BL110" s="92" t="s">
        <v>288</v>
      </c>
      <c r="BM110" s="166" t="s">
        <v>6081</v>
      </c>
    </row>
    <row r="111" spans="2:65" s="99" customFormat="1" ht="49.15" customHeight="1">
      <c r="B111" s="100"/>
      <c r="C111" s="206" t="s">
        <v>300</v>
      </c>
      <c r="D111" s="206" t="s">
        <v>178</v>
      </c>
      <c r="E111" s="207" t="s">
        <v>6082</v>
      </c>
      <c r="F111" s="208" t="s">
        <v>6083</v>
      </c>
      <c r="G111" s="209" t="s">
        <v>2707</v>
      </c>
      <c r="H111" s="210">
        <v>1</v>
      </c>
      <c r="I111" s="4"/>
      <c r="J111" s="211">
        <f t="shared" si="10"/>
        <v>0</v>
      </c>
      <c r="K111" s="208" t="s">
        <v>3</v>
      </c>
      <c r="L111" s="100"/>
      <c r="M111" s="212" t="s">
        <v>3</v>
      </c>
      <c r="N111" s="163" t="s">
        <v>42</v>
      </c>
      <c r="P111" s="164">
        <f t="shared" si="11"/>
        <v>0</v>
      </c>
      <c r="Q111" s="164">
        <v>0</v>
      </c>
      <c r="R111" s="164">
        <f t="shared" si="12"/>
        <v>0</v>
      </c>
      <c r="S111" s="164">
        <v>0</v>
      </c>
      <c r="T111" s="165">
        <f t="shared" si="13"/>
        <v>0</v>
      </c>
      <c r="AR111" s="166" t="s">
        <v>288</v>
      </c>
      <c r="AT111" s="166" t="s">
        <v>178</v>
      </c>
      <c r="AU111" s="166" t="s">
        <v>79</v>
      </c>
      <c r="AY111" s="92" t="s">
        <v>176</v>
      </c>
      <c r="BE111" s="167">
        <f t="shared" si="14"/>
        <v>0</v>
      </c>
      <c r="BF111" s="167">
        <f t="shared" si="15"/>
        <v>0</v>
      </c>
      <c r="BG111" s="167">
        <f t="shared" si="16"/>
        <v>0</v>
      </c>
      <c r="BH111" s="167">
        <f t="shared" si="17"/>
        <v>0</v>
      </c>
      <c r="BI111" s="167">
        <f t="shared" si="18"/>
        <v>0</v>
      </c>
      <c r="BJ111" s="92" t="s">
        <v>15</v>
      </c>
      <c r="BK111" s="167">
        <f t="shared" si="19"/>
        <v>0</v>
      </c>
      <c r="BL111" s="92" t="s">
        <v>288</v>
      </c>
      <c r="BM111" s="166" t="s">
        <v>6084</v>
      </c>
    </row>
    <row r="112" spans="2:65" s="99" customFormat="1" ht="49.15" customHeight="1">
      <c r="B112" s="100"/>
      <c r="C112" s="206" t="s">
        <v>306</v>
      </c>
      <c r="D112" s="206" t="s">
        <v>178</v>
      </c>
      <c r="E112" s="207" t="s">
        <v>6085</v>
      </c>
      <c r="F112" s="208" t="s">
        <v>5204</v>
      </c>
      <c r="G112" s="209" t="s">
        <v>2707</v>
      </c>
      <c r="H112" s="210">
        <v>3</v>
      </c>
      <c r="I112" s="4"/>
      <c r="J112" s="211">
        <f t="shared" si="10"/>
        <v>0</v>
      </c>
      <c r="K112" s="208" t="s">
        <v>3</v>
      </c>
      <c r="L112" s="100"/>
      <c r="M112" s="212" t="s">
        <v>3</v>
      </c>
      <c r="N112" s="163" t="s">
        <v>42</v>
      </c>
      <c r="P112" s="164">
        <f t="shared" si="11"/>
        <v>0</v>
      </c>
      <c r="Q112" s="164">
        <v>0</v>
      </c>
      <c r="R112" s="164">
        <f t="shared" si="12"/>
        <v>0</v>
      </c>
      <c r="S112" s="164">
        <v>0</v>
      </c>
      <c r="T112" s="165">
        <f t="shared" si="13"/>
        <v>0</v>
      </c>
      <c r="AR112" s="166" t="s">
        <v>288</v>
      </c>
      <c r="AT112" s="166" t="s">
        <v>178</v>
      </c>
      <c r="AU112" s="166" t="s">
        <v>79</v>
      </c>
      <c r="AY112" s="92" t="s">
        <v>176</v>
      </c>
      <c r="BE112" s="167">
        <f t="shared" si="14"/>
        <v>0</v>
      </c>
      <c r="BF112" s="167">
        <f t="shared" si="15"/>
        <v>0</v>
      </c>
      <c r="BG112" s="167">
        <f t="shared" si="16"/>
        <v>0</v>
      </c>
      <c r="BH112" s="167">
        <f t="shared" si="17"/>
        <v>0</v>
      </c>
      <c r="BI112" s="167">
        <f t="shared" si="18"/>
        <v>0</v>
      </c>
      <c r="BJ112" s="92" t="s">
        <v>15</v>
      </c>
      <c r="BK112" s="167">
        <f t="shared" si="19"/>
        <v>0</v>
      </c>
      <c r="BL112" s="92" t="s">
        <v>288</v>
      </c>
      <c r="BM112" s="166" t="s">
        <v>6086</v>
      </c>
    </row>
    <row r="113" spans="2:65" s="99" customFormat="1" ht="16.5" customHeight="1">
      <c r="B113" s="100"/>
      <c r="C113" s="206" t="s">
        <v>311</v>
      </c>
      <c r="D113" s="206" t="s">
        <v>178</v>
      </c>
      <c r="E113" s="207" t="s">
        <v>6087</v>
      </c>
      <c r="F113" s="208" t="s">
        <v>6088</v>
      </c>
      <c r="G113" s="209" t="s">
        <v>269</v>
      </c>
      <c r="H113" s="210">
        <v>17</v>
      </c>
      <c r="I113" s="4"/>
      <c r="J113" s="211">
        <f t="shared" si="10"/>
        <v>0</v>
      </c>
      <c r="K113" s="208" t="s">
        <v>3</v>
      </c>
      <c r="L113" s="100"/>
      <c r="M113" s="212" t="s">
        <v>3</v>
      </c>
      <c r="N113" s="163" t="s">
        <v>42</v>
      </c>
      <c r="P113" s="164">
        <f t="shared" si="11"/>
        <v>0</v>
      </c>
      <c r="Q113" s="164">
        <v>0</v>
      </c>
      <c r="R113" s="164">
        <f t="shared" si="12"/>
        <v>0</v>
      </c>
      <c r="S113" s="164">
        <v>0</v>
      </c>
      <c r="T113" s="165">
        <f t="shared" si="13"/>
        <v>0</v>
      </c>
      <c r="AR113" s="166" t="s">
        <v>288</v>
      </c>
      <c r="AT113" s="166" t="s">
        <v>178</v>
      </c>
      <c r="AU113" s="166" t="s">
        <v>79</v>
      </c>
      <c r="AY113" s="92" t="s">
        <v>176</v>
      </c>
      <c r="BE113" s="167">
        <f t="shared" si="14"/>
        <v>0</v>
      </c>
      <c r="BF113" s="167">
        <f t="shared" si="15"/>
        <v>0</v>
      </c>
      <c r="BG113" s="167">
        <f t="shared" si="16"/>
        <v>0</v>
      </c>
      <c r="BH113" s="167">
        <f t="shared" si="17"/>
        <v>0</v>
      </c>
      <c r="BI113" s="167">
        <f t="shared" si="18"/>
        <v>0</v>
      </c>
      <c r="BJ113" s="92" t="s">
        <v>15</v>
      </c>
      <c r="BK113" s="167">
        <f t="shared" si="19"/>
        <v>0</v>
      </c>
      <c r="BL113" s="92" t="s">
        <v>288</v>
      </c>
      <c r="BM113" s="166" t="s">
        <v>6089</v>
      </c>
    </row>
    <row r="114" spans="2:65" s="99" customFormat="1" ht="16.5" customHeight="1">
      <c r="B114" s="100"/>
      <c r="C114" s="206" t="s">
        <v>8</v>
      </c>
      <c r="D114" s="206" t="s">
        <v>178</v>
      </c>
      <c r="E114" s="207" t="s">
        <v>6090</v>
      </c>
      <c r="F114" s="208" t="s">
        <v>6091</v>
      </c>
      <c r="G114" s="209" t="s">
        <v>269</v>
      </c>
      <c r="H114" s="210">
        <v>17</v>
      </c>
      <c r="I114" s="4"/>
      <c r="J114" s="211">
        <f t="shared" si="10"/>
        <v>0</v>
      </c>
      <c r="K114" s="208" t="s">
        <v>3</v>
      </c>
      <c r="L114" s="100"/>
      <c r="M114" s="212" t="s">
        <v>3</v>
      </c>
      <c r="N114" s="163" t="s">
        <v>42</v>
      </c>
      <c r="P114" s="164">
        <f t="shared" si="11"/>
        <v>0</v>
      </c>
      <c r="Q114" s="164">
        <v>0</v>
      </c>
      <c r="R114" s="164">
        <f t="shared" si="12"/>
        <v>0</v>
      </c>
      <c r="S114" s="164">
        <v>0</v>
      </c>
      <c r="T114" s="165">
        <f t="shared" si="13"/>
        <v>0</v>
      </c>
      <c r="AR114" s="166" t="s">
        <v>288</v>
      </c>
      <c r="AT114" s="166" t="s">
        <v>178</v>
      </c>
      <c r="AU114" s="166" t="s">
        <v>79</v>
      </c>
      <c r="AY114" s="92" t="s">
        <v>176</v>
      </c>
      <c r="BE114" s="167">
        <f t="shared" si="14"/>
        <v>0</v>
      </c>
      <c r="BF114" s="167">
        <f t="shared" si="15"/>
        <v>0</v>
      </c>
      <c r="BG114" s="167">
        <f t="shared" si="16"/>
        <v>0</v>
      </c>
      <c r="BH114" s="167">
        <f t="shared" si="17"/>
        <v>0</v>
      </c>
      <c r="BI114" s="167">
        <f t="shared" si="18"/>
        <v>0</v>
      </c>
      <c r="BJ114" s="92" t="s">
        <v>15</v>
      </c>
      <c r="BK114" s="167">
        <f t="shared" si="19"/>
        <v>0</v>
      </c>
      <c r="BL114" s="92" t="s">
        <v>288</v>
      </c>
      <c r="BM114" s="166" t="s">
        <v>6092</v>
      </c>
    </row>
    <row r="115" spans="2:63" s="151" customFormat="1" ht="22.9" customHeight="1">
      <c r="B115" s="152"/>
      <c r="D115" s="153" t="s">
        <v>70</v>
      </c>
      <c r="E115" s="161" t="s">
        <v>3301</v>
      </c>
      <c r="F115" s="161" t="s">
        <v>5231</v>
      </c>
      <c r="I115" s="3"/>
      <c r="J115" s="162">
        <f>BK115</f>
        <v>0</v>
      </c>
      <c r="L115" s="152"/>
      <c r="M115" s="156"/>
      <c r="P115" s="157">
        <f>SUM(P116:P118)</f>
        <v>0</v>
      </c>
      <c r="R115" s="157">
        <f>SUM(R116:R118)</f>
        <v>0</v>
      </c>
      <c r="T115" s="158">
        <f>SUM(T116:T118)</f>
        <v>0</v>
      </c>
      <c r="AR115" s="153" t="s">
        <v>79</v>
      </c>
      <c r="AT115" s="159" t="s">
        <v>70</v>
      </c>
      <c r="AU115" s="159" t="s">
        <v>15</v>
      </c>
      <c r="AY115" s="153" t="s">
        <v>176</v>
      </c>
      <c r="BK115" s="160">
        <f>SUM(BK116:BK118)</f>
        <v>0</v>
      </c>
    </row>
    <row r="116" spans="2:65" s="99" customFormat="1" ht="33" customHeight="1">
      <c r="B116" s="100"/>
      <c r="C116" s="206" t="s">
        <v>321</v>
      </c>
      <c r="D116" s="206" t="s">
        <v>178</v>
      </c>
      <c r="E116" s="207" t="s">
        <v>6093</v>
      </c>
      <c r="F116" s="208" t="s">
        <v>6094</v>
      </c>
      <c r="G116" s="209" t="s">
        <v>269</v>
      </c>
      <c r="H116" s="210">
        <v>34</v>
      </c>
      <c r="I116" s="4"/>
      <c r="J116" s="211">
        <f>ROUND(I116*H116,2)</f>
        <v>0</v>
      </c>
      <c r="K116" s="208" t="s">
        <v>3</v>
      </c>
      <c r="L116" s="100"/>
      <c r="M116" s="212" t="s">
        <v>3</v>
      </c>
      <c r="N116" s="163" t="s">
        <v>42</v>
      </c>
      <c r="P116" s="164">
        <f>O116*H116</f>
        <v>0</v>
      </c>
      <c r="Q116" s="164">
        <v>0</v>
      </c>
      <c r="R116" s="164">
        <f>Q116*H116</f>
        <v>0</v>
      </c>
      <c r="S116" s="164">
        <v>0</v>
      </c>
      <c r="T116" s="165">
        <f>S116*H116</f>
        <v>0</v>
      </c>
      <c r="AR116" s="166" t="s">
        <v>288</v>
      </c>
      <c r="AT116" s="166" t="s">
        <v>178</v>
      </c>
      <c r="AU116" s="166" t="s">
        <v>79</v>
      </c>
      <c r="AY116" s="92" t="s">
        <v>176</v>
      </c>
      <c r="BE116" s="167">
        <f>IF(N116="základní",J116,0)</f>
        <v>0</v>
      </c>
      <c r="BF116" s="167">
        <f>IF(N116="snížená",J116,0)</f>
        <v>0</v>
      </c>
      <c r="BG116" s="167">
        <f>IF(N116="zákl. přenesená",J116,0)</f>
        <v>0</v>
      </c>
      <c r="BH116" s="167">
        <f>IF(N116="sníž. přenesená",J116,0)</f>
        <v>0</v>
      </c>
      <c r="BI116" s="167">
        <f>IF(N116="nulová",J116,0)</f>
        <v>0</v>
      </c>
      <c r="BJ116" s="92" t="s">
        <v>15</v>
      </c>
      <c r="BK116" s="167">
        <f>ROUND(I116*H116,2)</f>
        <v>0</v>
      </c>
      <c r="BL116" s="92" t="s">
        <v>288</v>
      </c>
      <c r="BM116" s="166" t="s">
        <v>6095</v>
      </c>
    </row>
    <row r="117" spans="2:65" s="99" customFormat="1" ht="33" customHeight="1">
      <c r="B117" s="100"/>
      <c r="C117" s="206" t="s">
        <v>324</v>
      </c>
      <c r="D117" s="206" t="s">
        <v>178</v>
      </c>
      <c r="E117" s="207" t="s">
        <v>6096</v>
      </c>
      <c r="F117" s="208" t="s">
        <v>6097</v>
      </c>
      <c r="G117" s="209" t="s">
        <v>269</v>
      </c>
      <c r="H117" s="210">
        <v>17</v>
      </c>
      <c r="I117" s="4"/>
      <c r="J117" s="211">
        <f>ROUND(I117*H117,2)</f>
        <v>0</v>
      </c>
      <c r="K117" s="208" t="s">
        <v>3</v>
      </c>
      <c r="L117" s="100"/>
      <c r="M117" s="212" t="s">
        <v>3</v>
      </c>
      <c r="N117" s="163" t="s">
        <v>42</v>
      </c>
      <c r="P117" s="164">
        <f>O117*H117</f>
        <v>0</v>
      </c>
      <c r="Q117" s="164">
        <v>0</v>
      </c>
      <c r="R117" s="164">
        <f>Q117*H117</f>
        <v>0</v>
      </c>
      <c r="S117" s="164">
        <v>0</v>
      </c>
      <c r="T117" s="165">
        <f>S117*H117</f>
        <v>0</v>
      </c>
      <c r="AR117" s="166" t="s">
        <v>288</v>
      </c>
      <c r="AT117" s="166" t="s">
        <v>178</v>
      </c>
      <c r="AU117" s="166" t="s">
        <v>79</v>
      </c>
      <c r="AY117" s="92" t="s">
        <v>176</v>
      </c>
      <c r="BE117" s="167">
        <f>IF(N117="základní",J117,0)</f>
        <v>0</v>
      </c>
      <c r="BF117" s="167">
        <f>IF(N117="snížená",J117,0)</f>
        <v>0</v>
      </c>
      <c r="BG117" s="167">
        <f>IF(N117="zákl. přenesená",J117,0)</f>
        <v>0</v>
      </c>
      <c r="BH117" s="167">
        <f>IF(N117="sníž. přenesená",J117,0)</f>
        <v>0</v>
      </c>
      <c r="BI117" s="167">
        <f>IF(N117="nulová",J117,0)</f>
        <v>0</v>
      </c>
      <c r="BJ117" s="92" t="s">
        <v>15</v>
      </c>
      <c r="BK117" s="167">
        <f>ROUND(I117*H117,2)</f>
        <v>0</v>
      </c>
      <c r="BL117" s="92" t="s">
        <v>288</v>
      </c>
      <c r="BM117" s="166" t="s">
        <v>6098</v>
      </c>
    </row>
    <row r="118" spans="2:65" s="99" customFormat="1" ht="33" customHeight="1">
      <c r="B118" s="100"/>
      <c r="C118" s="206" t="s">
        <v>334</v>
      </c>
      <c r="D118" s="206" t="s">
        <v>178</v>
      </c>
      <c r="E118" s="207" t="s">
        <v>6099</v>
      </c>
      <c r="F118" s="208" t="s">
        <v>6100</v>
      </c>
      <c r="G118" s="209" t="s">
        <v>269</v>
      </c>
      <c r="H118" s="210">
        <v>17</v>
      </c>
      <c r="I118" s="4"/>
      <c r="J118" s="211">
        <f>ROUND(I118*H118,2)</f>
        <v>0</v>
      </c>
      <c r="K118" s="208" t="s">
        <v>3</v>
      </c>
      <c r="L118" s="100"/>
      <c r="M118" s="212" t="s">
        <v>3</v>
      </c>
      <c r="N118" s="163" t="s">
        <v>42</v>
      </c>
      <c r="P118" s="164">
        <f>O118*H118</f>
        <v>0</v>
      </c>
      <c r="Q118" s="164">
        <v>0</v>
      </c>
      <c r="R118" s="164">
        <f>Q118*H118</f>
        <v>0</v>
      </c>
      <c r="S118" s="164">
        <v>0</v>
      </c>
      <c r="T118" s="165">
        <f>S118*H118</f>
        <v>0</v>
      </c>
      <c r="AR118" s="166" t="s">
        <v>288</v>
      </c>
      <c r="AT118" s="166" t="s">
        <v>178</v>
      </c>
      <c r="AU118" s="166" t="s">
        <v>79</v>
      </c>
      <c r="AY118" s="92" t="s">
        <v>176</v>
      </c>
      <c r="BE118" s="167">
        <f>IF(N118="základní",J118,0)</f>
        <v>0</v>
      </c>
      <c r="BF118" s="167">
        <f>IF(N118="snížená",J118,0)</f>
        <v>0</v>
      </c>
      <c r="BG118" s="167">
        <f>IF(N118="zákl. přenesená",J118,0)</f>
        <v>0</v>
      </c>
      <c r="BH118" s="167">
        <f>IF(N118="sníž. přenesená",J118,0)</f>
        <v>0</v>
      </c>
      <c r="BI118" s="167">
        <f>IF(N118="nulová",J118,0)</f>
        <v>0</v>
      </c>
      <c r="BJ118" s="92" t="s">
        <v>15</v>
      </c>
      <c r="BK118" s="167">
        <f>ROUND(I118*H118,2)</f>
        <v>0</v>
      </c>
      <c r="BL118" s="92" t="s">
        <v>288</v>
      </c>
      <c r="BM118" s="166" t="s">
        <v>6101</v>
      </c>
    </row>
    <row r="119" spans="2:63" s="151" customFormat="1" ht="22.9" customHeight="1">
      <c r="B119" s="152"/>
      <c r="D119" s="153" t="s">
        <v>70</v>
      </c>
      <c r="E119" s="161" t="s">
        <v>3333</v>
      </c>
      <c r="F119" s="161" t="s">
        <v>5253</v>
      </c>
      <c r="I119" s="3"/>
      <c r="J119" s="162">
        <f>BK119</f>
        <v>0</v>
      </c>
      <c r="L119" s="152"/>
      <c r="M119" s="156"/>
      <c r="P119" s="157">
        <f>SUM(P120:P122)</f>
        <v>0</v>
      </c>
      <c r="R119" s="157">
        <f>SUM(R120:R122)</f>
        <v>0</v>
      </c>
      <c r="T119" s="158">
        <f>SUM(T120:T122)</f>
        <v>0</v>
      </c>
      <c r="AR119" s="153" t="s">
        <v>79</v>
      </c>
      <c r="AT119" s="159" t="s">
        <v>70</v>
      </c>
      <c r="AU119" s="159" t="s">
        <v>15</v>
      </c>
      <c r="AY119" s="153" t="s">
        <v>176</v>
      </c>
      <c r="BK119" s="160">
        <f>SUM(BK120:BK122)</f>
        <v>0</v>
      </c>
    </row>
    <row r="120" spans="2:65" s="99" customFormat="1" ht="16.5" customHeight="1">
      <c r="B120" s="100"/>
      <c r="C120" s="206" t="s">
        <v>340</v>
      </c>
      <c r="D120" s="206" t="s">
        <v>178</v>
      </c>
      <c r="E120" s="207" t="s">
        <v>6102</v>
      </c>
      <c r="F120" s="208" t="s">
        <v>6103</v>
      </c>
      <c r="G120" s="209" t="s">
        <v>5229</v>
      </c>
      <c r="H120" s="210">
        <v>1</v>
      </c>
      <c r="I120" s="4"/>
      <c r="J120" s="211">
        <f>ROUND(I120*H120,2)</f>
        <v>0</v>
      </c>
      <c r="K120" s="208" t="s">
        <v>3</v>
      </c>
      <c r="L120" s="100"/>
      <c r="M120" s="212" t="s">
        <v>3</v>
      </c>
      <c r="N120" s="163" t="s">
        <v>42</v>
      </c>
      <c r="P120" s="164">
        <f>O120*H120</f>
        <v>0</v>
      </c>
      <c r="Q120" s="164">
        <v>0</v>
      </c>
      <c r="R120" s="164">
        <f>Q120*H120</f>
        <v>0</v>
      </c>
      <c r="S120" s="164">
        <v>0</v>
      </c>
      <c r="T120" s="165">
        <f>S120*H120</f>
        <v>0</v>
      </c>
      <c r="AR120" s="166" t="s">
        <v>288</v>
      </c>
      <c r="AT120" s="166" t="s">
        <v>178</v>
      </c>
      <c r="AU120" s="166" t="s">
        <v>79</v>
      </c>
      <c r="AY120" s="92" t="s">
        <v>176</v>
      </c>
      <c r="BE120" s="167">
        <f>IF(N120="základní",J120,0)</f>
        <v>0</v>
      </c>
      <c r="BF120" s="167">
        <f>IF(N120="snížená",J120,0)</f>
        <v>0</v>
      </c>
      <c r="BG120" s="167">
        <f>IF(N120="zákl. přenesená",J120,0)</f>
        <v>0</v>
      </c>
      <c r="BH120" s="167">
        <f>IF(N120="sníž. přenesená",J120,0)</f>
        <v>0</v>
      </c>
      <c r="BI120" s="167">
        <f>IF(N120="nulová",J120,0)</f>
        <v>0</v>
      </c>
      <c r="BJ120" s="92" t="s">
        <v>15</v>
      </c>
      <c r="BK120" s="167">
        <f>ROUND(I120*H120,2)</f>
        <v>0</v>
      </c>
      <c r="BL120" s="92" t="s">
        <v>288</v>
      </c>
      <c r="BM120" s="166" t="s">
        <v>6104</v>
      </c>
    </row>
    <row r="121" spans="2:65" s="99" customFormat="1" ht="21.75" customHeight="1">
      <c r="B121" s="100"/>
      <c r="C121" s="206" t="s">
        <v>346</v>
      </c>
      <c r="D121" s="206" t="s">
        <v>178</v>
      </c>
      <c r="E121" s="207" t="s">
        <v>6105</v>
      </c>
      <c r="F121" s="208" t="s">
        <v>5258</v>
      </c>
      <c r="G121" s="209" t="s">
        <v>5229</v>
      </c>
      <c r="H121" s="210">
        <v>1</v>
      </c>
      <c r="I121" s="4"/>
      <c r="J121" s="211">
        <f>ROUND(I121*H121,2)</f>
        <v>0</v>
      </c>
      <c r="K121" s="208" t="s">
        <v>3</v>
      </c>
      <c r="L121" s="100"/>
      <c r="M121" s="212" t="s">
        <v>3</v>
      </c>
      <c r="N121" s="163" t="s">
        <v>42</v>
      </c>
      <c r="P121" s="164">
        <f>O121*H121</f>
        <v>0</v>
      </c>
      <c r="Q121" s="164">
        <v>0</v>
      </c>
      <c r="R121" s="164">
        <f>Q121*H121</f>
        <v>0</v>
      </c>
      <c r="S121" s="164">
        <v>0</v>
      </c>
      <c r="T121" s="165">
        <f>S121*H121</f>
        <v>0</v>
      </c>
      <c r="AR121" s="166" t="s">
        <v>288</v>
      </c>
      <c r="AT121" s="166" t="s">
        <v>178</v>
      </c>
      <c r="AU121" s="166" t="s">
        <v>79</v>
      </c>
      <c r="AY121" s="92" t="s">
        <v>176</v>
      </c>
      <c r="BE121" s="167">
        <f>IF(N121="základní",J121,0)</f>
        <v>0</v>
      </c>
      <c r="BF121" s="167">
        <f>IF(N121="snížená",J121,0)</f>
        <v>0</v>
      </c>
      <c r="BG121" s="167">
        <f>IF(N121="zákl. přenesená",J121,0)</f>
        <v>0</v>
      </c>
      <c r="BH121" s="167">
        <f>IF(N121="sníž. přenesená",J121,0)</f>
        <v>0</v>
      </c>
      <c r="BI121" s="167">
        <f>IF(N121="nulová",J121,0)</f>
        <v>0</v>
      </c>
      <c r="BJ121" s="92" t="s">
        <v>15</v>
      </c>
      <c r="BK121" s="167">
        <f>ROUND(I121*H121,2)</f>
        <v>0</v>
      </c>
      <c r="BL121" s="92" t="s">
        <v>288</v>
      </c>
      <c r="BM121" s="166" t="s">
        <v>6106</v>
      </c>
    </row>
    <row r="122" spans="2:65" s="99" customFormat="1" ht="44.25" customHeight="1">
      <c r="B122" s="100"/>
      <c r="C122" s="206" t="s">
        <v>353</v>
      </c>
      <c r="D122" s="206" t="s">
        <v>178</v>
      </c>
      <c r="E122" s="207" t="s">
        <v>6107</v>
      </c>
      <c r="F122" s="208" t="s">
        <v>6108</v>
      </c>
      <c r="G122" s="209" t="s">
        <v>269</v>
      </c>
      <c r="H122" s="210">
        <v>34</v>
      </c>
      <c r="I122" s="4"/>
      <c r="J122" s="211">
        <f>ROUND(I122*H122,2)</f>
        <v>0</v>
      </c>
      <c r="K122" s="208" t="s">
        <v>3</v>
      </c>
      <c r="L122" s="100"/>
      <c r="M122" s="212" t="s">
        <v>3</v>
      </c>
      <c r="N122" s="163" t="s">
        <v>42</v>
      </c>
      <c r="P122" s="164">
        <f>O122*H122</f>
        <v>0</v>
      </c>
      <c r="Q122" s="164">
        <v>0</v>
      </c>
      <c r="R122" s="164">
        <f>Q122*H122</f>
        <v>0</v>
      </c>
      <c r="S122" s="164">
        <v>0</v>
      </c>
      <c r="T122" s="165">
        <f>S122*H122</f>
        <v>0</v>
      </c>
      <c r="AR122" s="166" t="s">
        <v>288</v>
      </c>
      <c r="AT122" s="166" t="s">
        <v>178</v>
      </c>
      <c r="AU122" s="166" t="s">
        <v>79</v>
      </c>
      <c r="AY122" s="92" t="s">
        <v>176</v>
      </c>
      <c r="BE122" s="167">
        <f>IF(N122="základní",J122,0)</f>
        <v>0</v>
      </c>
      <c r="BF122" s="167">
        <f>IF(N122="snížená",J122,0)</f>
        <v>0</v>
      </c>
      <c r="BG122" s="167">
        <f>IF(N122="zákl. přenesená",J122,0)</f>
        <v>0</v>
      </c>
      <c r="BH122" s="167">
        <f>IF(N122="sníž. přenesená",J122,0)</f>
        <v>0</v>
      </c>
      <c r="BI122" s="167">
        <f>IF(N122="nulová",J122,0)</f>
        <v>0</v>
      </c>
      <c r="BJ122" s="92" t="s">
        <v>15</v>
      </c>
      <c r="BK122" s="167">
        <f>ROUND(I122*H122,2)</f>
        <v>0</v>
      </c>
      <c r="BL122" s="92" t="s">
        <v>288</v>
      </c>
      <c r="BM122" s="166" t="s">
        <v>6109</v>
      </c>
    </row>
    <row r="123" spans="2:63" s="151" customFormat="1" ht="22.9" customHeight="1">
      <c r="B123" s="152"/>
      <c r="D123" s="153" t="s">
        <v>70</v>
      </c>
      <c r="E123" s="161" t="s">
        <v>3347</v>
      </c>
      <c r="F123" s="161" t="s">
        <v>5278</v>
      </c>
      <c r="I123" s="3"/>
      <c r="J123" s="162">
        <f>BK123</f>
        <v>0</v>
      </c>
      <c r="L123" s="152"/>
      <c r="M123" s="156"/>
      <c r="P123" s="157">
        <f>SUM(P124:P128)</f>
        <v>0</v>
      </c>
      <c r="R123" s="157">
        <f>SUM(R124:R128)</f>
        <v>0</v>
      </c>
      <c r="T123" s="158">
        <f>SUM(T124:T128)</f>
        <v>0</v>
      </c>
      <c r="AR123" s="153" t="s">
        <v>79</v>
      </c>
      <c r="AT123" s="159" t="s">
        <v>70</v>
      </c>
      <c r="AU123" s="159" t="s">
        <v>15</v>
      </c>
      <c r="AY123" s="153" t="s">
        <v>176</v>
      </c>
      <c r="BK123" s="160">
        <f>SUM(BK124:BK128)</f>
        <v>0</v>
      </c>
    </row>
    <row r="124" spans="2:65" s="99" customFormat="1" ht="16.5" customHeight="1">
      <c r="B124" s="100"/>
      <c r="C124" s="206" t="s">
        <v>359</v>
      </c>
      <c r="D124" s="206" t="s">
        <v>178</v>
      </c>
      <c r="E124" s="207" t="s">
        <v>6110</v>
      </c>
      <c r="F124" s="208" t="s">
        <v>5280</v>
      </c>
      <c r="G124" s="209" t="s">
        <v>5229</v>
      </c>
      <c r="H124" s="210">
        <v>1</v>
      </c>
      <c r="I124" s="4"/>
      <c r="J124" s="211">
        <f>ROUND(I124*H124,2)</f>
        <v>0</v>
      </c>
      <c r="K124" s="208" t="s">
        <v>3</v>
      </c>
      <c r="L124" s="100"/>
      <c r="M124" s="212" t="s">
        <v>3</v>
      </c>
      <c r="N124" s="163" t="s">
        <v>42</v>
      </c>
      <c r="P124" s="164">
        <f>O124*H124</f>
        <v>0</v>
      </c>
      <c r="Q124" s="164">
        <v>0</v>
      </c>
      <c r="R124" s="164">
        <f>Q124*H124</f>
        <v>0</v>
      </c>
      <c r="S124" s="164">
        <v>0</v>
      </c>
      <c r="T124" s="165">
        <f>S124*H124</f>
        <v>0</v>
      </c>
      <c r="AR124" s="166" t="s">
        <v>288</v>
      </c>
      <c r="AT124" s="166" t="s">
        <v>178</v>
      </c>
      <c r="AU124" s="166" t="s">
        <v>79</v>
      </c>
      <c r="AY124" s="92" t="s">
        <v>176</v>
      </c>
      <c r="BE124" s="167">
        <f>IF(N124="základní",J124,0)</f>
        <v>0</v>
      </c>
      <c r="BF124" s="167">
        <f>IF(N124="snížená",J124,0)</f>
        <v>0</v>
      </c>
      <c r="BG124" s="167">
        <f>IF(N124="zákl. přenesená",J124,0)</f>
        <v>0</v>
      </c>
      <c r="BH124" s="167">
        <f>IF(N124="sníž. přenesená",J124,0)</f>
        <v>0</v>
      </c>
      <c r="BI124" s="167">
        <f>IF(N124="nulová",J124,0)</f>
        <v>0</v>
      </c>
      <c r="BJ124" s="92" t="s">
        <v>15</v>
      </c>
      <c r="BK124" s="167">
        <f>ROUND(I124*H124,2)</f>
        <v>0</v>
      </c>
      <c r="BL124" s="92" t="s">
        <v>288</v>
      </c>
      <c r="BM124" s="166" t="s">
        <v>6111</v>
      </c>
    </row>
    <row r="125" spans="2:65" s="99" customFormat="1" ht="16.5" customHeight="1">
      <c r="B125" s="100"/>
      <c r="C125" s="206" t="s">
        <v>365</v>
      </c>
      <c r="D125" s="206" t="s">
        <v>178</v>
      </c>
      <c r="E125" s="207" t="s">
        <v>6112</v>
      </c>
      <c r="F125" s="208" t="s">
        <v>5283</v>
      </c>
      <c r="G125" s="209" t="s">
        <v>5229</v>
      </c>
      <c r="H125" s="210">
        <v>1</v>
      </c>
      <c r="I125" s="4"/>
      <c r="J125" s="211">
        <f>ROUND(I125*H125,2)</f>
        <v>0</v>
      </c>
      <c r="K125" s="208" t="s">
        <v>3</v>
      </c>
      <c r="L125" s="100"/>
      <c r="M125" s="212" t="s">
        <v>3</v>
      </c>
      <c r="N125" s="163" t="s">
        <v>42</v>
      </c>
      <c r="P125" s="164">
        <f>O125*H125</f>
        <v>0</v>
      </c>
      <c r="Q125" s="164">
        <v>0</v>
      </c>
      <c r="R125" s="164">
        <f>Q125*H125</f>
        <v>0</v>
      </c>
      <c r="S125" s="164">
        <v>0</v>
      </c>
      <c r="T125" s="165">
        <f>S125*H125</f>
        <v>0</v>
      </c>
      <c r="AR125" s="166" t="s">
        <v>288</v>
      </c>
      <c r="AT125" s="166" t="s">
        <v>178</v>
      </c>
      <c r="AU125" s="166" t="s">
        <v>79</v>
      </c>
      <c r="AY125" s="92" t="s">
        <v>176</v>
      </c>
      <c r="BE125" s="167">
        <f>IF(N125="základní",J125,0)</f>
        <v>0</v>
      </c>
      <c r="BF125" s="167">
        <f>IF(N125="snížená",J125,0)</f>
        <v>0</v>
      </c>
      <c r="BG125" s="167">
        <f>IF(N125="zákl. přenesená",J125,0)</f>
        <v>0</v>
      </c>
      <c r="BH125" s="167">
        <f>IF(N125="sníž. přenesená",J125,0)</f>
        <v>0</v>
      </c>
      <c r="BI125" s="167">
        <f>IF(N125="nulová",J125,0)</f>
        <v>0</v>
      </c>
      <c r="BJ125" s="92" t="s">
        <v>15</v>
      </c>
      <c r="BK125" s="167">
        <f>ROUND(I125*H125,2)</f>
        <v>0</v>
      </c>
      <c r="BL125" s="92" t="s">
        <v>288</v>
      </c>
      <c r="BM125" s="166" t="s">
        <v>6113</v>
      </c>
    </row>
    <row r="126" spans="2:65" s="99" customFormat="1" ht="16.5" customHeight="1">
      <c r="B126" s="100"/>
      <c r="C126" s="206" t="s">
        <v>370</v>
      </c>
      <c r="D126" s="206" t="s">
        <v>178</v>
      </c>
      <c r="E126" s="207" t="s">
        <v>6114</v>
      </c>
      <c r="F126" s="208" t="s">
        <v>5286</v>
      </c>
      <c r="G126" s="209" t="s">
        <v>5229</v>
      </c>
      <c r="H126" s="210">
        <v>1</v>
      </c>
      <c r="I126" s="4"/>
      <c r="J126" s="211">
        <f>ROUND(I126*H126,2)</f>
        <v>0</v>
      </c>
      <c r="K126" s="208" t="s">
        <v>3</v>
      </c>
      <c r="L126" s="100"/>
      <c r="M126" s="212" t="s">
        <v>3</v>
      </c>
      <c r="N126" s="163" t="s">
        <v>42</v>
      </c>
      <c r="P126" s="164">
        <f>O126*H126</f>
        <v>0</v>
      </c>
      <c r="Q126" s="164">
        <v>0</v>
      </c>
      <c r="R126" s="164">
        <f>Q126*H126</f>
        <v>0</v>
      </c>
      <c r="S126" s="164">
        <v>0</v>
      </c>
      <c r="T126" s="165">
        <f>S126*H126</f>
        <v>0</v>
      </c>
      <c r="AR126" s="166" t="s">
        <v>288</v>
      </c>
      <c r="AT126" s="166" t="s">
        <v>178</v>
      </c>
      <c r="AU126" s="166" t="s">
        <v>79</v>
      </c>
      <c r="AY126" s="92" t="s">
        <v>176</v>
      </c>
      <c r="BE126" s="167">
        <f>IF(N126="základní",J126,0)</f>
        <v>0</v>
      </c>
      <c r="BF126" s="167">
        <f>IF(N126="snížená",J126,0)</f>
        <v>0</v>
      </c>
      <c r="BG126" s="167">
        <f>IF(N126="zákl. přenesená",J126,0)</f>
        <v>0</v>
      </c>
      <c r="BH126" s="167">
        <f>IF(N126="sníž. přenesená",J126,0)</f>
        <v>0</v>
      </c>
      <c r="BI126" s="167">
        <f>IF(N126="nulová",J126,0)</f>
        <v>0</v>
      </c>
      <c r="BJ126" s="92" t="s">
        <v>15</v>
      </c>
      <c r="BK126" s="167">
        <f>ROUND(I126*H126,2)</f>
        <v>0</v>
      </c>
      <c r="BL126" s="92" t="s">
        <v>288</v>
      </c>
      <c r="BM126" s="166" t="s">
        <v>6115</v>
      </c>
    </row>
    <row r="127" spans="2:65" s="99" customFormat="1" ht="16.5" customHeight="1">
      <c r="B127" s="100"/>
      <c r="C127" s="206" t="s">
        <v>376</v>
      </c>
      <c r="D127" s="206" t="s">
        <v>178</v>
      </c>
      <c r="E127" s="207" t="s">
        <v>6116</v>
      </c>
      <c r="F127" s="208" t="s">
        <v>5289</v>
      </c>
      <c r="G127" s="209" t="s">
        <v>5229</v>
      </c>
      <c r="H127" s="210">
        <v>1</v>
      </c>
      <c r="I127" s="4"/>
      <c r="J127" s="211">
        <f>ROUND(I127*H127,2)</f>
        <v>0</v>
      </c>
      <c r="K127" s="208" t="s">
        <v>3</v>
      </c>
      <c r="L127" s="100"/>
      <c r="M127" s="212" t="s">
        <v>3</v>
      </c>
      <c r="N127" s="163" t="s">
        <v>42</v>
      </c>
      <c r="P127" s="164">
        <f>O127*H127</f>
        <v>0</v>
      </c>
      <c r="Q127" s="164">
        <v>0</v>
      </c>
      <c r="R127" s="164">
        <f>Q127*H127</f>
        <v>0</v>
      </c>
      <c r="S127" s="164">
        <v>0</v>
      </c>
      <c r="T127" s="165">
        <f>S127*H127</f>
        <v>0</v>
      </c>
      <c r="AR127" s="166" t="s">
        <v>288</v>
      </c>
      <c r="AT127" s="166" t="s">
        <v>178</v>
      </c>
      <c r="AU127" s="166" t="s">
        <v>79</v>
      </c>
      <c r="AY127" s="92" t="s">
        <v>176</v>
      </c>
      <c r="BE127" s="167">
        <f>IF(N127="základní",J127,0)</f>
        <v>0</v>
      </c>
      <c r="BF127" s="167">
        <f>IF(N127="snížená",J127,0)</f>
        <v>0</v>
      </c>
      <c r="BG127" s="167">
        <f>IF(N127="zákl. přenesená",J127,0)</f>
        <v>0</v>
      </c>
      <c r="BH127" s="167">
        <f>IF(N127="sníž. přenesená",J127,0)</f>
        <v>0</v>
      </c>
      <c r="BI127" s="167">
        <f>IF(N127="nulová",J127,0)</f>
        <v>0</v>
      </c>
      <c r="BJ127" s="92" t="s">
        <v>15</v>
      </c>
      <c r="BK127" s="167">
        <f>ROUND(I127*H127,2)</f>
        <v>0</v>
      </c>
      <c r="BL127" s="92" t="s">
        <v>288</v>
      </c>
      <c r="BM127" s="166" t="s">
        <v>6117</v>
      </c>
    </row>
    <row r="128" spans="2:65" s="99" customFormat="1" ht="16.5" customHeight="1">
      <c r="B128" s="100"/>
      <c r="C128" s="206" t="s">
        <v>382</v>
      </c>
      <c r="D128" s="206" t="s">
        <v>178</v>
      </c>
      <c r="E128" s="207" t="s">
        <v>6118</v>
      </c>
      <c r="F128" s="208" t="s">
        <v>5292</v>
      </c>
      <c r="G128" s="209" t="s">
        <v>5229</v>
      </c>
      <c r="H128" s="210">
        <v>1</v>
      </c>
      <c r="I128" s="4"/>
      <c r="J128" s="211">
        <f>ROUND(I128*H128,2)</f>
        <v>0</v>
      </c>
      <c r="K128" s="208" t="s">
        <v>3</v>
      </c>
      <c r="L128" s="100"/>
      <c r="M128" s="212" t="s">
        <v>3</v>
      </c>
      <c r="N128" s="163" t="s">
        <v>42</v>
      </c>
      <c r="P128" s="164">
        <f>O128*H128</f>
        <v>0</v>
      </c>
      <c r="Q128" s="164">
        <v>0</v>
      </c>
      <c r="R128" s="164">
        <f>Q128*H128</f>
        <v>0</v>
      </c>
      <c r="S128" s="164">
        <v>0</v>
      </c>
      <c r="T128" s="165">
        <f>S128*H128</f>
        <v>0</v>
      </c>
      <c r="AR128" s="166" t="s">
        <v>288</v>
      </c>
      <c r="AT128" s="166" t="s">
        <v>178</v>
      </c>
      <c r="AU128" s="166" t="s">
        <v>79</v>
      </c>
      <c r="AY128" s="92" t="s">
        <v>176</v>
      </c>
      <c r="BE128" s="167">
        <f>IF(N128="základní",J128,0)</f>
        <v>0</v>
      </c>
      <c r="BF128" s="167">
        <f>IF(N128="snížená",J128,0)</f>
        <v>0</v>
      </c>
      <c r="BG128" s="167">
        <f>IF(N128="zákl. přenesená",J128,0)</f>
        <v>0</v>
      </c>
      <c r="BH128" s="167">
        <f>IF(N128="sníž. přenesená",J128,0)</f>
        <v>0</v>
      </c>
      <c r="BI128" s="167">
        <f>IF(N128="nulová",J128,0)</f>
        <v>0</v>
      </c>
      <c r="BJ128" s="92" t="s">
        <v>15</v>
      </c>
      <c r="BK128" s="167">
        <f>ROUND(I128*H128,2)</f>
        <v>0</v>
      </c>
      <c r="BL128" s="92" t="s">
        <v>288</v>
      </c>
      <c r="BM128" s="166" t="s">
        <v>6119</v>
      </c>
    </row>
    <row r="129" spans="2:63" s="151" customFormat="1" ht="22.9" customHeight="1">
      <c r="B129" s="152"/>
      <c r="D129" s="153" t="s">
        <v>70</v>
      </c>
      <c r="E129" s="161" t="s">
        <v>3401</v>
      </c>
      <c r="F129" s="161" t="s">
        <v>5295</v>
      </c>
      <c r="I129" s="3"/>
      <c r="J129" s="162">
        <f>BK129</f>
        <v>0</v>
      </c>
      <c r="L129" s="152"/>
      <c r="M129" s="156"/>
      <c r="P129" s="157">
        <f>SUM(P130:P139)</f>
        <v>0</v>
      </c>
      <c r="R129" s="157">
        <f>SUM(R130:R139)</f>
        <v>0</v>
      </c>
      <c r="T129" s="158">
        <f>SUM(T130:T139)</f>
        <v>0</v>
      </c>
      <c r="AR129" s="153" t="s">
        <v>79</v>
      </c>
      <c r="AT129" s="159" t="s">
        <v>70</v>
      </c>
      <c r="AU129" s="159" t="s">
        <v>15</v>
      </c>
      <c r="AY129" s="153" t="s">
        <v>176</v>
      </c>
      <c r="BK129" s="160">
        <f>SUM(BK130:BK139)</f>
        <v>0</v>
      </c>
    </row>
    <row r="130" spans="2:65" s="99" customFormat="1" ht="38.65" customHeight="1">
      <c r="B130" s="100"/>
      <c r="C130" s="206" t="s">
        <v>390</v>
      </c>
      <c r="D130" s="206" t="s">
        <v>178</v>
      </c>
      <c r="E130" s="207" t="s">
        <v>6120</v>
      </c>
      <c r="F130" s="208" t="s">
        <v>6121</v>
      </c>
      <c r="G130" s="209" t="s">
        <v>5229</v>
      </c>
      <c r="H130" s="210">
        <v>1</v>
      </c>
      <c r="I130" s="4"/>
      <c r="J130" s="211">
        <f aca="true" t="shared" si="20" ref="J130:J139">ROUND(I130*H130,2)</f>
        <v>0</v>
      </c>
      <c r="K130" s="208" t="s">
        <v>3</v>
      </c>
      <c r="L130" s="100"/>
      <c r="M130" s="212" t="s">
        <v>3</v>
      </c>
      <c r="N130" s="163" t="s">
        <v>42</v>
      </c>
      <c r="P130" s="164">
        <f aca="true" t="shared" si="21" ref="P130:P139">O130*H130</f>
        <v>0</v>
      </c>
      <c r="Q130" s="164">
        <v>0</v>
      </c>
      <c r="R130" s="164">
        <f aca="true" t="shared" si="22" ref="R130:R139">Q130*H130</f>
        <v>0</v>
      </c>
      <c r="S130" s="164">
        <v>0</v>
      </c>
      <c r="T130" s="165">
        <f aca="true" t="shared" si="23" ref="T130:T139">S130*H130</f>
        <v>0</v>
      </c>
      <c r="AR130" s="166" t="s">
        <v>288</v>
      </c>
      <c r="AT130" s="166" t="s">
        <v>178</v>
      </c>
      <c r="AU130" s="166" t="s">
        <v>79</v>
      </c>
      <c r="AY130" s="92" t="s">
        <v>176</v>
      </c>
      <c r="BE130" s="167">
        <f aca="true" t="shared" si="24" ref="BE130:BE139">IF(N130="základní",J130,0)</f>
        <v>0</v>
      </c>
      <c r="BF130" s="167">
        <f aca="true" t="shared" si="25" ref="BF130:BF139">IF(N130="snížená",J130,0)</f>
        <v>0</v>
      </c>
      <c r="BG130" s="167">
        <f aca="true" t="shared" si="26" ref="BG130:BG139">IF(N130="zákl. přenesená",J130,0)</f>
        <v>0</v>
      </c>
      <c r="BH130" s="167">
        <f aca="true" t="shared" si="27" ref="BH130:BH139">IF(N130="sníž. přenesená",J130,0)</f>
        <v>0</v>
      </c>
      <c r="BI130" s="167">
        <f aca="true" t="shared" si="28" ref="BI130:BI139">IF(N130="nulová",J130,0)</f>
        <v>0</v>
      </c>
      <c r="BJ130" s="92" t="s">
        <v>15</v>
      </c>
      <c r="BK130" s="167">
        <f aca="true" t="shared" si="29" ref="BK130:BK139">ROUND(I130*H130,2)</f>
        <v>0</v>
      </c>
      <c r="BL130" s="92" t="s">
        <v>288</v>
      </c>
      <c r="BM130" s="166" t="s">
        <v>6122</v>
      </c>
    </row>
    <row r="131" spans="2:65" s="99" customFormat="1" ht="16.5" customHeight="1">
      <c r="B131" s="100"/>
      <c r="C131" s="206" t="s">
        <v>398</v>
      </c>
      <c r="D131" s="206" t="s">
        <v>178</v>
      </c>
      <c r="E131" s="207" t="s">
        <v>6123</v>
      </c>
      <c r="F131" s="208" t="s">
        <v>6124</v>
      </c>
      <c r="G131" s="209" t="s">
        <v>2707</v>
      </c>
      <c r="H131" s="210">
        <v>2</v>
      </c>
      <c r="I131" s="4"/>
      <c r="J131" s="211">
        <f t="shared" si="20"/>
        <v>0</v>
      </c>
      <c r="K131" s="208" t="s">
        <v>3</v>
      </c>
      <c r="L131" s="100"/>
      <c r="M131" s="212" t="s">
        <v>3</v>
      </c>
      <c r="N131" s="163" t="s">
        <v>42</v>
      </c>
      <c r="P131" s="164">
        <f t="shared" si="21"/>
        <v>0</v>
      </c>
      <c r="Q131" s="164">
        <v>0</v>
      </c>
      <c r="R131" s="164">
        <f t="shared" si="22"/>
        <v>0</v>
      </c>
      <c r="S131" s="164">
        <v>0</v>
      </c>
      <c r="T131" s="165">
        <f t="shared" si="23"/>
        <v>0</v>
      </c>
      <c r="AR131" s="166" t="s">
        <v>288</v>
      </c>
      <c r="AT131" s="166" t="s">
        <v>178</v>
      </c>
      <c r="AU131" s="166" t="s">
        <v>79</v>
      </c>
      <c r="AY131" s="92" t="s">
        <v>176</v>
      </c>
      <c r="BE131" s="167">
        <f t="shared" si="24"/>
        <v>0</v>
      </c>
      <c r="BF131" s="167">
        <f t="shared" si="25"/>
        <v>0</v>
      </c>
      <c r="BG131" s="167">
        <f t="shared" si="26"/>
        <v>0</v>
      </c>
      <c r="BH131" s="167">
        <f t="shared" si="27"/>
        <v>0</v>
      </c>
      <c r="BI131" s="167">
        <f t="shared" si="28"/>
        <v>0</v>
      </c>
      <c r="BJ131" s="92" t="s">
        <v>15</v>
      </c>
      <c r="BK131" s="167">
        <f t="shared" si="29"/>
        <v>0</v>
      </c>
      <c r="BL131" s="92" t="s">
        <v>288</v>
      </c>
      <c r="BM131" s="166" t="s">
        <v>6125</v>
      </c>
    </row>
    <row r="132" spans="2:65" s="99" customFormat="1" ht="52.15" customHeight="1">
      <c r="B132" s="100"/>
      <c r="C132" s="206" t="s">
        <v>421</v>
      </c>
      <c r="D132" s="206" t="s">
        <v>178</v>
      </c>
      <c r="E132" s="207" t="s">
        <v>6126</v>
      </c>
      <c r="F132" s="208" t="s">
        <v>6127</v>
      </c>
      <c r="G132" s="209" t="s">
        <v>5229</v>
      </c>
      <c r="H132" s="210">
        <v>1</v>
      </c>
      <c r="I132" s="4"/>
      <c r="J132" s="211">
        <f t="shared" si="20"/>
        <v>0</v>
      </c>
      <c r="K132" s="208" t="s">
        <v>3</v>
      </c>
      <c r="L132" s="100"/>
      <c r="M132" s="212" t="s">
        <v>3</v>
      </c>
      <c r="N132" s="163" t="s">
        <v>42</v>
      </c>
      <c r="P132" s="164">
        <f t="shared" si="21"/>
        <v>0</v>
      </c>
      <c r="Q132" s="164">
        <v>0</v>
      </c>
      <c r="R132" s="164">
        <f t="shared" si="22"/>
        <v>0</v>
      </c>
      <c r="S132" s="164">
        <v>0</v>
      </c>
      <c r="T132" s="165">
        <f t="shared" si="23"/>
        <v>0</v>
      </c>
      <c r="AR132" s="166" t="s">
        <v>288</v>
      </c>
      <c r="AT132" s="166" t="s">
        <v>178</v>
      </c>
      <c r="AU132" s="166" t="s">
        <v>79</v>
      </c>
      <c r="AY132" s="92" t="s">
        <v>176</v>
      </c>
      <c r="BE132" s="167">
        <f t="shared" si="24"/>
        <v>0</v>
      </c>
      <c r="BF132" s="167">
        <f t="shared" si="25"/>
        <v>0</v>
      </c>
      <c r="BG132" s="167">
        <f t="shared" si="26"/>
        <v>0</v>
      </c>
      <c r="BH132" s="167">
        <f t="shared" si="27"/>
        <v>0</v>
      </c>
      <c r="BI132" s="167">
        <f t="shared" si="28"/>
        <v>0</v>
      </c>
      <c r="BJ132" s="92" t="s">
        <v>15</v>
      </c>
      <c r="BK132" s="167">
        <f t="shared" si="29"/>
        <v>0</v>
      </c>
      <c r="BL132" s="92" t="s">
        <v>288</v>
      </c>
      <c r="BM132" s="166" t="s">
        <v>6128</v>
      </c>
    </row>
    <row r="133" spans="2:65" s="99" customFormat="1" ht="52.15" customHeight="1">
      <c r="B133" s="100"/>
      <c r="C133" s="206" t="s">
        <v>429</v>
      </c>
      <c r="D133" s="206" t="s">
        <v>178</v>
      </c>
      <c r="E133" s="207" t="s">
        <v>6129</v>
      </c>
      <c r="F133" s="208" t="s">
        <v>6130</v>
      </c>
      <c r="G133" s="209" t="s">
        <v>5229</v>
      </c>
      <c r="H133" s="210">
        <v>1</v>
      </c>
      <c r="I133" s="4"/>
      <c r="J133" s="211">
        <f t="shared" si="20"/>
        <v>0</v>
      </c>
      <c r="K133" s="208" t="s">
        <v>3</v>
      </c>
      <c r="L133" s="100"/>
      <c r="M133" s="212" t="s">
        <v>3</v>
      </c>
      <c r="N133" s="163" t="s">
        <v>42</v>
      </c>
      <c r="P133" s="164">
        <f t="shared" si="21"/>
        <v>0</v>
      </c>
      <c r="Q133" s="164">
        <v>0</v>
      </c>
      <c r="R133" s="164">
        <f t="shared" si="22"/>
        <v>0</v>
      </c>
      <c r="S133" s="164">
        <v>0</v>
      </c>
      <c r="T133" s="165">
        <f t="shared" si="23"/>
        <v>0</v>
      </c>
      <c r="AR133" s="166" t="s">
        <v>288</v>
      </c>
      <c r="AT133" s="166" t="s">
        <v>178</v>
      </c>
      <c r="AU133" s="166" t="s">
        <v>79</v>
      </c>
      <c r="AY133" s="92" t="s">
        <v>176</v>
      </c>
      <c r="BE133" s="167">
        <f t="shared" si="24"/>
        <v>0</v>
      </c>
      <c r="BF133" s="167">
        <f t="shared" si="25"/>
        <v>0</v>
      </c>
      <c r="BG133" s="167">
        <f t="shared" si="26"/>
        <v>0</v>
      </c>
      <c r="BH133" s="167">
        <f t="shared" si="27"/>
        <v>0</v>
      </c>
      <c r="BI133" s="167">
        <f t="shared" si="28"/>
        <v>0</v>
      </c>
      <c r="BJ133" s="92" t="s">
        <v>15</v>
      </c>
      <c r="BK133" s="167">
        <f t="shared" si="29"/>
        <v>0</v>
      </c>
      <c r="BL133" s="92" t="s">
        <v>288</v>
      </c>
      <c r="BM133" s="166" t="s">
        <v>6131</v>
      </c>
    </row>
    <row r="134" spans="2:65" s="99" customFormat="1" ht="16.5" customHeight="1">
      <c r="B134" s="100"/>
      <c r="C134" s="206" t="s">
        <v>434</v>
      </c>
      <c r="D134" s="206" t="s">
        <v>178</v>
      </c>
      <c r="E134" s="207" t="s">
        <v>6132</v>
      </c>
      <c r="F134" s="208" t="s">
        <v>6133</v>
      </c>
      <c r="G134" s="209" t="s">
        <v>181</v>
      </c>
      <c r="H134" s="210">
        <v>20</v>
      </c>
      <c r="I134" s="4"/>
      <c r="J134" s="211">
        <f t="shared" si="20"/>
        <v>0</v>
      </c>
      <c r="K134" s="208" t="s">
        <v>3</v>
      </c>
      <c r="L134" s="100"/>
      <c r="M134" s="212" t="s">
        <v>3</v>
      </c>
      <c r="N134" s="163" t="s">
        <v>42</v>
      </c>
      <c r="P134" s="164">
        <f t="shared" si="21"/>
        <v>0</v>
      </c>
      <c r="Q134" s="164">
        <v>0</v>
      </c>
      <c r="R134" s="164">
        <f t="shared" si="22"/>
        <v>0</v>
      </c>
      <c r="S134" s="164">
        <v>0</v>
      </c>
      <c r="T134" s="165">
        <f t="shared" si="23"/>
        <v>0</v>
      </c>
      <c r="AR134" s="166" t="s">
        <v>288</v>
      </c>
      <c r="AT134" s="166" t="s">
        <v>178</v>
      </c>
      <c r="AU134" s="166" t="s">
        <v>79</v>
      </c>
      <c r="AY134" s="92" t="s">
        <v>176</v>
      </c>
      <c r="BE134" s="167">
        <f t="shared" si="24"/>
        <v>0</v>
      </c>
      <c r="BF134" s="167">
        <f t="shared" si="25"/>
        <v>0</v>
      </c>
      <c r="BG134" s="167">
        <f t="shared" si="26"/>
        <v>0</v>
      </c>
      <c r="BH134" s="167">
        <f t="shared" si="27"/>
        <v>0</v>
      </c>
      <c r="BI134" s="167">
        <f t="shared" si="28"/>
        <v>0</v>
      </c>
      <c r="BJ134" s="92" t="s">
        <v>15</v>
      </c>
      <c r="BK134" s="167">
        <f t="shared" si="29"/>
        <v>0</v>
      </c>
      <c r="BL134" s="92" t="s">
        <v>288</v>
      </c>
      <c r="BM134" s="166" t="s">
        <v>6134</v>
      </c>
    </row>
    <row r="135" spans="2:65" s="99" customFormat="1" ht="16.5" customHeight="1">
      <c r="B135" s="100"/>
      <c r="C135" s="206" t="s">
        <v>440</v>
      </c>
      <c r="D135" s="206" t="s">
        <v>178</v>
      </c>
      <c r="E135" s="207" t="s">
        <v>6135</v>
      </c>
      <c r="F135" s="208" t="s">
        <v>6136</v>
      </c>
      <c r="G135" s="209" t="s">
        <v>181</v>
      </c>
      <c r="H135" s="210">
        <v>20</v>
      </c>
      <c r="I135" s="4"/>
      <c r="J135" s="211">
        <f t="shared" si="20"/>
        <v>0</v>
      </c>
      <c r="K135" s="208" t="s">
        <v>3</v>
      </c>
      <c r="L135" s="100"/>
      <c r="M135" s="212" t="s">
        <v>3</v>
      </c>
      <c r="N135" s="163" t="s">
        <v>42</v>
      </c>
      <c r="P135" s="164">
        <f t="shared" si="21"/>
        <v>0</v>
      </c>
      <c r="Q135" s="164">
        <v>0</v>
      </c>
      <c r="R135" s="164">
        <f t="shared" si="22"/>
        <v>0</v>
      </c>
      <c r="S135" s="164">
        <v>0</v>
      </c>
      <c r="T135" s="165">
        <f t="shared" si="23"/>
        <v>0</v>
      </c>
      <c r="AR135" s="166" t="s">
        <v>288</v>
      </c>
      <c r="AT135" s="166" t="s">
        <v>178</v>
      </c>
      <c r="AU135" s="166" t="s">
        <v>79</v>
      </c>
      <c r="AY135" s="92" t="s">
        <v>176</v>
      </c>
      <c r="BE135" s="167">
        <f t="shared" si="24"/>
        <v>0</v>
      </c>
      <c r="BF135" s="167">
        <f t="shared" si="25"/>
        <v>0</v>
      </c>
      <c r="BG135" s="167">
        <f t="shared" si="26"/>
        <v>0</v>
      </c>
      <c r="BH135" s="167">
        <f t="shared" si="27"/>
        <v>0</v>
      </c>
      <c r="BI135" s="167">
        <f t="shared" si="28"/>
        <v>0</v>
      </c>
      <c r="BJ135" s="92" t="s">
        <v>15</v>
      </c>
      <c r="BK135" s="167">
        <f t="shared" si="29"/>
        <v>0</v>
      </c>
      <c r="BL135" s="92" t="s">
        <v>288</v>
      </c>
      <c r="BM135" s="166" t="s">
        <v>6137</v>
      </c>
    </row>
    <row r="136" spans="2:65" s="99" customFormat="1" ht="21.75" customHeight="1">
      <c r="B136" s="100"/>
      <c r="C136" s="206" t="s">
        <v>448</v>
      </c>
      <c r="D136" s="206" t="s">
        <v>178</v>
      </c>
      <c r="E136" s="207" t="s">
        <v>6138</v>
      </c>
      <c r="F136" s="208" t="s">
        <v>6139</v>
      </c>
      <c r="G136" s="209" t="s">
        <v>5229</v>
      </c>
      <c r="H136" s="210">
        <v>1</v>
      </c>
      <c r="I136" s="4"/>
      <c r="J136" s="211">
        <f t="shared" si="20"/>
        <v>0</v>
      </c>
      <c r="K136" s="208" t="s">
        <v>3</v>
      </c>
      <c r="L136" s="100"/>
      <c r="M136" s="212" t="s">
        <v>3</v>
      </c>
      <c r="N136" s="163" t="s">
        <v>42</v>
      </c>
      <c r="P136" s="164">
        <f t="shared" si="21"/>
        <v>0</v>
      </c>
      <c r="Q136" s="164">
        <v>0</v>
      </c>
      <c r="R136" s="164">
        <f t="shared" si="22"/>
        <v>0</v>
      </c>
      <c r="S136" s="164">
        <v>0</v>
      </c>
      <c r="T136" s="165">
        <f t="shared" si="23"/>
        <v>0</v>
      </c>
      <c r="AR136" s="166" t="s">
        <v>288</v>
      </c>
      <c r="AT136" s="166" t="s">
        <v>178</v>
      </c>
      <c r="AU136" s="166" t="s">
        <v>79</v>
      </c>
      <c r="AY136" s="92" t="s">
        <v>176</v>
      </c>
      <c r="BE136" s="167">
        <f t="shared" si="24"/>
        <v>0</v>
      </c>
      <c r="BF136" s="167">
        <f t="shared" si="25"/>
        <v>0</v>
      </c>
      <c r="BG136" s="167">
        <f t="shared" si="26"/>
        <v>0</v>
      </c>
      <c r="BH136" s="167">
        <f t="shared" si="27"/>
        <v>0</v>
      </c>
      <c r="BI136" s="167">
        <f t="shared" si="28"/>
        <v>0</v>
      </c>
      <c r="BJ136" s="92" t="s">
        <v>15</v>
      </c>
      <c r="BK136" s="167">
        <f t="shared" si="29"/>
        <v>0</v>
      </c>
      <c r="BL136" s="92" t="s">
        <v>288</v>
      </c>
      <c r="BM136" s="166" t="s">
        <v>6140</v>
      </c>
    </row>
    <row r="137" spans="2:65" s="99" customFormat="1" ht="45" customHeight="1">
      <c r="B137" s="100"/>
      <c r="C137" s="206" t="s">
        <v>460</v>
      </c>
      <c r="D137" s="206" t="s">
        <v>178</v>
      </c>
      <c r="E137" s="207" t="s">
        <v>6141</v>
      </c>
      <c r="F137" s="208" t="s">
        <v>6142</v>
      </c>
      <c r="G137" s="209" t="s">
        <v>5229</v>
      </c>
      <c r="H137" s="210">
        <v>1</v>
      </c>
      <c r="I137" s="4"/>
      <c r="J137" s="211">
        <f t="shared" si="20"/>
        <v>0</v>
      </c>
      <c r="K137" s="208" t="s">
        <v>3</v>
      </c>
      <c r="L137" s="100"/>
      <c r="M137" s="212" t="s">
        <v>3</v>
      </c>
      <c r="N137" s="163" t="s">
        <v>42</v>
      </c>
      <c r="P137" s="164">
        <f t="shared" si="21"/>
        <v>0</v>
      </c>
      <c r="Q137" s="164">
        <v>0</v>
      </c>
      <c r="R137" s="164">
        <f t="shared" si="22"/>
        <v>0</v>
      </c>
      <c r="S137" s="164">
        <v>0</v>
      </c>
      <c r="T137" s="165">
        <f t="shared" si="23"/>
        <v>0</v>
      </c>
      <c r="AR137" s="166" t="s">
        <v>288</v>
      </c>
      <c r="AT137" s="166" t="s">
        <v>178</v>
      </c>
      <c r="AU137" s="166" t="s">
        <v>79</v>
      </c>
      <c r="AY137" s="92" t="s">
        <v>176</v>
      </c>
      <c r="BE137" s="167">
        <f t="shared" si="24"/>
        <v>0</v>
      </c>
      <c r="BF137" s="167">
        <f t="shared" si="25"/>
        <v>0</v>
      </c>
      <c r="BG137" s="167">
        <f t="shared" si="26"/>
        <v>0</v>
      </c>
      <c r="BH137" s="167">
        <f t="shared" si="27"/>
        <v>0</v>
      </c>
      <c r="BI137" s="167">
        <f t="shared" si="28"/>
        <v>0</v>
      </c>
      <c r="BJ137" s="92" t="s">
        <v>15</v>
      </c>
      <c r="BK137" s="167">
        <f t="shared" si="29"/>
        <v>0</v>
      </c>
      <c r="BL137" s="92" t="s">
        <v>288</v>
      </c>
      <c r="BM137" s="166" t="s">
        <v>6143</v>
      </c>
    </row>
    <row r="138" spans="2:65" s="99" customFormat="1" ht="21.75" customHeight="1">
      <c r="B138" s="100"/>
      <c r="C138" s="206" t="s">
        <v>467</v>
      </c>
      <c r="D138" s="206" t="s">
        <v>178</v>
      </c>
      <c r="E138" s="207" t="s">
        <v>6144</v>
      </c>
      <c r="F138" s="208" t="s">
        <v>6145</v>
      </c>
      <c r="G138" s="209" t="s">
        <v>5229</v>
      </c>
      <c r="H138" s="210">
        <v>1</v>
      </c>
      <c r="I138" s="4"/>
      <c r="J138" s="211">
        <f t="shared" si="20"/>
        <v>0</v>
      </c>
      <c r="K138" s="208" t="s">
        <v>3</v>
      </c>
      <c r="L138" s="100"/>
      <c r="M138" s="212" t="s">
        <v>3</v>
      </c>
      <c r="N138" s="163" t="s">
        <v>42</v>
      </c>
      <c r="P138" s="164">
        <f t="shared" si="21"/>
        <v>0</v>
      </c>
      <c r="Q138" s="164">
        <v>0</v>
      </c>
      <c r="R138" s="164">
        <f t="shared" si="22"/>
        <v>0</v>
      </c>
      <c r="S138" s="164">
        <v>0</v>
      </c>
      <c r="T138" s="165">
        <f t="shared" si="23"/>
        <v>0</v>
      </c>
      <c r="AR138" s="166" t="s">
        <v>288</v>
      </c>
      <c r="AT138" s="166" t="s">
        <v>178</v>
      </c>
      <c r="AU138" s="166" t="s">
        <v>79</v>
      </c>
      <c r="AY138" s="92" t="s">
        <v>176</v>
      </c>
      <c r="BE138" s="167">
        <f t="shared" si="24"/>
        <v>0</v>
      </c>
      <c r="BF138" s="167">
        <f t="shared" si="25"/>
        <v>0</v>
      </c>
      <c r="BG138" s="167">
        <f t="shared" si="26"/>
        <v>0</v>
      </c>
      <c r="BH138" s="167">
        <f t="shared" si="27"/>
        <v>0</v>
      </c>
      <c r="BI138" s="167">
        <f t="shared" si="28"/>
        <v>0</v>
      </c>
      <c r="BJ138" s="92" t="s">
        <v>15</v>
      </c>
      <c r="BK138" s="167">
        <f t="shared" si="29"/>
        <v>0</v>
      </c>
      <c r="BL138" s="92" t="s">
        <v>288</v>
      </c>
      <c r="BM138" s="166" t="s">
        <v>6146</v>
      </c>
    </row>
    <row r="139" spans="2:65" s="99" customFormat="1" ht="38.65" customHeight="1">
      <c r="B139" s="100"/>
      <c r="C139" s="206" t="s">
        <v>474</v>
      </c>
      <c r="D139" s="206" t="s">
        <v>178</v>
      </c>
      <c r="E139" s="207" t="s">
        <v>6147</v>
      </c>
      <c r="F139" s="208" t="s">
        <v>6148</v>
      </c>
      <c r="G139" s="209" t="s">
        <v>5229</v>
      </c>
      <c r="H139" s="210">
        <v>1</v>
      </c>
      <c r="I139" s="4"/>
      <c r="J139" s="211">
        <f t="shared" si="20"/>
        <v>0</v>
      </c>
      <c r="K139" s="208" t="s">
        <v>3</v>
      </c>
      <c r="L139" s="100"/>
      <c r="M139" s="212" t="s">
        <v>3</v>
      </c>
      <c r="N139" s="163" t="s">
        <v>42</v>
      </c>
      <c r="P139" s="164">
        <f t="shared" si="21"/>
        <v>0</v>
      </c>
      <c r="Q139" s="164">
        <v>0</v>
      </c>
      <c r="R139" s="164">
        <f t="shared" si="22"/>
        <v>0</v>
      </c>
      <c r="S139" s="164">
        <v>0</v>
      </c>
      <c r="T139" s="165">
        <f t="shared" si="23"/>
        <v>0</v>
      </c>
      <c r="AR139" s="166" t="s">
        <v>288</v>
      </c>
      <c r="AT139" s="166" t="s">
        <v>178</v>
      </c>
      <c r="AU139" s="166" t="s">
        <v>79</v>
      </c>
      <c r="AY139" s="92" t="s">
        <v>176</v>
      </c>
      <c r="BE139" s="167">
        <f t="shared" si="24"/>
        <v>0</v>
      </c>
      <c r="BF139" s="167">
        <f t="shared" si="25"/>
        <v>0</v>
      </c>
      <c r="BG139" s="167">
        <f t="shared" si="26"/>
        <v>0</v>
      </c>
      <c r="BH139" s="167">
        <f t="shared" si="27"/>
        <v>0</v>
      </c>
      <c r="BI139" s="167">
        <f t="shared" si="28"/>
        <v>0</v>
      </c>
      <c r="BJ139" s="92" t="s">
        <v>15</v>
      </c>
      <c r="BK139" s="167">
        <f t="shared" si="29"/>
        <v>0</v>
      </c>
      <c r="BL139" s="92" t="s">
        <v>288</v>
      </c>
      <c r="BM139" s="166" t="s">
        <v>6149</v>
      </c>
    </row>
    <row r="140" spans="2:63" s="151" customFormat="1" ht="22.9" customHeight="1">
      <c r="B140" s="152"/>
      <c r="D140" s="153" t="s">
        <v>70</v>
      </c>
      <c r="E140" s="161" t="s">
        <v>3529</v>
      </c>
      <c r="F140" s="161" t="s">
        <v>6150</v>
      </c>
      <c r="I140" s="3"/>
      <c r="J140" s="162">
        <f>BK140</f>
        <v>0</v>
      </c>
      <c r="L140" s="152"/>
      <c r="M140" s="156"/>
      <c r="P140" s="157">
        <f>SUM(P141:P145)</f>
        <v>0</v>
      </c>
      <c r="R140" s="157">
        <f>SUM(R141:R145)</f>
        <v>0</v>
      </c>
      <c r="T140" s="158">
        <f>SUM(T141:T145)</f>
        <v>0</v>
      </c>
      <c r="AR140" s="153" t="s">
        <v>79</v>
      </c>
      <c r="AT140" s="159" t="s">
        <v>70</v>
      </c>
      <c r="AU140" s="159" t="s">
        <v>15</v>
      </c>
      <c r="AY140" s="153" t="s">
        <v>176</v>
      </c>
      <c r="BK140" s="160">
        <f>SUM(BK141:BK145)</f>
        <v>0</v>
      </c>
    </row>
    <row r="141" spans="2:65" s="99" customFormat="1" ht="24.2" customHeight="1">
      <c r="B141" s="100"/>
      <c r="C141" s="206" t="s">
        <v>484</v>
      </c>
      <c r="D141" s="206" t="s">
        <v>178</v>
      </c>
      <c r="E141" s="207" t="s">
        <v>6151</v>
      </c>
      <c r="F141" s="208" t="s">
        <v>6152</v>
      </c>
      <c r="G141" s="209" t="s">
        <v>269</v>
      </c>
      <c r="H141" s="210">
        <v>40</v>
      </c>
      <c r="I141" s="4"/>
      <c r="J141" s="211">
        <f>ROUND(I141*H141,2)</f>
        <v>0</v>
      </c>
      <c r="K141" s="208" t="s">
        <v>3</v>
      </c>
      <c r="L141" s="100"/>
      <c r="M141" s="212" t="s">
        <v>3</v>
      </c>
      <c r="N141" s="163" t="s">
        <v>42</v>
      </c>
      <c r="P141" s="164">
        <f>O141*H141</f>
        <v>0</v>
      </c>
      <c r="Q141" s="164">
        <v>0</v>
      </c>
      <c r="R141" s="164">
        <f>Q141*H141</f>
        <v>0</v>
      </c>
      <c r="S141" s="164">
        <v>0</v>
      </c>
      <c r="T141" s="165">
        <f>S141*H141</f>
        <v>0</v>
      </c>
      <c r="AR141" s="166" t="s">
        <v>288</v>
      </c>
      <c r="AT141" s="166" t="s">
        <v>178</v>
      </c>
      <c r="AU141" s="166" t="s">
        <v>79</v>
      </c>
      <c r="AY141" s="92" t="s">
        <v>176</v>
      </c>
      <c r="BE141" s="167">
        <f>IF(N141="základní",J141,0)</f>
        <v>0</v>
      </c>
      <c r="BF141" s="167">
        <f>IF(N141="snížená",J141,0)</f>
        <v>0</v>
      </c>
      <c r="BG141" s="167">
        <f>IF(N141="zákl. přenesená",J141,0)</f>
        <v>0</v>
      </c>
      <c r="BH141" s="167">
        <f>IF(N141="sníž. přenesená",J141,0)</f>
        <v>0</v>
      </c>
      <c r="BI141" s="167">
        <f>IF(N141="nulová",J141,0)</f>
        <v>0</v>
      </c>
      <c r="BJ141" s="92" t="s">
        <v>15</v>
      </c>
      <c r="BK141" s="167">
        <f>ROUND(I141*H141,2)</f>
        <v>0</v>
      </c>
      <c r="BL141" s="92" t="s">
        <v>288</v>
      </c>
      <c r="BM141" s="166" t="s">
        <v>6153</v>
      </c>
    </row>
    <row r="142" spans="2:65" s="99" customFormat="1" ht="16.5" customHeight="1">
      <c r="B142" s="100"/>
      <c r="C142" s="206" t="s">
        <v>490</v>
      </c>
      <c r="D142" s="206" t="s">
        <v>178</v>
      </c>
      <c r="E142" s="207" t="s">
        <v>6154</v>
      </c>
      <c r="F142" s="208" t="s">
        <v>6155</v>
      </c>
      <c r="G142" s="209" t="s">
        <v>269</v>
      </c>
      <c r="H142" s="210">
        <v>60</v>
      </c>
      <c r="I142" s="4"/>
      <c r="J142" s="211">
        <f>ROUND(I142*H142,2)</f>
        <v>0</v>
      </c>
      <c r="K142" s="208" t="s">
        <v>3</v>
      </c>
      <c r="L142" s="100"/>
      <c r="M142" s="212" t="s">
        <v>3</v>
      </c>
      <c r="N142" s="163" t="s">
        <v>42</v>
      </c>
      <c r="P142" s="164">
        <f>O142*H142</f>
        <v>0</v>
      </c>
      <c r="Q142" s="164">
        <v>0</v>
      </c>
      <c r="R142" s="164">
        <f>Q142*H142</f>
        <v>0</v>
      </c>
      <c r="S142" s="164">
        <v>0</v>
      </c>
      <c r="T142" s="165">
        <f>S142*H142</f>
        <v>0</v>
      </c>
      <c r="AR142" s="166" t="s">
        <v>288</v>
      </c>
      <c r="AT142" s="166" t="s">
        <v>178</v>
      </c>
      <c r="AU142" s="166" t="s">
        <v>79</v>
      </c>
      <c r="AY142" s="92" t="s">
        <v>176</v>
      </c>
      <c r="BE142" s="167">
        <f>IF(N142="základní",J142,0)</f>
        <v>0</v>
      </c>
      <c r="BF142" s="167">
        <f>IF(N142="snížená",J142,0)</f>
        <v>0</v>
      </c>
      <c r="BG142" s="167">
        <f>IF(N142="zákl. přenesená",J142,0)</f>
        <v>0</v>
      </c>
      <c r="BH142" s="167">
        <f>IF(N142="sníž. přenesená",J142,0)</f>
        <v>0</v>
      </c>
      <c r="BI142" s="167">
        <f>IF(N142="nulová",J142,0)</f>
        <v>0</v>
      </c>
      <c r="BJ142" s="92" t="s">
        <v>15</v>
      </c>
      <c r="BK142" s="167">
        <f>ROUND(I142*H142,2)</f>
        <v>0</v>
      </c>
      <c r="BL142" s="92" t="s">
        <v>288</v>
      </c>
      <c r="BM142" s="166" t="s">
        <v>6156</v>
      </c>
    </row>
    <row r="143" spans="2:65" s="99" customFormat="1" ht="24.2" customHeight="1">
      <c r="B143" s="100"/>
      <c r="C143" s="206" t="s">
        <v>495</v>
      </c>
      <c r="D143" s="206" t="s">
        <v>178</v>
      </c>
      <c r="E143" s="207" t="s">
        <v>6157</v>
      </c>
      <c r="F143" s="208" t="s">
        <v>6158</v>
      </c>
      <c r="G143" s="209" t="s">
        <v>5229</v>
      </c>
      <c r="H143" s="210">
        <v>1</v>
      </c>
      <c r="I143" s="4"/>
      <c r="J143" s="211">
        <f>ROUND(I143*H143,2)</f>
        <v>0</v>
      </c>
      <c r="K143" s="208" t="s">
        <v>3</v>
      </c>
      <c r="L143" s="100"/>
      <c r="M143" s="212" t="s">
        <v>3</v>
      </c>
      <c r="N143" s="163" t="s">
        <v>42</v>
      </c>
      <c r="P143" s="164">
        <f>O143*H143</f>
        <v>0</v>
      </c>
      <c r="Q143" s="164">
        <v>0</v>
      </c>
      <c r="R143" s="164">
        <f>Q143*H143</f>
        <v>0</v>
      </c>
      <c r="S143" s="164">
        <v>0</v>
      </c>
      <c r="T143" s="165">
        <f>S143*H143</f>
        <v>0</v>
      </c>
      <c r="AR143" s="166" t="s">
        <v>288</v>
      </c>
      <c r="AT143" s="166" t="s">
        <v>178</v>
      </c>
      <c r="AU143" s="166" t="s">
        <v>79</v>
      </c>
      <c r="AY143" s="92" t="s">
        <v>176</v>
      </c>
      <c r="BE143" s="167">
        <f>IF(N143="základní",J143,0)</f>
        <v>0</v>
      </c>
      <c r="BF143" s="167">
        <f>IF(N143="snížená",J143,0)</f>
        <v>0</v>
      </c>
      <c r="BG143" s="167">
        <f>IF(N143="zákl. přenesená",J143,0)</f>
        <v>0</v>
      </c>
      <c r="BH143" s="167">
        <f>IF(N143="sníž. přenesená",J143,0)</f>
        <v>0</v>
      </c>
      <c r="BI143" s="167">
        <f>IF(N143="nulová",J143,0)</f>
        <v>0</v>
      </c>
      <c r="BJ143" s="92" t="s">
        <v>15</v>
      </c>
      <c r="BK143" s="167">
        <f>ROUND(I143*H143,2)</f>
        <v>0</v>
      </c>
      <c r="BL143" s="92" t="s">
        <v>288</v>
      </c>
      <c r="BM143" s="166" t="s">
        <v>6159</v>
      </c>
    </row>
    <row r="144" spans="2:65" s="99" customFormat="1" ht="24.2" customHeight="1">
      <c r="B144" s="100"/>
      <c r="C144" s="206" t="s">
        <v>501</v>
      </c>
      <c r="D144" s="206" t="s">
        <v>178</v>
      </c>
      <c r="E144" s="207" t="s">
        <v>6160</v>
      </c>
      <c r="F144" s="208" t="s">
        <v>6161</v>
      </c>
      <c r="G144" s="209" t="s">
        <v>5229</v>
      </c>
      <c r="H144" s="210">
        <v>1</v>
      </c>
      <c r="I144" s="4"/>
      <c r="J144" s="211">
        <f>ROUND(I144*H144,2)</f>
        <v>0</v>
      </c>
      <c r="K144" s="208" t="s">
        <v>3</v>
      </c>
      <c r="L144" s="100"/>
      <c r="M144" s="212" t="s">
        <v>3</v>
      </c>
      <c r="N144" s="163" t="s">
        <v>42</v>
      </c>
      <c r="P144" s="164">
        <f>O144*H144</f>
        <v>0</v>
      </c>
      <c r="Q144" s="164">
        <v>0</v>
      </c>
      <c r="R144" s="164">
        <f>Q144*H144</f>
        <v>0</v>
      </c>
      <c r="S144" s="164">
        <v>0</v>
      </c>
      <c r="T144" s="165">
        <f>S144*H144</f>
        <v>0</v>
      </c>
      <c r="AR144" s="166" t="s">
        <v>288</v>
      </c>
      <c r="AT144" s="166" t="s">
        <v>178</v>
      </c>
      <c r="AU144" s="166" t="s">
        <v>79</v>
      </c>
      <c r="AY144" s="92" t="s">
        <v>176</v>
      </c>
      <c r="BE144" s="167">
        <f>IF(N144="základní",J144,0)</f>
        <v>0</v>
      </c>
      <c r="BF144" s="167">
        <f>IF(N144="snížená",J144,0)</f>
        <v>0</v>
      </c>
      <c r="BG144" s="167">
        <f>IF(N144="zákl. přenesená",J144,0)</f>
        <v>0</v>
      </c>
      <c r="BH144" s="167">
        <f>IF(N144="sníž. přenesená",J144,0)</f>
        <v>0</v>
      </c>
      <c r="BI144" s="167">
        <f>IF(N144="nulová",J144,0)</f>
        <v>0</v>
      </c>
      <c r="BJ144" s="92" t="s">
        <v>15</v>
      </c>
      <c r="BK144" s="167">
        <f>ROUND(I144*H144,2)</f>
        <v>0</v>
      </c>
      <c r="BL144" s="92" t="s">
        <v>288</v>
      </c>
      <c r="BM144" s="166" t="s">
        <v>6162</v>
      </c>
    </row>
    <row r="145" spans="2:65" s="99" customFormat="1" ht="56.25" customHeight="1">
      <c r="B145" s="100"/>
      <c r="C145" s="206" t="s">
        <v>507</v>
      </c>
      <c r="D145" s="206" t="s">
        <v>178</v>
      </c>
      <c r="E145" s="207" t="s">
        <v>6163</v>
      </c>
      <c r="F145" s="208" t="s">
        <v>6164</v>
      </c>
      <c r="G145" s="209" t="s">
        <v>249</v>
      </c>
      <c r="H145" s="210">
        <v>0.5</v>
      </c>
      <c r="I145" s="4"/>
      <c r="J145" s="211">
        <f>ROUND(I145*H145,2)</f>
        <v>0</v>
      </c>
      <c r="K145" s="208" t="s">
        <v>3</v>
      </c>
      <c r="L145" s="100"/>
      <c r="M145" s="212" t="s">
        <v>3</v>
      </c>
      <c r="N145" s="163" t="s">
        <v>42</v>
      </c>
      <c r="P145" s="164">
        <f>O145*H145</f>
        <v>0</v>
      </c>
      <c r="Q145" s="164">
        <v>0</v>
      </c>
      <c r="R145" s="164">
        <f>Q145*H145</f>
        <v>0</v>
      </c>
      <c r="S145" s="164">
        <v>0</v>
      </c>
      <c r="T145" s="165">
        <f>S145*H145</f>
        <v>0</v>
      </c>
      <c r="AR145" s="166" t="s">
        <v>288</v>
      </c>
      <c r="AT145" s="166" t="s">
        <v>178</v>
      </c>
      <c r="AU145" s="166" t="s">
        <v>79</v>
      </c>
      <c r="AY145" s="92" t="s">
        <v>176</v>
      </c>
      <c r="BE145" s="167">
        <f>IF(N145="základní",J145,0)</f>
        <v>0</v>
      </c>
      <c r="BF145" s="167">
        <f>IF(N145="snížená",J145,0)</f>
        <v>0</v>
      </c>
      <c r="BG145" s="167">
        <f>IF(N145="zákl. přenesená",J145,0)</f>
        <v>0</v>
      </c>
      <c r="BH145" s="167">
        <f>IF(N145="sníž. přenesená",J145,0)</f>
        <v>0</v>
      </c>
      <c r="BI145" s="167">
        <f>IF(N145="nulová",J145,0)</f>
        <v>0</v>
      </c>
      <c r="BJ145" s="92" t="s">
        <v>15</v>
      </c>
      <c r="BK145" s="167">
        <f>ROUND(I145*H145,2)</f>
        <v>0</v>
      </c>
      <c r="BL145" s="92" t="s">
        <v>288</v>
      </c>
      <c r="BM145" s="166" t="s">
        <v>6165</v>
      </c>
    </row>
    <row r="146" spans="2:63" s="151" customFormat="1" ht="25.9" customHeight="1">
      <c r="B146" s="152"/>
      <c r="D146" s="153" t="s">
        <v>70</v>
      </c>
      <c r="E146" s="154" t="s">
        <v>118</v>
      </c>
      <c r="F146" s="154" t="s">
        <v>5314</v>
      </c>
      <c r="I146" s="3"/>
      <c r="J146" s="155">
        <f>BK146</f>
        <v>0</v>
      </c>
      <c r="L146" s="152"/>
      <c r="M146" s="156"/>
      <c r="P146" s="157">
        <f>SUM(P147:P150)</f>
        <v>0</v>
      </c>
      <c r="R146" s="157">
        <f>SUM(R147:R150)</f>
        <v>0</v>
      </c>
      <c r="T146" s="158">
        <f>SUM(T147:T150)</f>
        <v>0</v>
      </c>
      <c r="AR146" s="153" t="s">
        <v>213</v>
      </c>
      <c r="AT146" s="159" t="s">
        <v>70</v>
      </c>
      <c r="AU146" s="159" t="s">
        <v>71</v>
      </c>
      <c r="AY146" s="153" t="s">
        <v>176</v>
      </c>
      <c r="BK146" s="160">
        <f>SUM(BK147:BK150)</f>
        <v>0</v>
      </c>
    </row>
    <row r="147" spans="2:65" s="99" customFormat="1" ht="16.5" customHeight="1">
      <c r="B147" s="100"/>
      <c r="C147" s="206" t="s">
        <v>513</v>
      </c>
      <c r="D147" s="206" t="s">
        <v>178</v>
      </c>
      <c r="E147" s="207" t="s">
        <v>6166</v>
      </c>
      <c r="F147" s="208" t="s">
        <v>6167</v>
      </c>
      <c r="G147" s="209" t="s">
        <v>437</v>
      </c>
      <c r="H147" s="210">
        <v>1</v>
      </c>
      <c r="I147" s="4"/>
      <c r="J147" s="211">
        <f>ROUND(I147*H147,2)</f>
        <v>0</v>
      </c>
      <c r="K147" s="208" t="s">
        <v>3</v>
      </c>
      <c r="L147" s="100"/>
      <c r="M147" s="212" t="s">
        <v>3</v>
      </c>
      <c r="N147" s="163" t="s">
        <v>42</v>
      </c>
      <c r="P147" s="164">
        <f>O147*H147</f>
        <v>0</v>
      </c>
      <c r="Q147" s="164">
        <v>0</v>
      </c>
      <c r="R147" s="164">
        <f>Q147*H147</f>
        <v>0</v>
      </c>
      <c r="S147" s="164">
        <v>0</v>
      </c>
      <c r="T147" s="165">
        <f>S147*H147</f>
        <v>0</v>
      </c>
      <c r="AR147" s="166" t="s">
        <v>183</v>
      </c>
      <c r="AT147" s="166" t="s">
        <v>178</v>
      </c>
      <c r="AU147" s="166" t="s">
        <v>15</v>
      </c>
      <c r="AY147" s="92" t="s">
        <v>176</v>
      </c>
      <c r="BE147" s="167">
        <f>IF(N147="základní",J147,0)</f>
        <v>0</v>
      </c>
      <c r="BF147" s="167">
        <f>IF(N147="snížená",J147,0)</f>
        <v>0</v>
      </c>
      <c r="BG147" s="167">
        <f>IF(N147="zákl. přenesená",J147,0)</f>
        <v>0</v>
      </c>
      <c r="BH147" s="167">
        <f>IF(N147="sníž. přenesená",J147,0)</f>
        <v>0</v>
      </c>
      <c r="BI147" s="167">
        <f>IF(N147="nulová",J147,0)</f>
        <v>0</v>
      </c>
      <c r="BJ147" s="92" t="s">
        <v>15</v>
      </c>
      <c r="BK147" s="167">
        <f>ROUND(I147*H147,2)</f>
        <v>0</v>
      </c>
      <c r="BL147" s="92" t="s">
        <v>183</v>
      </c>
      <c r="BM147" s="166" t="s">
        <v>6168</v>
      </c>
    </row>
    <row r="148" spans="2:65" s="99" customFormat="1" ht="16.5" customHeight="1">
      <c r="B148" s="100"/>
      <c r="C148" s="206" t="s">
        <v>519</v>
      </c>
      <c r="D148" s="206" t="s">
        <v>178</v>
      </c>
      <c r="E148" s="207" t="s">
        <v>6169</v>
      </c>
      <c r="F148" s="208" t="s">
        <v>6170</v>
      </c>
      <c r="G148" s="209" t="s">
        <v>437</v>
      </c>
      <c r="H148" s="210">
        <v>1</v>
      </c>
      <c r="I148" s="4"/>
      <c r="J148" s="211">
        <f>ROUND(I148*H148,2)</f>
        <v>0</v>
      </c>
      <c r="K148" s="208" t="s">
        <v>3</v>
      </c>
      <c r="L148" s="100"/>
      <c r="M148" s="212" t="s">
        <v>3</v>
      </c>
      <c r="N148" s="163" t="s">
        <v>42</v>
      </c>
      <c r="P148" s="164">
        <f>O148*H148</f>
        <v>0</v>
      </c>
      <c r="Q148" s="164">
        <v>0</v>
      </c>
      <c r="R148" s="164">
        <f>Q148*H148</f>
        <v>0</v>
      </c>
      <c r="S148" s="164">
        <v>0</v>
      </c>
      <c r="T148" s="165">
        <f>S148*H148</f>
        <v>0</v>
      </c>
      <c r="AR148" s="166" t="s">
        <v>183</v>
      </c>
      <c r="AT148" s="166" t="s">
        <v>178</v>
      </c>
      <c r="AU148" s="166" t="s">
        <v>15</v>
      </c>
      <c r="AY148" s="92" t="s">
        <v>176</v>
      </c>
      <c r="BE148" s="167">
        <f>IF(N148="základní",J148,0)</f>
        <v>0</v>
      </c>
      <c r="BF148" s="167">
        <f>IF(N148="snížená",J148,0)</f>
        <v>0</v>
      </c>
      <c r="BG148" s="167">
        <f>IF(N148="zákl. přenesená",J148,0)</f>
        <v>0</v>
      </c>
      <c r="BH148" s="167">
        <f>IF(N148="sníž. přenesená",J148,0)</f>
        <v>0</v>
      </c>
      <c r="BI148" s="167">
        <f>IF(N148="nulová",J148,0)</f>
        <v>0</v>
      </c>
      <c r="BJ148" s="92" t="s">
        <v>15</v>
      </c>
      <c r="BK148" s="167">
        <f>ROUND(I148*H148,2)</f>
        <v>0</v>
      </c>
      <c r="BL148" s="92" t="s">
        <v>183</v>
      </c>
      <c r="BM148" s="166" t="s">
        <v>6171</v>
      </c>
    </row>
    <row r="149" spans="2:65" s="99" customFormat="1" ht="16.5" customHeight="1">
      <c r="B149" s="100"/>
      <c r="C149" s="206" t="s">
        <v>525</v>
      </c>
      <c r="D149" s="206" t="s">
        <v>178</v>
      </c>
      <c r="E149" s="207" t="s">
        <v>6172</v>
      </c>
      <c r="F149" s="208" t="s">
        <v>6173</v>
      </c>
      <c r="G149" s="209" t="s">
        <v>437</v>
      </c>
      <c r="H149" s="210">
        <v>1</v>
      </c>
      <c r="I149" s="4"/>
      <c r="J149" s="211">
        <f>ROUND(I149*H149,2)</f>
        <v>0</v>
      </c>
      <c r="K149" s="208" t="s">
        <v>3</v>
      </c>
      <c r="L149" s="100"/>
      <c r="M149" s="212" t="s">
        <v>3</v>
      </c>
      <c r="N149" s="163" t="s">
        <v>42</v>
      </c>
      <c r="P149" s="164">
        <f>O149*H149</f>
        <v>0</v>
      </c>
      <c r="Q149" s="164">
        <v>0</v>
      </c>
      <c r="R149" s="164">
        <f>Q149*H149</f>
        <v>0</v>
      </c>
      <c r="S149" s="164">
        <v>0</v>
      </c>
      <c r="T149" s="165">
        <f>S149*H149</f>
        <v>0</v>
      </c>
      <c r="AR149" s="166" t="s">
        <v>183</v>
      </c>
      <c r="AT149" s="166" t="s">
        <v>178</v>
      </c>
      <c r="AU149" s="166" t="s">
        <v>15</v>
      </c>
      <c r="AY149" s="92" t="s">
        <v>176</v>
      </c>
      <c r="BE149" s="167">
        <f>IF(N149="základní",J149,0)</f>
        <v>0</v>
      </c>
      <c r="BF149" s="167">
        <f>IF(N149="snížená",J149,0)</f>
        <v>0</v>
      </c>
      <c r="BG149" s="167">
        <f>IF(N149="zákl. přenesená",J149,0)</f>
        <v>0</v>
      </c>
      <c r="BH149" s="167">
        <f>IF(N149="sníž. přenesená",J149,0)</f>
        <v>0</v>
      </c>
      <c r="BI149" s="167">
        <f>IF(N149="nulová",J149,0)</f>
        <v>0</v>
      </c>
      <c r="BJ149" s="92" t="s">
        <v>15</v>
      </c>
      <c r="BK149" s="167">
        <f>ROUND(I149*H149,2)</f>
        <v>0</v>
      </c>
      <c r="BL149" s="92" t="s">
        <v>183</v>
      </c>
      <c r="BM149" s="166" t="s">
        <v>6174</v>
      </c>
    </row>
    <row r="150" spans="2:65" s="99" customFormat="1" ht="24.2" customHeight="1">
      <c r="B150" s="100"/>
      <c r="C150" s="206" t="s">
        <v>532</v>
      </c>
      <c r="D150" s="206" t="s">
        <v>178</v>
      </c>
      <c r="E150" s="207" t="s">
        <v>6175</v>
      </c>
      <c r="F150" s="208" t="s">
        <v>5316</v>
      </c>
      <c r="G150" s="209" t="s">
        <v>437</v>
      </c>
      <c r="H150" s="210">
        <v>1</v>
      </c>
      <c r="I150" s="4"/>
      <c r="J150" s="211">
        <f>ROUND(I150*H150,2)</f>
        <v>0</v>
      </c>
      <c r="K150" s="208" t="s">
        <v>3</v>
      </c>
      <c r="L150" s="100"/>
      <c r="M150" s="220" t="s">
        <v>3</v>
      </c>
      <c r="N150" s="221" t="s">
        <v>42</v>
      </c>
      <c r="O150" s="203"/>
      <c r="P150" s="222">
        <f>O150*H150</f>
        <v>0</v>
      </c>
      <c r="Q150" s="222">
        <v>0</v>
      </c>
      <c r="R150" s="222">
        <f>Q150*H150</f>
        <v>0</v>
      </c>
      <c r="S150" s="222">
        <v>0</v>
      </c>
      <c r="T150" s="223">
        <f>S150*H150</f>
        <v>0</v>
      </c>
      <c r="AR150" s="166" t="s">
        <v>183</v>
      </c>
      <c r="AT150" s="166" t="s">
        <v>178</v>
      </c>
      <c r="AU150" s="166" t="s">
        <v>15</v>
      </c>
      <c r="AY150" s="92" t="s">
        <v>176</v>
      </c>
      <c r="BE150" s="167">
        <f>IF(N150="základní",J150,0)</f>
        <v>0</v>
      </c>
      <c r="BF150" s="167">
        <f>IF(N150="snížená",J150,0)</f>
        <v>0</v>
      </c>
      <c r="BG150" s="167">
        <f>IF(N150="zákl. přenesená",J150,0)</f>
        <v>0</v>
      </c>
      <c r="BH150" s="167">
        <f>IF(N150="sníž. přenesená",J150,0)</f>
        <v>0</v>
      </c>
      <c r="BI150" s="167">
        <f>IF(N150="nulová",J150,0)</f>
        <v>0</v>
      </c>
      <c r="BJ150" s="92" t="s">
        <v>15</v>
      </c>
      <c r="BK150" s="167">
        <f>ROUND(I150*H150,2)</f>
        <v>0</v>
      </c>
      <c r="BL150" s="92" t="s">
        <v>183</v>
      </c>
      <c r="BM150" s="166" t="s">
        <v>6176</v>
      </c>
    </row>
    <row r="151" spans="2:12" s="99" customFormat="1" ht="6.95" customHeight="1">
      <c r="B151" s="119"/>
      <c r="C151" s="120"/>
      <c r="D151" s="120"/>
      <c r="E151" s="120"/>
      <c r="F151" s="120"/>
      <c r="G151" s="120"/>
      <c r="H151" s="120"/>
      <c r="I151" s="120"/>
      <c r="J151" s="120"/>
      <c r="K151" s="120"/>
      <c r="L151" s="100"/>
    </row>
  </sheetData>
  <sheetProtection algorithmName="SHA-512" hashValue="iSpTfYFx08q0iR8emslub6obGgIsMQ5Pc/DsT+HvqBh1Pc2wM/6vVf43G/OgP9dy3L6WgqqNsTlWrE208JYKcw==" saltValue="qNCvJCIl5iaIfqzsBB8A+Q==" spinCount="100000" sheet="1" objects="1" scenarios="1"/>
  <autoFilter ref="C88:K150"/>
  <mergeCells count="9">
    <mergeCell ref="E50:H50"/>
    <mergeCell ref="E79:H79"/>
    <mergeCell ref="E81:H8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10"/>
  <sheetViews>
    <sheetView showGridLines="0" workbookViewId="0" topLeftCell="A95">
      <selection activeCell="I109" sqref="I85:I109"/>
    </sheetView>
  </sheetViews>
  <sheetFormatPr defaultColWidth="9.140625" defaultRowHeight="12"/>
  <cols>
    <col min="1" max="1" width="8.28125" style="91" customWidth="1"/>
    <col min="2" max="2" width="1.1484375" style="91" customWidth="1"/>
    <col min="3" max="3" width="4.140625" style="91" customWidth="1"/>
    <col min="4" max="4" width="4.28125" style="91" customWidth="1"/>
    <col min="5" max="5" width="17.140625" style="91" customWidth="1"/>
    <col min="6" max="6" width="50.8515625" style="91" customWidth="1"/>
    <col min="7" max="7" width="7.421875" style="91" customWidth="1"/>
    <col min="8" max="8" width="14.00390625" style="91" customWidth="1"/>
    <col min="9" max="9" width="15.8515625" style="91" customWidth="1"/>
    <col min="10" max="11" width="22.28125" style="91" customWidth="1"/>
    <col min="12" max="12" width="9.28125" style="91" customWidth="1"/>
    <col min="13" max="13" width="10.8515625" style="91" hidden="1" customWidth="1"/>
    <col min="14" max="14" width="9.28125" style="91" hidden="1" customWidth="1"/>
    <col min="15" max="20" width="14.140625" style="91" hidden="1" customWidth="1"/>
    <col min="21" max="21" width="16.28125" style="91" hidden="1" customWidth="1"/>
    <col min="22" max="22" width="12.28125" style="91" customWidth="1"/>
    <col min="23" max="23" width="16.28125" style="91" customWidth="1"/>
    <col min="24" max="24" width="12.28125" style="91" customWidth="1"/>
    <col min="25" max="25" width="15.00390625" style="91" customWidth="1"/>
    <col min="26" max="26" width="11.00390625" style="91" customWidth="1"/>
    <col min="27" max="27" width="15.00390625" style="91" customWidth="1"/>
    <col min="28" max="28" width="16.28125" style="91" customWidth="1"/>
    <col min="29" max="29" width="11.00390625" style="91" customWidth="1"/>
    <col min="30" max="30" width="15.00390625" style="91" customWidth="1"/>
    <col min="31" max="31" width="16.28125" style="91" customWidth="1"/>
    <col min="32" max="43" width="9.28125" style="91" customWidth="1"/>
    <col min="44" max="65" width="9.28125" style="91" hidden="1" customWidth="1"/>
    <col min="66" max="16384" width="9.28125" style="91" customWidth="1"/>
  </cols>
  <sheetData>
    <row r="1" ht="12"/>
    <row r="2" spans="12:46" ht="36.95" customHeight="1">
      <c r="L2" s="285" t="s">
        <v>6</v>
      </c>
      <c r="M2" s="286"/>
      <c r="N2" s="286"/>
      <c r="O2" s="286"/>
      <c r="P2" s="286"/>
      <c r="Q2" s="286"/>
      <c r="R2" s="286"/>
      <c r="S2" s="286"/>
      <c r="T2" s="286"/>
      <c r="U2" s="286"/>
      <c r="V2" s="286"/>
      <c r="AT2" s="92" t="s">
        <v>117</v>
      </c>
    </row>
    <row r="3" spans="2:46" ht="6.95" customHeight="1">
      <c r="B3" s="93"/>
      <c r="C3" s="94"/>
      <c r="D3" s="94"/>
      <c r="E3" s="94"/>
      <c r="F3" s="94"/>
      <c r="G3" s="94"/>
      <c r="H3" s="94"/>
      <c r="I3" s="94"/>
      <c r="J3" s="94"/>
      <c r="K3" s="94"/>
      <c r="L3" s="95"/>
      <c r="AT3" s="92" t="s">
        <v>79</v>
      </c>
    </row>
    <row r="4" spans="2:46" ht="24.95" customHeight="1">
      <c r="B4" s="95"/>
      <c r="D4" s="96" t="s">
        <v>121</v>
      </c>
      <c r="L4" s="95"/>
      <c r="M4" s="97" t="s">
        <v>11</v>
      </c>
      <c r="AT4" s="92" t="s">
        <v>4</v>
      </c>
    </row>
    <row r="5" spans="2:12" ht="6.95" customHeight="1">
      <c r="B5" s="95"/>
      <c r="L5" s="95"/>
    </row>
    <row r="6" spans="2:12" ht="12" customHeight="1">
      <c r="B6" s="95"/>
      <c r="D6" s="98" t="s">
        <v>17</v>
      </c>
      <c r="L6" s="95"/>
    </row>
    <row r="7" spans="2:12" ht="16.5" customHeight="1">
      <c r="B7" s="95"/>
      <c r="E7" s="321" t="str">
        <f>'Rekapitulace stavby'!K6</f>
        <v>Infekce Nemocnice Tábor, a.s.</v>
      </c>
      <c r="F7" s="322"/>
      <c r="G7" s="322"/>
      <c r="H7" s="322"/>
      <c r="L7" s="95"/>
    </row>
    <row r="8" spans="2:12" s="99" customFormat="1" ht="12" customHeight="1">
      <c r="B8" s="100"/>
      <c r="D8" s="98" t="s">
        <v>122</v>
      </c>
      <c r="L8" s="100"/>
    </row>
    <row r="9" spans="2:12" s="99" customFormat="1" ht="16.5" customHeight="1">
      <c r="B9" s="100"/>
      <c r="E9" s="316" t="s">
        <v>6177</v>
      </c>
      <c r="F9" s="320"/>
      <c r="G9" s="320"/>
      <c r="H9" s="320"/>
      <c r="L9" s="100"/>
    </row>
    <row r="10" spans="2:12" s="99" customFormat="1" ht="12">
      <c r="B10" s="100"/>
      <c r="L10" s="100"/>
    </row>
    <row r="11" spans="2:12" s="99" customFormat="1" ht="12" customHeight="1">
      <c r="B11" s="100"/>
      <c r="D11" s="98" t="s">
        <v>19</v>
      </c>
      <c r="F11" s="101" t="s">
        <v>3</v>
      </c>
      <c r="I11" s="98" t="s">
        <v>20</v>
      </c>
      <c r="J11" s="101" t="s">
        <v>3</v>
      </c>
      <c r="L11" s="100"/>
    </row>
    <row r="12" spans="2:12" s="99" customFormat="1" ht="12" customHeight="1">
      <c r="B12" s="100"/>
      <c r="D12" s="98" t="s">
        <v>21</v>
      </c>
      <c r="F12" s="101" t="s">
        <v>22</v>
      </c>
      <c r="I12" s="98" t="s">
        <v>23</v>
      </c>
      <c r="J12" s="102" t="str">
        <f>'Rekapitulace stavby'!AN8</f>
        <v>12. 4. 2023</v>
      </c>
      <c r="L12" s="100"/>
    </row>
    <row r="13" spans="2:12" s="99" customFormat="1" ht="10.9" customHeight="1">
      <c r="B13" s="100"/>
      <c r="L13" s="100"/>
    </row>
    <row r="14" spans="2:12" s="99" customFormat="1" ht="12" customHeight="1">
      <c r="B14" s="100"/>
      <c r="D14" s="98" t="s">
        <v>25</v>
      </c>
      <c r="I14" s="98" t="s">
        <v>26</v>
      </c>
      <c r="J14" s="101" t="str">
        <f>IF('Rekapitulace stavby'!AN10="","",'Rekapitulace stavby'!AN10)</f>
        <v/>
      </c>
      <c r="L14" s="100"/>
    </row>
    <row r="15" spans="2:12" s="99" customFormat="1" ht="18" customHeight="1">
      <c r="B15" s="100"/>
      <c r="E15" s="101" t="str">
        <f>IF('Rekapitulace stavby'!E11="","",'Rekapitulace stavby'!E11)</f>
        <v>Nemocnice Tábor, a.s.</v>
      </c>
      <c r="I15" s="98" t="s">
        <v>28</v>
      </c>
      <c r="J15" s="101" t="str">
        <f>IF('Rekapitulace stavby'!AN11="","",'Rekapitulace stavby'!AN11)</f>
        <v/>
      </c>
      <c r="L15" s="100"/>
    </row>
    <row r="16" spans="2:12" s="99" customFormat="1" ht="6.95" customHeight="1">
      <c r="B16" s="100"/>
      <c r="L16" s="100"/>
    </row>
    <row r="17" spans="2:12" s="99" customFormat="1" ht="12" customHeight="1">
      <c r="B17" s="100"/>
      <c r="D17" s="98" t="s">
        <v>29</v>
      </c>
      <c r="I17" s="98" t="s">
        <v>26</v>
      </c>
      <c r="J17" s="205" t="str">
        <f>'Rekapitulace stavby'!AN13</f>
        <v>Vyplň údaj</v>
      </c>
      <c r="L17" s="100"/>
    </row>
    <row r="18" spans="2:12" s="99" customFormat="1" ht="18" customHeight="1">
      <c r="B18" s="100"/>
      <c r="E18" s="324" t="str">
        <f>'Rekapitulace stavby'!E14</f>
        <v>Vyplň údaj</v>
      </c>
      <c r="F18" s="306"/>
      <c r="G18" s="306"/>
      <c r="H18" s="306"/>
      <c r="I18" s="98" t="s">
        <v>28</v>
      </c>
      <c r="J18" s="205" t="str">
        <f>'Rekapitulace stavby'!AN14</f>
        <v>Vyplň údaj</v>
      </c>
      <c r="L18" s="100"/>
    </row>
    <row r="19" spans="2:12" s="99" customFormat="1" ht="6.95" customHeight="1">
      <c r="B19" s="100"/>
      <c r="L19" s="100"/>
    </row>
    <row r="20" spans="2:12" s="99" customFormat="1" ht="12" customHeight="1">
      <c r="B20" s="100"/>
      <c r="D20" s="98" t="s">
        <v>31</v>
      </c>
      <c r="I20" s="98" t="s">
        <v>26</v>
      </c>
      <c r="J20" s="101" t="str">
        <f>IF('Rekapitulace stavby'!AN16="","",'Rekapitulace stavby'!AN16)</f>
        <v/>
      </c>
      <c r="L20" s="100"/>
    </row>
    <row r="21" spans="2:12" s="99" customFormat="1" ht="18" customHeight="1">
      <c r="B21" s="100"/>
      <c r="E21" s="101" t="str">
        <f>IF('Rekapitulace stavby'!E17="","",'Rekapitulace stavby'!E17)</f>
        <v>AGP nova spol. s r.o.</v>
      </c>
      <c r="I21" s="98" t="s">
        <v>28</v>
      </c>
      <c r="J21" s="101" t="str">
        <f>IF('Rekapitulace stavby'!AN17="","",'Rekapitulace stavby'!AN17)</f>
        <v/>
      </c>
      <c r="L21" s="100"/>
    </row>
    <row r="22" spans="2:12" s="99" customFormat="1" ht="6.95" customHeight="1">
      <c r="B22" s="100"/>
      <c r="L22" s="100"/>
    </row>
    <row r="23" spans="2:12" s="99" customFormat="1" ht="12" customHeight="1">
      <c r="B23" s="100"/>
      <c r="D23" s="98" t="s">
        <v>34</v>
      </c>
      <c r="I23" s="98" t="s">
        <v>26</v>
      </c>
      <c r="J23" s="101" t="str">
        <f>IF('Rekapitulace stavby'!AN19="","",'Rekapitulace stavby'!AN19)</f>
        <v/>
      </c>
      <c r="L23" s="100"/>
    </row>
    <row r="24" spans="2:12" s="99" customFormat="1" ht="18" customHeight="1">
      <c r="B24" s="100"/>
      <c r="E24" s="101" t="str">
        <f>IF('Rekapitulace stavby'!E20="","",'Rekapitulace stavby'!E20)</f>
        <v xml:space="preserve"> </v>
      </c>
      <c r="I24" s="98" t="s">
        <v>28</v>
      </c>
      <c r="J24" s="101" t="str">
        <f>IF('Rekapitulace stavby'!AN20="","",'Rekapitulace stavby'!AN20)</f>
        <v/>
      </c>
      <c r="L24" s="100"/>
    </row>
    <row r="25" spans="2:12" s="99" customFormat="1" ht="6.95" customHeight="1">
      <c r="B25" s="100"/>
      <c r="L25" s="100"/>
    </row>
    <row r="26" spans="2:12" s="99" customFormat="1" ht="12" customHeight="1">
      <c r="B26" s="100"/>
      <c r="D26" s="98" t="s">
        <v>35</v>
      </c>
      <c r="L26" s="100"/>
    </row>
    <row r="27" spans="2:12" s="103" customFormat="1" ht="16.5" customHeight="1">
      <c r="B27" s="104"/>
      <c r="E27" s="310" t="s">
        <v>3</v>
      </c>
      <c r="F27" s="310"/>
      <c r="G27" s="310"/>
      <c r="H27" s="310"/>
      <c r="L27" s="104"/>
    </row>
    <row r="28" spans="2:12" s="99" customFormat="1" ht="6.95" customHeight="1">
      <c r="B28" s="100"/>
      <c r="L28" s="100"/>
    </row>
    <row r="29" spans="2:12" s="99" customFormat="1" ht="6.95" customHeight="1">
      <c r="B29" s="100"/>
      <c r="D29" s="105"/>
      <c r="E29" s="105"/>
      <c r="F29" s="105"/>
      <c r="G29" s="105"/>
      <c r="H29" s="105"/>
      <c r="I29" s="105"/>
      <c r="J29" s="105"/>
      <c r="K29" s="105"/>
      <c r="L29" s="100"/>
    </row>
    <row r="30" spans="2:12" s="99" customFormat="1" ht="25.35" customHeight="1">
      <c r="B30" s="100"/>
      <c r="D30" s="106" t="s">
        <v>37</v>
      </c>
      <c r="J30" s="107">
        <f>ROUND(J82,2)</f>
        <v>0</v>
      </c>
      <c r="L30" s="100"/>
    </row>
    <row r="31" spans="2:12" s="99" customFormat="1" ht="6.95" customHeight="1">
      <c r="B31" s="100"/>
      <c r="D31" s="105"/>
      <c r="E31" s="105"/>
      <c r="F31" s="105"/>
      <c r="G31" s="105"/>
      <c r="H31" s="105"/>
      <c r="I31" s="105"/>
      <c r="J31" s="105"/>
      <c r="K31" s="105"/>
      <c r="L31" s="100"/>
    </row>
    <row r="32" spans="2:12" s="99" customFormat="1" ht="14.45" customHeight="1">
      <c r="B32" s="100"/>
      <c r="F32" s="108" t="s">
        <v>39</v>
      </c>
      <c r="I32" s="108" t="s">
        <v>38</v>
      </c>
      <c r="J32" s="108" t="s">
        <v>40</v>
      </c>
      <c r="L32" s="100"/>
    </row>
    <row r="33" spans="2:12" s="99" customFormat="1" ht="14.45" customHeight="1">
      <c r="B33" s="100"/>
      <c r="D33" s="109" t="s">
        <v>41</v>
      </c>
      <c r="E33" s="98" t="s">
        <v>42</v>
      </c>
      <c r="F33" s="110">
        <f>ROUND((SUM(BE82:BE109)),2)</f>
        <v>0</v>
      </c>
      <c r="I33" s="111">
        <v>0.21</v>
      </c>
      <c r="J33" s="110">
        <f>ROUND(((SUM(BE82:BE109))*I33),2)</f>
        <v>0</v>
      </c>
      <c r="L33" s="100"/>
    </row>
    <row r="34" spans="2:12" s="99" customFormat="1" ht="14.45" customHeight="1">
      <c r="B34" s="100"/>
      <c r="E34" s="98" t="s">
        <v>43</v>
      </c>
      <c r="F34" s="110">
        <f>ROUND((SUM(BF82:BF109)),2)</f>
        <v>0</v>
      </c>
      <c r="I34" s="111">
        <v>0.15</v>
      </c>
      <c r="J34" s="110">
        <f>ROUND(((SUM(BF82:BF109))*I34),2)</f>
        <v>0</v>
      </c>
      <c r="L34" s="100"/>
    </row>
    <row r="35" spans="2:12" s="99" customFormat="1" ht="14.45" customHeight="1" hidden="1">
      <c r="B35" s="100"/>
      <c r="E35" s="98" t="s">
        <v>44</v>
      </c>
      <c r="F35" s="110">
        <f>ROUND((SUM(BG82:BG109)),2)</f>
        <v>0</v>
      </c>
      <c r="I35" s="111">
        <v>0.21</v>
      </c>
      <c r="J35" s="110">
        <f>0</f>
        <v>0</v>
      </c>
      <c r="L35" s="100"/>
    </row>
    <row r="36" spans="2:12" s="99" customFormat="1" ht="14.45" customHeight="1" hidden="1">
      <c r="B36" s="100"/>
      <c r="E36" s="98" t="s">
        <v>45</v>
      </c>
      <c r="F36" s="110">
        <f>ROUND((SUM(BH82:BH109)),2)</f>
        <v>0</v>
      </c>
      <c r="I36" s="111">
        <v>0.15</v>
      </c>
      <c r="J36" s="110">
        <f>0</f>
        <v>0</v>
      </c>
      <c r="L36" s="100"/>
    </row>
    <row r="37" spans="2:12" s="99" customFormat="1" ht="14.45" customHeight="1" hidden="1">
      <c r="B37" s="100"/>
      <c r="E37" s="98" t="s">
        <v>46</v>
      </c>
      <c r="F37" s="110">
        <f>ROUND((SUM(BI82:BI109)),2)</f>
        <v>0</v>
      </c>
      <c r="I37" s="111">
        <v>0</v>
      </c>
      <c r="J37" s="110">
        <f>0</f>
        <v>0</v>
      </c>
      <c r="L37" s="100"/>
    </row>
    <row r="38" spans="2:12" s="99" customFormat="1" ht="6.95" customHeight="1">
      <c r="B38" s="100"/>
      <c r="L38" s="100"/>
    </row>
    <row r="39" spans="2:12" s="99" customFormat="1" ht="25.35" customHeight="1">
      <c r="B39" s="100"/>
      <c r="C39" s="112"/>
      <c r="D39" s="113" t="s">
        <v>47</v>
      </c>
      <c r="E39" s="114"/>
      <c r="F39" s="114"/>
      <c r="G39" s="115" t="s">
        <v>48</v>
      </c>
      <c r="H39" s="116" t="s">
        <v>49</v>
      </c>
      <c r="I39" s="114"/>
      <c r="J39" s="117">
        <f>SUM(J30:J37)</f>
        <v>0</v>
      </c>
      <c r="K39" s="118"/>
      <c r="L39" s="100"/>
    </row>
    <row r="40" spans="2:12" s="99" customFormat="1" ht="14.45" customHeight="1">
      <c r="B40" s="119"/>
      <c r="C40" s="120"/>
      <c r="D40" s="120"/>
      <c r="E40" s="120"/>
      <c r="F40" s="120"/>
      <c r="G40" s="120"/>
      <c r="H40" s="120"/>
      <c r="I40" s="120"/>
      <c r="J40" s="120"/>
      <c r="K40" s="120"/>
      <c r="L40" s="100"/>
    </row>
    <row r="44" spans="2:12" s="99" customFormat="1" ht="6.95" customHeight="1">
      <c r="B44" s="121"/>
      <c r="C44" s="122"/>
      <c r="D44" s="122"/>
      <c r="E44" s="122"/>
      <c r="F44" s="122"/>
      <c r="G44" s="122"/>
      <c r="H44" s="122"/>
      <c r="I44" s="122"/>
      <c r="J44" s="122"/>
      <c r="K44" s="122"/>
      <c r="L44" s="100"/>
    </row>
    <row r="45" spans="2:12" s="99" customFormat="1" ht="24.95" customHeight="1">
      <c r="B45" s="100"/>
      <c r="C45" s="96" t="s">
        <v>126</v>
      </c>
      <c r="L45" s="100"/>
    </row>
    <row r="46" spans="2:12" s="99" customFormat="1" ht="6.95" customHeight="1">
      <c r="B46" s="100"/>
      <c r="L46" s="100"/>
    </row>
    <row r="47" spans="2:12" s="99" customFormat="1" ht="12" customHeight="1">
      <c r="B47" s="100"/>
      <c r="C47" s="98" t="s">
        <v>17</v>
      </c>
      <c r="L47" s="100"/>
    </row>
    <row r="48" spans="2:12" s="99" customFormat="1" ht="16.5" customHeight="1">
      <c r="B48" s="100"/>
      <c r="E48" s="321" t="str">
        <f>E7</f>
        <v>Infekce Nemocnice Tábor, a.s.</v>
      </c>
      <c r="F48" s="322"/>
      <c r="G48" s="322"/>
      <c r="H48" s="322"/>
      <c r="L48" s="100"/>
    </row>
    <row r="49" spans="2:12" s="99" customFormat="1" ht="12" customHeight="1">
      <c r="B49" s="100"/>
      <c r="C49" s="98" t="s">
        <v>122</v>
      </c>
      <c r="L49" s="100"/>
    </row>
    <row r="50" spans="2:12" s="99" customFormat="1" ht="16.5" customHeight="1">
      <c r="B50" s="100"/>
      <c r="E50" s="316" t="str">
        <f>E9</f>
        <v>SO 08 - Přípojka NN</v>
      </c>
      <c r="F50" s="320"/>
      <c r="G50" s="320"/>
      <c r="H50" s="320"/>
      <c r="L50" s="100"/>
    </row>
    <row r="51" spans="2:12" s="99" customFormat="1" ht="6.95" customHeight="1">
      <c r="B51" s="100"/>
      <c r="L51" s="100"/>
    </row>
    <row r="52" spans="2:12" s="99" customFormat="1" ht="12" customHeight="1">
      <c r="B52" s="100"/>
      <c r="C52" s="98" t="s">
        <v>21</v>
      </c>
      <c r="F52" s="101" t="str">
        <f>F12</f>
        <v xml:space="preserve"> </v>
      </c>
      <c r="I52" s="98" t="s">
        <v>23</v>
      </c>
      <c r="J52" s="102" t="str">
        <f>IF(J12="","",J12)</f>
        <v>12. 4. 2023</v>
      </c>
      <c r="L52" s="100"/>
    </row>
    <row r="53" spans="2:12" s="99" customFormat="1" ht="6.95" customHeight="1">
      <c r="B53" s="100"/>
      <c r="L53" s="100"/>
    </row>
    <row r="54" spans="2:12" s="99" customFormat="1" ht="15.2" customHeight="1">
      <c r="B54" s="100"/>
      <c r="C54" s="98" t="s">
        <v>25</v>
      </c>
      <c r="F54" s="101" t="str">
        <f>E15</f>
        <v>Nemocnice Tábor, a.s.</v>
      </c>
      <c r="I54" s="98" t="s">
        <v>31</v>
      </c>
      <c r="J54" s="123" t="str">
        <f>E21</f>
        <v>AGP nova spol. s r.o.</v>
      </c>
      <c r="L54" s="100"/>
    </row>
    <row r="55" spans="2:12" s="99" customFormat="1" ht="15.2" customHeight="1">
      <c r="B55" s="100"/>
      <c r="C55" s="98" t="s">
        <v>29</v>
      </c>
      <c r="F55" s="101" t="str">
        <f>IF(E18="","",E18)</f>
        <v>Vyplň údaj</v>
      </c>
      <c r="I55" s="98" t="s">
        <v>34</v>
      </c>
      <c r="J55" s="123" t="str">
        <f>E24</f>
        <v xml:space="preserve"> </v>
      </c>
      <c r="L55" s="100"/>
    </row>
    <row r="56" spans="2:12" s="99" customFormat="1" ht="10.35" customHeight="1">
      <c r="B56" s="100"/>
      <c r="L56" s="100"/>
    </row>
    <row r="57" spans="2:12" s="99" customFormat="1" ht="29.25" customHeight="1">
      <c r="B57" s="100"/>
      <c r="C57" s="124" t="s">
        <v>127</v>
      </c>
      <c r="D57" s="112"/>
      <c r="E57" s="112"/>
      <c r="F57" s="112"/>
      <c r="G57" s="112"/>
      <c r="H57" s="112"/>
      <c r="I57" s="112"/>
      <c r="J57" s="125" t="s">
        <v>128</v>
      </c>
      <c r="K57" s="112"/>
      <c r="L57" s="100"/>
    </row>
    <row r="58" spans="2:12" s="99" customFormat="1" ht="10.35" customHeight="1">
      <c r="B58" s="100"/>
      <c r="L58" s="100"/>
    </row>
    <row r="59" spans="2:47" s="99" customFormat="1" ht="22.9" customHeight="1">
      <c r="B59" s="100"/>
      <c r="C59" s="126" t="s">
        <v>69</v>
      </c>
      <c r="J59" s="107">
        <f>J82</f>
        <v>0</v>
      </c>
      <c r="L59" s="100"/>
      <c r="AU59" s="92" t="s">
        <v>129</v>
      </c>
    </row>
    <row r="60" spans="2:12" s="127" customFormat="1" ht="24.95" customHeight="1">
      <c r="B60" s="128"/>
      <c r="D60" s="129" t="s">
        <v>146</v>
      </c>
      <c r="E60" s="130"/>
      <c r="F60" s="130"/>
      <c r="G60" s="130"/>
      <c r="H60" s="130"/>
      <c r="I60" s="130"/>
      <c r="J60" s="131">
        <f>J83</f>
        <v>0</v>
      </c>
      <c r="L60" s="128"/>
    </row>
    <row r="61" spans="2:12" s="132" customFormat="1" ht="19.9" customHeight="1">
      <c r="B61" s="133"/>
      <c r="D61" s="134" t="s">
        <v>6178</v>
      </c>
      <c r="E61" s="135"/>
      <c r="F61" s="135"/>
      <c r="G61" s="135"/>
      <c r="H61" s="135"/>
      <c r="I61" s="135"/>
      <c r="J61" s="136">
        <f>J84</f>
        <v>0</v>
      </c>
      <c r="L61" s="133"/>
    </row>
    <row r="62" spans="2:12" s="132" customFormat="1" ht="19.9" customHeight="1">
      <c r="B62" s="133"/>
      <c r="D62" s="134" t="s">
        <v>6179</v>
      </c>
      <c r="E62" s="135"/>
      <c r="F62" s="135"/>
      <c r="G62" s="135"/>
      <c r="H62" s="135"/>
      <c r="I62" s="135"/>
      <c r="J62" s="136">
        <f>J95</f>
        <v>0</v>
      </c>
      <c r="L62" s="133"/>
    </row>
    <row r="63" spans="2:12" s="99" customFormat="1" ht="21.75" customHeight="1">
      <c r="B63" s="100"/>
      <c r="L63" s="100"/>
    </row>
    <row r="64" spans="2:12" s="99" customFormat="1" ht="6.95" customHeight="1">
      <c r="B64" s="119"/>
      <c r="C64" s="120"/>
      <c r="D64" s="120"/>
      <c r="E64" s="120"/>
      <c r="F64" s="120"/>
      <c r="G64" s="120"/>
      <c r="H64" s="120"/>
      <c r="I64" s="120"/>
      <c r="J64" s="120"/>
      <c r="K64" s="120"/>
      <c r="L64" s="100"/>
    </row>
    <row r="68" spans="2:12" s="99" customFormat="1" ht="6.95" customHeight="1">
      <c r="B68" s="121"/>
      <c r="C68" s="122"/>
      <c r="D68" s="122"/>
      <c r="E68" s="122"/>
      <c r="F68" s="122"/>
      <c r="G68" s="122"/>
      <c r="H68" s="122"/>
      <c r="I68" s="122"/>
      <c r="J68" s="122"/>
      <c r="K68" s="122"/>
      <c r="L68" s="100"/>
    </row>
    <row r="69" spans="2:12" s="99" customFormat="1" ht="24.95" customHeight="1">
      <c r="B69" s="100"/>
      <c r="C69" s="96" t="s">
        <v>161</v>
      </c>
      <c r="L69" s="100"/>
    </row>
    <row r="70" spans="2:12" s="99" customFormat="1" ht="6.95" customHeight="1">
      <c r="B70" s="100"/>
      <c r="L70" s="100"/>
    </row>
    <row r="71" spans="2:12" s="99" customFormat="1" ht="12" customHeight="1">
      <c r="B71" s="100"/>
      <c r="C71" s="98" t="s">
        <v>17</v>
      </c>
      <c r="L71" s="100"/>
    </row>
    <row r="72" spans="2:12" s="99" customFormat="1" ht="16.5" customHeight="1">
      <c r="B72" s="100"/>
      <c r="E72" s="321" t="str">
        <f>E7</f>
        <v>Infekce Nemocnice Tábor, a.s.</v>
      </c>
      <c r="F72" s="322"/>
      <c r="G72" s="322"/>
      <c r="H72" s="322"/>
      <c r="L72" s="100"/>
    </row>
    <row r="73" spans="2:12" s="99" customFormat="1" ht="12" customHeight="1">
      <c r="B73" s="100"/>
      <c r="C73" s="98" t="s">
        <v>122</v>
      </c>
      <c r="L73" s="100"/>
    </row>
    <row r="74" spans="2:12" s="99" customFormat="1" ht="16.5" customHeight="1">
      <c r="B74" s="100"/>
      <c r="E74" s="316" t="str">
        <f>E9</f>
        <v>SO 08 - Přípojka NN</v>
      </c>
      <c r="F74" s="320"/>
      <c r="G74" s="320"/>
      <c r="H74" s="320"/>
      <c r="L74" s="100"/>
    </row>
    <row r="75" spans="2:12" s="99" customFormat="1" ht="6.95" customHeight="1">
      <c r="B75" s="100"/>
      <c r="L75" s="100"/>
    </row>
    <row r="76" spans="2:12" s="99" customFormat="1" ht="12" customHeight="1">
      <c r="B76" s="100"/>
      <c r="C76" s="98" t="s">
        <v>21</v>
      </c>
      <c r="F76" s="101" t="str">
        <f>F12</f>
        <v xml:space="preserve"> </v>
      </c>
      <c r="I76" s="98" t="s">
        <v>23</v>
      </c>
      <c r="J76" s="102" t="str">
        <f>IF(J12="","",J12)</f>
        <v>12. 4. 2023</v>
      </c>
      <c r="L76" s="100"/>
    </row>
    <row r="77" spans="2:12" s="99" customFormat="1" ht="6.95" customHeight="1">
      <c r="B77" s="100"/>
      <c r="L77" s="100"/>
    </row>
    <row r="78" spans="2:12" s="99" customFormat="1" ht="15.2" customHeight="1">
      <c r="B78" s="100"/>
      <c r="C78" s="98" t="s">
        <v>25</v>
      </c>
      <c r="F78" s="101" t="str">
        <f>E15</f>
        <v>Nemocnice Tábor, a.s.</v>
      </c>
      <c r="I78" s="98" t="s">
        <v>31</v>
      </c>
      <c r="J78" s="123" t="str">
        <f>E21</f>
        <v>AGP nova spol. s r.o.</v>
      </c>
      <c r="L78" s="100"/>
    </row>
    <row r="79" spans="2:12" s="99" customFormat="1" ht="15.2" customHeight="1">
      <c r="B79" s="100"/>
      <c r="C79" s="98" t="s">
        <v>29</v>
      </c>
      <c r="F79" s="101" t="str">
        <f>IF(E18="","",E18)</f>
        <v>Vyplň údaj</v>
      </c>
      <c r="I79" s="98" t="s">
        <v>34</v>
      </c>
      <c r="J79" s="123" t="str">
        <f>E24</f>
        <v xml:space="preserve"> </v>
      </c>
      <c r="L79" s="100"/>
    </row>
    <row r="80" spans="2:12" s="99" customFormat="1" ht="10.35" customHeight="1">
      <c r="B80" s="100"/>
      <c r="L80" s="100"/>
    </row>
    <row r="81" spans="2:20" s="137" customFormat="1" ht="29.25" customHeight="1">
      <c r="B81" s="138"/>
      <c r="C81" s="139" t="s">
        <v>162</v>
      </c>
      <c r="D81" s="140" t="s">
        <v>56</v>
      </c>
      <c r="E81" s="140" t="s">
        <v>52</v>
      </c>
      <c r="F81" s="140" t="s">
        <v>53</v>
      </c>
      <c r="G81" s="140" t="s">
        <v>163</v>
      </c>
      <c r="H81" s="140" t="s">
        <v>164</v>
      </c>
      <c r="I81" s="140" t="s">
        <v>165</v>
      </c>
      <c r="J81" s="140" t="s">
        <v>128</v>
      </c>
      <c r="K81" s="141" t="s">
        <v>166</v>
      </c>
      <c r="L81" s="138"/>
      <c r="M81" s="142" t="s">
        <v>3</v>
      </c>
      <c r="N81" s="143" t="s">
        <v>41</v>
      </c>
      <c r="O81" s="143" t="s">
        <v>167</v>
      </c>
      <c r="P81" s="143" t="s">
        <v>168</v>
      </c>
      <c r="Q81" s="143" t="s">
        <v>169</v>
      </c>
      <c r="R81" s="143" t="s">
        <v>170</v>
      </c>
      <c r="S81" s="143" t="s">
        <v>171</v>
      </c>
      <c r="T81" s="144" t="s">
        <v>172</v>
      </c>
    </row>
    <row r="82" spans="2:63" s="99" customFormat="1" ht="22.9" customHeight="1">
      <c r="B82" s="100"/>
      <c r="C82" s="145" t="s">
        <v>173</v>
      </c>
      <c r="J82" s="146">
        <f>BK82</f>
        <v>0</v>
      </c>
      <c r="L82" s="100"/>
      <c r="M82" s="147"/>
      <c r="N82" s="105"/>
      <c r="O82" s="105"/>
      <c r="P82" s="148">
        <f>P83</f>
        <v>0</v>
      </c>
      <c r="Q82" s="105"/>
      <c r="R82" s="148">
        <f>R83</f>
        <v>0</v>
      </c>
      <c r="S82" s="105"/>
      <c r="T82" s="149">
        <f>T83</f>
        <v>0</v>
      </c>
      <c r="AT82" s="92" t="s">
        <v>70</v>
      </c>
      <c r="AU82" s="92" t="s">
        <v>129</v>
      </c>
      <c r="BK82" s="150">
        <f>BK83</f>
        <v>0</v>
      </c>
    </row>
    <row r="83" spans="2:63" s="151" customFormat="1" ht="25.9" customHeight="1">
      <c r="B83" s="152"/>
      <c r="D83" s="153" t="s">
        <v>70</v>
      </c>
      <c r="E83" s="154" t="s">
        <v>1275</v>
      </c>
      <c r="F83" s="154" t="s">
        <v>1276</v>
      </c>
      <c r="J83" s="155">
        <f>BK83</f>
        <v>0</v>
      </c>
      <c r="L83" s="152"/>
      <c r="M83" s="156"/>
      <c r="P83" s="157">
        <f>P84+P95</f>
        <v>0</v>
      </c>
      <c r="R83" s="157">
        <f>R84+R95</f>
        <v>0</v>
      </c>
      <c r="T83" s="158">
        <f>T84+T95</f>
        <v>0</v>
      </c>
      <c r="AR83" s="153" t="s">
        <v>79</v>
      </c>
      <c r="AT83" s="159" t="s">
        <v>70</v>
      </c>
      <c r="AU83" s="159" t="s">
        <v>71</v>
      </c>
      <c r="AY83" s="153" t="s">
        <v>176</v>
      </c>
      <c r="BK83" s="160">
        <f>BK84+BK95</f>
        <v>0</v>
      </c>
    </row>
    <row r="84" spans="2:63" s="151" customFormat="1" ht="22.9" customHeight="1">
      <c r="B84" s="152"/>
      <c r="D84" s="153" t="s">
        <v>70</v>
      </c>
      <c r="E84" s="161" t="s">
        <v>2591</v>
      </c>
      <c r="F84" s="161" t="s">
        <v>6180</v>
      </c>
      <c r="J84" s="162">
        <f>BK84</f>
        <v>0</v>
      </c>
      <c r="L84" s="152"/>
      <c r="M84" s="156"/>
      <c r="P84" s="157">
        <f>SUM(P85:P94)</f>
        <v>0</v>
      </c>
      <c r="R84" s="157">
        <f>SUM(R85:R94)</f>
        <v>0</v>
      </c>
      <c r="T84" s="158">
        <f>SUM(T85:T94)</f>
        <v>0</v>
      </c>
      <c r="AR84" s="153" t="s">
        <v>79</v>
      </c>
      <c r="AT84" s="159" t="s">
        <v>70</v>
      </c>
      <c r="AU84" s="159" t="s">
        <v>15</v>
      </c>
      <c r="AY84" s="153" t="s">
        <v>176</v>
      </c>
      <c r="BK84" s="160">
        <f>SUM(BK85:BK94)</f>
        <v>0</v>
      </c>
    </row>
    <row r="85" spans="2:65" s="99" customFormat="1" ht="16.5" customHeight="1">
      <c r="B85" s="100"/>
      <c r="C85" s="206" t="s">
        <v>15</v>
      </c>
      <c r="D85" s="206" t="s">
        <v>178</v>
      </c>
      <c r="E85" s="207" t="s">
        <v>6181</v>
      </c>
      <c r="F85" s="208" t="s">
        <v>6182</v>
      </c>
      <c r="G85" s="209" t="s">
        <v>269</v>
      </c>
      <c r="H85" s="210">
        <v>90</v>
      </c>
      <c r="I85" s="4"/>
      <c r="J85" s="211">
        <f aca="true" t="shared" si="0" ref="J85:J94">ROUND(I85*H85,2)</f>
        <v>0</v>
      </c>
      <c r="K85" s="208" t="s">
        <v>3</v>
      </c>
      <c r="L85" s="100"/>
      <c r="M85" s="212" t="s">
        <v>3</v>
      </c>
      <c r="N85" s="163" t="s">
        <v>42</v>
      </c>
      <c r="P85" s="164">
        <f aca="true" t="shared" si="1" ref="P85:P94">O85*H85</f>
        <v>0</v>
      </c>
      <c r="Q85" s="164">
        <v>0</v>
      </c>
      <c r="R85" s="164">
        <f aca="true" t="shared" si="2" ref="R85:R94">Q85*H85</f>
        <v>0</v>
      </c>
      <c r="S85" s="164">
        <v>0</v>
      </c>
      <c r="T85" s="165">
        <f aca="true" t="shared" si="3" ref="T85:T94">S85*H85</f>
        <v>0</v>
      </c>
      <c r="AR85" s="166" t="s">
        <v>288</v>
      </c>
      <c r="AT85" s="166" t="s">
        <v>178</v>
      </c>
      <c r="AU85" s="166" t="s">
        <v>79</v>
      </c>
      <c r="AY85" s="92" t="s">
        <v>176</v>
      </c>
      <c r="BE85" s="167">
        <f aca="true" t="shared" si="4" ref="BE85:BE94">IF(N85="základní",J85,0)</f>
        <v>0</v>
      </c>
      <c r="BF85" s="167">
        <f aca="true" t="shared" si="5" ref="BF85:BF94">IF(N85="snížená",J85,0)</f>
        <v>0</v>
      </c>
      <c r="BG85" s="167">
        <f aca="true" t="shared" si="6" ref="BG85:BG94">IF(N85="zákl. přenesená",J85,0)</f>
        <v>0</v>
      </c>
      <c r="BH85" s="167">
        <f aca="true" t="shared" si="7" ref="BH85:BH94">IF(N85="sníž. přenesená",J85,0)</f>
        <v>0</v>
      </c>
      <c r="BI85" s="167">
        <f aca="true" t="shared" si="8" ref="BI85:BI94">IF(N85="nulová",J85,0)</f>
        <v>0</v>
      </c>
      <c r="BJ85" s="92" t="s">
        <v>15</v>
      </c>
      <c r="BK85" s="167">
        <f aca="true" t="shared" si="9" ref="BK85:BK94">ROUND(I85*H85,2)</f>
        <v>0</v>
      </c>
      <c r="BL85" s="92" t="s">
        <v>288</v>
      </c>
      <c r="BM85" s="166" t="s">
        <v>6183</v>
      </c>
    </row>
    <row r="86" spans="2:65" s="99" customFormat="1" ht="16.5" customHeight="1">
      <c r="B86" s="100"/>
      <c r="C86" s="206" t="s">
        <v>79</v>
      </c>
      <c r="D86" s="206" t="s">
        <v>178</v>
      </c>
      <c r="E86" s="207" t="s">
        <v>6184</v>
      </c>
      <c r="F86" s="208" t="s">
        <v>6185</v>
      </c>
      <c r="G86" s="209" t="s">
        <v>269</v>
      </c>
      <c r="H86" s="210">
        <v>40</v>
      </c>
      <c r="I86" s="4"/>
      <c r="J86" s="211">
        <f t="shared" si="0"/>
        <v>0</v>
      </c>
      <c r="K86" s="208" t="s">
        <v>3</v>
      </c>
      <c r="L86" s="100"/>
      <c r="M86" s="212" t="s">
        <v>3</v>
      </c>
      <c r="N86" s="163" t="s">
        <v>42</v>
      </c>
      <c r="P86" s="164">
        <f t="shared" si="1"/>
        <v>0</v>
      </c>
      <c r="Q86" s="164">
        <v>0</v>
      </c>
      <c r="R86" s="164">
        <f t="shared" si="2"/>
        <v>0</v>
      </c>
      <c r="S86" s="164">
        <v>0</v>
      </c>
      <c r="T86" s="165">
        <f t="shared" si="3"/>
        <v>0</v>
      </c>
      <c r="AR86" s="166" t="s">
        <v>288</v>
      </c>
      <c r="AT86" s="166" t="s">
        <v>178</v>
      </c>
      <c r="AU86" s="166" t="s">
        <v>79</v>
      </c>
      <c r="AY86" s="92" t="s">
        <v>176</v>
      </c>
      <c r="BE86" s="167">
        <f t="shared" si="4"/>
        <v>0</v>
      </c>
      <c r="BF86" s="167">
        <f t="shared" si="5"/>
        <v>0</v>
      </c>
      <c r="BG86" s="167">
        <f t="shared" si="6"/>
        <v>0</v>
      </c>
      <c r="BH86" s="167">
        <f t="shared" si="7"/>
        <v>0</v>
      </c>
      <c r="BI86" s="167">
        <f t="shared" si="8"/>
        <v>0</v>
      </c>
      <c r="BJ86" s="92" t="s">
        <v>15</v>
      </c>
      <c r="BK86" s="167">
        <f t="shared" si="9"/>
        <v>0</v>
      </c>
      <c r="BL86" s="92" t="s">
        <v>288</v>
      </c>
      <c r="BM86" s="166" t="s">
        <v>6186</v>
      </c>
    </row>
    <row r="87" spans="2:65" s="99" customFormat="1" ht="24.2" customHeight="1">
      <c r="B87" s="100"/>
      <c r="C87" s="206" t="s">
        <v>195</v>
      </c>
      <c r="D87" s="206" t="s">
        <v>178</v>
      </c>
      <c r="E87" s="207" t="s">
        <v>6187</v>
      </c>
      <c r="F87" s="208" t="s">
        <v>6188</v>
      </c>
      <c r="G87" s="209" t="s">
        <v>269</v>
      </c>
      <c r="H87" s="210">
        <v>50</v>
      </c>
      <c r="I87" s="4"/>
      <c r="J87" s="211">
        <f t="shared" si="0"/>
        <v>0</v>
      </c>
      <c r="K87" s="208" t="s">
        <v>3</v>
      </c>
      <c r="L87" s="100"/>
      <c r="M87" s="212" t="s">
        <v>3</v>
      </c>
      <c r="N87" s="163" t="s">
        <v>42</v>
      </c>
      <c r="P87" s="164">
        <f t="shared" si="1"/>
        <v>0</v>
      </c>
      <c r="Q87" s="164">
        <v>0</v>
      </c>
      <c r="R87" s="164">
        <f t="shared" si="2"/>
        <v>0</v>
      </c>
      <c r="S87" s="164">
        <v>0</v>
      </c>
      <c r="T87" s="165">
        <f t="shared" si="3"/>
        <v>0</v>
      </c>
      <c r="AR87" s="166" t="s">
        <v>288</v>
      </c>
      <c r="AT87" s="166" t="s">
        <v>178</v>
      </c>
      <c r="AU87" s="166" t="s">
        <v>79</v>
      </c>
      <c r="AY87" s="92" t="s">
        <v>176</v>
      </c>
      <c r="BE87" s="167">
        <f t="shared" si="4"/>
        <v>0</v>
      </c>
      <c r="BF87" s="167">
        <f t="shared" si="5"/>
        <v>0</v>
      </c>
      <c r="BG87" s="167">
        <f t="shared" si="6"/>
        <v>0</v>
      </c>
      <c r="BH87" s="167">
        <f t="shared" si="7"/>
        <v>0</v>
      </c>
      <c r="BI87" s="167">
        <f t="shared" si="8"/>
        <v>0</v>
      </c>
      <c r="BJ87" s="92" t="s">
        <v>15</v>
      </c>
      <c r="BK87" s="167">
        <f t="shared" si="9"/>
        <v>0</v>
      </c>
      <c r="BL87" s="92" t="s">
        <v>288</v>
      </c>
      <c r="BM87" s="166" t="s">
        <v>6189</v>
      </c>
    </row>
    <row r="88" spans="2:65" s="99" customFormat="1" ht="16.5" customHeight="1">
      <c r="B88" s="100"/>
      <c r="C88" s="206" t="s">
        <v>183</v>
      </c>
      <c r="D88" s="206" t="s">
        <v>178</v>
      </c>
      <c r="E88" s="207" t="s">
        <v>6190</v>
      </c>
      <c r="F88" s="208" t="s">
        <v>6191</v>
      </c>
      <c r="G88" s="209" t="s">
        <v>269</v>
      </c>
      <c r="H88" s="210">
        <v>80</v>
      </c>
      <c r="I88" s="4"/>
      <c r="J88" s="211">
        <f t="shared" si="0"/>
        <v>0</v>
      </c>
      <c r="K88" s="208" t="s">
        <v>3</v>
      </c>
      <c r="L88" s="100"/>
      <c r="M88" s="212" t="s">
        <v>3</v>
      </c>
      <c r="N88" s="163" t="s">
        <v>42</v>
      </c>
      <c r="P88" s="164">
        <f t="shared" si="1"/>
        <v>0</v>
      </c>
      <c r="Q88" s="164">
        <v>0</v>
      </c>
      <c r="R88" s="164">
        <f t="shared" si="2"/>
        <v>0</v>
      </c>
      <c r="S88" s="164">
        <v>0</v>
      </c>
      <c r="T88" s="165">
        <f t="shared" si="3"/>
        <v>0</v>
      </c>
      <c r="AR88" s="166" t="s">
        <v>288</v>
      </c>
      <c r="AT88" s="166" t="s">
        <v>178</v>
      </c>
      <c r="AU88" s="166" t="s">
        <v>79</v>
      </c>
      <c r="AY88" s="92" t="s">
        <v>176</v>
      </c>
      <c r="BE88" s="167">
        <f t="shared" si="4"/>
        <v>0</v>
      </c>
      <c r="BF88" s="167">
        <f t="shared" si="5"/>
        <v>0</v>
      </c>
      <c r="BG88" s="167">
        <f t="shared" si="6"/>
        <v>0</v>
      </c>
      <c r="BH88" s="167">
        <f t="shared" si="7"/>
        <v>0</v>
      </c>
      <c r="BI88" s="167">
        <f t="shared" si="8"/>
        <v>0</v>
      </c>
      <c r="BJ88" s="92" t="s">
        <v>15</v>
      </c>
      <c r="BK88" s="167">
        <f t="shared" si="9"/>
        <v>0</v>
      </c>
      <c r="BL88" s="92" t="s">
        <v>288</v>
      </c>
      <c r="BM88" s="166" t="s">
        <v>6192</v>
      </c>
    </row>
    <row r="89" spans="2:65" s="99" customFormat="1" ht="16.5" customHeight="1">
      <c r="B89" s="100"/>
      <c r="C89" s="206" t="s">
        <v>213</v>
      </c>
      <c r="D89" s="206" t="s">
        <v>178</v>
      </c>
      <c r="E89" s="207" t="s">
        <v>6193</v>
      </c>
      <c r="F89" s="208" t="s">
        <v>6194</v>
      </c>
      <c r="G89" s="209" t="s">
        <v>269</v>
      </c>
      <c r="H89" s="210">
        <v>80</v>
      </c>
      <c r="I89" s="4"/>
      <c r="J89" s="211">
        <f t="shared" si="0"/>
        <v>0</v>
      </c>
      <c r="K89" s="208" t="s">
        <v>3</v>
      </c>
      <c r="L89" s="100"/>
      <c r="M89" s="212" t="s">
        <v>3</v>
      </c>
      <c r="N89" s="163" t="s">
        <v>42</v>
      </c>
      <c r="P89" s="164">
        <f t="shared" si="1"/>
        <v>0</v>
      </c>
      <c r="Q89" s="164">
        <v>0</v>
      </c>
      <c r="R89" s="164">
        <f t="shared" si="2"/>
        <v>0</v>
      </c>
      <c r="S89" s="164">
        <v>0</v>
      </c>
      <c r="T89" s="165">
        <f t="shared" si="3"/>
        <v>0</v>
      </c>
      <c r="AR89" s="166" t="s">
        <v>288</v>
      </c>
      <c r="AT89" s="166" t="s">
        <v>178</v>
      </c>
      <c r="AU89" s="166" t="s">
        <v>79</v>
      </c>
      <c r="AY89" s="92" t="s">
        <v>176</v>
      </c>
      <c r="BE89" s="167">
        <f t="shared" si="4"/>
        <v>0</v>
      </c>
      <c r="BF89" s="167">
        <f t="shared" si="5"/>
        <v>0</v>
      </c>
      <c r="BG89" s="167">
        <f t="shared" si="6"/>
        <v>0</v>
      </c>
      <c r="BH89" s="167">
        <f t="shared" si="7"/>
        <v>0</v>
      </c>
      <c r="BI89" s="167">
        <f t="shared" si="8"/>
        <v>0</v>
      </c>
      <c r="BJ89" s="92" t="s">
        <v>15</v>
      </c>
      <c r="BK89" s="167">
        <f t="shared" si="9"/>
        <v>0</v>
      </c>
      <c r="BL89" s="92" t="s">
        <v>288</v>
      </c>
      <c r="BM89" s="166" t="s">
        <v>6195</v>
      </c>
    </row>
    <row r="90" spans="2:65" s="99" customFormat="1" ht="16.5" customHeight="1">
      <c r="B90" s="100"/>
      <c r="C90" s="206" t="s">
        <v>223</v>
      </c>
      <c r="D90" s="206" t="s">
        <v>178</v>
      </c>
      <c r="E90" s="207" t="s">
        <v>6196</v>
      </c>
      <c r="F90" s="208" t="s">
        <v>6197</v>
      </c>
      <c r="G90" s="209" t="s">
        <v>269</v>
      </c>
      <c r="H90" s="210">
        <v>90</v>
      </c>
      <c r="I90" s="4"/>
      <c r="J90" s="211">
        <f t="shared" si="0"/>
        <v>0</v>
      </c>
      <c r="K90" s="208" t="s">
        <v>3</v>
      </c>
      <c r="L90" s="100"/>
      <c r="M90" s="212" t="s">
        <v>3</v>
      </c>
      <c r="N90" s="163" t="s">
        <v>42</v>
      </c>
      <c r="P90" s="164">
        <f t="shared" si="1"/>
        <v>0</v>
      </c>
      <c r="Q90" s="164">
        <v>0</v>
      </c>
      <c r="R90" s="164">
        <f t="shared" si="2"/>
        <v>0</v>
      </c>
      <c r="S90" s="164">
        <v>0</v>
      </c>
      <c r="T90" s="165">
        <f t="shared" si="3"/>
        <v>0</v>
      </c>
      <c r="AR90" s="166" t="s">
        <v>288</v>
      </c>
      <c r="AT90" s="166" t="s">
        <v>178</v>
      </c>
      <c r="AU90" s="166" t="s">
        <v>79</v>
      </c>
      <c r="AY90" s="92" t="s">
        <v>176</v>
      </c>
      <c r="BE90" s="167">
        <f t="shared" si="4"/>
        <v>0</v>
      </c>
      <c r="BF90" s="167">
        <f t="shared" si="5"/>
        <v>0</v>
      </c>
      <c r="BG90" s="167">
        <f t="shared" si="6"/>
        <v>0</v>
      </c>
      <c r="BH90" s="167">
        <f t="shared" si="7"/>
        <v>0</v>
      </c>
      <c r="BI90" s="167">
        <f t="shared" si="8"/>
        <v>0</v>
      </c>
      <c r="BJ90" s="92" t="s">
        <v>15</v>
      </c>
      <c r="BK90" s="167">
        <f t="shared" si="9"/>
        <v>0</v>
      </c>
      <c r="BL90" s="92" t="s">
        <v>288</v>
      </c>
      <c r="BM90" s="166" t="s">
        <v>6198</v>
      </c>
    </row>
    <row r="91" spans="2:65" s="99" customFormat="1" ht="16.5" customHeight="1">
      <c r="B91" s="100"/>
      <c r="C91" s="206" t="s">
        <v>235</v>
      </c>
      <c r="D91" s="206" t="s">
        <v>178</v>
      </c>
      <c r="E91" s="207" t="s">
        <v>6199</v>
      </c>
      <c r="F91" s="208" t="s">
        <v>6200</v>
      </c>
      <c r="G91" s="209" t="s">
        <v>2707</v>
      </c>
      <c r="H91" s="210">
        <v>3</v>
      </c>
      <c r="I91" s="4"/>
      <c r="J91" s="211">
        <f t="shared" si="0"/>
        <v>0</v>
      </c>
      <c r="K91" s="208" t="s">
        <v>3</v>
      </c>
      <c r="L91" s="100"/>
      <c r="M91" s="212" t="s">
        <v>3</v>
      </c>
      <c r="N91" s="163" t="s">
        <v>42</v>
      </c>
      <c r="P91" s="164">
        <f t="shared" si="1"/>
        <v>0</v>
      </c>
      <c r="Q91" s="164">
        <v>0</v>
      </c>
      <c r="R91" s="164">
        <f t="shared" si="2"/>
        <v>0</v>
      </c>
      <c r="S91" s="164">
        <v>0</v>
      </c>
      <c r="T91" s="165">
        <f t="shared" si="3"/>
        <v>0</v>
      </c>
      <c r="AR91" s="166" t="s">
        <v>288</v>
      </c>
      <c r="AT91" s="166" t="s">
        <v>178</v>
      </c>
      <c r="AU91" s="166" t="s">
        <v>79</v>
      </c>
      <c r="AY91" s="92" t="s">
        <v>176</v>
      </c>
      <c r="BE91" s="167">
        <f t="shared" si="4"/>
        <v>0</v>
      </c>
      <c r="BF91" s="167">
        <f t="shared" si="5"/>
        <v>0</v>
      </c>
      <c r="BG91" s="167">
        <f t="shared" si="6"/>
        <v>0</v>
      </c>
      <c r="BH91" s="167">
        <f t="shared" si="7"/>
        <v>0</v>
      </c>
      <c r="BI91" s="167">
        <f t="shared" si="8"/>
        <v>0</v>
      </c>
      <c r="BJ91" s="92" t="s">
        <v>15</v>
      </c>
      <c r="BK91" s="167">
        <f t="shared" si="9"/>
        <v>0</v>
      </c>
      <c r="BL91" s="92" t="s">
        <v>288</v>
      </c>
      <c r="BM91" s="166" t="s">
        <v>6201</v>
      </c>
    </row>
    <row r="92" spans="2:65" s="99" customFormat="1" ht="21.75" customHeight="1">
      <c r="B92" s="100"/>
      <c r="C92" s="206" t="s">
        <v>241</v>
      </c>
      <c r="D92" s="206" t="s">
        <v>178</v>
      </c>
      <c r="E92" s="207" t="s">
        <v>6202</v>
      </c>
      <c r="F92" s="208" t="s">
        <v>6203</v>
      </c>
      <c r="G92" s="209" t="s">
        <v>2707</v>
      </c>
      <c r="H92" s="210">
        <v>1</v>
      </c>
      <c r="I92" s="4"/>
      <c r="J92" s="211">
        <f t="shared" si="0"/>
        <v>0</v>
      </c>
      <c r="K92" s="208" t="s">
        <v>3</v>
      </c>
      <c r="L92" s="100"/>
      <c r="M92" s="212" t="s">
        <v>3</v>
      </c>
      <c r="N92" s="163" t="s">
        <v>42</v>
      </c>
      <c r="P92" s="164">
        <f t="shared" si="1"/>
        <v>0</v>
      </c>
      <c r="Q92" s="164">
        <v>0</v>
      </c>
      <c r="R92" s="164">
        <f t="shared" si="2"/>
        <v>0</v>
      </c>
      <c r="S92" s="164">
        <v>0</v>
      </c>
      <c r="T92" s="165">
        <f t="shared" si="3"/>
        <v>0</v>
      </c>
      <c r="AR92" s="166" t="s">
        <v>288</v>
      </c>
      <c r="AT92" s="166" t="s">
        <v>178</v>
      </c>
      <c r="AU92" s="166" t="s">
        <v>79</v>
      </c>
      <c r="AY92" s="92" t="s">
        <v>176</v>
      </c>
      <c r="BE92" s="167">
        <f t="shared" si="4"/>
        <v>0</v>
      </c>
      <c r="BF92" s="167">
        <f t="shared" si="5"/>
        <v>0</v>
      </c>
      <c r="BG92" s="167">
        <f t="shared" si="6"/>
        <v>0</v>
      </c>
      <c r="BH92" s="167">
        <f t="shared" si="7"/>
        <v>0</v>
      </c>
      <c r="BI92" s="167">
        <f t="shared" si="8"/>
        <v>0</v>
      </c>
      <c r="BJ92" s="92" t="s">
        <v>15</v>
      </c>
      <c r="BK92" s="167">
        <f t="shared" si="9"/>
        <v>0</v>
      </c>
      <c r="BL92" s="92" t="s">
        <v>288</v>
      </c>
      <c r="BM92" s="166" t="s">
        <v>6204</v>
      </c>
    </row>
    <row r="93" spans="2:65" s="99" customFormat="1" ht="16.5" customHeight="1">
      <c r="B93" s="100"/>
      <c r="C93" s="206" t="s">
        <v>246</v>
      </c>
      <c r="D93" s="206" t="s">
        <v>178</v>
      </c>
      <c r="E93" s="207" t="s">
        <v>6205</v>
      </c>
      <c r="F93" s="208" t="s">
        <v>6206</v>
      </c>
      <c r="G93" s="209" t="s">
        <v>2707</v>
      </c>
      <c r="H93" s="210">
        <v>2</v>
      </c>
      <c r="I93" s="4"/>
      <c r="J93" s="211">
        <f t="shared" si="0"/>
        <v>0</v>
      </c>
      <c r="K93" s="208" t="s">
        <v>3</v>
      </c>
      <c r="L93" s="100"/>
      <c r="M93" s="212" t="s">
        <v>3</v>
      </c>
      <c r="N93" s="163" t="s">
        <v>42</v>
      </c>
      <c r="P93" s="164">
        <f t="shared" si="1"/>
        <v>0</v>
      </c>
      <c r="Q93" s="164">
        <v>0</v>
      </c>
      <c r="R93" s="164">
        <f t="shared" si="2"/>
        <v>0</v>
      </c>
      <c r="S93" s="164">
        <v>0</v>
      </c>
      <c r="T93" s="165">
        <f t="shared" si="3"/>
        <v>0</v>
      </c>
      <c r="AR93" s="166" t="s">
        <v>288</v>
      </c>
      <c r="AT93" s="166" t="s">
        <v>178</v>
      </c>
      <c r="AU93" s="166" t="s">
        <v>79</v>
      </c>
      <c r="AY93" s="92" t="s">
        <v>176</v>
      </c>
      <c r="BE93" s="167">
        <f t="shared" si="4"/>
        <v>0</v>
      </c>
      <c r="BF93" s="167">
        <f t="shared" si="5"/>
        <v>0</v>
      </c>
      <c r="BG93" s="167">
        <f t="shared" si="6"/>
        <v>0</v>
      </c>
      <c r="BH93" s="167">
        <f t="shared" si="7"/>
        <v>0</v>
      </c>
      <c r="BI93" s="167">
        <f t="shared" si="8"/>
        <v>0</v>
      </c>
      <c r="BJ93" s="92" t="s">
        <v>15</v>
      </c>
      <c r="BK93" s="167">
        <f t="shared" si="9"/>
        <v>0</v>
      </c>
      <c r="BL93" s="92" t="s">
        <v>288</v>
      </c>
      <c r="BM93" s="166" t="s">
        <v>6207</v>
      </c>
    </row>
    <row r="94" spans="2:65" s="99" customFormat="1" ht="16.5" customHeight="1">
      <c r="B94" s="100"/>
      <c r="C94" s="206" t="s">
        <v>253</v>
      </c>
      <c r="D94" s="206" t="s">
        <v>178</v>
      </c>
      <c r="E94" s="207" t="s">
        <v>6208</v>
      </c>
      <c r="F94" s="208" t="s">
        <v>6209</v>
      </c>
      <c r="G94" s="209" t="s">
        <v>269</v>
      </c>
      <c r="H94" s="210">
        <v>20</v>
      </c>
      <c r="I94" s="4"/>
      <c r="J94" s="211">
        <f t="shared" si="0"/>
        <v>0</v>
      </c>
      <c r="K94" s="208" t="s">
        <v>3</v>
      </c>
      <c r="L94" s="100"/>
      <c r="M94" s="212" t="s">
        <v>3</v>
      </c>
      <c r="N94" s="163" t="s">
        <v>42</v>
      </c>
      <c r="P94" s="164">
        <f t="shared" si="1"/>
        <v>0</v>
      </c>
      <c r="Q94" s="164">
        <v>0</v>
      </c>
      <c r="R94" s="164">
        <f t="shared" si="2"/>
        <v>0</v>
      </c>
      <c r="S94" s="164">
        <v>0</v>
      </c>
      <c r="T94" s="165">
        <f t="shared" si="3"/>
        <v>0</v>
      </c>
      <c r="AR94" s="166" t="s">
        <v>288</v>
      </c>
      <c r="AT94" s="166" t="s">
        <v>178</v>
      </c>
      <c r="AU94" s="166" t="s">
        <v>79</v>
      </c>
      <c r="AY94" s="92" t="s">
        <v>176</v>
      </c>
      <c r="BE94" s="167">
        <f t="shared" si="4"/>
        <v>0</v>
      </c>
      <c r="BF94" s="167">
        <f t="shared" si="5"/>
        <v>0</v>
      </c>
      <c r="BG94" s="167">
        <f t="shared" si="6"/>
        <v>0</v>
      </c>
      <c r="BH94" s="167">
        <f t="shared" si="7"/>
        <v>0</v>
      </c>
      <c r="BI94" s="167">
        <f t="shared" si="8"/>
        <v>0</v>
      </c>
      <c r="BJ94" s="92" t="s">
        <v>15</v>
      </c>
      <c r="BK94" s="167">
        <f t="shared" si="9"/>
        <v>0</v>
      </c>
      <c r="BL94" s="92" t="s">
        <v>288</v>
      </c>
      <c r="BM94" s="166" t="s">
        <v>6210</v>
      </c>
    </row>
    <row r="95" spans="2:63" s="151" customFormat="1" ht="22.9" customHeight="1">
      <c r="B95" s="152"/>
      <c r="D95" s="153" t="s">
        <v>70</v>
      </c>
      <c r="E95" s="161" t="s">
        <v>2712</v>
      </c>
      <c r="F95" s="161" t="s">
        <v>6211</v>
      </c>
      <c r="I95" s="3"/>
      <c r="J95" s="162">
        <f>BK95</f>
        <v>0</v>
      </c>
      <c r="L95" s="152"/>
      <c r="M95" s="156"/>
      <c r="P95" s="157">
        <f>SUM(P96:P109)</f>
        <v>0</v>
      </c>
      <c r="R95" s="157">
        <f>SUM(R96:R109)</f>
        <v>0</v>
      </c>
      <c r="T95" s="158">
        <f>SUM(T96:T109)</f>
        <v>0</v>
      </c>
      <c r="AR95" s="153" t="s">
        <v>79</v>
      </c>
      <c r="AT95" s="159" t="s">
        <v>70</v>
      </c>
      <c r="AU95" s="159" t="s">
        <v>15</v>
      </c>
      <c r="AY95" s="153" t="s">
        <v>176</v>
      </c>
      <c r="BK95" s="160">
        <f>SUM(BK96:BK109)</f>
        <v>0</v>
      </c>
    </row>
    <row r="96" spans="2:65" s="99" customFormat="1" ht="24.2" customHeight="1">
      <c r="B96" s="100"/>
      <c r="C96" s="206" t="s">
        <v>259</v>
      </c>
      <c r="D96" s="206" t="s">
        <v>178</v>
      </c>
      <c r="E96" s="207" t="s">
        <v>6212</v>
      </c>
      <c r="F96" s="208" t="s">
        <v>6213</v>
      </c>
      <c r="G96" s="209" t="s">
        <v>269</v>
      </c>
      <c r="H96" s="210">
        <v>60</v>
      </c>
      <c r="I96" s="4"/>
      <c r="J96" s="211">
        <f aca="true" t="shared" si="10" ref="J96:J109">ROUND(I96*H96,2)</f>
        <v>0</v>
      </c>
      <c r="K96" s="208" t="s">
        <v>3</v>
      </c>
      <c r="L96" s="100"/>
      <c r="M96" s="212" t="s">
        <v>3</v>
      </c>
      <c r="N96" s="163" t="s">
        <v>42</v>
      </c>
      <c r="P96" s="164">
        <f aca="true" t="shared" si="11" ref="P96:P109">O96*H96</f>
        <v>0</v>
      </c>
      <c r="Q96" s="164">
        <v>0</v>
      </c>
      <c r="R96" s="164">
        <f aca="true" t="shared" si="12" ref="R96:R109">Q96*H96</f>
        <v>0</v>
      </c>
      <c r="S96" s="164">
        <v>0</v>
      </c>
      <c r="T96" s="165">
        <f aca="true" t="shared" si="13" ref="T96:T109">S96*H96</f>
        <v>0</v>
      </c>
      <c r="AR96" s="166" t="s">
        <v>288</v>
      </c>
      <c r="AT96" s="166" t="s">
        <v>178</v>
      </c>
      <c r="AU96" s="166" t="s">
        <v>79</v>
      </c>
      <c r="AY96" s="92" t="s">
        <v>176</v>
      </c>
      <c r="BE96" s="167">
        <f aca="true" t="shared" si="14" ref="BE96:BE109">IF(N96="základní",J96,0)</f>
        <v>0</v>
      </c>
      <c r="BF96" s="167">
        <f aca="true" t="shared" si="15" ref="BF96:BF109">IF(N96="snížená",J96,0)</f>
        <v>0</v>
      </c>
      <c r="BG96" s="167">
        <f aca="true" t="shared" si="16" ref="BG96:BG109">IF(N96="zákl. přenesená",J96,0)</f>
        <v>0</v>
      </c>
      <c r="BH96" s="167">
        <f aca="true" t="shared" si="17" ref="BH96:BH109">IF(N96="sníž. přenesená",J96,0)</f>
        <v>0</v>
      </c>
      <c r="BI96" s="167">
        <f aca="true" t="shared" si="18" ref="BI96:BI109">IF(N96="nulová",J96,0)</f>
        <v>0</v>
      </c>
      <c r="BJ96" s="92" t="s">
        <v>15</v>
      </c>
      <c r="BK96" s="167">
        <f aca="true" t="shared" si="19" ref="BK96:BK109">ROUND(I96*H96,2)</f>
        <v>0</v>
      </c>
      <c r="BL96" s="92" t="s">
        <v>288</v>
      </c>
      <c r="BM96" s="166" t="s">
        <v>6214</v>
      </c>
    </row>
    <row r="97" spans="2:65" s="99" customFormat="1" ht="24.2" customHeight="1">
      <c r="B97" s="100"/>
      <c r="C97" s="206" t="s">
        <v>266</v>
      </c>
      <c r="D97" s="206" t="s">
        <v>178</v>
      </c>
      <c r="E97" s="207" t="s">
        <v>6215</v>
      </c>
      <c r="F97" s="208" t="s">
        <v>6216</v>
      </c>
      <c r="G97" s="209" t="s">
        <v>269</v>
      </c>
      <c r="H97" s="210">
        <v>5</v>
      </c>
      <c r="I97" s="4"/>
      <c r="J97" s="211">
        <f t="shared" si="10"/>
        <v>0</v>
      </c>
      <c r="K97" s="208" t="s">
        <v>3</v>
      </c>
      <c r="L97" s="100"/>
      <c r="M97" s="212" t="s">
        <v>3</v>
      </c>
      <c r="N97" s="163" t="s">
        <v>42</v>
      </c>
      <c r="P97" s="164">
        <f t="shared" si="11"/>
        <v>0</v>
      </c>
      <c r="Q97" s="164">
        <v>0</v>
      </c>
      <c r="R97" s="164">
        <f t="shared" si="12"/>
        <v>0</v>
      </c>
      <c r="S97" s="164">
        <v>0</v>
      </c>
      <c r="T97" s="165">
        <f t="shared" si="13"/>
        <v>0</v>
      </c>
      <c r="AR97" s="166" t="s">
        <v>288</v>
      </c>
      <c r="AT97" s="166" t="s">
        <v>178</v>
      </c>
      <c r="AU97" s="166" t="s">
        <v>79</v>
      </c>
      <c r="AY97" s="92" t="s">
        <v>176</v>
      </c>
      <c r="BE97" s="167">
        <f t="shared" si="14"/>
        <v>0</v>
      </c>
      <c r="BF97" s="167">
        <f t="shared" si="15"/>
        <v>0</v>
      </c>
      <c r="BG97" s="167">
        <f t="shared" si="16"/>
        <v>0</v>
      </c>
      <c r="BH97" s="167">
        <f t="shared" si="17"/>
        <v>0</v>
      </c>
      <c r="BI97" s="167">
        <f t="shared" si="18"/>
        <v>0</v>
      </c>
      <c r="BJ97" s="92" t="s">
        <v>15</v>
      </c>
      <c r="BK97" s="167">
        <f t="shared" si="19"/>
        <v>0</v>
      </c>
      <c r="BL97" s="92" t="s">
        <v>288</v>
      </c>
      <c r="BM97" s="166" t="s">
        <v>6217</v>
      </c>
    </row>
    <row r="98" spans="2:65" s="99" customFormat="1" ht="16.5" customHeight="1">
      <c r="B98" s="100"/>
      <c r="C98" s="206" t="s">
        <v>273</v>
      </c>
      <c r="D98" s="206" t="s">
        <v>178</v>
      </c>
      <c r="E98" s="207" t="s">
        <v>6218</v>
      </c>
      <c r="F98" s="208" t="s">
        <v>6219</v>
      </c>
      <c r="G98" s="209" t="s">
        <v>269</v>
      </c>
      <c r="H98" s="210">
        <v>60</v>
      </c>
      <c r="I98" s="4"/>
      <c r="J98" s="211">
        <f t="shared" si="10"/>
        <v>0</v>
      </c>
      <c r="K98" s="208" t="s">
        <v>3</v>
      </c>
      <c r="L98" s="100"/>
      <c r="M98" s="212" t="s">
        <v>3</v>
      </c>
      <c r="N98" s="163" t="s">
        <v>42</v>
      </c>
      <c r="P98" s="164">
        <f t="shared" si="11"/>
        <v>0</v>
      </c>
      <c r="Q98" s="164">
        <v>0</v>
      </c>
      <c r="R98" s="164">
        <f t="shared" si="12"/>
        <v>0</v>
      </c>
      <c r="S98" s="164">
        <v>0</v>
      </c>
      <c r="T98" s="165">
        <f t="shared" si="13"/>
        <v>0</v>
      </c>
      <c r="AR98" s="166" t="s">
        <v>288</v>
      </c>
      <c r="AT98" s="166" t="s">
        <v>178</v>
      </c>
      <c r="AU98" s="166" t="s">
        <v>79</v>
      </c>
      <c r="AY98" s="92" t="s">
        <v>176</v>
      </c>
      <c r="BE98" s="167">
        <f t="shared" si="14"/>
        <v>0</v>
      </c>
      <c r="BF98" s="167">
        <f t="shared" si="15"/>
        <v>0</v>
      </c>
      <c r="BG98" s="167">
        <f t="shared" si="16"/>
        <v>0</v>
      </c>
      <c r="BH98" s="167">
        <f t="shared" si="17"/>
        <v>0</v>
      </c>
      <c r="BI98" s="167">
        <f t="shared" si="18"/>
        <v>0</v>
      </c>
      <c r="BJ98" s="92" t="s">
        <v>15</v>
      </c>
      <c r="BK98" s="167">
        <f t="shared" si="19"/>
        <v>0</v>
      </c>
      <c r="BL98" s="92" t="s">
        <v>288</v>
      </c>
      <c r="BM98" s="166" t="s">
        <v>6220</v>
      </c>
    </row>
    <row r="99" spans="2:65" s="99" customFormat="1" ht="16.5" customHeight="1">
      <c r="B99" s="100"/>
      <c r="C99" s="206" t="s">
        <v>277</v>
      </c>
      <c r="D99" s="206" t="s">
        <v>178</v>
      </c>
      <c r="E99" s="207" t="s">
        <v>6221</v>
      </c>
      <c r="F99" s="208" t="s">
        <v>6222</v>
      </c>
      <c r="G99" s="209" t="s">
        <v>269</v>
      </c>
      <c r="H99" s="210">
        <v>14</v>
      </c>
      <c r="I99" s="4"/>
      <c r="J99" s="211">
        <f t="shared" si="10"/>
        <v>0</v>
      </c>
      <c r="K99" s="208" t="s">
        <v>3</v>
      </c>
      <c r="L99" s="100"/>
      <c r="M99" s="212" t="s">
        <v>3</v>
      </c>
      <c r="N99" s="163" t="s">
        <v>42</v>
      </c>
      <c r="P99" s="164">
        <f t="shared" si="11"/>
        <v>0</v>
      </c>
      <c r="Q99" s="164">
        <v>0</v>
      </c>
      <c r="R99" s="164">
        <f t="shared" si="12"/>
        <v>0</v>
      </c>
      <c r="S99" s="164">
        <v>0</v>
      </c>
      <c r="T99" s="165">
        <f t="shared" si="13"/>
        <v>0</v>
      </c>
      <c r="AR99" s="166" t="s">
        <v>288</v>
      </c>
      <c r="AT99" s="166" t="s">
        <v>178</v>
      </c>
      <c r="AU99" s="166" t="s">
        <v>79</v>
      </c>
      <c r="AY99" s="92" t="s">
        <v>176</v>
      </c>
      <c r="BE99" s="167">
        <f t="shared" si="14"/>
        <v>0</v>
      </c>
      <c r="BF99" s="167">
        <f t="shared" si="15"/>
        <v>0</v>
      </c>
      <c r="BG99" s="167">
        <f t="shared" si="16"/>
        <v>0</v>
      </c>
      <c r="BH99" s="167">
        <f t="shared" si="17"/>
        <v>0</v>
      </c>
      <c r="BI99" s="167">
        <f t="shared" si="18"/>
        <v>0</v>
      </c>
      <c r="BJ99" s="92" t="s">
        <v>15</v>
      </c>
      <c r="BK99" s="167">
        <f t="shared" si="19"/>
        <v>0</v>
      </c>
      <c r="BL99" s="92" t="s">
        <v>288</v>
      </c>
      <c r="BM99" s="166" t="s">
        <v>6223</v>
      </c>
    </row>
    <row r="100" spans="2:65" s="99" customFormat="1" ht="16.5" customHeight="1">
      <c r="B100" s="100"/>
      <c r="C100" s="206" t="s">
        <v>9</v>
      </c>
      <c r="D100" s="206" t="s">
        <v>178</v>
      </c>
      <c r="E100" s="207" t="s">
        <v>6224</v>
      </c>
      <c r="F100" s="208" t="s">
        <v>6225</v>
      </c>
      <c r="G100" s="209" t="s">
        <v>191</v>
      </c>
      <c r="H100" s="210">
        <v>2</v>
      </c>
      <c r="I100" s="4"/>
      <c r="J100" s="211">
        <f t="shared" si="10"/>
        <v>0</v>
      </c>
      <c r="K100" s="208" t="s">
        <v>3</v>
      </c>
      <c r="L100" s="100"/>
      <c r="M100" s="212" t="s">
        <v>3</v>
      </c>
      <c r="N100" s="163" t="s">
        <v>42</v>
      </c>
      <c r="P100" s="164">
        <f t="shared" si="11"/>
        <v>0</v>
      </c>
      <c r="Q100" s="164">
        <v>0</v>
      </c>
      <c r="R100" s="164">
        <f t="shared" si="12"/>
        <v>0</v>
      </c>
      <c r="S100" s="164">
        <v>0</v>
      </c>
      <c r="T100" s="165">
        <f t="shared" si="13"/>
        <v>0</v>
      </c>
      <c r="AR100" s="166" t="s">
        <v>288</v>
      </c>
      <c r="AT100" s="166" t="s">
        <v>178</v>
      </c>
      <c r="AU100" s="166" t="s">
        <v>79</v>
      </c>
      <c r="AY100" s="92" t="s">
        <v>176</v>
      </c>
      <c r="BE100" s="167">
        <f t="shared" si="14"/>
        <v>0</v>
      </c>
      <c r="BF100" s="167">
        <f t="shared" si="15"/>
        <v>0</v>
      </c>
      <c r="BG100" s="167">
        <f t="shared" si="16"/>
        <v>0</v>
      </c>
      <c r="BH100" s="167">
        <f t="shared" si="17"/>
        <v>0</v>
      </c>
      <c r="BI100" s="167">
        <f t="shared" si="18"/>
        <v>0</v>
      </c>
      <c r="BJ100" s="92" t="s">
        <v>15</v>
      </c>
      <c r="BK100" s="167">
        <f t="shared" si="19"/>
        <v>0</v>
      </c>
      <c r="BL100" s="92" t="s">
        <v>288</v>
      </c>
      <c r="BM100" s="166" t="s">
        <v>6226</v>
      </c>
    </row>
    <row r="101" spans="2:65" s="99" customFormat="1" ht="24.2" customHeight="1">
      <c r="B101" s="100"/>
      <c r="C101" s="206" t="s">
        <v>288</v>
      </c>
      <c r="D101" s="206" t="s">
        <v>178</v>
      </c>
      <c r="E101" s="207" t="s">
        <v>6227</v>
      </c>
      <c r="F101" s="208" t="s">
        <v>6228</v>
      </c>
      <c r="G101" s="209" t="s">
        <v>269</v>
      </c>
      <c r="H101" s="210">
        <v>1</v>
      </c>
      <c r="I101" s="4"/>
      <c r="J101" s="211">
        <f t="shared" si="10"/>
        <v>0</v>
      </c>
      <c r="K101" s="208" t="s">
        <v>3</v>
      </c>
      <c r="L101" s="100"/>
      <c r="M101" s="212" t="s">
        <v>3</v>
      </c>
      <c r="N101" s="163" t="s">
        <v>42</v>
      </c>
      <c r="P101" s="164">
        <f t="shared" si="11"/>
        <v>0</v>
      </c>
      <c r="Q101" s="164">
        <v>0</v>
      </c>
      <c r="R101" s="164">
        <f t="shared" si="12"/>
        <v>0</v>
      </c>
      <c r="S101" s="164">
        <v>0</v>
      </c>
      <c r="T101" s="165">
        <f t="shared" si="13"/>
        <v>0</v>
      </c>
      <c r="AR101" s="166" t="s">
        <v>288</v>
      </c>
      <c r="AT101" s="166" t="s">
        <v>178</v>
      </c>
      <c r="AU101" s="166" t="s">
        <v>79</v>
      </c>
      <c r="AY101" s="92" t="s">
        <v>176</v>
      </c>
      <c r="BE101" s="167">
        <f t="shared" si="14"/>
        <v>0</v>
      </c>
      <c r="BF101" s="167">
        <f t="shared" si="15"/>
        <v>0</v>
      </c>
      <c r="BG101" s="167">
        <f t="shared" si="16"/>
        <v>0</v>
      </c>
      <c r="BH101" s="167">
        <f t="shared" si="17"/>
        <v>0</v>
      </c>
      <c r="BI101" s="167">
        <f t="shared" si="18"/>
        <v>0</v>
      </c>
      <c r="BJ101" s="92" t="s">
        <v>15</v>
      </c>
      <c r="BK101" s="167">
        <f t="shared" si="19"/>
        <v>0</v>
      </c>
      <c r="BL101" s="92" t="s">
        <v>288</v>
      </c>
      <c r="BM101" s="166" t="s">
        <v>6229</v>
      </c>
    </row>
    <row r="102" spans="2:65" s="99" customFormat="1" ht="16.5" customHeight="1">
      <c r="B102" s="100"/>
      <c r="C102" s="206" t="s">
        <v>293</v>
      </c>
      <c r="D102" s="206" t="s">
        <v>178</v>
      </c>
      <c r="E102" s="207" t="s">
        <v>6230</v>
      </c>
      <c r="F102" s="208" t="s">
        <v>6231</v>
      </c>
      <c r="G102" s="209" t="s">
        <v>269</v>
      </c>
      <c r="H102" s="210">
        <v>60</v>
      </c>
      <c r="I102" s="4"/>
      <c r="J102" s="211">
        <f t="shared" si="10"/>
        <v>0</v>
      </c>
      <c r="K102" s="208" t="s">
        <v>3</v>
      </c>
      <c r="L102" s="100"/>
      <c r="M102" s="212" t="s">
        <v>3</v>
      </c>
      <c r="N102" s="163" t="s">
        <v>42</v>
      </c>
      <c r="P102" s="164">
        <f t="shared" si="11"/>
        <v>0</v>
      </c>
      <c r="Q102" s="164">
        <v>0</v>
      </c>
      <c r="R102" s="164">
        <f t="shared" si="12"/>
        <v>0</v>
      </c>
      <c r="S102" s="164">
        <v>0</v>
      </c>
      <c r="T102" s="165">
        <f t="shared" si="13"/>
        <v>0</v>
      </c>
      <c r="AR102" s="166" t="s">
        <v>288</v>
      </c>
      <c r="AT102" s="166" t="s">
        <v>178</v>
      </c>
      <c r="AU102" s="166" t="s">
        <v>79</v>
      </c>
      <c r="AY102" s="92" t="s">
        <v>176</v>
      </c>
      <c r="BE102" s="167">
        <f t="shared" si="14"/>
        <v>0</v>
      </c>
      <c r="BF102" s="167">
        <f t="shared" si="15"/>
        <v>0</v>
      </c>
      <c r="BG102" s="167">
        <f t="shared" si="16"/>
        <v>0</v>
      </c>
      <c r="BH102" s="167">
        <f t="shared" si="17"/>
        <v>0</v>
      </c>
      <c r="BI102" s="167">
        <f t="shared" si="18"/>
        <v>0</v>
      </c>
      <c r="BJ102" s="92" t="s">
        <v>15</v>
      </c>
      <c r="BK102" s="167">
        <f t="shared" si="19"/>
        <v>0</v>
      </c>
      <c r="BL102" s="92" t="s">
        <v>288</v>
      </c>
      <c r="BM102" s="166" t="s">
        <v>6232</v>
      </c>
    </row>
    <row r="103" spans="2:65" s="99" customFormat="1" ht="16.5" customHeight="1">
      <c r="B103" s="100"/>
      <c r="C103" s="206" t="s">
        <v>300</v>
      </c>
      <c r="D103" s="206" t="s">
        <v>178</v>
      </c>
      <c r="E103" s="207" t="s">
        <v>6233</v>
      </c>
      <c r="F103" s="208" t="s">
        <v>6234</v>
      </c>
      <c r="G103" s="209" t="s">
        <v>269</v>
      </c>
      <c r="H103" s="210">
        <v>60</v>
      </c>
      <c r="I103" s="4"/>
      <c r="J103" s="211">
        <f t="shared" si="10"/>
        <v>0</v>
      </c>
      <c r="K103" s="208" t="s">
        <v>3</v>
      </c>
      <c r="L103" s="100"/>
      <c r="M103" s="212" t="s">
        <v>3</v>
      </c>
      <c r="N103" s="163" t="s">
        <v>42</v>
      </c>
      <c r="P103" s="164">
        <f t="shared" si="11"/>
        <v>0</v>
      </c>
      <c r="Q103" s="164">
        <v>0</v>
      </c>
      <c r="R103" s="164">
        <f t="shared" si="12"/>
        <v>0</v>
      </c>
      <c r="S103" s="164">
        <v>0</v>
      </c>
      <c r="T103" s="165">
        <f t="shared" si="13"/>
        <v>0</v>
      </c>
      <c r="AR103" s="166" t="s">
        <v>288</v>
      </c>
      <c r="AT103" s="166" t="s">
        <v>178</v>
      </c>
      <c r="AU103" s="166" t="s">
        <v>79</v>
      </c>
      <c r="AY103" s="92" t="s">
        <v>176</v>
      </c>
      <c r="BE103" s="167">
        <f t="shared" si="14"/>
        <v>0</v>
      </c>
      <c r="BF103" s="167">
        <f t="shared" si="15"/>
        <v>0</v>
      </c>
      <c r="BG103" s="167">
        <f t="shared" si="16"/>
        <v>0</v>
      </c>
      <c r="BH103" s="167">
        <f t="shared" si="17"/>
        <v>0</v>
      </c>
      <c r="BI103" s="167">
        <f t="shared" si="18"/>
        <v>0</v>
      </c>
      <c r="BJ103" s="92" t="s">
        <v>15</v>
      </c>
      <c r="BK103" s="167">
        <f t="shared" si="19"/>
        <v>0</v>
      </c>
      <c r="BL103" s="92" t="s">
        <v>288</v>
      </c>
      <c r="BM103" s="166" t="s">
        <v>6235</v>
      </c>
    </row>
    <row r="104" spans="2:65" s="99" customFormat="1" ht="16.5" customHeight="1">
      <c r="B104" s="100"/>
      <c r="C104" s="206" t="s">
        <v>306</v>
      </c>
      <c r="D104" s="206" t="s">
        <v>178</v>
      </c>
      <c r="E104" s="207" t="s">
        <v>6236</v>
      </c>
      <c r="F104" s="208" t="s">
        <v>6237</v>
      </c>
      <c r="G104" s="209" t="s">
        <v>191</v>
      </c>
      <c r="H104" s="210">
        <v>6</v>
      </c>
      <c r="I104" s="4"/>
      <c r="J104" s="211">
        <f t="shared" si="10"/>
        <v>0</v>
      </c>
      <c r="K104" s="208" t="s">
        <v>3</v>
      </c>
      <c r="L104" s="100"/>
      <c r="M104" s="212" t="s">
        <v>3</v>
      </c>
      <c r="N104" s="163" t="s">
        <v>42</v>
      </c>
      <c r="P104" s="164">
        <f t="shared" si="11"/>
        <v>0</v>
      </c>
      <c r="Q104" s="164">
        <v>0</v>
      </c>
      <c r="R104" s="164">
        <f t="shared" si="12"/>
        <v>0</v>
      </c>
      <c r="S104" s="164">
        <v>0</v>
      </c>
      <c r="T104" s="165">
        <f t="shared" si="13"/>
        <v>0</v>
      </c>
      <c r="AR104" s="166" t="s">
        <v>288</v>
      </c>
      <c r="AT104" s="166" t="s">
        <v>178</v>
      </c>
      <c r="AU104" s="166" t="s">
        <v>79</v>
      </c>
      <c r="AY104" s="92" t="s">
        <v>176</v>
      </c>
      <c r="BE104" s="167">
        <f t="shared" si="14"/>
        <v>0</v>
      </c>
      <c r="BF104" s="167">
        <f t="shared" si="15"/>
        <v>0</v>
      </c>
      <c r="BG104" s="167">
        <f t="shared" si="16"/>
        <v>0</v>
      </c>
      <c r="BH104" s="167">
        <f t="shared" si="17"/>
        <v>0</v>
      </c>
      <c r="BI104" s="167">
        <f t="shared" si="18"/>
        <v>0</v>
      </c>
      <c r="BJ104" s="92" t="s">
        <v>15</v>
      </c>
      <c r="BK104" s="167">
        <f t="shared" si="19"/>
        <v>0</v>
      </c>
      <c r="BL104" s="92" t="s">
        <v>288</v>
      </c>
      <c r="BM104" s="166" t="s">
        <v>6238</v>
      </c>
    </row>
    <row r="105" spans="2:65" s="99" customFormat="1" ht="16.5" customHeight="1">
      <c r="B105" s="100"/>
      <c r="C105" s="206" t="s">
        <v>311</v>
      </c>
      <c r="D105" s="206" t="s">
        <v>178</v>
      </c>
      <c r="E105" s="207" t="s">
        <v>6239</v>
      </c>
      <c r="F105" s="208" t="s">
        <v>6240</v>
      </c>
      <c r="G105" s="209" t="s">
        <v>191</v>
      </c>
      <c r="H105" s="210">
        <v>2</v>
      </c>
      <c r="I105" s="4"/>
      <c r="J105" s="211">
        <f t="shared" si="10"/>
        <v>0</v>
      </c>
      <c r="K105" s="208" t="s">
        <v>3</v>
      </c>
      <c r="L105" s="100"/>
      <c r="M105" s="212" t="s">
        <v>3</v>
      </c>
      <c r="N105" s="163" t="s">
        <v>42</v>
      </c>
      <c r="P105" s="164">
        <f t="shared" si="11"/>
        <v>0</v>
      </c>
      <c r="Q105" s="164">
        <v>0</v>
      </c>
      <c r="R105" s="164">
        <f t="shared" si="12"/>
        <v>0</v>
      </c>
      <c r="S105" s="164">
        <v>0</v>
      </c>
      <c r="T105" s="165">
        <f t="shared" si="13"/>
        <v>0</v>
      </c>
      <c r="AR105" s="166" t="s">
        <v>288</v>
      </c>
      <c r="AT105" s="166" t="s">
        <v>178</v>
      </c>
      <c r="AU105" s="166" t="s">
        <v>79</v>
      </c>
      <c r="AY105" s="92" t="s">
        <v>176</v>
      </c>
      <c r="BE105" s="167">
        <f t="shared" si="14"/>
        <v>0</v>
      </c>
      <c r="BF105" s="167">
        <f t="shared" si="15"/>
        <v>0</v>
      </c>
      <c r="BG105" s="167">
        <f t="shared" si="16"/>
        <v>0</v>
      </c>
      <c r="BH105" s="167">
        <f t="shared" si="17"/>
        <v>0</v>
      </c>
      <c r="BI105" s="167">
        <f t="shared" si="18"/>
        <v>0</v>
      </c>
      <c r="BJ105" s="92" t="s">
        <v>15</v>
      </c>
      <c r="BK105" s="167">
        <f t="shared" si="19"/>
        <v>0</v>
      </c>
      <c r="BL105" s="92" t="s">
        <v>288</v>
      </c>
      <c r="BM105" s="166" t="s">
        <v>6241</v>
      </c>
    </row>
    <row r="106" spans="2:65" s="99" customFormat="1" ht="16.5" customHeight="1">
      <c r="B106" s="100"/>
      <c r="C106" s="206" t="s">
        <v>8</v>
      </c>
      <c r="D106" s="206" t="s">
        <v>178</v>
      </c>
      <c r="E106" s="207" t="s">
        <v>6242</v>
      </c>
      <c r="F106" s="208" t="s">
        <v>6243</v>
      </c>
      <c r="G106" s="209" t="s">
        <v>181</v>
      </c>
      <c r="H106" s="210">
        <v>150</v>
      </c>
      <c r="I106" s="4"/>
      <c r="J106" s="211">
        <f t="shared" si="10"/>
        <v>0</v>
      </c>
      <c r="K106" s="208" t="s">
        <v>3</v>
      </c>
      <c r="L106" s="100"/>
      <c r="M106" s="212" t="s">
        <v>3</v>
      </c>
      <c r="N106" s="163" t="s">
        <v>42</v>
      </c>
      <c r="P106" s="164">
        <f t="shared" si="11"/>
        <v>0</v>
      </c>
      <c r="Q106" s="164">
        <v>0</v>
      </c>
      <c r="R106" s="164">
        <f t="shared" si="12"/>
        <v>0</v>
      </c>
      <c r="S106" s="164">
        <v>0</v>
      </c>
      <c r="T106" s="165">
        <f t="shared" si="13"/>
        <v>0</v>
      </c>
      <c r="AR106" s="166" t="s">
        <v>288</v>
      </c>
      <c r="AT106" s="166" t="s">
        <v>178</v>
      </c>
      <c r="AU106" s="166" t="s">
        <v>79</v>
      </c>
      <c r="AY106" s="92" t="s">
        <v>176</v>
      </c>
      <c r="BE106" s="167">
        <f t="shared" si="14"/>
        <v>0</v>
      </c>
      <c r="BF106" s="167">
        <f t="shared" si="15"/>
        <v>0</v>
      </c>
      <c r="BG106" s="167">
        <f t="shared" si="16"/>
        <v>0</v>
      </c>
      <c r="BH106" s="167">
        <f t="shared" si="17"/>
        <v>0</v>
      </c>
      <c r="BI106" s="167">
        <f t="shared" si="18"/>
        <v>0</v>
      </c>
      <c r="BJ106" s="92" t="s">
        <v>15</v>
      </c>
      <c r="BK106" s="167">
        <f t="shared" si="19"/>
        <v>0</v>
      </c>
      <c r="BL106" s="92" t="s">
        <v>288</v>
      </c>
      <c r="BM106" s="166" t="s">
        <v>6244</v>
      </c>
    </row>
    <row r="107" spans="2:65" s="99" customFormat="1" ht="24.2" customHeight="1">
      <c r="B107" s="100"/>
      <c r="C107" s="206" t="s">
        <v>321</v>
      </c>
      <c r="D107" s="206" t="s">
        <v>178</v>
      </c>
      <c r="E107" s="207" t="s">
        <v>6245</v>
      </c>
      <c r="F107" s="208" t="s">
        <v>6246</v>
      </c>
      <c r="G107" s="209" t="s">
        <v>2707</v>
      </c>
      <c r="H107" s="210">
        <v>2</v>
      </c>
      <c r="I107" s="4"/>
      <c r="J107" s="211">
        <f t="shared" si="10"/>
        <v>0</v>
      </c>
      <c r="K107" s="208" t="s">
        <v>3</v>
      </c>
      <c r="L107" s="100"/>
      <c r="M107" s="212" t="s">
        <v>3</v>
      </c>
      <c r="N107" s="163" t="s">
        <v>42</v>
      </c>
      <c r="P107" s="164">
        <f t="shared" si="11"/>
        <v>0</v>
      </c>
      <c r="Q107" s="164">
        <v>0</v>
      </c>
      <c r="R107" s="164">
        <f t="shared" si="12"/>
        <v>0</v>
      </c>
      <c r="S107" s="164">
        <v>0</v>
      </c>
      <c r="T107" s="165">
        <f t="shared" si="13"/>
        <v>0</v>
      </c>
      <c r="AR107" s="166" t="s">
        <v>288</v>
      </c>
      <c r="AT107" s="166" t="s">
        <v>178</v>
      </c>
      <c r="AU107" s="166" t="s">
        <v>79</v>
      </c>
      <c r="AY107" s="92" t="s">
        <v>176</v>
      </c>
      <c r="BE107" s="167">
        <f t="shared" si="14"/>
        <v>0</v>
      </c>
      <c r="BF107" s="167">
        <f t="shared" si="15"/>
        <v>0</v>
      </c>
      <c r="BG107" s="167">
        <f t="shared" si="16"/>
        <v>0</v>
      </c>
      <c r="BH107" s="167">
        <f t="shared" si="17"/>
        <v>0</v>
      </c>
      <c r="BI107" s="167">
        <f t="shared" si="18"/>
        <v>0</v>
      </c>
      <c r="BJ107" s="92" t="s">
        <v>15</v>
      </c>
      <c r="BK107" s="167">
        <f t="shared" si="19"/>
        <v>0</v>
      </c>
      <c r="BL107" s="92" t="s">
        <v>288</v>
      </c>
      <c r="BM107" s="166" t="s">
        <v>6247</v>
      </c>
    </row>
    <row r="108" spans="2:65" s="99" customFormat="1" ht="16.5" customHeight="1">
      <c r="B108" s="100"/>
      <c r="C108" s="206" t="s">
        <v>324</v>
      </c>
      <c r="D108" s="206" t="s">
        <v>178</v>
      </c>
      <c r="E108" s="207" t="s">
        <v>6248</v>
      </c>
      <c r="F108" s="208" t="s">
        <v>6249</v>
      </c>
      <c r="G108" s="209" t="s">
        <v>2707</v>
      </c>
      <c r="H108" s="210">
        <v>1</v>
      </c>
      <c r="I108" s="4"/>
      <c r="J108" s="211">
        <f t="shared" si="10"/>
        <v>0</v>
      </c>
      <c r="K108" s="208" t="s">
        <v>3</v>
      </c>
      <c r="L108" s="100"/>
      <c r="M108" s="212" t="s">
        <v>3</v>
      </c>
      <c r="N108" s="163" t="s">
        <v>42</v>
      </c>
      <c r="P108" s="164">
        <f t="shared" si="11"/>
        <v>0</v>
      </c>
      <c r="Q108" s="164">
        <v>0</v>
      </c>
      <c r="R108" s="164">
        <f t="shared" si="12"/>
        <v>0</v>
      </c>
      <c r="S108" s="164">
        <v>0</v>
      </c>
      <c r="T108" s="165">
        <f t="shared" si="13"/>
        <v>0</v>
      </c>
      <c r="AR108" s="166" t="s">
        <v>288</v>
      </c>
      <c r="AT108" s="166" t="s">
        <v>178</v>
      </c>
      <c r="AU108" s="166" t="s">
        <v>79</v>
      </c>
      <c r="AY108" s="92" t="s">
        <v>176</v>
      </c>
      <c r="BE108" s="167">
        <f t="shared" si="14"/>
        <v>0</v>
      </c>
      <c r="BF108" s="167">
        <f t="shared" si="15"/>
        <v>0</v>
      </c>
      <c r="BG108" s="167">
        <f t="shared" si="16"/>
        <v>0</v>
      </c>
      <c r="BH108" s="167">
        <f t="shared" si="17"/>
        <v>0</v>
      </c>
      <c r="BI108" s="167">
        <f t="shared" si="18"/>
        <v>0</v>
      </c>
      <c r="BJ108" s="92" t="s">
        <v>15</v>
      </c>
      <c r="BK108" s="167">
        <f t="shared" si="19"/>
        <v>0</v>
      </c>
      <c r="BL108" s="92" t="s">
        <v>288</v>
      </c>
      <c r="BM108" s="166" t="s">
        <v>6250</v>
      </c>
    </row>
    <row r="109" spans="2:65" s="99" customFormat="1" ht="24.2" customHeight="1">
      <c r="B109" s="100"/>
      <c r="C109" s="206" t="s">
        <v>334</v>
      </c>
      <c r="D109" s="206" t="s">
        <v>178</v>
      </c>
      <c r="E109" s="207" t="s">
        <v>6251</v>
      </c>
      <c r="F109" s="208" t="s">
        <v>6252</v>
      </c>
      <c r="G109" s="209" t="s">
        <v>2707</v>
      </c>
      <c r="H109" s="210">
        <v>1</v>
      </c>
      <c r="I109" s="4"/>
      <c r="J109" s="211">
        <f t="shared" si="10"/>
        <v>0</v>
      </c>
      <c r="K109" s="208" t="s">
        <v>3</v>
      </c>
      <c r="L109" s="100"/>
      <c r="M109" s="220" t="s">
        <v>3</v>
      </c>
      <c r="N109" s="221" t="s">
        <v>42</v>
      </c>
      <c r="O109" s="203"/>
      <c r="P109" s="222">
        <f t="shared" si="11"/>
        <v>0</v>
      </c>
      <c r="Q109" s="222">
        <v>0</v>
      </c>
      <c r="R109" s="222">
        <f t="shared" si="12"/>
        <v>0</v>
      </c>
      <c r="S109" s="222">
        <v>0</v>
      </c>
      <c r="T109" s="223">
        <f t="shared" si="13"/>
        <v>0</v>
      </c>
      <c r="AR109" s="166" t="s">
        <v>288</v>
      </c>
      <c r="AT109" s="166" t="s">
        <v>178</v>
      </c>
      <c r="AU109" s="166" t="s">
        <v>79</v>
      </c>
      <c r="AY109" s="92" t="s">
        <v>176</v>
      </c>
      <c r="BE109" s="167">
        <f t="shared" si="14"/>
        <v>0</v>
      </c>
      <c r="BF109" s="167">
        <f t="shared" si="15"/>
        <v>0</v>
      </c>
      <c r="BG109" s="167">
        <f t="shared" si="16"/>
        <v>0</v>
      </c>
      <c r="BH109" s="167">
        <f t="shared" si="17"/>
        <v>0</v>
      </c>
      <c r="BI109" s="167">
        <f t="shared" si="18"/>
        <v>0</v>
      </c>
      <c r="BJ109" s="92" t="s">
        <v>15</v>
      </c>
      <c r="BK109" s="167">
        <f t="shared" si="19"/>
        <v>0</v>
      </c>
      <c r="BL109" s="92" t="s">
        <v>288</v>
      </c>
      <c r="BM109" s="166" t="s">
        <v>6253</v>
      </c>
    </row>
    <row r="110" spans="2:12" s="99" customFormat="1" ht="6.95" customHeight="1">
      <c r="B110" s="119"/>
      <c r="C110" s="120"/>
      <c r="D110" s="120"/>
      <c r="E110" s="120"/>
      <c r="F110" s="120"/>
      <c r="G110" s="120"/>
      <c r="H110" s="120"/>
      <c r="I110" s="120"/>
      <c r="J110" s="120"/>
      <c r="K110" s="120"/>
      <c r="L110" s="100"/>
    </row>
  </sheetData>
  <sheetProtection algorithmName="SHA-512" hashValue="dFkT/rSRKIv7W3ZXxOfaf2EgmU3jhXtzgWeDLXGPPZzVxHF1EfajpdNOlvfgC7U6Agnvw45/bG0eq1cuKRGQBg==" saltValue="fZOYkWMBHEI55x6KpCMv0g==" spinCount="100000" sheet="1" objects="1" scenarios="1"/>
  <autoFilter ref="C81:K109"/>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94"/>
  <sheetViews>
    <sheetView showGridLines="0" workbookViewId="0" topLeftCell="A58">
      <selection activeCell="I82" sqref="I82"/>
    </sheetView>
  </sheetViews>
  <sheetFormatPr defaultColWidth="9.140625" defaultRowHeight="12"/>
  <cols>
    <col min="1" max="1" width="8.28125" style="91" customWidth="1"/>
    <col min="2" max="2" width="1.1484375" style="91" customWidth="1"/>
    <col min="3" max="3" width="4.140625" style="91" customWidth="1"/>
    <col min="4" max="4" width="4.28125" style="91" customWidth="1"/>
    <col min="5" max="5" width="17.140625" style="91" customWidth="1"/>
    <col min="6" max="6" width="50.8515625" style="91" customWidth="1"/>
    <col min="7" max="7" width="7.421875" style="91" customWidth="1"/>
    <col min="8" max="8" width="14.00390625" style="91" customWidth="1"/>
    <col min="9" max="9" width="15.8515625" style="91" customWidth="1"/>
    <col min="10" max="11" width="22.28125" style="91" customWidth="1"/>
    <col min="12" max="12" width="9.28125" style="91" customWidth="1"/>
    <col min="13" max="13" width="10.8515625" style="91" hidden="1" customWidth="1"/>
    <col min="14" max="14" width="9.28125" style="91" hidden="1" customWidth="1"/>
    <col min="15" max="20" width="14.140625" style="91" hidden="1" customWidth="1"/>
    <col min="21" max="21" width="16.28125" style="91" hidden="1" customWidth="1"/>
    <col min="22" max="22" width="12.28125" style="91" customWidth="1"/>
    <col min="23" max="23" width="16.28125" style="91" customWidth="1"/>
    <col min="24" max="24" width="12.28125" style="91" customWidth="1"/>
    <col min="25" max="25" width="15.00390625" style="91" customWidth="1"/>
    <col min="26" max="26" width="11.00390625" style="91" customWidth="1"/>
    <col min="27" max="27" width="15.00390625" style="91" customWidth="1"/>
    <col min="28" max="28" width="16.28125" style="91" customWidth="1"/>
    <col min="29" max="29" width="11.00390625" style="91" customWidth="1"/>
    <col min="30" max="30" width="15.00390625" style="91" customWidth="1"/>
    <col min="31" max="31" width="16.28125" style="91" customWidth="1"/>
    <col min="32" max="43" width="9.28125" style="91" customWidth="1"/>
    <col min="44" max="65" width="9.28125" style="91" hidden="1" customWidth="1"/>
    <col min="66" max="16384" width="9.28125" style="91" customWidth="1"/>
  </cols>
  <sheetData>
    <row r="1" ht="12"/>
    <row r="2" spans="12:46" ht="36.95" customHeight="1">
      <c r="L2" s="285" t="s">
        <v>6</v>
      </c>
      <c r="M2" s="286"/>
      <c r="N2" s="286"/>
      <c r="O2" s="286"/>
      <c r="P2" s="286"/>
      <c r="Q2" s="286"/>
      <c r="R2" s="286"/>
      <c r="S2" s="286"/>
      <c r="T2" s="286"/>
      <c r="U2" s="286"/>
      <c r="V2" s="286"/>
      <c r="AT2" s="92" t="s">
        <v>120</v>
      </c>
    </row>
    <row r="3" spans="2:46" ht="6.95" customHeight="1">
      <c r="B3" s="93"/>
      <c r="C3" s="94"/>
      <c r="D3" s="94"/>
      <c r="E3" s="94"/>
      <c r="F3" s="94"/>
      <c r="G3" s="94"/>
      <c r="H3" s="94"/>
      <c r="I3" s="94"/>
      <c r="J3" s="94"/>
      <c r="K3" s="94"/>
      <c r="L3" s="95"/>
      <c r="AT3" s="92" t="s">
        <v>79</v>
      </c>
    </row>
    <row r="4" spans="2:46" ht="24.95" customHeight="1">
      <c r="B4" s="95"/>
      <c r="D4" s="96" t="s">
        <v>121</v>
      </c>
      <c r="L4" s="95"/>
      <c r="M4" s="97" t="s">
        <v>11</v>
      </c>
      <c r="AT4" s="92" t="s">
        <v>4</v>
      </c>
    </row>
    <row r="5" spans="2:12" ht="6.95" customHeight="1">
      <c r="B5" s="95"/>
      <c r="L5" s="95"/>
    </row>
    <row r="6" spans="2:12" ht="12" customHeight="1">
      <c r="B6" s="95"/>
      <c r="D6" s="98" t="s">
        <v>17</v>
      </c>
      <c r="L6" s="95"/>
    </row>
    <row r="7" spans="2:12" ht="16.5" customHeight="1">
      <c r="B7" s="95"/>
      <c r="E7" s="321" t="str">
        <f>'Rekapitulace stavby'!K6</f>
        <v>Infekce Nemocnice Tábor, a.s.</v>
      </c>
      <c r="F7" s="322"/>
      <c r="G7" s="322"/>
      <c r="H7" s="322"/>
      <c r="L7" s="95"/>
    </row>
    <row r="8" spans="2:12" s="99" customFormat="1" ht="12" customHeight="1">
      <c r="B8" s="100"/>
      <c r="D8" s="98" t="s">
        <v>122</v>
      </c>
      <c r="L8" s="100"/>
    </row>
    <row r="9" spans="2:12" s="99" customFormat="1" ht="16.5" customHeight="1">
      <c r="B9" s="100"/>
      <c r="E9" s="316" t="s">
        <v>6254</v>
      </c>
      <c r="F9" s="320"/>
      <c r="G9" s="320"/>
      <c r="H9" s="320"/>
      <c r="L9" s="100"/>
    </row>
    <row r="10" spans="2:12" s="99" customFormat="1" ht="12">
      <c r="B10" s="100"/>
      <c r="L10" s="100"/>
    </row>
    <row r="11" spans="2:12" s="99" customFormat="1" ht="12" customHeight="1">
      <c r="B11" s="100"/>
      <c r="D11" s="98" t="s">
        <v>19</v>
      </c>
      <c r="F11" s="101" t="s">
        <v>3</v>
      </c>
      <c r="I11" s="98" t="s">
        <v>20</v>
      </c>
      <c r="J11" s="101" t="s">
        <v>3</v>
      </c>
      <c r="L11" s="100"/>
    </row>
    <row r="12" spans="2:12" s="99" customFormat="1" ht="12" customHeight="1">
      <c r="B12" s="100"/>
      <c r="D12" s="98" t="s">
        <v>21</v>
      </c>
      <c r="F12" s="101" t="s">
        <v>22</v>
      </c>
      <c r="I12" s="98" t="s">
        <v>23</v>
      </c>
      <c r="J12" s="102" t="str">
        <f>'Rekapitulace stavby'!AN8</f>
        <v>12. 4. 2023</v>
      </c>
      <c r="L12" s="100"/>
    </row>
    <row r="13" spans="2:12" s="99" customFormat="1" ht="10.9" customHeight="1">
      <c r="B13" s="100"/>
      <c r="L13" s="100"/>
    </row>
    <row r="14" spans="2:12" s="99" customFormat="1" ht="12" customHeight="1">
      <c r="B14" s="100"/>
      <c r="D14" s="98" t="s">
        <v>25</v>
      </c>
      <c r="I14" s="98" t="s">
        <v>26</v>
      </c>
      <c r="J14" s="101" t="str">
        <f>IF('Rekapitulace stavby'!AN10="","",'Rekapitulace stavby'!AN10)</f>
        <v/>
      </c>
      <c r="L14" s="100"/>
    </row>
    <row r="15" spans="2:12" s="99" customFormat="1" ht="18" customHeight="1">
      <c r="B15" s="100"/>
      <c r="E15" s="101" t="str">
        <f>IF('Rekapitulace stavby'!E11="","",'Rekapitulace stavby'!E11)</f>
        <v>Nemocnice Tábor, a.s.</v>
      </c>
      <c r="I15" s="98" t="s">
        <v>28</v>
      </c>
      <c r="J15" s="101" t="str">
        <f>IF('Rekapitulace stavby'!AN11="","",'Rekapitulace stavby'!AN11)</f>
        <v/>
      </c>
      <c r="L15" s="100"/>
    </row>
    <row r="16" spans="2:12" s="99" customFormat="1" ht="6.95" customHeight="1">
      <c r="B16" s="100"/>
      <c r="L16" s="100"/>
    </row>
    <row r="17" spans="2:12" s="99" customFormat="1" ht="12" customHeight="1">
      <c r="B17" s="100"/>
      <c r="D17" s="98" t="s">
        <v>29</v>
      </c>
      <c r="I17" s="98" t="s">
        <v>26</v>
      </c>
      <c r="J17" s="205" t="str">
        <f>'Rekapitulace stavby'!AN13</f>
        <v>Vyplň údaj</v>
      </c>
      <c r="L17" s="100"/>
    </row>
    <row r="18" spans="2:12" s="99" customFormat="1" ht="18" customHeight="1">
      <c r="B18" s="100"/>
      <c r="E18" s="324" t="str">
        <f>'Rekapitulace stavby'!E14</f>
        <v>Vyplň údaj</v>
      </c>
      <c r="F18" s="306"/>
      <c r="G18" s="306"/>
      <c r="H18" s="306"/>
      <c r="I18" s="98" t="s">
        <v>28</v>
      </c>
      <c r="J18" s="205" t="str">
        <f>'Rekapitulace stavby'!AN14</f>
        <v>Vyplň údaj</v>
      </c>
      <c r="L18" s="100"/>
    </row>
    <row r="19" spans="2:12" s="99" customFormat="1" ht="6.95" customHeight="1">
      <c r="B19" s="100"/>
      <c r="L19" s="100"/>
    </row>
    <row r="20" spans="2:12" s="99" customFormat="1" ht="12" customHeight="1">
      <c r="B20" s="100"/>
      <c r="D20" s="98" t="s">
        <v>31</v>
      </c>
      <c r="I20" s="98" t="s">
        <v>26</v>
      </c>
      <c r="J20" s="101" t="str">
        <f>IF('Rekapitulace stavby'!AN16="","",'Rekapitulace stavby'!AN16)</f>
        <v/>
      </c>
      <c r="L20" s="100"/>
    </row>
    <row r="21" spans="2:12" s="99" customFormat="1" ht="18" customHeight="1">
      <c r="B21" s="100"/>
      <c r="E21" s="101" t="str">
        <f>IF('Rekapitulace stavby'!E17="","",'Rekapitulace stavby'!E17)</f>
        <v>AGP nova spol. s r.o.</v>
      </c>
      <c r="I21" s="98" t="s">
        <v>28</v>
      </c>
      <c r="J21" s="101" t="str">
        <f>IF('Rekapitulace stavby'!AN17="","",'Rekapitulace stavby'!AN17)</f>
        <v/>
      </c>
      <c r="L21" s="100"/>
    </row>
    <row r="22" spans="2:12" s="99" customFormat="1" ht="6.95" customHeight="1">
      <c r="B22" s="100"/>
      <c r="L22" s="100"/>
    </row>
    <row r="23" spans="2:12" s="99" customFormat="1" ht="12" customHeight="1">
      <c r="B23" s="100"/>
      <c r="D23" s="98" t="s">
        <v>34</v>
      </c>
      <c r="I23" s="98" t="s">
        <v>26</v>
      </c>
      <c r="J23" s="101" t="str">
        <f>IF('Rekapitulace stavby'!AN19="","",'Rekapitulace stavby'!AN19)</f>
        <v/>
      </c>
      <c r="L23" s="100"/>
    </row>
    <row r="24" spans="2:12" s="99" customFormat="1" ht="18" customHeight="1">
      <c r="B24" s="100"/>
      <c r="E24" s="101" t="str">
        <f>IF('Rekapitulace stavby'!E20="","",'Rekapitulace stavby'!E20)</f>
        <v xml:space="preserve"> </v>
      </c>
      <c r="I24" s="98" t="s">
        <v>28</v>
      </c>
      <c r="J24" s="101" t="str">
        <f>IF('Rekapitulace stavby'!AN20="","",'Rekapitulace stavby'!AN20)</f>
        <v/>
      </c>
      <c r="L24" s="100"/>
    </row>
    <row r="25" spans="2:12" s="99" customFormat="1" ht="6.95" customHeight="1">
      <c r="B25" s="100"/>
      <c r="L25" s="100"/>
    </row>
    <row r="26" spans="2:12" s="99" customFormat="1" ht="12" customHeight="1">
      <c r="B26" s="100"/>
      <c r="D26" s="98" t="s">
        <v>35</v>
      </c>
      <c r="L26" s="100"/>
    </row>
    <row r="27" spans="2:12" s="103" customFormat="1" ht="16.5" customHeight="1">
      <c r="B27" s="104"/>
      <c r="E27" s="310" t="s">
        <v>3</v>
      </c>
      <c r="F27" s="310"/>
      <c r="G27" s="310"/>
      <c r="H27" s="310"/>
      <c r="L27" s="104"/>
    </row>
    <row r="28" spans="2:12" s="99" customFormat="1" ht="6.95" customHeight="1">
      <c r="B28" s="100"/>
      <c r="L28" s="100"/>
    </row>
    <row r="29" spans="2:12" s="99" customFormat="1" ht="6.95" customHeight="1">
      <c r="B29" s="100"/>
      <c r="D29" s="105"/>
      <c r="E29" s="105"/>
      <c r="F29" s="105"/>
      <c r="G29" s="105"/>
      <c r="H29" s="105"/>
      <c r="I29" s="105"/>
      <c r="J29" s="105"/>
      <c r="K29" s="105"/>
      <c r="L29" s="100"/>
    </row>
    <row r="30" spans="2:12" s="99" customFormat="1" ht="25.35" customHeight="1">
      <c r="B30" s="100"/>
      <c r="D30" s="106" t="s">
        <v>37</v>
      </c>
      <c r="J30" s="107">
        <f>ROUND(J80,2)</f>
        <v>0</v>
      </c>
      <c r="L30" s="100"/>
    </row>
    <row r="31" spans="2:12" s="99" customFormat="1" ht="6.95" customHeight="1">
      <c r="B31" s="100"/>
      <c r="D31" s="105"/>
      <c r="E31" s="105"/>
      <c r="F31" s="105"/>
      <c r="G31" s="105"/>
      <c r="H31" s="105"/>
      <c r="I31" s="105"/>
      <c r="J31" s="105"/>
      <c r="K31" s="105"/>
      <c r="L31" s="100"/>
    </row>
    <row r="32" spans="2:12" s="99" customFormat="1" ht="14.45" customHeight="1">
      <c r="B32" s="100"/>
      <c r="F32" s="108" t="s">
        <v>39</v>
      </c>
      <c r="I32" s="108" t="s">
        <v>38</v>
      </c>
      <c r="J32" s="108" t="s">
        <v>40</v>
      </c>
      <c r="L32" s="100"/>
    </row>
    <row r="33" spans="2:12" s="99" customFormat="1" ht="14.45" customHeight="1">
      <c r="B33" s="100"/>
      <c r="D33" s="109" t="s">
        <v>41</v>
      </c>
      <c r="E33" s="98" t="s">
        <v>42</v>
      </c>
      <c r="F33" s="110">
        <f>ROUND((SUM(BE80:BE93)),2)</f>
        <v>0</v>
      </c>
      <c r="I33" s="111">
        <v>0.21</v>
      </c>
      <c r="J33" s="110">
        <f>ROUND(((SUM(BE80:BE93))*I33),2)</f>
        <v>0</v>
      </c>
      <c r="L33" s="100"/>
    </row>
    <row r="34" spans="2:12" s="99" customFormat="1" ht="14.45" customHeight="1">
      <c r="B34" s="100"/>
      <c r="E34" s="98" t="s">
        <v>43</v>
      </c>
      <c r="F34" s="110">
        <f>ROUND((SUM(BF80:BF93)),2)</f>
        <v>0</v>
      </c>
      <c r="I34" s="111">
        <v>0.15</v>
      </c>
      <c r="J34" s="110">
        <f>ROUND(((SUM(BF80:BF93))*I34),2)</f>
        <v>0</v>
      </c>
      <c r="L34" s="100"/>
    </row>
    <row r="35" spans="2:12" s="99" customFormat="1" ht="14.45" customHeight="1" hidden="1">
      <c r="B35" s="100"/>
      <c r="E35" s="98" t="s">
        <v>44</v>
      </c>
      <c r="F35" s="110">
        <f>ROUND((SUM(BG80:BG93)),2)</f>
        <v>0</v>
      </c>
      <c r="I35" s="111">
        <v>0.21</v>
      </c>
      <c r="J35" s="110">
        <f>0</f>
        <v>0</v>
      </c>
      <c r="L35" s="100"/>
    </row>
    <row r="36" spans="2:12" s="99" customFormat="1" ht="14.45" customHeight="1" hidden="1">
      <c r="B36" s="100"/>
      <c r="E36" s="98" t="s">
        <v>45</v>
      </c>
      <c r="F36" s="110">
        <f>ROUND((SUM(BH80:BH93)),2)</f>
        <v>0</v>
      </c>
      <c r="I36" s="111">
        <v>0.15</v>
      </c>
      <c r="J36" s="110">
        <f>0</f>
        <v>0</v>
      </c>
      <c r="L36" s="100"/>
    </row>
    <row r="37" spans="2:12" s="99" customFormat="1" ht="14.45" customHeight="1" hidden="1">
      <c r="B37" s="100"/>
      <c r="E37" s="98" t="s">
        <v>46</v>
      </c>
      <c r="F37" s="110">
        <f>ROUND((SUM(BI80:BI93)),2)</f>
        <v>0</v>
      </c>
      <c r="I37" s="111">
        <v>0</v>
      </c>
      <c r="J37" s="110">
        <f>0</f>
        <v>0</v>
      </c>
      <c r="L37" s="100"/>
    </row>
    <row r="38" spans="2:12" s="99" customFormat="1" ht="6.95" customHeight="1">
      <c r="B38" s="100"/>
      <c r="L38" s="100"/>
    </row>
    <row r="39" spans="2:12" s="99" customFormat="1" ht="25.35" customHeight="1">
      <c r="B39" s="100"/>
      <c r="C39" s="112"/>
      <c r="D39" s="113" t="s">
        <v>47</v>
      </c>
      <c r="E39" s="114"/>
      <c r="F39" s="114"/>
      <c r="G39" s="115" t="s">
        <v>48</v>
      </c>
      <c r="H39" s="116" t="s">
        <v>49</v>
      </c>
      <c r="I39" s="114"/>
      <c r="J39" s="117">
        <f>SUM(J30:J37)</f>
        <v>0</v>
      </c>
      <c r="K39" s="118"/>
      <c r="L39" s="100"/>
    </row>
    <row r="40" spans="2:12" s="99" customFormat="1" ht="14.45" customHeight="1">
      <c r="B40" s="119"/>
      <c r="C40" s="120"/>
      <c r="D40" s="120"/>
      <c r="E40" s="120"/>
      <c r="F40" s="120"/>
      <c r="G40" s="120"/>
      <c r="H40" s="120"/>
      <c r="I40" s="120"/>
      <c r="J40" s="120"/>
      <c r="K40" s="120"/>
      <c r="L40" s="100"/>
    </row>
    <row r="44" spans="2:12" s="99" customFormat="1" ht="6.95" customHeight="1">
      <c r="B44" s="121"/>
      <c r="C44" s="122"/>
      <c r="D44" s="122"/>
      <c r="E44" s="122"/>
      <c r="F44" s="122"/>
      <c r="G44" s="122"/>
      <c r="H44" s="122"/>
      <c r="I44" s="122"/>
      <c r="J44" s="122"/>
      <c r="K44" s="122"/>
      <c r="L44" s="100"/>
    </row>
    <row r="45" spans="2:12" s="99" customFormat="1" ht="24.95" customHeight="1">
      <c r="B45" s="100"/>
      <c r="C45" s="96" t="s">
        <v>126</v>
      </c>
      <c r="L45" s="100"/>
    </row>
    <row r="46" spans="2:12" s="99" customFormat="1" ht="6.95" customHeight="1">
      <c r="B46" s="100"/>
      <c r="L46" s="100"/>
    </row>
    <row r="47" spans="2:12" s="99" customFormat="1" ht="12" customHeight="1">
      <c r="B47" s="100"/>
      <c r="C47" s="98" t="s">
        <v>17</v>
      </c>
      <c r="L47" s="100"/>
    </row>
    <row r="48" spans="2:12" s="99" customFormat="1" ht="16.5" customHeight="1">
      <c r="B48" s="100"/>
      <c r="E48" s="321" t="str">
        <f>E7</f>
        <v>Infekce Nemocnice Tábor, a.s.</v>
      </c>
      <c r="F48" s="322"/>
      <c r="G48" s="322"/>
      <c r="H48" s="322"/>
      <c r="L48" s="100"/>
    </row>
    <row r="49" spans="2:12" s="99" customFormat="1" ht="12" customHeight="1">
      <c r="B49" s="100"/>
      <c r="C49" s="98" t="s">
        <v>122</v>
      </c>
      <c r="L49" s="100"/>
    </row>
    <row r="50" spans="2:12" s="99" customFormat="1" ht="16.5" customHeight="1">
      <c r="B50" s="100"/>
      <c r="E50" s="316" t="str">
        <f>E9</f>
        <v>VRN - Ostatní a vedlejší náklady</v>
      </c>
      <c r="F50" s="320"/>
      <c r="G50" s="320"/>
      <c r="H50" s="320"/>
      <c r="L50" s="100"/>
    </row>
    <row r="51" spans="2:12" s="99" customFormat="1" ht="6.95" customHeight="1">
      <c r="B51" s="100"/>
      <c r="L51" s="100"/>
    </row>
    <row r="52" spans="2:12" s="99" customFormat="1" ht="12" customHeight="1">
      <c r="B52" s="100"/>
      <c r="C52" s="98" t="s">
        <v>21</v>
      </c>
      <c r="F52" s="101" t="str">
        <f>F12</f>
        <v xml:space="preserve"> </v>
      </c>
      <c r="I52" s="98" t="s">
        <v>23</v>
      </c>
      <c r="J52" s="102" t="str">
        <f>IF(J12="","",J12)</f>
        <v>12. 4. 2023</v>
      </c>
      <c r="L52" s="100"/>
    </row>
    <row r="53" spans="2:12" s="99" customFormat="1" ht="6.95" customHeight="1">
      <c r="B53" s="100"/>
      <c r="L53" s="100"/>
    </row>
    <row r="54" spans="2:12" s="99" customFormat="1" ht="15.2" customHeight="1">
      <c r="B54" s="100"/>
      <c r="C54" s="98" t="s">
        <v>25</v>
      </c>
      <c r="F54" s="101" t="str">
        <f>E15</f>
        <v>Nemocnice Tábor, a.s.</v>
      </c>
      <c r="I54" s="98" t="s">
        <v>31</v>
      </c>
      <c r="J54" s="123" t="str">
        <f>E21</f>
        <v>AGP nova spol. s r.o.</v>
      </c>
      <c r="L54" s="100"/>
    </row>
    <row r="55" spans="2:12" s="99" customFormat="1" ht="15.2" customHeight="1">
      <c r="B55" s="100"/>
      <c r="C55" s="98" t="s">
        <v>29</v>
      </c>
      <c r="F55" s="101" t="str">
        <f>IF(E18="","",E18)</f>
        <v>Vyplň údaj</v>
      </c>
      <c r="I55" s="98" t="s">
        <v>34</v>
      </c>
      <c r="J55" s="123" t="str">
        <f>E24</f>
        <v xml:space="preserve"> </v>
      </c>
      <c r="L55" s="100"/>
    </row>
    <row r="56" spans="2:12" s="99" customFormat="1" ht="10.35" customHeight="1">
      <c r="B56" s="100"/>
      <c r="L56" s="100"/>
    </row>
    <row r="57" spans="2:12" s="99" customFormat="1" ht="29.25" customHeight="1">
      <c r="B57" s="100"/>
      <c r="C57" s="124" t="s">
        <v>127</v>
      </c>
      <c r="D57" s="112"/>
      <c r="E57" s="112"/>
      <c r="F57" s="112"/>
      <c r="G57" s="112"/>
      <c r="H57" s="112"/>
      <c r="I57" s="112"/>
      <c r="J57" s="125" t="s">
        <v>128</v>
      </c>
      <c r="K57" s="112"/>
      <c r="L57" s="100"/>
    </row>
    <row r="58" spans="2:12" s="99" customFormat="1" ht="10.35" customHeight="1">
      <c r="B58" s="100"/>
      <c r="L58" s="100"/>
    </row>
    <row r="59" spans="2:47" s="99" customFormat="1" ht="22.9" customHeight="1">
      <c r="B59" s="100"/>
      <c r="C59" s="126" t="s">
        <v>69</v>
      </c>
      <c r="J59" s="107">
        <f>J80</f>
        <v>0</v>
      </c>
      <c r="L59" s="100"/>
      <c r="AU59" s="92" t="s">
        <v>129</v>
      </c>
    </row>
    <row r="60" spans="2:12" s="127" customFormat="1" ht="24.95" customHeight="1">
      <c r="B60" s="128"/>
      <c r="D60" s="129" t="s">
        <v>5020</v>
      </c>
      <c r="E60" s="130"/>
      <c r="F60" s="130"/>
      <c r="G60" s="130"/>
      <c r="H60" s="130"/>
      <c r="I60" s="130"/>
      <c r="J60" s="131">
        <f>J81</f>
        <v>0</v>
      </c>
      <c r="L60" s="128"/>
    </row>
    <row r="61" spans="2:12" s="99" customFormat="1" ht="21.75" customHeight="1">
      <c r="B61" s="100"/>
      <c r="L61" s="100"/>
    </row>
    <row r="62" spans="2:12" s="99" customFormat="1" ht="6.95" customHeight="1">
      <c r="B62" s="119"/>
      <c r="C62" s="120"/>
      <c r="D62" s="120"/>
      <c r="E62" s="120"/>
      <c r="F62" s="120"/>
      <c r="G62" s="120"/>
      <c r="H62" s="120"/>
      <c r="I62" s="120"/>
      <c r="J62" s="120"/>
      <c r="K62" s="120"/>
      <c r="L62" s="100"/>
    </row>
    <row r="66" spans="2:12" s="99" customFormat="1" ht="6.95" customHeight="1">
      <c r="B66" s="121"/>
      <c r="C66" s="122"/>
      <c r="D66" s="122"/>
      <c r="E66" s="122"/>
      <c r="F66" s="122"/>
      <c r="G66" s="122"/>
      <c r="H66" s="122"/>
      <c r="I66" s="122"/>
      <c r="J66" s="122"/>
      <c r="K66" s="122"/>
      <c r="L66" s="100"/>
    </row>
    <row r="67" spans="2:12" s="99" customFormat="1" ht="24.95" customHeight="1">
      <c r="B67" s="100"/>
      <c r="C67" s="96" t="s">
        <v>161</v>
      </c>
      <c r="L67" s="100"/>
    </row>
    <row r="68" spans="2:12" s="99" customFormat="1" ht="6.95" customHeight="1">
      <c r="B68" s="100"/>
      <c r="L68" s="100"/>
    </row>
    <row r="69" spans="2:12" s="99" customFormat="1" ht="12" customHeight="1">
      <c r="B69" s="100"/>
      <c r="C69" s="98" t="s">
        <v>17</v>
      </c>
      <c r="L69" s="100"/>
    </row>
    <row r="70" spans="2:12" s="99" customFormat="1" ht="16.5" customHeight="1">
      <c r="B70" s="100"/>
      <c r="E70" s="321" t="str">
        <f>E7</f>
        <v>Infekce Nemocnice Tábor, a.s.</v>
      </c>
      <c r="F70" s="322"/>
      <c r="G70" s="322"/>
      <c r="H70" s="322"/>
      <c r="L70" s="100"/>
    </row>
    <row r="71" spans="2:12" s="99" customFormat="1" ht="12" customHeight="1">
      <c r="B71" s="100"/>
      <c r="C71" s="98" t="s">
        <v>122</v>
      </c>
      <c r="L71" s="100"/>
    </row>
    <row r="72" spans="2:12" s="99" customFormat="1" ht="16.5" customHeight="1">
      <c r="B72" s="100"/>
      <c r="E72" s="316" t="str">
        <f>E9</f>
        <v>VRN - Ostatní a vedlejší náklady</v>
      </c>
      <c r="F72" s="320"/>
      <c r="G72" s="320"/>
      <c r="H72" s="320"/>
      <c r="L72" s="100"/>
    </row>
    <row r="73" spans="2:12" s="99" customFormat="1" ht="6.95" customHeight="1">
      <c r="B73" s="100"/>
      <c r="L73" s="100"/>
    </row>
    <row r="74" spans="2:12" s="99" customFormat="1" ht="12" customHeight="1">
      <c r="B74" s="100"/>
      <c r="C74" s="98" t="s">
        <v>21</v>
      </c>
      <c r="F74" s="101" t="str">
        <f>F12</f>
        <v xml:space="preserve"> </v>
      </c>
      <c r="I74" s="98" t="s">
        <v>23</v>
      </c>
      <c r="J74" s="102" t="str">
        <f>IF(J12="","",J12)</f>
        <v>12. 4. 2023</v>
      </c>
      <c r="L74" s="100"/>
    </row>
    <row r="75" spans="2:12" s="99" customFormat="1" ht="6.95" customHeight="1">
      <c r="B75" s="100"/>
      <c r="L75" s="100"/>
    </row>
    <row r="76" spans="2:12" s="99" customFormat="1" ht="15.2" customHeight="1">
      <c r="B76" s="100"/>
      <c r="C76" s="98" t="s">
        <v>25</v>
      </c>
      <c r="F76" s="101" t="str">
        <f>E15</f>
        <v>Nemocnice Tábor, a.s.</v>
      </c>
      <c r="I76" s="98" t="s">
        <v>31</v>
      </c>
      <c r="J76" s="123" t="str">
        <f>E21</f>
        <v>AGP nova spol. s r.o.</v>
      </c>
      <c r="L76" s="100"/>
    </row>
    <row r="77" spans="2:12" s="99" customFormat="1" ht="15.2" customHeight="1">
      <c r="B77" s="100"/>
      <c r="C77" s="98" t="s">
        <v>29</v>
      </c>
      <c r="F77" s="101" t="str">
        <f>IF(E18="","",E18)</f>
        <v>Vyplň údaj</v>
      </c>
      <c r="I77" s="98" t="s">
        <v>34</v>
      </c>
      <c r="J77" s="123" t="str">
        <f>E24</f>
        <v xml:space="preserve"> </v>
      </c>
      <c r="L77" s="100"/>
    </row>
    <row r="78" spans="2:12" s="99" customFormat="1" ht="10.35" customHeight="1">
      <c r="B78" s="100"/>
      <c r="L78" s="100"/>
    </row>
    <row r="79" spans="2:20" s="137" customFormat="1" ht="29.25" customHeight="1">
      <c r="B79" s="138"/>
      <c r="C79" s="139" t="s">
        <v>162</v>
      </c>
      <c r="D79" s="140" t="s">
        <v>56</v>
      </c>
      <c r="E79" s="140" t="s">
        <v>52</v>
      </c>
      <c r="F79" s="140" t="s">
        <v>53</v>
      </c>
      <c r="G79" s="140" t="s">
        <v>163</v>
      </c>
      <c r="H79" s="140" t="s">
        <v>164</v>
      </c>
      <c r="I79" s="140" t="s">
        <v>165</v>
      </c>
      <c r="J79" s="140" t="s">
        <v>128</v>
      </c>
      <c r="K79" s="141" t="s">
        <v>166</v>
      </c>
      <c r="L79" s="138"/>
      <c r="M79" s="142" t="s">
        <v>3</v>
      </c>
      <c r="N79" s="143" t="s">
        <v>41</v>
      </c>
      <c r="O79" s="143" t="s">
        <v>167</v>
      </c>
      <c r="P79" s="143" t="s">
        <v>168</v>
      </c>
      <c r="Q79" s="143" t="s">
        <v>169</v>
      </c>
      <c r="R79" s="143" t="s">
        <v>170</v>
      </c>
      <c r="S79" s="143" t="s">
        <v>171</v>
      </c>
      <c r="T79" s="144" t="s">
        <v>172</v>
      </c>
    </row>
    <row r="80" spans="2:63" s="99" customFormat="1" ht="22.9" customHeight="1">
      <c r="B80" s="100"/>
      <c r="C80" s="145" t="s">
        <v>173</v>
      </c>
      <c r="J80" s="146">
        <f>BK80</f>
        <v>0</v>
      </c>
      <c r="L80" s="100"/>
      <c r="M80" s="147"/>
      <c r="N80" s="105"/>
      <c r="O80" s="105"/>
      <c r="P80" s="148">
        <f>P81</f>
        <v>0</v>
      </c>
      <c r="Q80" s="105"/>
      <c r="R80" s="148">
        <f>R81</f>
        <v>0</v>
      </c>
      <c r="S80" s="105"/>
      <c r="T80" s="149">
        <f>T81</f>
        <v>0</v>
      </c>
      <c r="AT80" s="92" t="s">
        <v>70</v>
      </c>
      <c r="AU80" s="92" t="s">
        <v>129</v>
      </c>
      <c r="BK80" s="150">
        <f>BK81</f>
        <v>0</v>
      </c>
    </row>
    <row r="81" spans="2:63" s="151" customFormat="1" ht="25.9" customHeight="1">
      <c r="B81" s="152"/>
      <c r="D81" s="153" t="s">
        <v>70</v>
      </c>
      <c r="E81" s="154" t="s">
        <v>118</v>
      </c>
      <c r="F81" s="154" t="s">
        <v>5314</v>
      </c>
      <c r="J81" s="155">
        <f>BK81</f>
        <v>0</v>
      </c>
      <c r="L81" s="152"/>
      <c r="M81" s="156"/>
      <c r="P81" s="157">
        <f>SUM(P82:P93)</f>
        <v>0</v>
      </c>
      <c r="R81" s="157">
        <f>SUM(R82:R93)</f>
        <v>0</v>
      </c>
      <c r="T81" s="158">
        <f>SUM(T82:T93)</f>
        <v>0</v>
      </c>
      <c r="AR81" s="153" t="s">
        <v>213</v>
      </c>
      <c r="AT81" s="159" t="s">
        <v>70</v>
      </c>
      <c r="AU81" s="159" t="s">
        <v>71</v>
      </c>
      <c r="AY81" s="153" t="s">
        <v>176</v>
      </c>
      <c r="BK81" s="160">
        <f>SUM(BK82:BK93)</f>
        <v>0</v>
      </c>
    </row>
    <row r="82" spans="2:65" s="99" customFormat="1" ht="24.2" customHeight="1">
      <c r="B82" s="100"/>
      <c r="C82" s="206" t="s">
        <v>15</v>
      </c>
      <c r="D82" s="206" t="s">
        <v>178</v>
      </c>
      <c r="E82" s="207" t="s">
        <v>5573</v>
      </c>
      <c r="F82" s="208" t="s">
        <v>6255</v>
      </c>
      <c r="G82" s="209" t="s">
        <v>437</v>
      </c>
      <c r="H82" s="210">
        <v>1</v>
      </c>
      <c r="I82" s="4"/>
      <c r="J82" s="211">
        <f aca="true" t="shared" si="0" ref="J82:J93">ROUND(I82*H82,2)</f>
        <v>0</v>
      </c>
      <c r="K82" s="208" t="s">
        <v>3</v>
      </c>
      <c r="L82" s="100"/>
      <c r="M82" s="212" t="s">
        <v>3</v>
      </c>
      <c r="N82" s="163" t="s">
        <v>42</v>
      </c>
      <c r="P82" s="164">
        <f aca="true" t="shared" si="1" ref="P82:P93">O82*H82</f>
        <v>0</v>
      </c>
      <c r="Q82" s="164">
        <v>0</v>
      </c>
      <c r="R82" s="164">
        <f aca="true" t="shared" si="2" ref="R82:R93">Q82*H82</f>
        <v>0</v>
      </c>
      <c r="S82" s="164">
        <v>0</v>
      </c>
      <c r="T82" s="165">
        <f aca="true" t="shared" si="3" ref="T82:T93">S82*H82</f>
        <v>0</v>
      </c>
      <c r="AR82" s="166" t="s">
        <v>183</v>
      </c>
      <c r="AT82" s="166" t="s">
        <v>178</v>
      </c>
      <c r="AU82" s="166" t="s">
        <v>15</v>
      </c>
      <c r="AY82" s="92" t="s">
        <v>176</v>
      </c>
      <c r="BE82" s="167">
        <f aca="true" t="shared" si="4" ref="BE82:BE93">IF(N82="základní",J82,0)</f>
        <v>0</v>
      </c>
      <c r="BF82" s="167">
        <f aca="true" t="shared" si="5" ref="BF82:BF93">IF(N82="snížená",J82,0)</f>
        <v>0</v>
      </c>
      <c r="BG82" s="167">
        <f aca="true" t="shared" si="6" ref="BG82:BG93">IF(N82="zákl. přenesená",J82,0)</f>
        <v>0</v>
      </c>
      <c r="BH82" s="167">
        <f aca="true" t="shared" si="7" ref="BH82:BH93">IF(N82="sníž. přenesená",J82,0)</f>
        <v>0</v>
      </c>
      <c r="BI82" s="167">
        <f aca="true" t="shared" si="8" ref="BI82:BI93">IF(N82="nulová",J82,0)</f>
        <v>0</v>
      </c>
      <c r="BJ82" s="92" t="s">
        <v>15</v>
      </c>
      <c r="BK82" s="167">
        <f aca="true" t="shared" si="9" ref="BK82:BK93">ROUND(I82*H82,2)</f>
        <v>0</v>
      </c>
      <c r="BL82" s="92" t="s">
        <v>183</v>
      </c>
      <c r="BM82" s="166" t="s">
        <v>6256</v>
      </c>
    </row>
    <row r="83" spans="2:65" s="99" customFormat="1" ht="219.4" customHeight="1">
      <c r="B83" s="100"/>
      <c r="C83" s="206" t="s">
        <v>79</v>
      </c>
      <c r="D83" s="206" t="s">
        <v>178</v>
      </c>
      <c r="E83" s="207" t="s">
        <v>3222</v>
      </c>
      <c r="F83" s="208" t="s">
        <v>6257</v>
      </c>
      <c r="G83" s="209" t="s">
        <v>437</v>
      </c>
      <c r="H83" s="210">
        <v>1</v>
      </c>
      <c r="I83" s="4"/>
      <c r="J83" s="211">
        <f t="shared" si="0"/>
        <v>0</v>
      </c>
      <c r="K83" s="208" t="s">
        <v>3</v>
      </c>
      <c r="L83" s="100"/>
      <c r="M83" s="212" t="s">
        <v>3</v>
      </c>
      <c r="N83" s="163" t="s">
        <v>42</v>
      </c>
      <c r="P83" s="164">
        <f t="shared" si="1"/>
        <v>0</v>
      </c>
      <c r="Q83" s="164">
        <v>0</v>
      </c>
      <c r="R83" s="164">
        <f t="shared" si="2"/>
        <v>0</v>
      </c>
      <c r="S83" s="164">
        <v>0</v>
      </c>
      <c r="T83" s="165">
        <f t="shared" si="3"/>
        <v>0</v>
      </c>
      <c r="AR83" s="166" t="s">
        <v>183</v>
      </c>
      <c r="AT83" s="166" t="s">
        <v>178</v>
      </c>
      <c r="AU83" s="166" t="s">
        <v>15</v>
      </c>
      <c r="AY83" s="92" t="s">
        <v>176</v>
      </c>
      <c r="BE83" s="167">
        <f t="shared" si="4"/>
        <v>0</v>
      </c>
      <c r="BF83" s="167">
        <f t="shared" si="5"/>
        <v>0</v>
      </c>
      <c r="BG83" s="167">
        <f t="shared" si="6"/>
        <v>0</v>
      </c>
      <c r="BH83" s="167">
        <f t="shared" si="7"/>
        <v>0</v>
      </c>
      <c r="BI83" s="167">
        <f t="shared" si="8"/>
        <v>0</v>
      </c>
      <c r="BJ83" s="92" t="s">
        <v>15</v>
      </c>
      <c r="BK83" s="167">
        <f t="shared" si="9"/>
        <v>0</v>
      </c>
      <c r="BL83" s="92" t="s">
        <v>183</v>
      </c>
      <c r="BM83" s="166" t="s">
        <v>6258</v>
      </c>
    </row>
    <row r="84" spans="2:65" s="99" customFormat="1" ht="24.2" customHeight="1">
      <c r="B84" s="100"/>
      <c r="C84" s="206" t="s">
        <v>195</v>
      </c>
      <c r="D84" s="206" t="s">
        <v>178</v>
      </c>
      <c r="E84" s="207" t="s">
        <v>3225</v>
      </c>
      <c r="F84" s="208" t="s">
        <v>6259</v>
      </c>
      <c r="G84" s="209" t="s">
        <v>437</v>
      </c>
      <c r="H84" s="210">
        <v>1</v>
      </c>
      <c r="I84" s="4"/>
      <c r="J84" s="211">
        <f t="shared" si="0"/>
        <v>0</v>
      </c>
      <c r="K84" s="208" t="s">
        <v>3</v>
      </c>
      <c r="L84" s="100"/>
      <c r="M84" s="212" t="s">
        <v>3</v>
      </c>
      <c r="N84" s="163" t="s">
        <v>42</v>
      </c>
      <c r="P84" s="164">
        <f t="shared" si="1"/>
        <v>0</v>
      </c>
      <c r="Q84" s="164">
        <v>0</v>
      </c>
      <c r="R84" s="164">
        <f t="shared" si="2"/>
        <v>0</v>
      </c>
      <c r="S84" s="164">
        <v>0</v>
      </c>
      <c r="T84" s="165">
        <f t="shared" si="3"/>
        <v>0</v>
      </c>
      <c r="AR84" s="166" t="s">
        <v>183</v>
      </c>
      <c r="AT84" s="166" t="s">
        <v>178</v>
      </c>
      <c r="AU84" s="166" t="s">
        <v>15</v>
      </c>
      <c r="AY84" s="92" t="s">
        <v>176</v>
      </c>
      <c r="BE84" s="167">
        <f t="shared" si="4"/>
        <v>0</v>
      </c>
      <c r="BF84" s="167">
        <f t="shared" si="5"/>
        <v>0</v>
      </c>
      <c r="BG84" s="167">
        <f t="shared" si="6"/>
        <v>0</v>
      </c>
      <c r="BH84" s="167">
        <f t="shared" si="7"/>
        <v>0</v>
      </c>
      <c r="BI84" s="167">
        <f t="shared" si="8"/>
        <v>0</v>
      </c>
      <c r="BJ84" s="92" t="s">
        <v>15</v>
      </c>
      <c r="BK84" s="167">
        <f t="shared" si="9"/>
        <v>0</v>
      </c>
      <c r="BL84" s="92" t="s">
        <v>183</v>
      </c>
      <c r="BM84" s="166" t="s">
        <v>6260</v>
      </c>
    </row>
    <row r="85" spans="2:65" s="99" customFormat="1" ht="16.5" customHeight="1">
      <c r="B85" s="100"/>
      <c r="C85" s="206" t="s">
        <v>183</v>
      </c>
      <c r="D85" s="206" t="s">
        <v>178</v>
      </c>
      <c r="E85" s="207" t="s">
        <v>3248</v>
      </c>
      <c r="F85" s="208" t="s">
        <v>6261</v>
      </c>
      <c r="G85" s="209" t="s">
        <v>437</v>
      </c>
      <c r="H85" s="210">
        <v>1</v>
      </c>
      <c r="I85" s="4"/>
      <c r="J85" s="211">
        <f t="shared" si="0"/>
        <v>0</v>
      </c>
      <c r="K85" s="208" t="s">
        <v>3</v>
      </c>
      <c r="L85" s="100"/>
      <c r="M85" s="212" t="s">
        <v>3</v>
      </c>
      <c r="N85" s="163" t="s">
        <v>42</v>
      </c>
      <c r="P85" s="164">
        <f t="shared" si="1"/>
        <v>0</v>
      </c>
      <c r="Q85" s="164">
        <v>0</v>
      </c>
      <c r="R85" s="164">
        <f t="shared" si="2"/>
        <v>0</v>
      </c>
      <c r="S85" s="164">
        <v>0</v>
      </c>
      <c r="T85" s="165">
        <f t="shared" si="3"/>
        <v>0</v>
      </c>
      <c r="AR85" s="166" t="s">
        <v>183</v>
      </c>
      <c r="AT85" s="166" t="s">
        <v>178</v>
      </c>
      <c r="AU85" s="166" t="s">
        <v>15</v>
      </c>
      <c r="AY85" s="92" t="s">
        <v>176</v>
      </c>
      <c r="BE85" s="167">
        <f t="shared" si="4"/>
        <v>0</v>
      </c>
      <c r="BF85" s="167">
        <f t="shared" si="5"/>
        <v>0</v>
      </c>
      <c r="BG85" s="167">
        <f t="shared" si="6"/>
        <v>0</v>
      </c>
      <c r="BH85" s="167">
        <f t="shared" si="7"/>
        <v>0</v>
      </c>
      <c r="BI85" s="167">
        <f t="shared" si="8"/>
        <v>0</v>
      </c>
      <c r="BJ85" s="92" t="s">
        <v>15</v>
      </c>
      <c r="BK85" s="167">
        <f t="shared" si="9"/>
        <v>0</v>
      </c>
      <c r="BL85" s="92" t="s">
        <v>183</v>
      </c>
      <c r="BM85" s="166" t="s">
        <v>6262</v>
      </c>
    </row>
    <row r="86" spans="2:65" s="99" customFormat="1" ht="16.5" customHeight="1">
      <c r="B86" s="100"/>
      <c r="C86" s="206" t="s">
        <v>213</v>
      </c>
      <c r="D86" s="206" t="s">
        <v>178</v>
      </c>
      <c r="E86" s="207" t="s">
        <v>3257</v>
      </c>
      <c r="F86" s="208" t="s">
        <v>6263</v>
      </c>
      <c r="G86" s="209" t="s">
        <v>437</v>
      </c>
      <c r="H86" s="210">
        <v>1</v>
      </c>
      <c r="I86" s="4"/>
      <c r="J86" s="211">
        <f t="shared" si="0"/>
        <v>0</v>
      </c>
      <c r="K86" s="208" t="s">
        <v>3</v>
      </c>
      <c r="L86" s="100"/>
      <c r="M86" s="212" t="s">
        <v>3</v>
      </c>
      <c r="N86" s="163" t="s">
        <v>42</v>
      </c>
      <c r="P86" s="164">
        <f t="shared" si="1"/>
        <v>0</v>
      </c>
      <c r="Q86" s="164">
        <v>0</v>
      </c>
      <c r="R86" s="164">
        <f t="shared" si="2"/>
        <v>0</v>
      </c>
      <c r="S86" s="164">
        <v>0</v>
      </c>
      <c r="T86" s="165">
        <f t="shared" si="3"/>
        <v>0</v>
      </c>
      <c r="AR86" s="166" t="s">
        <v>183</v>
      </c>
      <c r="AT86" s="166" t="s">
        <v>178</v>
      </c>
      <c r="AU86" s="166" t="s">
        <v>15</v>
      </c>
      <c r="AY86" s="92" t="s">
        <v>176</v>
      </c>
      <c r="BE86" s="167">
        <f t="shared" si="4"/>
        <v>0</v>
      </c>
      <c r="BF86" s="167">
        <f t="shared" si="5"/>
        <v>0</v>
      </c>
      <c r="BG86" s="167">
        <f t="shared" si="6"/>
        <v>0</v>
      </c>
      <c r="BH86" s="167">
        <f t="shared" si="7"/>
        <v>0</v>
      </c>
      <c r="BI86" s="167">
        <f t="shared" si="8"/>
        <v>0</v>
      </c>
      <c r="BJ86" s="92" t="s">
        <v>15</v>
      </c>
      <c r="BK86" s="167">
        <f t="shared" si="9"/>
        <v>0</v>
      </c>
      <c r="BL86" s="92" t="s">
        <v>183</v>
      </c>
      <c r="BM86" s="166" t="s">
        <v>6264</v>
      </c>
    </row>
    <row r="87" spans="2:65" s="99" customFormat="1" ht="24.2" customHeight="1">
      <c r="B87" s="100"/>
      <c r="C87" s="206" t="s">
        <v>223</v>
      </c>
      <c r="D87" s="206" t="s">
        <v>178</v>
      </c>
      <c r="E87" s="207" t="s">
        <v>3436</v>
      </c>
      <c r="F87" s="208" t="s">
        <v>6265</v>
      </c>
      <c r="G87" s="209" t="s">
        <v>437</v>
      </c>
      <c r="H87" s="210">
        <v>1</v>
      </c>
      <c r="I87" s="4"/>
      <c r="J87" s="211">
        <f t="shared" si="0"/>
        <v>0</v>
      </c>
      <c r="K87" s="208" t="s">
        <v>3</v>
      </c>
      <c r="L87" s="100"/>
      <c r="M87" s="212" t="s">
        <v>3</v>
      </c>
      <c r="N87" s="163" t="s">
        <v>42</v>
      </c>
      <c r="P87" s="164">
        <f t="shared" si="1"/>
        <v>0</v>
      </c>
      <c r="Q87" s="164">
        <v>0</v>
      </c>
      <c r="R87" s="164">
        <f t="shared" si="2"/>
        <v>0</v>
      </c>
      <c r="S87" s="164">
        <v>0</v>
      </c>
      <c r="T87" s="165">
        <f t="shared" si="3"/>
        <v>0</v>
      </c>
      <c r="AR87" s="166" t="s">
        <v>183</v>
      </c>
      <c r="AT87" s="166" t="s">
        <v>178</v>
      </c>
      <c r="AU87" s="166" t="s">
        <v>15</v>
      </c>
      <c r="AY87" s="92" t="s">
        <v>176</v>
      </c>
      <c r="BE87" s="167">
        <f t="shared" si="4"/>
        <v>0</v>
      </c>
      <c r="BF87" s="167">
        <f t="shared" si="5"/>
        <v>0</v>
      </c>
      <c r="BG87" s="167">
        <f t="shared" si="6"/>
        <v>0</v>
      </c>
      <c r="BH87" s="167">
        <f t="shared" si="7"/>
        <v>0</v>
      </c>
      <c r="BI87" s="167">
        <f t="shared" si="8"/>
        <v>0</v>
      </c>
      <c r="BJ87" s="92" t="s">
        <v>15</v>
      </c>
      <c r="BK87" s="167">
        <f t="shared" si="9"/>
        <v>0</v>
      </c>
      <c r="BL87" s="92" t="s">
        <v>183</v>
      </c>
      <c r="BM87" s="166" t="s">
        <v>6266</v>
      </c>
    </row>
    <row r="88" spans="2:65" s="99" customFormat="1" ht="16.5" customHeight="1">
      <c r="B88" s="100"/>
      <c r="C88" s="206" t="s">
        <v>235</v>
      </c>
      <c r="D88" s="206" t="s">
        <v>178</v>
      </c>
      <c r="E88" s="207" t="s">
        <v>3558</v>
      </c>
      <c r="F88" s="208" t="s">
        <v>6267</v>
      </c>
      <c r="G88" s="209" t="s">
        <v>437</v>
      </c>
      <c r="H88" s="210">
        <v>1</v>
      </c>
      <c r="I88" s="4"/>
      <c r="J88" s="211">
        <f t="shared" si="0"/>
        <v>0</v>
      </c>
      <c r="K88" s="208" t="s">
        <v>3</v>
      </c>
      <c r="L88" s="100"/>
      <c r="M88" s="212" t="s">
        <v>3</v>
      </c>
      <c r="N88" s="163" t="s">
        <v>42</v>
      </c>
      <c r="P88" s="164">
        <f t="shared" si="1"/>
        <v>0</v>
      </c>
      <c r="Q88" s="164">
        <v>0</v>
      </c>
      <c r="R88" s="164">
        <f t="shared" si="2"/>
        <v>0</v>
      </c>
      <c r="S88" s="164">
        <v>0</v>
      </c>
      <c r="T88" s="165">
        <f t="shared" si="3"/>
        <v>0</v>
      </c>
      <c r="AR88" s="166" t="s">
        <v>183</v>
      </c>
      <c r="AT88" s="166" t="s">
        <v>178</v>
      </c>
      <c r="AU88" s="166" t="s">
        <v>15</v>
      </c>
      <c r="AY88" s="92" t="s">
        <v>176</v>
      </c>
      <c r="BE88" s="167">
        <f t="shared" si="4"/>
        <v>0</v>
      </c>
      <c r="BF88" s="167">
        <f t="shared" si="5"/>
        <v>0</v>
      </c>
      <c r="BG88" s="167">
        <f t="shared" si="6"/>
        <v>0</v>
      </c>
      <c r="BH88" s="167">
        <f t="shared" si="7"/>
        <v>0</v>
      </c>
      <c r="BI88" s="167">
        <f t="shared" si="8"/>
        <v>0</v>
      </c>
      <c r="BJ88" s="92" t="s">
        <v>15</v>
      </c>
      <c r="BK88" s="167">
        <f t="shared" si="9"/>
        <v>0</v>
      </c>
      <c r="BL88" s="92" t="s">
        <v>183</v>
      </c>
      <c r="BM88" s="166" t="s">
        <v>6268</v>
      </c>
    </row>
    <row r="89" spans="2:65" s="99" customFormat="1" ht="44.25" customHeight="1">
      <c r="B89" s="100"/>
      <c r="C89" s="206" t="s">
        <v>241</v>
      </c>
      <c r="D89" s="206" t="s">
        <v>178</v>
      </c>
      <c r="E89" s="207" t="s">
        <v>6269</v>
      </c>
      <c r="F89" s="208" t="s">
        <v>6270</v>
      </c>
      <c r="G89" s="209" t="s">
        <v>437</v>
      </c>
      <c r="H89" s="210">
        <v>1</v>
      </c>
      <c r="I89" s="4"/>
      <c r="J89" s="211">
        <f t="shared" si="0"/>
        <v>0</v>
      </c>
      <c r="K89" s="208" t="s">
        <v>3</v>
      </c>
      <c r="L89" s="100"/>
      <c r="M89" s="212" t="s">
        <v>3</v>
      </c>
      <c r="N89" s="163" t="s">
        <v>42</v>
      </c>
      <c r="P89" s="164">
        <f t="shared" si="1"/>
        <v>0</v>
      </c>
      <c r="Q89" s="164">
        <v>0</v>
      </c>
      <c r="R89" s="164">
        <f t="shared" si="2"/>
        <v>0</v>
      </c>
      <c r="S89" s="164">
        <v>0</v>
      </c>
      <c r="T89" s="165">
        <f t="shared" si="3"/>
        <v>0</v>
      </c>
      <c r="AR89" s="166" t="s">
        <v>183</v>
      </c>
      <c r="AT89" s="166" t="s">
        <v>178</v>
      </c>
      <c r="AU89" s="166" t="s">
        <v>15</v>
      </c>
      <c r="AY89" s="92" t="s">
        <v>176</v>
      </c>
      <c r="BE89" s="167">
        <f t="shared" si="4"/>
        <v>0</v>
      </c>
      <c r="BF89" s="167">
        <f t="shared" si="5"/>
        <v>0</v>
      </c>
      <c r="BG89" s="167">
        <f t="shared" si="6"/>
        <v>0</v>
      </c>
      <c r="BH89" s="167">
        <f t="shared" si="7"/>
        <v>0</v>
      </c>
      <c r="BI89" s="167">
        <f t="shared" si="8"/>
        <v>0</v>
      </c>
      <c r="BJ89" s="92" t="s">
        <v>15</v>
      </c>
      <c r="BK89" s="167">
        <f t="shared" si="9"/>
        <v>0</v>
      </c>
      <c r="BL89" s="92" t="s">
        <v>183</v>
      </c>
      <c r="BM89" s="166" t="s">
        <v>6271</v>
      </c>
    </row>
    <row r="90" spans="2:65" s="99" customFormat="1" ht="232.15" customHeight="1">
      <c r="B90" s="100"/>
      <c r="C90" s="206" t="s">
        <v>246</v>
      </c>
      <c r="D90" s="206" t="s">
        <v>178</v>
      </c>
      <c r="E90" s="207" t="s">
        <v>6272</v>
      </c>
      <c r="F90" s="208" t="s">
        <v>6273</v>
      </c>
      <c r="G90" s="209" t="s">
        <v>437</v>
      </c>
      <c r="H90" s="210">
        <v>1</v>
      </c>
      <c r="I90" s="4"/>
      <c r="J90" s="211">
        <f t="shared" si="0"/>
        <v>0</v>
      </c>
      <c r="K90" s="208" t="s">
        <v>3</v>
      </c>
      <c r="L90" s="100"/>
      <c r="M90" s="212" t="s">
        <v>3</v>
      </c>
      <c r="N90" s="163" t="s">
        <v>42</v>
      </c>
      <c r="P90" s="164">
        <f t="shared" si="1"/>
        <v>0</v>
      </c>
      <c r="Q90" s="164">
        <v>0</v>
      </c>
      <c r="R90" s="164">
        <f t="shared" si="2"/>
        <v>0</v>
      </c>
      <c r="S90" s="164">
        <v>0</v>
      </c>
      <c r="T90" s="165">
        <f t="shared" si="3"/>
        <v>0</v>
      </c>
      <c r="AR90" s="166" t="s">
        <v>183</v>
      </c>
      <c r="AT90" s="166" t="s">
        <v>178</v>
      </c>
      <c r="AU90" s="166" t="s">
        <v>15</v>
      </c>
      <c r="AY90" s="92" t="s">
        <v>176</v>
      </c>
      <c r="BE90" s="167">
        <f t="shared" si="4"/>
        <v>0</v>
      </c>
      <c r="BF90" s="167">
        <f t="shared" si="5"/>
        <v>0</v>
      </c>
      <c r="BG90" s="167">
        <f t="shared" si="6"/>
        <v>0</v>
      </c>
      <c r="BH90" s="167">
        <f t="shared" si="7"/>
        <v>0</v>
      </c>
      <c r="BI90" s="167">
        <f t="shared" si="8"/>
        <v>0</v>
      </c>
      <c r="BJ90" s="92" t="s">
        <v>15</v>
      </c>
      <c r="BK90" s="167">
        <f t="shared" si="9"/>
        <v>0</v>
      </c>
      <c r="BL90" s="92" t="s">
        <v>183</v>
      </c>
      <c r="BM90" s="166" t="s">
        <v>6274</v>
      </c>
    </row>
    <row r="91" spans="2:65" s="99" customFormat="1" ht="204.95" customHeight="1">
      <c r="B91" s="100"/>
      <c r="C91" s="206" t="s">
        <v>253</v>
      </c>
      <c r="D91" s="206" t="s">
        <v>178</v>
      </c>
      <c r="E91" s="207" t="s">
        <v>6275</v>
      </c>
      <c r="F91" s="208" t="s">
        <v>6276</v>
      </c>
      <c r="G91" s="209" t="s">
        <v>437</v>
      </c>
      <c r="H91" s="210">
        <v>1</v>
      </c>
      <c r="I91" s="4"/>
      <c r="J91" s="211">
        <f t="shared" si="0"/>
        <v>0</v>
      </c>
      <c r="K91" s="208" t="s">
        <v>3</v>
      </c>
      <c r="L91" s="100"/>
      <c r="M91" s="212" t="s">
        <v>3</v>
      </c>
      <c r="N91" s="163" t="s">
        <v>42</v>
      </c>
      <c r="P91" s="164">
        <f t="shared" si="1"/>
        <v>0</v>
      </c>
      <c r="Q91" s="164">
        <v>0</v>
      </c>
      <c r="R91" s="164">
        <f t="shared" si="2"/>
        <v>0</v>
      </c>
      <c r="S91" s="164">
        <v>0</v>
      </c>
      <c r="T91" s="165">
        <f t="shared" si="3"/>
        <v>0</v>
      </c>
      <c r="AR91" s="166" t="s">
        <v>183</v>
      </c>
      <c r="AT91" s="166" t="s">
        <v>178</v>
      </c>
      <c r="AU91" s="166" t="s">
        <v>15</v>
      </c>
      <c r="AY91" s="92" t="s">
        <v>176</v>
      </c>
      <c r="BE91" s="167">
        <f t="shared" si="4"/>
        <v>0</v>
      </c>
      <c r="BF91" s="167">
        <f t="shared" si="5"/>
        <v>0</v>
      </c>
      <c r="BG91" s="167">
        <f t="shared" si="6"/>
        <v>0</v>
      </c>
      <c r="BH91" s="167">
        <f t="shared" si="7"/>
        <v>0</v>
      </c>
      <c r="BI91" s="167">
        <f t="shared" si="8"/>
        <v>0</v>
      </c>
      <c r="BJ91" s="92" t="s">
        <v>15</v>
      </c>
      <c r="BK91" s="167">
        <f t="shared" si="9"/>
        <v>0</v>
      </c>
      <c r="BL91" s="92" t="s">
        <v>183</v>
      </c>
      <c r="BM91" s="166" t="s">
        <v>6277</v>
      </c>
    </row>
    <row r="92" spans="2:65" s="99" customFormat="1" ht="271.5" customHeight="1">
      <c r="B92" s="100"/>
      <c r="C92" s="206" t="s">
        <v>259</v>
      </c>
      <c r="D92" s="206" t="s">
        <v>178</v>
      </c>
      <c r="E92" s="207" t="s">
        <v>6278</v>
      </c>
      <c r="F92" s="208" t="s">
        <v>6279</v>
      </c>
      <c r="G92" s="209" t="s">
        <v>437</v>
      </c>
      <c r="H92" s="210">
        <v>1</v>
      </c>
      <c r="I92" s="4"/>
      <c r="J92" s="211">
        <f t="shared" si="0"/>
        <v>0</v>
      </c>
      <c r="K92" s="208" t="s">
        <v>3</v>
      </c>
      <c r="L92" s="100"/>
      <c r="M92" s="212" t="s">
        <v>3</v>
      </c>
      <c r="N92" s="163" t="s">
        <v>42</v>
      </c>
      <c r="P92" s="164">
        <f t="shared" si="1"/>
        <v>0</v>
      </c>
      <c r="Q92" s="164">
        <v>0</v>
      </c>
      <c r="R92" s="164">
        <f t="shared" si="2"/>
        <v>0</v>
      </c>
      <c r="S92" s="164">
        <v>0</v>
      </c>
      <c r="T92" s="165">
        <f t="shared" si="3"/>
        <v>0</v>
      </c>
      <c r="AR92" s="166" t="s">
        <v>183</v>
      </c>
      <c r="AT92" s="166" t="s">
        <v>178</v>
      </c>
      <c r="AU92" s="166" t="s">
        <v>15</v>
      </c>
      <c r="AY92" s="92" t="s">
        <v>176</v>
      </c>
      <c r="BE92" s="167">
        <f t="shared" si="4"/>
        <v>0</v>
      </c>
      <c r="BF92" s="167">
        <f t="shared" si="5"/>
        <v>0</v>
      </c>
      <c r="BG92" s="167">
        <f t="shared" si="6"/>
        <v>0</v>
      </c>
      <c r="BH92" s="167">
        <f t="shared" si="7"/>
        <v>0</v>
      </c>
      <c r="BI92" s="167">
        <f t="shared" si="8"/>
        <v>0</v>
      </c>
      <c r="BJ92" s="92" t="s">
        <v>15</v>
      </c>
      <c r="BK92" s="167">
        <f t="shared" si="9"/>
        <v>0</v>
      </c>
      <c r="BL92" s="92" t="s">
        <v>183</v>
      </c>
      <c r="BM92" s="166" t="s">
        <v>6280</v>
      </c>
    </row>
    <row r="93" spans="2:65" s="99" customFormat="1" ht="167.85" customHeight="1">
      <c r="B93" s="100"/>
      <c r="C93" s="206" t="s">
        <v>266</v>
      </c>
      <c r="D93" s="206" t="s">
        <v>178</v>
      </c>
      <c r="E93" s="207" t="s">
        <v>6281</v>
      </c>
      <c r="F93" s="208" t="s">
        <v>6282</v>
      </c>
      <c r="G93" s="209" t="s">
        <v>437</v>
      </c>
      <c r="H93" s="210">
        <v>1</v>
      </c>
      <c r="I93" s="4"/>
      <c r="J93" s="211">
        <f t="shared" si="0"/>
        <v>0</v>
      </c>
      <c r="K93" s="208" t="s">
        <v>3</v>
      </c>
      <c r="L93" s="100"/>
      <c r="M93" s="220" t="s">
        <v>3</v>
      </c>
      <c r="N93" s="221" t="s">
        <v>42</v>
      </c>
      <c r="O93" s="203"/>
      <c r="P93" s="222">
        <f t="shared" si="1"/>
        <v>0</v>
      </c>
      <c r="Q93" s="222">
        <v>0</v>
      </c>
      <c r="R93" s="222">
        <f t="shared" si="2"/>
        <v>0</v>
      </c>
      <c r="S93" s="222">
        <v>0</v>
      </c>
      <c r="T93" s="223">
        <f t="shared" si="3"/>
        <v>0</v>
      </c>
      <c r="AR93" s="166" t="s">
        <v>183</v>
      </c>
      <c r="AT93" s="166" t="s">
        <v>178</v>
      </c>
      <c r="AU93" s="166" t="s">
        <v>15</v>
      </c>
      <c r="AY93" s="92" t="s">
        <v>176</v>
      </c>
      <c r="BE93" s="167">
        <f t="shared" si="4"/>
        <v>0</v>
      </c>
      <c r="BF93" s="167">
        <f t="shared" si="5"/>
        <v>0</v>
      </c>
      <c r="BG93" s="167">
        <f t="shared" si="6"/>
        <v>0</v>
      </c>
      <c r="BH93" s="167">
        <f t="shared" si="7"/>
        <v>0</v>
      </c>
      <c r="BI93" s="167">
        <f t="shared" si="8"/>
        <v>0</v>
      </c>
      <c r="BJ93" s="92" t="s">
        <v>15</v>
      </c>
      <c r="BK93" s="167">
        <f t="shared" si="9"/>
        <v>0</v>
      </c>
      <c r="BL93" s="92" t="s">
        <v>183</v>
      </c>
      <c r="BM93" s="166" t="s">
        <v>6283</v>
      </c>
    </row>
    <row r="94" spans="2:12" s="99" customFormat="1" ht="6.95" customHeight="1">
      <c r="B94" s="119"/>
      <c r="C94" s="120"/>
      <c r="D94" s="120"/>
      <c r="E94" s="120"/>
      <c r="F94" s="120"/>
      <c r="G94" s="120"/>
      <c r="H94" s="120"/>
      <c r="I94" s="120"/>
      <c r="J94" s="120"/>
      <c r="K94" s="120"/>
      <c r="L94" s="100"/>
    </row>
  </sheetData>
  <sheetProtection algorithmName="SHA-512" hashValue="ZFkPWdydBhdk9glZ3A7xn5D/jXDxWm2H9Sq6vzVIbiZn+szVJOZYegM92VwHbD98yGwNW4oWh1O8kAVXoSwaZQ==" saltValue="KeYkyWY7MCho/w0sIVQeRA==" spinCount="100000" sheet="1" objects="1" scenarios="1"/>
  <autoFilter ref="C79:K93"/>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4"/>
  </sheetViews>
  <sheetFormatPr defaultColWidth="9.140625" defaultRowHeight="12"/>
  <cols>
    <col min="1" max="1" width="8.28125" style="12" customWidth="1"/>
    <col min="2" max="2" width="1.7109375" style="12" customWidth="1"/>
    <col min="3" max="4" width="5.00390625" style="12" customWidth="1"/>
    <col min="5" max="5" width="11.7109375" style="12" customWidth="1"/>
    <col min="6" max="6" width="9.140625" style="12" customWidth="1"/>
    <col min="7" max="7" width="5.00390625" style="12" customWidth="1"/>
    <col min="8" max="8" width="77.8515625" style="12" customWidth="1"/>
    <col min="9" max="10" width="20.00390625" style="12" customWidth="1"/>
    <col min="11" max="11" width="1.7109375" style="12" customWidth="1"/>
  </cols>
  <sheetData>
    <row r="1" ht="37.5" customHeight="1"/>
    <row r="2" spans="2:11" ht="7.5" customHeight="1">
      <c r="B2" s="13"/>
      <c r="C2" s="14"/>
      <c r="D2" s="14"/>
      <c r="E2" s="14"/>
      <c r="F2" s="14"/>
      <c r="G2" s="14"/>
      <c r="H2" s="14"/>
      <c r="I2" s="14"/>
      <c r="J2" s="14"/>
      <c r="K2" s="15"/>
    </row>
    <row r="3" spans="2:11" s="1" customFormat="1" ht="45" customHeight="1">
      <c r="B3" s="16"/>
      <c r="C3" s="326" t="s">
        <v>6284</v>
      </c>
      <c r="D3" s="326"/>
      <c r="E3" s="326"/>
      <c r="F3" s="326"/>
      <c r="G3" s="326"/>
      <c r="H3" s="326"/>
      <c r="I3" s="326"/>
      <c r="J3" s="326"/>
      <c r="K3" s="17"/>
    </row>
    <row r="4" spans="2:11" ht="25.5" customHeight="1">
      <c r="B4" s="18"/>
      <c r="C4" s="327" t="s">
        <v>6285</v>
      </c>
      <c r="D4" s="327"/>
      <c r="E4" s="327"/>
      <c r="F4" s="327"/>
      <c r="G4" s="327"/>
      <c r="H4" s="327"/>
      <c r="I4" s="327"/>
      <c r="J4" s="327"/>
      <c r="K4" s="19"/>
    </row>
    <row r="5" spans="2:11" ht="5.25" customHeight="1">
      <c r="B5" s="18"/>
      <c r="C5" s="20"/>
      <c r="D5" s="20"/>
      <c r="E5" s="20"/>
      <c r="F5" s="20"/>
      <c r="G5" s="20"/>
      <c r="H5" s="20"/>
      <c r="I5" s="20"/>
      <c r="J5" s="20"/>
      <c r="K5" s="19"/>
    </row>
    <row r="6" spans="2:11" ht="15" customHeight="1">
      <c r="B6" s="18"/>
      <c r="C6" s="325" t="s">
        <v>6286</v>
      </c>
      <c r="D6" s="325"/>
      <c r="E6" s="325"/>
      <c r="F6" s="325"/>
      <c r="G6" s="325"/>
      <c r="H6" s="325"/>
      <c r="I6" s="325"/>
      <c r="J6" s="325"/>
      <c r="K6" s="19"/>
    </row>
    <row r="7" spans="2:11" ht="15" customHeight="1">
      <c r="B7" s="22"/>
      <c r="C7" s="325" t="s">
        <v>6287</v>
      </c>
      <c r="D7" s="325"/>
      <c r="E7" s="325"/>
      <c r="F7" s="325"/>
      <c r="G7" s="325"/>
      <c r="H7" s="325"/>
      <c r="I7" s="325"/>
      <c r="J7" s="325"/>
      <c r="K7" s="19"/>
    </row>
    <row r="8" spans="2:11" ht="12.75" customHeight="1">
      <c r="B8" s="22"/>
      <c r="C8" s="21"/>
      <c r="D8" s="21"/>
      <c r="E8" s="21"/>
      <c r="F8" s="21"/>
      <c r="G8" s="21"/>
      <c r="H8" s="21"/>
      <c r="I8" s="21"/>
      <c r="J8" s="21"/>
      <c r="K8" s="19"/>
    </row>
    <row r="9" spans="2:11" ht="15" customHeight="1">
      <c r="B9" s="22"/>
      <c r="C9" s="325" t="s">
        <v>6288</v>
      </c>
      <c r="D9" s="325"/>
      <c r="E9" s="325"/>
      <c r="F9" s="325"/>
      <c r="G9" s="325"/>
      <c r="H9" s="325"/>
      <c r="I9" s="325"/>
      <c r="J9" s="325"/>
      <c r="K9" s="19"/>
    </row>
    <row r="10" spans="2:11" ht="15" customHeight="1">
      <c r="B10" s="22"/>
      <c r="C10" s="21"/>
      <c r="D10" s="325" t="s">
        <v>6289</v>
      </c>
      <c r="E10" s="325"/>
      <c r="F10" s="325"/>
      <c r="G10" s="325"/>
      <c r="H10" s="325"/>
      <c r="I10" s="325"/>
      <c r="J10" s="325"/>
      <c r="K10" s="19"/>
    </row>
    <row r="11" spans="2:11" ht="15" customHeight="1">
      <c r="B11" s="22"/>
      <c r="C11" s="23"/>
      <c r="D11" s="325" t="s">
        <v>6290</v>
      </c>
      <c r="E11" s="325"/>
      <c r="F11" s="325"/>
      <c r="G11" s="325"/>
      <c r="H11" s="325"/>
      <c r="I11" s="325"/>
      <c r="J11" s="325"/>
      <c r="K11" s="19"/>
    </row>
    <row r="12" spans="2:11" ht="15" customHeight="1">
      <c r="B12" s="22"/>
      <c r="C12" s="23"/>
      <c r="D12" s="21"/>
      <c r="E12" s="21"/>
      <c r="F12" s="21"/>
      <c r="G12" s="21"/>
      <c r="H12" s="21"/>
      <c r="I12" s="21"/>
      <c r="J12" s="21"/>
      <c r="K12" s="19"/>
    </row>
    <row r="13" spans="2:11" ht="15" customHeight="1">
      <c r="B13" s="22"/>
      <c r="C13" s="23"/>
      <c r="D13" s="24" t="s">
        <v>6291</v>
      </c>
      <c r="E13" s="21"/>
      <c r="F13" s="21"/>
      <c r="G13" s="21"/>
      <c r="H13" s="21"/>
      <c r="I13" s="21"/>
      <c r="J13" s="21"/>
      <c r="K13" s="19"/>
    </row>
    <row r="14" spans="2:11" ht="12.75" customHeight="1">
      <c r="B14" s="22"/>
      <c r="C14" s="23"/>
      <c r="D14" s="23"/>
      <c r="E14" s="23"/>
      <c r="F14" s="23"/>
      <c r="G14" s="23"/>
      <c r="H14" s="23"/>
      <c r="I14" s="23"/>
      <c r="J14" s="23"/>
      <c r="K14" s="19"/>
    </row>
    <row r="15" spans="2:11" ht="15" customHeight="1">
      <c r="B15" s="22"/>
      <c r="C15" s="23"/>
      <c r="D15" s="325" t="s">
        <v>6292</v>
      </c>
      <c r="E15" s="325"/>
      <c r="F15" s="325"/>
      <c r="G15" s="325"/>
      <c r="H15" s="325"/>
      <c r="I15" s="325"/>
      <c r="J15" s="325"/>
      <c r="K15" s="19"/>
    </row>
    <row r="16" spans="2:11" ht="15" customHeight="1">
      <c r="B16" s="22"/>
      <c r="C16" s="23"/>
      <c r="D16" s="325" t="s">
        <v>6293</v>
      </c>
      <c r="E16" s="325"/>
      <c r="F16" s="325"/>
      <c r="G16" s="325"/>
      <c r="H16" s="325"/>
      <c r="I16" s="325"/>
      <c r="J16" s="325"/>
      <c r="K16" s="19"/>
    </row>
    <row r="17" spans="2:11" ht="15" customHeight="1">
      <c r="B17" s="22"/>
      <c r="C17" s="23"/>
      <c r="D17" s="325" t="s">
        <v>6294</v>
      </c>
      <c r="E17" s="325"/>
      <c r="F17" s="325"/>
      <c r="G17" s="325"/>
      <c r="H17" s="325"/>
      <c r="I17" s="325"/>
      <c r="J17" s="325"/>
      <c r="K17" s="19"/>
    </row>
    <row r="18" spans="2:11" ht="15" customHeight="1">
      <c r="B18" s="22"/>
      <c r="C18" s="23"/>
      <c r="D18" s="23"/>
      <c r="E18" s="25" t="s">
        <v>77</v>
      </c>
      <c r="F18" s="325" t="s">
        <v>6295</v>
      </c>
      <c r="G18" s="325"/>
      <c r="H18" s="325"/>
      <c r="I18" s="325"/>
      <c r="J18" s="325"/>
      <c r="K18" s="19"/>
    </row>
    <row r="19" spans="2:11" ht="15" customHeight="1">
      <c r="B19" s="22"/>
      <c r="C19" s="23"/>
      <c r="D19" s="23"/>
      <c r="E19" s="25" t="s">
        <v>6296</v>
      </c>
      <c r="F19" s="325" t="s">
        <v>6297</v>
      </c>
      <c r="G19" s="325"/>
      <c r="H19" s="325"/>
      <c r="I19" s="325"/>
      <c r="J19" s="325"/>
      <c r="K19" s="19"/>
    </row>
    <row r="20" spans="2:11" ht="15" customHeight="1">
      <c r="B20" s="22"/>
      <c r="C20" s="23"/>
      <c r="D20" s="23"/>
      <c r="E20" s="25" t="s">
        <v>6298</v>
      </c>
      <c r="F20" s="325" t="s">
        <v>6299</v>
      </c>
      <c r="G20" s="325"/>
      <c r="H20" s="325"/>
      <c r="I20" s="325"/>
      <c r="J20" s="325"/>
      <c r="K20" s="19"/>
    </row>
    <row r="21" spans="2:11" ht="15" customHeight="1">
      <c r="B21" s="22"/>
      <c r="C21" s="23"/>
      <c r="D21" s="23"/>
      <c r="E21" s="25" t="s">
        <v>6300</v>
      </c>
      <c r="F21" s="325" t="s">
        <v>6301</v>
      </c>
      <c r="G21" s="325"/>
      <c r="H21" s="325"/>
      <c r="I21" s="325"/>
      <c r="J21" s="325"/>
      <c r="K21" s="19"/>
    </row>
    <row r="22" spans="2:11" ht="15" customHeight="1">
      <c r="B22" s="22"/>
      <c r="C22" s="23"/>
      <c r="D22" s="23"/>
      <c r="E22" s="25" t="s">
        <v>2893</v>
      </c>
      <c r="F22" s="325" t="s">
        <v>5392</v>
      </c>
      <c r="G22" s="325"/>
      <c r="H22" s="325"/>
      <c r="I22" s="325"/>
      <c r="J22" s="325"/>
      <c r="K22" s="19"/>
    </row>
    <row r="23" spans="2:11" ht="15" customHeight="1">
      <c r="B23" s="22"/>
      <c r="C23" s="23"/>
      <c r="D23" s="23"/>
      <c r="E23" s="25" t="s">
        <v>83</v>
      </c>
      <c r="F23" s="325" t="s">
        <v>6302</v>
      </c>
      <c r="G23" s="325"/>
      <c r="H23" s="325"/>
      <c r="I23" s="325"/>
      <c r="J23" s="325"/>
      <c r="K23" s="19"/>
    </row>
    <row r="24" spans="2:11" ht="12.75" customHeight="1">
      <c r="B24" s="22"/>
      <c r="C24" s="23"/>
      <c r="D24" s="23"/>
      <c r="E24" s="23"/>
      <c r="F24" s="23"/>
      <c r="G24" s="23"/>
      <c r="H24" s="23"/>
      <c r="I24" s="23"/>
      <c r="J24" s="23"/>
      <c r="K24" s="19"/>
    </row>
    <row r="25" spans="2:11" ht="15" customHeight="1">
      <c r="B25" s="22"/>
      <c r="C25" s="325" t="s">
        <v>6303</v>
      </c>
      <c r="D25" s="325"/>
      <c r="E25" s="325"/>
      <c r="F25" s="325"/>
      <c r="G25" s="325"/>
      <c r="H25" s="325"/>
      <c r="I25" s="325"/>
      <c r="J25" s="325"/>
      <c r="K25" s="19"/>
    </row>
    <row r="26" spans="2:11" ht="15" customHeight="1">
      <c r="B26" s="22"/>
      <c r="C26" s="325" t="s">
        <v>6304</v>
      </c>
      <c r="D26" s="325"/>
      <c r="E26" s="325"/>
      <c r="F26" s="325"/>
      <c r="G26" s="325"/>
      <c r="H26" s="325"/>
      <c r="I26" s="325"/>
      <c r="J26" s="325"/>
      <c r="K26" s="19"/>
    </row>
    <row r="27" spans="2:11" ht="15" customHeight="1">
      <c r="B27" s="22"/>
      <c r="C27" s="21"/>
      <c r="D27" s="325" t="s">
        <v>6305</v>
      </c>
      <c r="E27" s="325"/>
      <c r="F27" s="325"/>
      <c r="G27" s="325"/>
      <c r="H27" s="325"/>
      <c r="I27" s="325"/>
      <c r="J27" s="325"/>
      <c r="K27" s="19"/>
    </row>
    <row r="28" spans="2:11" ht="15" customHeight="1">
      <c r="B28" s="22"/>
      <c r="C28" s="23"/>
      <c r="D28" s="325" t="s">
        <v>6306</v>
      </c>
      <c r="E28" s="325"/>
      <c r="F28" s="325"/>
      <c r="G28" s="325"/>
      <c r="H28" s="325"/>
      <c r="I28" s="325"/>
      <c r="J28" s="325"/>
      <c r="K28" s="19"/>
    </row>
    <row r="29" spans="2:11" ht="12.75" customHeight="1">
      <c r="B29" s="22"/>
      <c r="C29" s="23"/>
      <c r="D29" s="23"/>
      <c r="E29" s="23"/>
      <c r="F29" s="23"/>
      <c r="G29" s="23"/>
      <c r="H29" s="23"/>
      <c r="I29" s="23"/>
      <c r="J29" s="23"/>
      <c r="K29" s="19"/>
    </row>
    <row r="30" spans="2:11" ht="15" customHeight="1">
      <c r="B30" s="22"/>
      <c r="C30" s="23"/>
      <c r="D30" s="325" t="s">
        <v>6307</v>
      </c>
      <c r="E30" s="325"/>
      <c r="F30" s="325"/>
      <c r="G30" s="325"/>
      <c r="H30" s="325"/>
      <c r="I30" s="325"/>
      <c r="J30" s="325"/>
      <c r="K30" s="19"/>
    </row>
    <row r="31" spans="2:11" ht="15" customHeight="1">
      <c r="B31" s="22"/>
      <c r="C31" s="23"/>
      <c r="D31" s="325" t="s">
        <v>6308</v>
      </c>
      <c r="E31" s="325"/>
      <c r="F31" s="325"/>
      <c r="G31" s="325"/>
      <c r="H31" s="325"/>
      <c r="I31" s="325"/>
      <c r="J31" s="325"/>
      <c r="K31" s="19"/>
    </row>
    <row r="32" spans="2:11" ht="12.75" customHeight="1">
      <c r="B32" s="22"/>
      <c r="C32" s="23"/>
      <c r="D32" s="23"/>
      <c r="E32" s="23"/>
      <c r="F32" s="23"/>
      <c r="G32" s="23"/>
      <c r="H32" s="23"/>
      <c r="I32" s="23"/>
      <c r="J32" s="23"/>
      <c r="K32" s="19"/>
    </row>
    <row r="33" spans="2:11" ht="15" customHeight="1">
      <c r="B33" s="22"/>
      <c r="C33" s="23"/>
      <c r="D33" s="325" t="s">
        <v>6309</v>
      </c>
      <c r="E33" s="325"/>
      <c r="F33" s="325"/>
      <c r="G33" s="325"/>
      <c r="H33" s="325"/>
      <c r="I33" s="325"/>
      <c r="J33" s="325"/>
      <c r="K33" s="19"/>
    </row>
    <row r="34" spans="2:11" ht="15" customHeight="1">
      <c r="B34" s="22"/>
      <c r="C34" s="23"/>
      <c r="D34" s="325" t="s">
        <v>6310</v>
      </c>
      <c r="E34" s="325"/>
      <c r="F34" s="325"/>
      <c r="G34" s="325"/>
      <c r="H34" s="325"/>
      <c r="I34" s="325"/>
      <c r="J34" s="325"/>
      <c r="K34" s="19"/>
    </row>
    <row r="35" spans="2:11" ht="15" customHeight="1">
      <c r="B35" s="22"/>
      <c r="C35" s="23"/>
      <c r="D35" s="325" t="s">
        <v>6311</v>
      </c>
      <c r="E35" s="325"/>
      <c r="F35" s="325"/>
      <c r="G35" s="325"/>
      <c r="H35" s="325"/>
      <c r="I35" s="325"/>
      <c r="J35" s="325"/>
      <c r="K35" s="19"/>
    </row>
    <row r="36" spans="2:11" ht="15" customHeight="1">
      <c r="B36" s="22"/>
      <c r="C36" s="23"/>
      <c r="D36" s="21"/>
      <c r="E36" s="24" t="s">
        <v>162</v>
      </c>
      <c r="F36" s="21"/>
      <c r="G36" s="325" t="s">
        <v>6312</v>
      </c>
      <c r="H36" s="325"/>
      <c r="I36" s="325"/>
      <c r="J36" s="325"/>
      <c r="K36" s="19"/>
    </row>
    <row r="37" spans="2:11" ht="30.75" customHeight="1">
      <c r="B37" s="22"/>
      <c r="C37" s="23"/>
      <c r="D37" s="21"/>
      <c r="E37" s="24" t="s">
        <v>6313</v>
      </c>
      <c r="F37" s="21"/>
      <c r="G37" s="325" t="s">
        <v>6314</v>
      </c>
      <c r="H37" s="325"/>
      <c r="I37" s="325"/>
      <c r="J37" s="325"/>
      <c r="K37" s="19"/>
    </row>
    <row r="38" spans="2:11" ht="15" customHeight="1">
      <c r="B38" s="22"/>
      <c r="C38" s="23"/>
      <c r="D38" s="21"/>
      <c r="E38" s="24" t="s">
        <v>52</v>
      </c>
      <c r="F38" s="21"/>
      <c r="G38" s="325" t="s">
        <v>6315</v>
      </c>
      <c r="H38" s="325"/>
      <c r="I38" s="325"/>
      <c r="J38" s="325"/>
      <c r="K38" s="19"/>
    </row>
    <row r="39" spans="2:11" ht="15" customHeight="1">
      <c r="B39" s="22"/>
      <c r="C39" s="23"/>
      <c r="D39" s="21"/>
      <c r="E39" s="24" t="s">
        <v>53</v>
      </c>
      <c r="F39" s="21"/>
      <c r="G39" s="325" t="s">
        <v>6316</v>
      </c>
      <c r="H39" s="325"/>
      <c r="I39" s="325"/>
      <c r="J39" s="325"/>
      <c r="K39" s="19"/>
    </row>
    <row r="40" spans="2:11" ht="15" customHeight="1">
      <c r="B40" s="22"/>
      <c r="C40" s="23"/>
      <c r="D40" s="21"/>
      <c r="E40" s="24" t="s">
        <v>163</v>
      </c>
      <c r="F40" s="21"/>
      <c r="G40" s="325" t="s">
        <v>6317</v>
      </c>
      <c r="H40" s="325"/>
      <c r="I40" s="325"/>
      <c r="J40" s="325"/>
      <c r="K40" s="19"/>
    </row>
    <row r="41" spans="2:11" ht="15" customHeight="1">
      <c r="B41" s="22"/>
      <c r="C41" s="23"/>
      <c r="D41" s="21"/>
      <c r="E41" s="24" t="s">
        <v>164</v>
      </c>
      <c r="F41" s="21"/>
      <c r="G41" s="325" t="s">
        <v>6318</v>
      </c>
      <c r="H41" s="325"/>
      <c r="I41" s="325"/>
      <c r="J41" s="325"/>
      <c r="K41" s="19"/>
    </row>
    <row r="42" spans="2:11" ht="15" customHeight="1">
      <c r="B42" s="22"/>
      <c r="C42" s="23"/>
      <c r="D42" s="21"/>
      <c r="E42" s="24" t="s">
        <v>6319</v>
      </c>
      <c r="F42" s="21"/>
      <c r="G42" s="325" t="s">
        <v>6320</v>
      </c>
      <c r="H42" s="325"/>
      <c r="I42" s="325"/>
      <c r="J42" s="325"/>
      <c r="K42" s="19"/>
    </row>
    <row r="43" spans="2:11" ht="15" customHeight="1">
      <c r="B43" s="22"/>
      <c r="C43" s="23"/>
      <c r="D43" s="21"/>
      <c r="E43" s="24"/>
      <c r="F43" s="21"/>
      <c r="G43" s="325" t="s">
        <v>6321</v>
      </c>
      <c r="H43" s="325"/>
      <c r="I43" s="325"/>
      <c r="J43" s="325"/>
      <c r="K43" s="19"/>
    </row>
    <row r="44" spans="2:11" ht="15" customHeight="1">
      <c r="B44" s="22"/>
      <c r="C44" s="23"/>
      <c r="D44" s="21"/>
      <c r="E44" s="24" t="s">
        <v>6322</v>
      </c>
      <c r="F44" s="21"/>
      <c r="G44" s="325" t="s">
        <v>6323</v>
      </c>
      <c r="H44" s="325"/>
      <c r="I44" s="325"/>
      <c r="J44" s="325"/>
      <c r="K44" s="19"/>
    </row>
    <row r="45" spans="2:11" ht="15" customHeight="1">
      <c r="B45" s="22"/>
      <c r="C45" s="23"/>
      <c r="D45" s="21"/>
      <c r="E45" s="24" t="s">
        <v>166</v>
      </c>
      <c r="F45" s="21"/>
      <c r="G45" s="325" t="s">
        <v>6324</v>
      </c>
      <c r="H45" s="325"/>
      <c r="I45" s="325"/>
      <c r="J45" s="325"/>
      <c r="K45" s="19"/>
    </row>
    <row r="46" spans="2:11" ht="12.75" customHeight="1">
      <c r="B46" s="22"/>
      <c r="C46" s="23"/>
      <c r="D46" s="21"/>
      <c r="E46" s="21"/>
      <c r="F46" s="21"/>
      <c r="G46" s="21"/>
      <c r="H46" s="21"/>
      <c r="I46" s="21"/>
      <c r="J46" s="21"/>
      <c r="K46" s="19"/>
    </row>
    <row r="47" spans="2:11" ht="15" customHeight="1">
      <c r="B47" s="22"/>
      <c r="C47" s="23"/>
      <c r="D47" s="325" t="s">
        <v>6325</v>
      </c>
      <c r="E47" s="325"/>
      <c r="F47" s="325"/>
      <c r="G47" s="325"/>
      <c r="H47" s="325"/>
      <c r="I47" s="325"/>
      <c r="J47" s="325"/>
      <c r="K47" s="19"/>
    </row>
    <row r="48" spans="2:11" ht="15" customHeight="1">
      <c r="B48" s="22"/>
      <c r="C48" s="23"/>
      <c r="D48" s="23"/>
      <c r="E48" s="325" t="s">
        <v>6326</v>
      </c>
      <c r="F48" s="325"/>
      <c r="G48" s="325"/>
      <c r="H48" s="325"/>
      <c r="I48" s="325"/>
      <c r="J48" s="325"/>
      <c r="K48" s="19"/>
    </row>
    <row r="49" spans="2:11" ht="15" customHeight="1">
      <c r="B49" s="22"/>
      <c r="C49" s="23"/>
      <c r="D49" s="23"/>
      <c r="E49" s="325" t="s">
        <v>6327</v>
      </c>
      <c r="F49" s="325"/>
      <c r="G49" s="325"/>
      <c r="H49" s="325"/>
      <c r="I49" s="325"/>
      <c r="J49" s="325"/>
      <c r="K49" s="19"/>
    </row>
    <row r="50" spans="2:11" ht="15" customHeight="1">
      <c r="B50" s="22"/>
      <c r="C50" s="23"/>
      <c r="D50" s="23"/>
      <c r="E50" s="325" t="s">
        <v>6328</v>
      </c>
      <c r="F50" s="325"/>
      <c r="G50" s="325"/>
      <c r="H50" s="325"/>
      <c r="I50" s="325"/>
      <c r="J50" s="325"/>
      <c r="K50" s="19"/>
    </row>
    <row r="51" spans="2:11" ht="15" customHeight="1">
      <c r="B51" s="22"/>
      <c r="C51" s="23"/>
      <c r="D51" s="325" t="s">
        <v>6329</v>
      </c>
      <c r="E51" s="325"/>
      <c r="F51" s="325"/>
      <c r="G51" s="325"/>
      <c r="H51" s="325"/>
      <c r="I51" s="325"/>
      <c r="J51" s="325"/>
      <c r="K51" s="19"/>
    </row>
    <row r="52" spans="2:11" ht="25.5" customHeight="1">
      <c r="B52" s="18"/>
      <c r="C52" s="327" t="s">
        <v>6330</v>
      </c>
      <c r="D52" s="327"/>
      <c r="E52" s="327"/>
      <c r="F52" s="327"/>
      <c r="G52" s="327"/>
      <c r="H52" s="327"/>
      <c r="I52" s="327"/>
      <c r="J52" s="327"/>
      <c r="K52" s="19"/>
    </row>
    <row r="53" spans="2:11" ht="5.25" customHeight="1">
      <c r="B53" s="18"/>
      <c r="C53" s="20"/>
      <c r="D53" s="20"/>
      <c r="E53" s="20"/>
      <c r="F53" s="20"/>
      <c r="G53" s="20"/>
      <c r="H53" s="20"/>
      <c r="I53" s="20"/>
      <c r="J53" s="20"/>
      <c r="K53" s="19"/>
    </row>
    <row r="54" spans="2:11" ht="15" customHeight="1">
      <c r="B54" s="18"/>
      <c r="C54" s="325" t="s">
        <v>6331</v>
      </c>
      <c r="D54" s="325"/>
      <c r="E54" s="325"/>
      <c r="F54" s="325"/>
      <c r="G54" s="325"/>
      <c r="H54" s="325"/>
      <c r="I54" s="325"/>
      <c r="J54" s="325"/>
      <c r="K54" s="19"/>
    </row>
    <row r="55" spans="2:11" ht="15" customHeight="1">
      <c r="B55" s="18"/>
      <c r="C55" s="325" t="s">
        <v>6332</v>
      </c>
      <c r="D55" s="325"/>
      <c r="E55" s="325"/>
      <c r="F55" s="325"/>
      <c r="G55" s="325"/>
      <c r="H55" s="325"/>
      <c r="I55" s="325"/>
      <c r="J55" s="325"/>
      <c r="K55" s="19"/>
    </row>
    <row r="56" spans="2:11" ht="12.75" customHeight="1">
      <c r="B56" s="18"/>
      <c r="C56" s="21"/>
      <c r="D56" s="21"/>
      <c r="E56" s="21"/>
      <c r="F56" s="21"/>
      <c r="G56" s="21"/>
      <c r="H56" s="21"/>
      <c r="I56" s="21"/>
      <c r="J56" s="21"/>
      <c r="K56" s="19"/>
    </row>
    <row r="57" spans="2:11" ht="15" customHeight="1">
      <c r="B57" s="18"/>
      <c r="C57" s="325" t="s">
        <v>6333</v>
      </c>
      <c r="D57" s="325"/>
      <c r="E57" s="325"/>
      <c r="F57" s="325"/>
      <c r="G57" s="325"/>
      <c r="H57" s="325"/>
      <c r="I57" s="325"/>
      <c r="J57" s="325"/>
      <c r="K57" s="19"/>
    </row>
    <row r="58" spans="2:11" ht="15" customHeight="1">
      <c r="B58" s="18"/>
      <c r="C58" s="23"/>
      <c r="D58" s="325" t="s">
        <v>6334</v>
      </c>
      <c r="E58" s="325"/>
      <c r="F58" s="325"/>
      <c r="G58" s="325"/>
      <c r="H58" s="325"/>
      <c r="I58" s="325"/>
      <c r="J58" s="325"/>
      <c r="K58" s="19"/>
    </row>
    <row r="59" spans="2:11" ht="15" customHeight="1">
      <c r="B59" s="18"/>
      <c r="C59" s="23"/>
      <c r="D59" s="325" t="s">
        <v>6335</v>
      </c>
      <c r="E59" s="325"/>
      <c r="F59" s="325"/>
      <c r="G59" s="325"/>
      <c r="H59" s="325"/>
      <c r="I59" s="325"/>
      <c r="J59" s="325"/>
      <c r="K59" s="19"/>
    </row>
    <row r="60" spans="2:11" ht="15" customHeight="1">
      <c r="B60" s="18"/>
      <c r="C60" s="23"/>
      <c r="D60" s="325" t="s">
        <v>6336</v>
      </c>
      <c r="E60" s="325"/>
      <c r="F60" s="325"/>
      <c r="G60" s="325"/>
      <c r="H60" s="325"/>
      <c r="I60" s="325"/>
      <c r="J60" s="325"/>
      <c r="K60" s="19"/>
    </row>
    <row r="61" spans="2:11" ht="15" customHeight="1">
      <c r="B61" s="18"/>
      <c r="C61" s="23"/>
      <c r="D61" s="325" t="s">
        <v>6337</v>
      </c>
      <c r="E61" s="325"/>
      <c r="F61" s="325"/>
      <c r="G61" s="325"/>
      <c r="H61" s="325"/>
      <c r="I61" s="325"/>
      <c r="J61" s="325"/>
      <c r="K61" s="19"/>
    </row>
    <row r="62" spans="2:11" ht="15" customHeight="1">
      <c r="B62" s="18"/>
      <c r="C62" s="23"/>
      <c r="D62" s="329" t="s">
        <v>6338</v>
      </c>
      <c r="E62" s="329"/>
      <c r="F62" s="329"/>
      <c r="G62" s="329"/>
      <c r="H62" s="329"/>
      <c r="I62" s="329"/>
      <c r="J62" s="329"/>
      <c r="K62" s="19"/>
    </row>
    <row r="63" spans="2:11" ht="15" customHeight="1">
      <c r="B63" s="18"/>
      <c r="C63" s="23"/>
      <c r="D63" s="325" t="s">
        <v>6339</v>
      </c>
      <c r="E63" s="325"/>
      <c r="F63" s="325"/>
      <c r="G63" s="325"/>
      <c r="H63" s="325"/>
      <c r="I63" s="325"/>
      <c r="J63" s="325"/>
      <c r="K63" s="19"/>
    </row>
    <row r="64" spans="2:11" ht="12.75" customHeight="1">
      <c r="B64" s="18"/>
      <c r="C64" s="23"/>
      <c r="D64" s="23"/>
      <c r="E64" s="26"/>
      <c r="F64" s="23"/>
      <c r="G64" s="23"/>
      <c r="H64" s="23"/>
      <c r="I64" s="23"/>
      <c r="J64" s="23"/>
      <c r="K64" s="19"/>
    </row>
    <row r="65" spans="2:11" ht="15" customHeight="1">
      <c r="B65" s="18"/>
      <c r="C65" s="23"/>
      <c r="D65" s="325" t="s">
        <v>6340</v>
      </c>
      <c r="E65" s="325"/>
      <c r="F65" s="325"/>
      <c r="G65" s="325"/>
      <c r="H65" s="325"/>
      <c r="I65" s="325"/>
      <c r="J65" s="325"/>
      <c r="K65" s="19"/>
    </row>
    <row r="66" spans="2:11" ht="15" customHeight="1">
      <c r="B66" s="18"/>
      <c r="C66" s="23"/>
      <c r="D66" s="329" t="s">
        <v>6341</v>
      </c>
      <c r="E66" s="329"/>
      <c r="F66" s="329"/>
      <c r="G66" s="329"/>
      <c r="H66" s="329"/>
      <c r="I66" s="329"/>
      <c r="J66" s="329"/>
      <c r="K66" s="19"/>
    </row>
    <row r="67" spans="2:11" ht="15" customHeight="1">
      <c r="B67" s="18"/>
      <c r="C67" s="23"/>
      <c r="D67" s="325" t="s">
        <v>6342</v>
      </c>
      <c r="E67" s="325"/>
      <c r="F67" s="325"/>
      <c r="G67" s="325"/>
      <c r="H67" s="325"/>
      <c r="I67" s="325"/>
      <c r="J67" s="325"/>
      <c r="K67" s="19"/>
    </row>
    <row r="68" spans="2:11" ht="15" customHeight="1">
      <c r="B68" s="18"/>
      <c r="C68" s="23"/>
      <c r="D68" s="325" t="s">
        <v>6343</v>
      </c>
      <c r="E68" s="325"/>
      <c r="F68" s="325"/>
      <c r="G68" s="325"/>
      <c r="H68" s="325"/>
      <c r="I68" s="325"/>
      <c r="J68" s="325"/>
      <c r="K68" s="19"/>
    </row>
    <row r="69" spans="2:11" ht="15" customHeight="1">
      <c r="B69" s="18"/>
      <c r="C69" s="23"/>
      <c r="D69" s="325" t="s">
        <v>6344</v>
      </c>
      <c r="E69" s="325"/>
      <c r="F69" s="325"/>
      <c r="G69" s="325"/>
      <c r="H69" s="325"/>
      <c r="I69" s="325"/>
      <c r="J69" s="325"/>
      <c r="K69" s="19"/>
    </row>
    <row r="70" spans="2:11" ht="15" customHeight="1">
      <c r="B70" s="18"/>
      <c r="C70" s="23"/>
      <c r="D70" s="325" t="s">
        <v>6345</v>
      </c>
      <c r="E70" s="325"/>
      <c r="F70" s="325"/>
      <c r="G70" s="325"/>
      <c r="H70" s="325"/>
      <c r="I70" s="325"/>
      <c r="J70" s="325"/>
      <c r="K70" s="19"/>
    </row>
    <row r="71" spans="2:11" ht="12.75" customHeight="1">
      <c r="B71" s="27"/>
      <c r="C71" s="28"/>
      <c r="D71" s="28"/>
      <c r="E71" s="28"/>
      <c r="F71" s="28"/>
      <c r="G71" s="28"/>
      <c r="H71" s="28"/>
      <c r="I71" s="28"/>
      <c r="J71" s="28"/>
      <c r="K71" s="29"/>
    </row>
    <row r="72" spans="2:11" ht="18.75" customHeight="1">
      <c r="B72" s="30"/>
      <c r="C72" s="30"/>
      <c r="D72" s="30"/>
      <c r="E72" s="30"/>
      <c r="F72" s="30"/>
      <c r="G72" s="30"/>
      <c r="H72" s="30"/>
      <c r="I72" s="30"/>
      <c r="J72" s="30"/>
      <c r="K72" s="31"/>
    </row>
    <row r="73" spans="2:11" ht="18.75" customHeight="1">
      <c r="B73" s="31"/>
      <c r="C73" s="31"/>
      <c r="D73" s="31"/>
      <c r="E73" s="31"/>
      <c r="F73" s="31"/>
      <c r="G73" s="31"/>
      <c r="H73" s="31"/>
      <c r="I73" s="31"/>
      <c r="J73" s="31"/>
      <c r="K73" s="31"/>
    </row>
    <row r="74" spans="2:11" ht="7.5" customHeight="1">
      <c r="B74" s="32"/>
      <c r="C74" s="33"/>
      <c r="D74" s="33"/>
      <c r="E74" s="33"/>
      <c r="F74" s="33"/>
      <c r="G74" s="33"/>
      <c r="H74" s="33"/>
      <c r="I74" s="33"/>
      <c r="J74" s="33"/>
      <c r="K74" s="34"/>
    </row>
    <row r="75" spans="2:11" ht="45" customHeight="1">
      <c r="B75" s="35"/>
      <c r="C75" s="328" t="s">
        <v>6346</v>
      </c>
      <c r="D75" s="328"/>
      <c r="E75" s="328"/>
      <c r="F75" s="328"/>
      <c r="G75" s="328"/>
      <c r="H75" s="328"/>
      <c r="I75" s="328"/>
      <c r="J75" s="328"/>
      <c r="K75" s="36"/>
    </row>
    <row r="76" spans="2:11" ht="17.25" customHeight="1">
      <c r="B76" s="35"/>
      <c r="C76" s="37" t="s">
        <v>6347</v>
      </c>
      <c r="D76" s="37"/>
      <c r="E76" s="37"/>
      <c r="F76" s="37" t="s">
        <v>6348</v>
      </c>
      <c r="G76" s="38"/>
      <c r="H76" s="37" t="s">
        <v>53</v>
      </c>
      <c r="I76" s="37" t="s">
        <v>56</v>
      </c>
      <c r="J76" s="37" t="s">
        <v>6349</v>
      </c>
      <c r="K76" s="36"/>
    </row>
    <row r="77" spans="2:11" ht="17.25" customHeight="1">
      <c r="B77" s="35"/>
      <c r="C77" s="39" t="s">
        <v>6350</v>
      </c>
      <c r="D77" s="39"/>
      <c r="E77" s="39"/>
      <c r="F77" s="40" t="s">
        <v>6351</v>
      </c>
      <c r="G77" s="41"/>
      <c r="H77" s="39"/>
      <c r="I77" s="39"/>
      <c r="J77" s="39" t="s">
        <v>6352</v>
      </c>
      <c r="K77" s="36"/>
    </row>
    <row r="78" spans="2:11" ht="5.25" customHeight="1">
      <c r="B78" s="35"/>
      <c r="C78" s="42"/>
      <c r="D78" s="42"/>
      <c r="E78" s="42"/>
      <c r="F78" s="42"/>
      <c r="G78" s="43"/>
      <c r="H78" s="42"/>
      <c r="I78" s="42"/>
      <c r="J78" s="42"/>
      <c r="K78" s="36"/>
    </row>
    <row r="79" spans="2:11" ht="15" customHeight="1">
      <c r="B79" s="35"/>
      <c r="C79" s="24" t="s">
        <v>52</v>
      </c>
      <c r="D79" s="44"/>
      <c r="E79" s="44"/>
      <c r="F79" s="45" t="s">
        <v>6353</v>
      </c>
      <c r="G79" s="46"/>
      <c r="H79" s="24" t="s">
        <v>6354</v>
      </c>
      <c r="I79" s="24" t="s">
        <v>6355</v>
      </c>
      <c r="J79" s="24">
        <v>20</v>
      </c>
      <c r="K79" s="36"/>
    </row>
    <row r="80" spans="2:11" ht="15" customHeight="1">
      <c r="B80" s="35"/>
      <c r="C80" s="24" t="s">
        <v>6356</v>
      </c>
      <c r="D80" s="24"/>
      <c r="E80" s="24"/>
      <c r="F80" s="45" t="s">
        <v>6353</v>
      </c>
      <c r="G80" s="46"/>
      <c r="H80" s="24" t="s">
        <v>6357</v>
      </c>
      <c r="I80" s="24" t="s">
        <v>6355</v>
      </c>
      <c r="J80" s="24">
        <v>120</v>
      </c>
      <c r="K80" s="36"/>
    </row>
    <row r="81" spans="2:11" ht="15" customHeight="1">
      <c r="B81" s="47"/>
      <c r="C81" s="24" t="s">
        <v>6358</v>
      </c>
      <c r="D81" s="24"/>
      <c r="E81" s="24"/>
      <c r="F81" s="45" t="s">
        <v>6359</v>
      </c>
      <c r="G81" s="46"/>
      <c r="H81" s="24" t="s">
        <v>6360</v>
      </c>
      <c r="I81" s="24" t="s">
        <v>6355</v>
      </c>
      <c r="J81" s="24">
        <v>50</v>
      </c>
      <c r="K81" s="36"/>
    </row>
    <row r="82" spans="2:11" ht="15" customHeight="1">
      <c r="B82" s="47"/>
      <c r="C82" s="24" t="s">
        <v>6361</v>
      </c>
      <c r="D82" s="24"/>
      <c r="E82" s="24"/>
      <c r="F82" s="45" t="s">
        <v>6353</v>
      </c>
      <c r="G82" s="46"/>
      <c r="H82" s="24" t="s">
        <v>6362</v>
      </c>
      <c r="I82" s="24" t="s">
        <v>6363</v>
      </c>
      <c r="J82" s="24"/>
      <c r="K82" s="36"/>
    </row>
    <row r="83" spans="2:11" ht="15" customHeight="1">
      <c r="B83" s="47"/>
      <c r="C83" s="24" t="s">
        <v>6364</v>
      </c>
      <c r="D83" s="24"/>
      <c r="E83" s="24"/>
      <c r="F83" s="45" t="s">
        <v>6359</v>
      </c>
      <c r="G83" s="24"/>
      <c r="H83" s="24" t="s">
        <v>6365</v>
      </c>
      <c r="I83" s="24" t="s">
        <v>6355</v>
      </c>
      <c r="J83" s="24">
        <v>15</v>
      </c>
      <c r="K83" s="36"/>
    </row>
    <row r="84" spans="2:11" ht="15" customHeight="1">
      <c r="B84" s="47"/>
      <c r="C84" s="24" t="s">
        <v>6366</v>
      </c>
      <c r="D84" s="24"/>
      <c r="E84" s="24"/>
      <c r="F84" s="45" t="s">
        <v>6359</v>
      </c>
      <c r="G84" s="24"/>
      <c r="H84" s="24" t="s">
        <v>6367</v>
      </c>
      <c r="I84" s="24" t="s">
        <v>6355</v>
      </c>
      <c r="J84" s="24">
        <v>15</v>
      </c>
      <c r="K84" s="36"/>
    </row>
    <row r="85" spans="2:11" ht="15" customHeight="1">
      <c r="B85" s="47"/>
      <c r="C85" s="24" t="s">
        <v>6368</v>
      </c>
      <c r="D85" s="24"/>
      <c r="E85" s="24"/>
      <c r="F85" s="45" t="s">
        <v>6359</v>
      </c>
      <c r="G85" s="24"/>
      <c r="H85" s="24" t="s">
        <v>6369</v>
      </c>
      <c r="I85" s="24" t="s">
        <v>6355</v>
      </c>
      <c r="J85" s="24">
        <v>20</v>
      </c>
      <c r="K85" s="36"/>
    </row>
    <row r="86" spans="2:11" ht="15" customHeight="1">
      <c r="B86" s="47"/>
      <c r="C86" s="24" t="s">
        <v>6370</v>
      </c>
      <c r="D86" s="24"/>
      <c r="E86" s="24"/>
      <c r="F86" s="45" t="s">
        <v>6359</v>
      </c>
      <c r="G86" s="24"/>
      <c r="H86" s="24" t="s">
        <v>6371</v>
      </c>
      <c r="I86" s="24" t="s">
        <v>6355</v>
      </c>
      <c r="J86" s="24">
        <v>20</v>
      </c>
      <c r="K86" s="36"/>
    </row>
    <row r="87" spans="2:11" ht="15" customHeight="1">
      <c r="B87" s="47"/>
      <c r="C87" s="24" t="s">
        <v>6372</v>
      </c>
      <c r="D87" s="24"/>
      <c r="E87" s="24"/>
      <c r="F87" s="45" t="s">
        <v>6359</v>
      </c>
      <c r="G87" s="46"/>
      <c r="H87" s="24" t="s">
        <v>6373</v>
      </c>
      <c r="I87" s="24" t="s">
        <v>6355</v>
      </c>
      <c r="J87" s="24">
        <v>50</v>
      </c>
      <c r="K87" s="36"/>
    </row>
    <row r="88" spans="2:11" ht="15" customHeight="1">
      <c r="B88" s="47"/>
      <c r="C88" s="24" t="s">
        <v>6374</v>
      </c>
      <c r="D88" s="24"/>
      <c r="E88" s="24"/>
      <c r="F88" s="45" t="s">
        <v>6359</v>
      </c>
      <c r="G88" s="46"/>
      <c r="H88" s="24" t="s">
        <v>6375</v>
      </c>
      <c r="I88" s="24" t="s">
        <v>6355</v>
      </c>
      <c r="J88" s="24">
        <v>20</v>
      </c>
      <c r="K88" s="36"/>
    </row>
    <row r="89" spans="2:11" ht="15" customHeight="1">
      <c r="B89" s="47"/>
      <c r="C89" s="24" t="s">
        <v>6376</v>
      </c>
      <c r="D89" s="24"/>
      <c r="E89" s="24"/>
      <c r="F89" s="45" t="s">
        <v>6359</v>
      </c>
      <c r="G89" s="46"/>
      <c r="H89" s="24" t="s">
        <v>6377</v>
      </c>
      <c r="I89" s="24" t="s">
        <v>6355</v>
      </c>
      <c r="J89" s="24">
        <v>20</v>
      </c>
      <c r="K89" s="36"/>
    </row>
    <row r="90" spans="2:11" ht="15" customHeight="1">
      <c r="B90" s="47"/>
      <c r="C90" s="24" t="s">
        <v>6378</v>
      </c>
      <c r="D90" s="24"/>
      <c r="E90" s="24"/>
      <c r="F90" s="45" t="s">
        <v>6359</v>
      </c>
      <c r="G90" s="46"/>
      <c r="H90" s="24" t="s">
        <v>6379</v>
      </c>
      <c r="I90" s="24" t="s">
        <v>6355</v>
      </c>
      <c r="J90" s="24">
        <v>50</v>
      </c>
      <c r="K90" s="36"/>
    </row>
    <row r="91" spans="2:11" ht="15" customHeight="1">
      <c r="B91" s="47"/>
      <c r="C91" s="24" t="s">
        <v>6380</v>
      </c>
      <c r="D91" s="24"/>
      <c r="E91" s="24"/>
      <c r="F91" s="45" t="s">
        <v>6359</v>
      </c>
      <c r="G91" s="46"/>
      <c r="H91" s="24" t="s">
        <v>6380</v>
      </c>
      <c r="I91" s="24" t="s">
        <v>6355</v>
      </c>
      <c r="J91" s="24">
        <v>50</v>
      </c>
      <c r="K91" s="36"/>
    </row>
    <row r="92" spans="2:11" ht="15" customHeight="1">
      <c r="B92" s="47"/>
      <c r="C92" s="24" t="s">
        <v>6381</v>
      </c>
      <c r="D92" s="24"/>
      <c r="E92" s="24"/>
      <c r="F92" s="45" t="s">
        <v>6359</v>
      </c>
      <c r="G92" s="46"/>
      <c r="H92" s="24" t="s">
        <v>6382</v>
      </c>
      <c r="I92" s="24" t="s">
        <v>6355</v>
      </c>
      <c r="J92" s="24">
        <v>255</v>
      </c>
      <c r="K92" s="36"/>
    </row>
    <row r="93" spans="2:11" ht="15" customHeight="1">
      <c r="B93" s="47"/>
      <c r="C93" s="24" t="s">
        <v>6383</v>
      </c>
      <c r="D93" s="24"/>
      <c r="E93" s="24"/>
      <c r="F93" s="45" t="s">
        <v>6353</v>
      </c>
      <c r="G93" s="46"/>
      <c r="H93" s="24" t="s">
        <v>6384</v>
      </c>
      <c r="I93" s="24" t="s">
        <v>6385</v>
      </c>
      <c r="J93" s="24"/>
      <c r="K93" s="36"/>
    </row>
    <row r="94" spans="2:11" ht="15" customHeight="1">
      <c r="B94" s="47"/>
      <c r="C94" s="24" t="s">
        <v>6386</v>
      </c>
      <c r="D94" s="24"/>
      <c r="E94" s="24"/>
      <c r="F94" s="45" t="s">
        <v>6353</v>
      </c>
      <c r="G94" s="46"/>
      <c r="H94" s="24" t="s">
        <v>6387</v>
      </c>
      <c r="I94" s="24" t="s">
        <v>6388</v>
      </c>
      <c r="J94" s="24"/>
      <c r="K94" s="36"/>
    </row>
    <row r="95" spans="2:11" ht="15" customHeight="1">
      <c r="B95" s="47"/>
      <c r="C95" s="24" t="s">
        <v>6389</v>
      </c>
      <c r="D95" s="24"/>
      <c r="E95" s="24"/>
      <c r="F95" s="45" t="s">
        <v>6353</v>
      </c>
      <c r="G95" s="46"/>
      <c r="H95" s="24" t="s">
        <v>6389</v>
      </c>
      <c r="I95" s="24" t="s">
        <v>6388</v>
      </c>
      <c r="J95" s="24"/>
      <c r="K95" s="36"/>
    </row>
    <row r="96" spans="2:11" ht="15" customHeight="1">
      <c r="B96" s="47"/>
      <c r="C96" s="24" t="s">
        <v>37</v>
      </c>
      <c r="D96" s="24"/>
      <c r="E96" s="24"/>
      <c r="F96" s="45" t="s">
        <v>6353</v>
      </c>
      <c r="G96" s="46"/>
      <c r="H96" s="24" t="s">
        <v>6390</v>
      </c>
      <c r="I96" s="24" t="s">
        <v>6388</v>
      </c>
      <c r="J96" s="24"/>
      <c r="K96" s="36"/>
    </row>
    <row r="97" spans="2:11" ht="15" customHeight="1">
      <c r="B97" s="47"/>
      <c r="C97" s="24" t="s">
        <v>47</v>
      </c>
      <c r="D97" s="24"/>
      <c r="E97" s="24"/>
      <c r="F97" s="45" t="s">
        <v>6353</v>
      </c>
      <c r="G97" s="46"/>
      <c r="H97" s="24" t="s">
        <v>6391</v>
      </c>
      <c r="I97" s="24" t="s">
        <v>6388</v>
      </c>
      <c r="J97" s="24"/>
      <c r="K97" s="36"/>
    </row>
    <row r="98" spans="2:11" ht="15" customHeight="1">
      <c r="B98" s="48"/>
      <c r="C98" s="49"/>
      <c r="D98" s="49"/>
      <c r="E98" s="49"/>
      <c r="F98" s="49"/>
      <c r="G98" s="49"/>
      <c r="H98" s="49"/>
      <c r="I98" s="49"/>
      <c r="J98" s="49"/>
      <c r="K98" s="50"/>
    </row>
    <row r="99" spans="2:11" ht="18.75" customHeight="1">
      <c r="B99" s="51"/>
      <c r="C99" s="52"/>
      <c r="D99" s="52"/>
      <c r="E99" s="52"/>
      <c r="F99" s="52"/>
      <c r="G99" s="52"/>
      <c r="H99" s="52"/>
      <c r="I99" s="52"/>
      <c r="J99" s="52"/>
      <c r="K99" s="51"/>
    </row>
    <row r="100" spans="2:11" ht="18.75" customHeight="1">
      <c r="B100" s="31"/>
      <c r="C100" s="31"/>
      <c r="D100" s="31"/>
      <c r="E100" s="31"/>
      <c r="F100" s="31"/>
      <c r="G100" s="31"/>
      <c r="H100" s="31"/>
      <c r="I100" s="31"/>
      <c r="J100" s="31"/>
      <c r="K100" s="31"/>
    </row>
    <row r="101" spans="2:11" ht="7.5" customHeight="1">
      <c r="B101" s="32"/>
      <c r="C101" s="33"/>
      <c r="D101" s="33"/>
      <c r="E101" s="33"/>
      <c r="F101" s="33"/>
      <c r="G101" s="33"/>
      <c r="H101" s="33"/>
      <c r="I101" s="33"/>
      <c r="J101" s="33"/>
      <c r="K101" s="34"/>
    </row>
    <row r="102" spans="2:11" ht="45" customHeight="1">
      <c r="B102" s="35"/>
      <c r="C102" s="328" t="s">
        <v>6392</v>
      </c>
      <c r="D102" s="328"/>
      <c r="E102" s="328"/>
      <c r="F102" s="328"/>
      <c r="G102" s="328"/>
      <c r="H102" s="328"/>
      <c r="I102" s="328"/>
      <c r="J102" s="328"/>
      <c r="K102" s="36"/>
    </row>
    <row r="103" spans="2:11" ht="17.25" customHeight="1">
      <c r="B103" s="35"/>
      <c r="C103" s="37" t="s">
        <v>6347</v>
      </c>
      <c r="D103" s="37"/>
      <c r="E103" s="37"/>
      <c r="F103" s="37" t="s">
        <v>6348</v>
      </c>
      <c r="G103" s="38"/>
      <c r="H103" s="37" t="s">
        <v>53</v>
      </c>
      <c r="I103" s="37" t="s">
        <v>56</v>
      </c>
      <c r="J103" s="37" t="s">
        <v>6349</v>
      </c>
      <c r="K103" s="36"/>
    </row>
    <row r="104" spans="2:11" ht="17.25" customHeight="1">
      <c r="B104" s="35"/>
      <c r="C104" s="39" t="s">
        <v>6350</v>
      </c>
      <c r="D104" s="39"/>
      <c r="E104" s="39"/>
      <c r="F104" s="40" t="s">
        <v>6351</v>
      </c>
      <c r="G104" s="41"/>
      <c r="H104" s="39"/>
      <c r="I104" s="39"/>
      <c r="J104" s="39" t="s">
        <v>6352</v>
      </c>
      <c r="K104" s="36"/>
    </row>
    <row r="105" spans="2:11" ht="5.25" customHeight="1">
      <c r="B105" s="35"/>
      <c r="C105" s="37"/>
      <c r="D105" s="37"/>
      <c r="E105" s="37"/>
      <c r="F105" s="37"/>
      <c r="G105" s="53"/>
      <c r="H105" s="37"/>
      <c r="I105" s="37"/>
      <c r="J105" s="37"/>
      <c r="K105" s="36"/>
    </row>
    <row r="106" spans="2:11" ht="15" customHeight="1">
      <c r="B106" s="35"/>
      <c r="C106" s="24" t="s">
        <v>52</v>
      </c>
      <c r="D106" s="44"/>
      <c r="E106" s="44"/>
      <c r="F106" s="45" t="s">
        <v>6353</v>
      </c>
      <c r="G106" s="24"/>
      <c r="H106" s="24" t="s">
        <v>6393</v>
      </c>
      <c r="I106" s="24" t="s">
        <v>6355</v>
      </c>
      <c r="J106" s="24">
        <v>20</v>
      </c>
      <c r="K106" s="36"/>
    </row>
    <row r="107" spans="2:11" ht="15" customHeight="1">
      <c r="B107" s="35"/>
      <c r="C107" s="24" t="s">
        <v>6356</v>
      </c>
      <c r="D107" s="24"/>
      <c r="E107" s="24"/>
      <c r="F107" s="45" t="s">
        <v>6353</v>
      </c>
      <c r="G107" s="24"/>
      <c r="H107" s="24" t="s">
        <v>6393</v>
      </c>
      <c r="I107" s="24" t="s">
        <v>6355</v>
      </c>
      <c r="J107" s="24">
        <v>120</v>
      </c>
      <c r="K107" s="36"/>
    </row>
    <row r="108" spans="2:11" ht="15" customHeight="1">
      <c r="B108" s="47"/>
      <c r="C108" s="24" t="s">
        <v>6358</v>
      </c>
      <c r="D108" s="24"/>
      <c r="E108" s="24"/>
      <c r="F108" s="45" t="s">
        <v>6359</v>
      </c>
      <c r="G108" s="24"/>
      <c r="H108" s="24" t="s">
        <v>6393</v>
      </c>
      <c r="I108" s="24" t="s">
        <v>6355</v>
      </c>
      <c r="J108" s="24">
        <v>50</v>
      </c>
      <c r="K108" s="36"/>
    </row>
    <row r="109" spans="2:11" ht="15" customHeight="1">
      <c r="B109" s="47"/>
      <c r="C109" s="24" t="s">
        <v>6361</v>
      </c>
      <c r="D109" s="24"/>
      <c r="E109" s="24"/>
      <c r="F109" s="45" t="s">
        <v>6353</v>
      </c>
      <c r="G109" s="24"/>
      <c r="H109" s="24" t="s">
        <v>6393</v>
      </c>
      <c r="I109" s="24" t="s">
        <v>6363</v>
      </c>
      <c r="J109" s="24"/>
      <c r="K109" s="36"/>
    </row>
    <row r="110" spans="2:11" ht="15" customHeight="1">
      <c r="B110" s="47"/>
      <c r="C110" s="24" t="s">
        <v>6372</v>
      </c>
      <c r="D110" s="24"/>
      <c r="E110" s="24"/>
      <c r="F110" s="45" t="s">
        <v>6359</v>
      </c>
      <c r="G110" s="24"/>
      <c r="H110" s="24" t="s">
        <v>6393</v>
      </c>
      <c r="I110" s="24" t="s">
        <v>6355</v>
      </c>
      <c r="J110" s="24">
        <v>50</v>
      </c>
      <c r="K110" s="36"/>
    </row>
    <row r="111" spans="2:11" ht="15" customHeight="1">
      <c r="B111" s="47"/>
      <c r="C111" s="24" t="s">
        <v>6380</v>
      </c>
      <c r="D111" s="24"/>
      <c r="E111" s="24"/>
      <c r="F111" s="45" t="s">
        <v>6359</v>
      </c>
      <c r="G111" s="24"/>
      <c r="H111" s="24" t="s">
        <v>6393</v>
      </c>
      <c r="I111" s="24" t="s">
        <v>6355</v>
      </c>
      <c r="J111" s="24">
        <v>50</v>
      </c>
      <c r="K111" s="36"/>
    </row>
    <row r="112" spans="2:11" ht="15" customHeight="1">
      <c r="B112" s="47"/>
      <c r="C112" s="24" t="s">
        <v>6378</v>
      </c>
      <c r="D112" s="24"/>
      <c r="E112" s="24"/>
      <c r="F112" s="45" t="s">
        <v>6359</v>
      </c>
      <c r="G112" s="24"/>
      <c r="H112" s="24" t="s">
        <v>6393</v>
      </c>
      <c r="I112" s="24" t="s">
        <v>6355</v>
      </c>
      <c r="J112" s="24">
        <v>50</v>
      </c>
      <c r="K112" s="36"/>
    </row>
    <row r="113" spans="2:11" ht="15" customHeight="1">
      <c r="B113" s="47"/>
      <c r="C113" s="24" t="s">
        <v>52</v>
      </c>
      <c r="D113" s="24"/>
      <c r="E113" s="24"/>
      <c r="F113" s="45" t="s">
        <v>6353</v>
      </c>
      <c r="G113" s="24"/>
      <c r="H113" s="24" t="s">
        <v>6394</v>
      </c>
      <c r="I113" s="24" t="s">
        <v>6355</v>
      </c>
      <c r="J113" s="24">
        <v>20</v>
      </c>
      <c r="K113" s="36"/>
    </row>
    <row r="114" spans="2:11" ht="15" customHeight="1">
      <c r="B114" s="47"/>
      <c r="C114" s="24" t="s">
        <v>6395</v>
      </c>
      <c r="D114" s="24"/>
      <c r="E114" s="24"/>
      <c r="F114" s="45" t="s">
        <v>6353</v>
      </c>
      <c r="G114" s="24"/>
      <c r="H114" s="24" t="s">
        <v>6396</v>
      </c>
      <c r="I114" s="24" t="s">
        <v>6355</v>
      </c>
      <c r="J114" s="24">
        <v>120</v>
      </c>
      <c r="K114" s="36"/>
    </row>
    <row r="115" spans="2:11" ht="15" customHeight="1">
      <c r="B115" s="47"/>
      <c r="C115" s="24" t="s">
        <v>37</v>
      </c>
      <c r="D115" s="24"/>
      <c r="E115" s="24"/>
      <c r="F115" s="45" t="s">
        <v>6353</v>
      </c>
      <c r="G115" s="24"/>
      <c r="H115" s="24" t="s">
        <v>6397</v>
      </c>
      <c r="I115" s="24" t="s">
        <v>6388</v>
      </c>
      <c r="J115" s="24"/>
      <c r="K115" s="36"/>
    </row>
    <row r="116" spans="2:11" ht="15" customHeight="1">
      <c r="B116" s="47"/>
      <c r="C116" s="24" t="s">
        <v>47</v>
      </c>
      <c r="D116" s="24"/>
      <c r="E116" s="24"/>
      <c r="F116" s="45" t="s">
        <v>6353</v>
      </c>
      <c r="G116" s="24"/>
      <c r="H116" s="24" t="s">
        <v>6398</v>
      </c>
      <c r="I116" s="24" t="s">
        <v>6388</v>
      </c>
      <c r="J116" s="24"/>
      <c r="K116" s="36"/>
    </row>
    <row r="117" spans="2:11" ht="15" customHeight="1">
      <c r="B117" s="47"/>
      <c r="C117" s="24" t="s">
        <v>56</v>
      </c>
      <c r="D117" s="24"/>
      <c r="E117" s="24"/>
      <c r="F117" s="45" t="s">
        <v>6353</v>
      </c>
      <c r="G117" s="24"/>
      <c r="H117" s="24" t="s">
        <v>6399</v>
      </c>
      <c r="I117" s="24" t="s">
        <v>6400</v>
      </c>
      <c r="J117" s="24"/>
      <c r="K117" s="36"/>
    </row>
    <row r="118" spans="2:11" ht="15" customHeight="1">
      <c r="B118" s="48"/>
      <c r="C118" s="54"/>
      <c r="D118" s="54"/>
      <c r="E118" s="54"/>
      <c r="F118" s="54"/>
      <c r="G118" s="54"/>
      <c r="H118" s="54"/>
      <c r="I118" s="54"/>
      <c r="J118" s="54"/>
      <c r="K118" s="50"/>
    </row>
    <row r="119" spans="2:11" ht="18.75" customHeight="1">
      <c r="B119" s="55"/>
      <c r="C119" s="56"/>
      <c r="D119" s="56"/>
      <c r="E119" s="56"/>
      <c r="F119" s="57"/>
      <c r="G119" s="56"/>
      <c r="H119" s="56"/>
      <c r="I119" s="56"/>
      <c r="J119" s="56"/>
      <c r="K119" s="55"/>
    </row>
    <row r="120" spans="2:11" ht="18.75" customHeight="1">
      <c r="B120" s="31"/>
      <c r="C120" s="31"/>
      <c r="D120" s="31"/>
      <c r="E120" s="31"/>
      <c r="F120" s="31"/>
      <c r="G120" s="31"/>
      <c r="H120" s="31"/>
      <c r="I120" s="31"/>
      <c r="J120" s="31"/>
      <c r="K120" s="31"/>
    </row>
    <row r="121" spans="2:11" ht="7.5" customHeight="1">
      <c r="B121" s="58"/>
      <c r="C121" s="59"/>
      <c r="D121" s="59"/>
      <c r="E121" s="59"/>
      <c r="F121" s="59"/>
      <c r="G121" s="59"/>
      <c r="H121" s="59"/>
      <c r="I121" s="59"/>
      <c r="J121" s="59"/>
      <c r="K121" s="60"/>
    </row>
    <row r="122" spans="2:11" ht="45" customHeight="1">
      <c r="B122" s="61"/>
      <c r="C122" s="326" t="s">
        <v>6401</v>
      </c>
      <c r="D122" s="326"/>
      <c r="E122" s="326"/>
      <c r="F122" s="326"/>
      <c r="G122" s="326"/>
      <c r="H122" s="326"/>
      <c r="I122" s="326"/>
      <c r="J122" s="326"/>
      <c r="K122" s="62"/>
    </row>
    <row r="123" spans="2:11" ht="17.25" customHeight="1">
      <c r="B123" s="63"/>
      <c r="C123" s="37" t="s">
        <v>6347</v>
      </c>
      <c r="D123" s="37"/>
      <c r="E123" s="37"/>
      <c r="F123" s="37" t="s">
        <v>6348</v>
      </c>
      <c r="G123" s="38"/>
      <c r="H123" s="37" t="s">
        <v>53</v>
      </c>
      <c r="I123" s="37" t="s">
        <v>56</v>
      </c>
      <c r="J123" s="37" t="s">
        <v>6349</v>
      </c>
      <c r="K123" s="64"/>
    </row>
    <row r="124" spans="2:11" ht="17.25" customHeight="1">
      <c r="B124" s="63"/>
      <c r="C124" s="39" t="s">
        <v>6350</v>
      </c>
      <c r="D124" s="39"/>
      <c r="E124" s="39"/>
      <c r="F124" s="40" t="s">
        <v>6351</v>
      </c>
      <c r="G124" s="41"/>
      <c r="H124" s="39"/>
      <c r="I124" s="39"/>
      <c r="J124" s="39" t="s">
        <v>6352</v>
      </c>
      <c r="K124" s="64"/>
    </row>
    <row r="125" spans="2:11" ht="5.25" customHeight="1">
      <c r="B125" s="65"/>
      <c r="C125" s="42"/>
      <c r="D125" s="42"/>
      <c r="E125" s="42"/>
      <c r="F125" s="42"/>
      <c r="G125" s="66"/>
      <c r="H125" s="42"/>
      <c r="I125" s="42"/>
      <c r="J125" s="42"/>
      <c r="K125" s="67"/>
    </row>
    <row r="126" spans="2:11" ht="15" customHeight="1">
      <c r="B126" s="65"/>
      <c r="C126" s="24" t="s">
        <v>6356</v>
      </c>
      <c r="D126" s="44"/>
      <c r="E126" s="44"/>
      <c r="F126" s="45" t="s">
        <v>6353</v>
      </c>
      <c r="G126" s="24"/>
      <c r="H126" s="24" t="s">
        <v>6393</v>
      </c>
      <c r="I126" s="24" t="s">
        <v>6355</v>
      </c>
      <c r="J126" s="24">
        <v>120</v>
      </c>
      <c r="K126" s="68"/>
    </row>
    <row r="127" spans="2:11" ht="15" customHeight="1">
      <c r="B127" s="65"/>
      <c r="C127" s="24" t="s">
        <v>6402</v>
      </c>
      <c r="D127" s="24"/>
      <c r="E127" s="24"/>
      <c r="F127" s="45" t="s">
        <v>6353</v>
      </c>
      <c r="G127" s="24"/>
      <c r="H127" s="24" t="s">
        <v>6403</v>
      </c>
      <c r="I127" s="24" t="s">
        <v>6355</v>
      </c>
      <c r="J127" s="24" t="s">
        <v>6404</v>
      </c>
      <c r="K127" s="68"/>
    </row>
    <row r="128" spans="2:11" ht="15" customHeight="1">
      <c r="B128" s="65"/>
      <c r="C128" s="24" t="s">
        <v>83</v>
      </c>
      <c r="D128" s="24"/>
      <c r="E128" s="24"/>
      <c r="F128" s="45" t="s">
        <v>6353</v>
      </c>
      <c r="G128" s="24"/>
      <c r="H128" s="24" t="s">
        <v>6405</v>
      </c>
      <c r="I128" s="24" t="s">
        <v>6355</v>
      </c>
      <c r="J128" s="24" t="s">
        <v>6404</v>
      </c>
      <c r="K128" s="68"/>
    </row>
    <row r="129" spans="2:11" ht="15" customHeight="1">
      <c r="B129" s="65"/>
      <c r="C129" s="24" t="s">
        <v>6364</v>
      </c>
      <c r="D129" s="24"/>
      <c r="E129" s="24"/>
      <c r="F129" s="45" t="s">
        <v>6359</v>
      </c>
      <c r="G129" s="24"/>
      <c r="H129" s="24" t="s">
        <v>6365</v>
      </c>
      <c r="I129" s="24" t="s">
        <v>6355</v>
      </c>
      <c r="J129" s="24">
        <v>15</v>
      </c>
      <c r="K129" s="68"/>
    </row>
    <row r="130" spans="2:11" ht="15" customHeight="1">
      <c r="B130" s="65"/>
      <c r="C130" s="24" t="s">
        <v>6366</v>
      </c>
      <c r="D130" s="24"/>
      <c r="E130" s="24"/>
      <c r="F130" s="45" t="s">
        <v>6359</v>
      </c>
      <c r="G130" s="24"/>
      <c r="H130" s="24" t="s">
        <v>6367</v>
      </c>
      <c r="I130" s="24" t="s">
        <v>6355</v>
      </c>
      <c r="J130" s="24">
        <v>15</v>
      </c>
      <c r="K130" s="68"/>
    </row>
    <row r="131" spans="2:11" ht="15" customHeight="1">
      <c r="B131" s="65"/>
      <c r="C131" s="24" t="s">
        <v>6368</v>
      </c>
      <c r="D131" s="24"/>
      <c r="E131" s="24"/>
      <c r="F131" s="45" t="s">
        <v>6359</v>
      </c>
      <c r="G131" s="24"/>
      <c r="H131" s="24" t="s">
        <v>6369</v>
      </c>
      <c r="I131" s="24" t="s">
        <v>6355</v>
      </c>
      <c r="J131" s="24">
        <v>20</v>
      </c>
      <c r="K131" s="68"/>
    </row>
    <row r="132" spans="2:11" ht="15" customHeight="1">
      <c r="B132" s="65"/>
      <c r="C132" s="24" t="s">
        <v>6370</v>
      </c>
      <c r="D132" s="24"/>
      <c r="E132" s="24"/>
      <c r="F132" s="45" t="s">
        <v>6359</v>
      </c>
      <c r="G132" s="24"/>
      <c r="H132" s="24" t="s">
        <v>6371</v>
      </c>
      <c r="I132" s="24" t="s">
        <v>6355</v>
      </c>
      <c r="J132" s="24">
        <v>20</v>
      </c>
      <c r="K132" s="68"/>
    </row>
    <row r="133" spans="2:11" ht="15" customHeight="1">
      <c r="B133" s="65"/>
      <c r="C133" s="24" t="s">
        <v>6358</v>
      </c>
      <c r="D133" s="24"/>
      <c r="E133" s="24"/>
      <c r="F133" s="45" t="s">
        <v>6359</v>
      </c>
      <c r="G133" s="24"/>
      <c r="H133" s="24" t="s">
        <v>6393</v>
      </c>
      <c r="I133" s="24" t="s">
        <v>6355</v>
      </c>
      <c r="J133" s="24">
        <v>50</v>
      </c>
      <c r="K133" s="68"/>
    </row>
    <row r="134" spans="2:11" ht="15" customHeight="1">
      <c r="B134" s="65"/>
      <c r="C134" s="24" t="s">
        <v>6372</v>
      </c>
      <c r="D134" s="24"/>
      <c r="E134" s="24"/>
      <c r="F134" s="45" t="s">
        <v>6359</v>
      </c>
      <c r="G134" s="24"/>
      <c r="H134" s="24" t="s">
        <v>6393</v>
      </c>
      <c r="I134" s="24" t="s">
        <v>6355</v>
      </c>
      <c r="J134" s="24">
        <v>50</v>
      </c>
      <c r="K134" s="68"/>
    </row>
    <row r="135" spans="2:11" ht="15" customHeight="1">
      <c r="B135" s="65"/>
      <c r="C135" s="24" t="s">
        <v>6378</v>
      </c>
      <c r="D135" s="24"/>
      <c r="E135" s="24"/>
      <c r="F135" s="45" t="s">
        <v>6359</v>
      </c>
      <c r="G135" s="24"/>
      <c r="H135" s="24" t="s">
        <v>6393</v>
      </c>
      <c r="I135" s="24" t="s">
        <v>6355</v>
      </c>
      <c r="J135" s="24">
        <v>50</v>
      </c>
      <c r="K135" s="68"/>
    </row>
    <row r="136" spans="2:11" ht="15" customHeight="1">
      <c r="B136" s="65"/>
      <c r="C136" s="24" t="s">
        <v>6380</v>
      </c>
      <c r="D136" s="24"/>
      <c r="E136" s="24"/>
      <c r="F136" s="45" t="s">
        <v>6359</v>
      </c>
      <c r="G136" s="24"/>
      <c r="H136" s="24" t="s">
        <v>6393</v>
      </c>
      <c r="I136" s="24" t="s">
        <v>6355</v>
      </c>
      <c r="J136" s="24">
        <v>50</v>
      </c>
      <c r="K136" s="68"/>
    </row>
    <row r="137" spans="2:11" ht="15" customHeight="1">
      <c r="B137" s="65"/>
      <c r="C137" s="24" t="s">
        <v>6381</v>
      </c>
      <c r="D137" s="24"/>
      <c r="E137" s="24"/>
      <c r="F137" s="45" t="s">
        <v>6359</v>
      </c>
      <c r="G137" s="24"/>
      <c r="H137" s="24" t="s">
        <v>6406</v>
      </c>
      <c r="I137" s="24" t="s">
        <v>6355</v>
      </c>
      <c r="J137" s="24">
        <v>255</v>
      </c>
      <c r="K137" s="68"/>
    </row>
    <row r="138" spans="2:11" ht="15" customHeight="1">
      <c r="B138" s="65"/>
      <c r="C138" s="24" t="s">
        <v>6383</v>
      </c>
      <c r="D138" s="24"/>
      <c r="E138" s="24"/>
      <c r="F138" s="45" t="s">
        <v>6353</v>
      </c>
      <c r="G138" s="24"/>
      <c r="H138" s="24" t="s">
        <v>6407</v>
      </c>
      <c r="I138" s="24" t="s">
        <v>6385</v>
      </c>
      <c r="J138" s="24"/>
      <c r="K138" s="68"/>
    </row>
    <row r="139" spans="2:11" ht="15" customHeight="1">
      <c r="B139" s="65"/>
      <c r="C139" s="24" t="s">
        <v>6386</v>
      </c>
      <c r="D139" s="24"/>
      <c r="E139" s="24"/>
      <c r="F139" s="45" t="s">
        <v>6353</v>
      </c>
      <c r="G139" s="24"/>
      <c r="H139" s="24" t="s">
        <v>6408</v>
      </c>
      <c r="I139" s="24" t="s">
        <v>6388</v>
      </c>
      <c r="J139" s="24"/>
      <c r="K139" s="68"/>
    </row>
    <row r="140" spans="2:11" ht="15" customHeight="1">
      <c r="B140" s="65"/>
      <c r="C140" s="24" t="s">
        <v>6389</v>
      </c>
      <c r="D140" s="24"/>
      <c r="E140" s="24"/>
      <c r="F140" s="45" t="s">
        <v>6353</v>
      </c>
      <c r="G140" s="24"/>
      <c r="H140" s="24" t="s">
        <v>6389</v>
      </c>
      <c r="I140" s="24" t="s">
        <v>6388</v>
      </c>
      <c r="J140" s="24"/>
      <c r="K140" s="68"/>
    </row>
    <row r="141" spans="2:11" ht="15" customHeight="1">
      <c r="B141" s="65"/>
      <c r="C141" s="24" t="s">
        <v>37</v>
      </c>
      <c r="D141" s="24"/>
      <c r="E141" s="24"/>
      <c r="F141" s="45" t="s">
        <v>6353</v>
      </c>
      <c r="G141" s="24"/>
      <c r="H141" s="24" t="s">
        <v>6409</v>
      </c>
      <c r="I141" s="24" t="s">
        <v>6388</v>
      </c>
      <c r="J141" s="24"/>
      <c r="K141" s="68"/>
    </row>
    <row r="142" spans="2:11" ht="15" customHeight="1">
      <c r="B142" s="65"/>
      <c r="C142" s="24" t="s">
        <v>6410</v>
      </c>
      <c r="D142" s="24"/>
      <c r="E142" s="24"/>
      <c r="F142" s="45" t="s">
        <v>6353</v>
      </c>
      <c r="G142" s="24"/>
      <c r="H142" s="24" t="s">
        <v>6411</v>
      </c>
      <c r="I142" s="24" t="s">
        <v>6388</v>
      </c>
      <c r="J142" s="24"/>
      <c r="K142" s="68"/>
    </row>
    <row r="143" spans="2:11" ht="15" customHeight="1">
      <c r="B143" s="69"/>
      <c r="C143" s="70"/>
      <c r="D143" s="70"/>
      <c r="E143" s="70"/>
      <c r="F143" s="70"/>
      <c r="G143" s="70"/>
      <c r="H143" s="70"/>
      <c r="I143" s="70"/>
      <c r="J143" s="70"/>
      <c r="K143" s="71"/>
    </row>
    <row r="144" spans="2:11" ht="18.75" customHeight="1">
      <c r="B144" s="56"/>
      <c r="C144" s="56"/>
      <c r="D144" s="56"/>
      <c r="E144" s="56"/>
      <c r="F144" s="57"/>
      <c r="G144" s="56"/>
      <c r="H144" s="56"/>
      <c r="I144" s="56"/>
      <c r="J144" s="56"/>
      <c r="K144" s="56"/>
    </row>
    <row r="145" spans="2:11" ht="18.75" customHeight="1">
      <c r="B145" s="31"/>
      <c r="C145" s="31"/>
      <c r="D145" s="31"/>
      <c r="E145" s="31"/>
      <c r="F145" s="31"/>
      <c r="G145" s="31"/>
      <c r="H145" s="31"/>
      <c r="I145" s="31"/>
      <c r="J145" s="31"/>
      <c r="K145" s="31"/>
    </row>
    <row r="146" spans="2:11" ht="7.5" customHeight="1">
      <c r="B146" s="32"/>
      <c r="C146" s="33"/>
      <c r="D146" s="33"/>
      <c r="E146" s="33"/>
      <c r="F146" s="33"/>
      <c r="G146" s="33"/>
      <c r="H146" s="33"/>
      <c r="I146" s="33"/>
      <c r="J146" s="33"/>
      <c r="K146" s="34"/>
    </row>
    <row r="147" spans="2:11" ht="45" customHeight="1">
      <c r="B147" s="35"/>
      <c r="C147" s="328" t="s">
        <v>6412</v>
      </c>
      <c r="D147" s="328"/>
      <c r="E147" s="328"/>
      <c r="F147" s="328"/>
      <c r="G147" s="328"/>
      <c r="H147" s="328"/>
      <c r="I147" s="328"/>
      <c r="J147" s="328"/>
      <c r="K147" s="36"/>
    </row>
    <row r="148" spans="2:11" ht="17.25" customHeight="1">
      <c r="B148" s="35"/>
      <c r="C148" s="37" t="s">
        <v>6347</v>
      </c>
      <c r="D148" s="37"/>
      <c r="E148" s="37"/>
      <c r="F148" s="37" t="s">
        <v>6348</v>
      </c>
      <c r="G148" s="38"/>
      <c r="H148" s="37" t="s">
        <v>53</v>
      </c>
      <c r="I148" s="37" t="s">
        <v>56</v>
      </c>
      <c r="J148" s="37" t="s">
        <v>6349</v>
      </c>
      <c r="K148" s="36"/>
    </row>
    <row r="149" spans="2:11" ht="17.25" customHeight="1">
      <c r="B149" s="35"/>
      <c r="C149" s="39" t="s">
        <v>6350</v>
      </c>
      <c r="D149" s="39"/>
      <c r="E149" s="39"/>
      <c r="F149" s="40" t="s">
        <v>6351</v>
      </c>
      <c r="G149" s="41"/>
      <c r="H149" s="39"/>
      <c r="I149" s="39"/>
      <c r="J149" s="39" t="s">
        <v>6352</v>
      </c>
      <c r="K149" s="36"/>
    </row>
    <row r="150" spans="2:11" ht="5.25" customHeight="1">
      <c r="B150" s="47"/>
      <c r="C150" s="42"/>
      <c r="D150" s="42"/>
      <c r="E150" s="42"/>
      <c r="F150" s="42"/>
      <c r="G150" s="43"/>
      <c r="H150" s="42"/>
      <c r="I150" s="42"/>
      <c r="J150" s="42"/>
      <c r="K150" s="68"/>
    </row>
    <row r="151" spans="2:11" ht="15" customHeight="1">
      <c r="B151" s="47"/>
      <c r="C151" s="72" t="s">
        <v>6356</v>
      </c>
      <c r="D151" s="24"/>
      <c r="E151" s="24"/>
      <c r="F151" s="73" t="s">
        <v>6353</v>
      </c>
      <c r="G151" s="24"/>
      <c r="H151" s="72" t="s">
        <v>6393</v>
      </c>
      <c r="I151" s="72" t="s">
        <v>6355</v>
      </c>
      <c r="J151" s="72">
        <v>120</v>
      </c>
      <c r="K151" s="68"/>
    </row>
    <row r="152" spans="2:11" ht="15" customHeight="1">
      <c r="B152" s="47"/>
      <c r="C152" s="72" t="s">
        <v>6402</v>
      </c>
      <c r="D152" s="24"/>
      <c r="E152" s="24"/>
      <c r="F152" s="73" t="s">
        <v>6353</v>
      </c>
      <c r="G152" s="24"/>
      <c r="H152" s="72" t="s">
        <v>6413</v>
      </c>
      <c r="I152" s="72" t="s">
        <v>6355</v>
      </c>
      <c r="J152" s="72" t="s">
        <v>6404</v>
      </c>
      <c r="K152" s="68"/>
    </row>
    <row r="153" spans="2:11" ht="15" customHeight="1">
      <c r="B153" s="47"/>
      <c r="C153" s="72" t="s">
        <v>83</v>
      </c>
      <c r="D153" s="24"/>
      <c r="E153" s="24"/>
      <c r="F153" s="73" t="s">
        <v>6353</v>
      </c>
      <c r="G153" s="24"/>
      <c r="H153" s="72" t="s">
        <v>6414</v>
      </c>
      <c r="I153" s="72" t="s">
        <v>6355</v>
      </c>
      <c r="J153" s="72" t="s">
        <v>6404</v>
      </c>
      <c r="K153" s="68"/>
    </row>
    <row r="154" spans="2:11" ht="15" customHeight="1">
      <c r="B154" s="47"/>
      <c r="C154" s="72" t="s">
        <v>6358</v>
      </c>
      <c r="D154" s="24"/>
      <c r="E154" s="24"/>
      <c r="F154" s="73" t="s">
        <v>6359</v>
      </c>
      <c r="G154" s="24"/>
      <c r="H154" s="72" t="s">
        <v>6393</v>
      </c>
      <c r="I154" s="72" t="s">
        <v>6355</v>
      </c>
      <c r="J154" s="72">
        <v>50</v>
      </c>
      <c r="K154" s="68"/>
    </row>
    <row r="155" spans="2:11" ht="15" customHeight="1">
      <c r="B155" s="47"/>
      <c r="C155" s="72" t="s">
        <v>6361</v>
      </c>
      <c r="D155" s="24"/>
      <c r="E155" s="24"/>
      <c r="F155" s="73" t="s">
        <v>6353</v>
      </c>
      <c r="G155" s="24"/>
      <c r="H155" s="72" t="s">
        <v>6393</v>
      </c>
      <c r="I155" s="72" t="s">
        <v>6363</v>
      </c>
      <c r="J155" s="72"/>
      <c r="K155" s="68"/>
    </row>
    <row r="156" spans="2:11" ht="15" customHeight="1">
      <c r="B156" s="47"/>
      <c r="C156" s="72" t="s">
        <v>6372</v>
      </c>
      <c r="D156" s="24"/>
      <c r="E156" s="24"/>
      <c r="F156" s="73" t="s">
        <v>6359</v>
      </c>
      <c r="G156" s="24"/>
      <c r="H156" s="72" t="s">
        <v>6393</v>
      </c>
      <c r="I156" s="72" t="s">
        <v>6355</v>
      </c>
      <c r="J156" s="72">
        <v>50</v>
      </c>
      <c r="K156" s="68"/>
    </row>
    <row r="157" spans="2:11" ht="15" customHeight="1">
      <c r="B157" s="47"/>
      <c r="C157" s="72" t="s">
        <v>6380</v>
      </c>
      <c r="D157" s="24"/>
      <c r="E157" s="24"/>
      <c r="F157" s="73" t="s">
        <v>6359</v>
      </c>
      <c r="G157" s="24"/>
      <c r="H157" s="72" t="s">
        <v>6393</v>
      </c>
      <c r="I157" s="72" t="s">
        <v>6355</v>
      </c>
      <c r="J157" s="72">
        <v>50</v>
      </c>
      <c r="K157" s="68"/>
    </row>
    <row r="158" spans="2:11" ht="15" customHeight="1">
      <c r="B158" s="47"/>
      <c r="C158" s="72" t="s">
        <v>6378</v>
      </c>
      <c r="D158" s="24"/>
      <c r="E158" s="24"/>
      <c r="F158" s="73" t="s">
        <v>6359</v>
      </c>
      <c r="G158" s="24"/>
      <c r="H158" s="72" t="s">
        <v>6393</v>
      </c>
      <c r="I158" s="72" t="s">
        <v>6355</v>
      </c>
      <c r="J158" s="72">
        <v>50</v>
      </c>
      <c r="K158" s="68"/>
    </row>
    <row r="159" spans="2:11" ht="15" customHeight="1">
      <c r="B159" s="47"/>
      <c r="C159" s="72" t="s">
        <v>127</v>
      </c>
      <c r="D159" s="24"/>
      <c r="E159" s="24"/>
      <c r="F159" s="73" t="s">
        <v>6353</v>
      </c>
      <c r="G159" s="24"/>
      <c r="H159" s="72" t="s">
        <v>6415</v>
      </c>
      <c r="I159" s="72" t="s">
        <v>6355</v>
      </c>
      <c r="J159" s="72" t="s">
        <v>6416</v>
      </c>
      <c r="K159" s="68"/>
    </row>
    <row r="160" spans="2:11" ht="15" customHeight="1">
      <c r="B160" s="47"/>
      <c r="C160" s="72" t="s">
        <v>6417</v>
      </c>
      <c r="D160" s="24"/>
      <c r="E160" s="24"/>
      <c r="F160" s="73" t="s">
        <v>6353</v>
      </c>
      <c r="G160" s="24"/>
      <c r="H160" s="72" t="s">
        <v>6418</v>
      </c>
      <c r="I160" s="72" t="s">
        <v>6388</v>
      </c>
      <c r="J160" s="72"/>
      <c r="K160" s="68"/>
    </row>
    <row r="161" spans="2:11" ht="15" customHeight="1">
      <c r="B161" s="74"/>
      <c r="C161" s="54"/>
      <c r="D161" s="54"/>
      <c r="E161" s="54"/>
      <c r="F161" s="54"/>
      <c r="G161" s="54"/>
      <c r="H161" s="54"/>
      <c r="I161" s="54"/>
      <c r="J161" s="54"/>
      <c r="K161" s="75"/>
    </row>
    <row r="162" spans="2:11" ht="18.75" customHeight="1">
      <c r="B162" s="56"/>
      <c r="C162" s="66"/>
      <c r="D162" s="66"/>
      <c r="E162" s="66"/>
      <c r="F162" s="76"/>
      <c r="G162" s="66"/>
      <c r="H162" s="66"/>
      <c r="I162" s="66"/>
      <c r="J162" s="66"/>
      <c r="K162" s="56"/>
    </row>
    <row r="163" spans="2:11" ht="18.75" customHeight="1">
      <c r="B163" s="31"/>
      <c r="C163" s="31"/>
      <c r="D163" s="31"/>
      <c r="E163" s="31"/>
      <c r="F163" s="31"/>
      <c r="G163" s="31"/>
      <c r="H163" s="31"/>
      <c r="I163" s="31"/>
      <c r="J163" s="31"/>
      <c r="K163" s="31"/>
    </row>
    <row r="164" spans="2:11" ht="7.5" customHeight="1">
      <c r="B164" s="13"/>
      <c r="C164" s="14"/>
      <c r="D164" s="14"/>
      <c r="E164" s="14"/>
      <c r="F164" s="14"/>
      <c r="G164" s="14"/>
      <c r="H164" s="14"/>
      <c r="I164" s="14"/>
      <c r="J164" s="14"/>
      <c r="K164" s="15"/>
    </row>
    <row r="165" spans="2:11" ht="45" customHeight="1">
      <c r="B165" s="16"/>
      <c r="C165" s="326" t="s">
        <v>6419</v>
      </c>
      <c r="D165" s="326"/>
      <c r="E165" s="326"/>
      <c r="F165" s="326"/>
      <c r="G165" s="326"/>
      <c r="H165" s="326"/>
      <c r="I165" s="326"/>
      <c r="J165" s="326"/>
      <c r="K165" s="17"/>
    </row>
    <row r="166" spans="2:11" ht="17.25" customHeight="1">
      <c r="B166" s="16"/>
      <c r="C166" s="37" t="s">
        <v>6347</v>
      </c>
      <c r="D166" s="37"/>
      <c r="E166" s="37"/>
      <c r="F166" s="37" t="s">
        <v>6348</v>
      </c>
      <c r="G166" s="77"/>
      <c r="H166" s="78" t="s">
        <v>53</v>
      </c>
      <c r="I166" s="78" t="s">
        <v>56</v>
      </c>
      <c r="J166" s="37" t="s">
        <v>6349</v>
      </c>
      <c r="K166" s="17"/>
    </row>
    <row r="167" spans="2:11" ht="17.25" customHeight="1">
      <c r="B167" s="18"/>
      <c r="C167" s="39" t="s">
        <v>6350</v>
      </c>
      <c r="D167" s="39"/>
      <c r="E167" s="39"/>
      <c r="F167" s="40" t="s">
        <v>6351</v>
      </c>
      <c r="G167" s="79"/>
      <c r="H167" s="80"/>
      <c r="I167" s="80"/>
      <c r="J167" s="39" t="s">
        <v>6352</v>
      </c>
      <c r="K167" s="19"/>
    </row>
    <row r="168" spans="2:11" ht="5.25" customHeight="1">
      <c r="B168" s="47"/>
      <c r="C168" s="42"/>
      <c r="D168" s="42"/>
      <c r="E168" s="42"/>
      <c r="F168" s="42"/>
      <c r="G168" s="43"/>
      <c r="H168" s="42"/>
      <c r="I168" s="42"/>
      <c r="J168" s="42"/>
      <c r="K168" s="68"/>
    </row>
    <row r="169" spans="2:11" ht="15" customHeight="1">
      <c r="B169" s="47"/>
      <c r="C169" s="24" t="s">
        <v>6356</v>
      </c>
      <c r="D169" s="24"/>
      <c r="E169" s="24"/>
      <c r="F169" s="45" t="s">
        <v>6353</v>
      </c>
      <c r="G169" s="24"/>
      <c r="H169" s="24" t="s">
        <v>6393</v>
      </c>
      <c r="I169" s="24" t="s">
        <v>6355</v>
      </c>
      <c r="J169" s="24">
        <v>120</v>
      </c>
      <c r="K169" s="68"/>
    </row>
    <row r="170" spans="2:11" ht="15" customHeight="1">
      <c r="B170" s="47"/>
      <c r="C170" s="24" t="s">
        <v>6402</v>
      </c>
      <c r="D170" s="24"/>
      <c r="E170" s="24"/>
      <c r="F170" s="45" t="s">
        <v>6353</v>
      </c>
      <c r="G170" s="24"/>
      <c r="H170" s="24" t="s">
        <v>6403</v>
      </c>
      <c r="I170" s="24" t="s">
        <v>6355</v>
      </c>
      <c r="J170" s="24" t="s">
        <v>6404</v>
      </c>
      <c r="K170" s="68"/>
    </row>
    <row r="171" spans="2:11" ht="15" customHeight="1">
      <c r="B171" s="47"/>
      <c r="C171" s="24" t="s">
        <v>83</v>
      </c>
      <c r="D171" s="24"/>
      <c r="E171" s="24"/>
      <c r="F171" s="45" t="s">
        <v>6353</v>
      </c>
      <c r="G171" s="24"/>
      <c r="H171" s="24" t="s">
        <v>6420</v>
      </c>
      <c r="I171" s="24" t="s">
        <v>6355</v>
      </c>
      <c r="J171" s="24" t="s">
        <v>6404</v>
      </c>
      <c r="K171" s="68"/>
    </row>
    <row r="172" spans="2:11" ht="15" customHeight="1">
      <c r="B172" s="47"/>
      <c r="C172" s="24" t="s">
        <v>6358</v>
      </c>
      <c r="D172" s="24"/>
      <c r="E172" s="24"/>
      <c r="F172" s="45" t="s">
        <v>6359</v>
      </c>
      <c r="G172" s="24"/>
      <c r="H172" s="24" t="s">
        <v>6420</v>
      </c>
      <c r="I172" s="24" t="s">
        <v>6355</v>
      </c>
      <c r="J172" s="24">
        <v>50</v>
      </c>
      <c r="K172" s="68"/>
    </row>
    <row r="173" spans="2:11" ht="15" customHeight="1">
      <c r="B173" s="47"/>
      <c r="C173" s="24" t="s">
        <v>6361</v>
      </c>
      <c r="D173" s="24"/>
      <c r="E173" s="24"/>
      <c r="F173" s="45" t="s">
        <v>6353</v>
      </c>
      <c r="G173" s="24"/>
      <c r="H173" s="24" t="s">
        <v>6420</v>
      </c>
      <c r="I173" s="24" t="s">
        <v>6363</v>
      </c>
      <c r="J173" s="24"/>
      <c r="K173" s="68"/>
    </row>
    <row r="174" spans="2:11" ht="15" customHeight="1">
      <c r="B174" s="47"/>
      <c r="C174" s="24" t="s">
        <v>6372</v>
      </c>
      <c r="D174" s="24"/>
      <c r="E174" s="24"/>
      <c r="F174" s="45" t="s">
        <v>6359</v>
      </c>
      <c r="G174" s="24"/>
      <c r="H174" s="24" t="s">
        <v>6420</v>
      </c>
      <c r="I174" s="24" t="s">
        <v>6355</v>
      </c>
      <c r="J174" s="24">
        <v>50</v>
      </c>
      <c r="K174" s="68"/>
    </row>
    <row r="175" spans="2:11" ht="15" customHeight="1">
      <c r="B175" s="47"/>
      <c r="C175" s="24" t="s">
        <v>6380</v>
      </c>
      <c r="D175" s="24"/>
      <c r="E175" s="24"/>
      <c r="F175" s="45" t="s">
        <v>6359</v>
      </c>
      <c r="G175" s="24"/>
      <c r="H175" s="24" t="s">
        <v>6420</v>
      </c>
      <c r="I175" s="24" t="s">
        <v>6355</v>
      </c>
      <c r="J175" s="24">
        <v>50</v>
      </c>
      <c r="K175" s="68"/>
    </row>
    <row r="176" spans="2:11" ht="15" customHeight="1">
      <c r="B176" s="47"/>
      <c r="C176" s="24" t="s">
        <v>6378</v>
      </c>
      <c r="D176" s="24"/>
      <c r="E176" s="24"/>
      <c r="F176" s="45" t="s">
        <v>6359</v>
      </c>
      <c r="G176" s="24"/>
      <c r="H176" s="24" t="s">
        <v>6420</v>
      </c>
      <c r="I176" s="24" t="s">
        <v>6355</v>
      </c>
      <c r="J176" s="24">
        <v>50</v>
      </c>
      <c r="K176" s="68"/>
    </row>
    <row r="177" spans="2:11" ht="15" customHeight="1">
      <c r="B177" s="47"/>
      <c r="C177" s="24" t="s">
        <v>162</v>
      </c>
      <c r="D177" s="24"/>
      <c r="E177" s="24"/>
      <c r="F177" s="45" t="s">
        <v>6353</v>
      </c>
      <c r="G177" s="24"/>
      <c r="H177" s="24" t="s">
        <v>6421</v>
      </c>
      <c r="I177" s="24" t="s">
        <v>6422</v>
      </c>
      <c r="J177" s="24"/>
      <c r="K177" s="68"/>
    </row>
    <row r="178" spans="2:11" ht="15" customHeight="1">
      <c r="B178" s="47"/>
      <c r="C178" s="24" t="s">
        <v>56</v>
      </c>
      <c r="D178" s="24"/>
      <c r="E178" s="24"/>
      <c r="F178" s="45" t="s">
        <v>6353</v>
      </c>
      <c r="G178" s="24"/>
      <c r="H178" s="24" t="s">
        <v>6423</v>
      </c>
      <c r="I178" s="24" t="s">
        <v>6424</v>
      </c>
      <c r="J178" s="24">
        <v>1</v>
      </c>
      <c r="K178" s="68"/>
    </row>
    <row r="179" spans="2:11" ht="15" customHeight="1">
      <c r="B179" s="47"/>
      <c r="C179" s="24" t="s">
        <v>52</v>
      </c>
      <c r="D179" s="24"/>
      <c r="E179" s="24"/>
      <c r="F179" s="45" t="s">
        <v>6353</v>
      </c>
      <c r="G179" s="24"/>
      <c r="H179" s="24" t="s">
        <v>6425</v>
      </c>
      <c r="I179" s="24" t="s">
        <v>6355</v>
      </c>
      <c r="J179" s="24">
        <v>20</v>
      </c>
      <c r="K179" s="68"/>
    </row>
    <row r="180" spans="2:11" ht="15" customHeight="1">
      <c r="B180" s="47"/>
      <c r="C180" s="24" t="s">
        <v>53</v>
      </c>
      <c r="D180" s="24"/>
      <c r="E180" s="24"/>
      <c r="F180" s="45" t="s">
        <v>6353</v>
      </c>
      <c r="G180" s="24"/>
      <c r="H180" s="24" t="s">
        <v>6426</v>
      </c>
      <c r="I180" s="24" t="s">
        <v>6355</v>
      </c>
      <c r="J180" s="24">
        <v>255</v>
      </c>
      <c r="K180" s="68"/>
    </row>
    <row r="181" spans="2:11" ht="15" customHeight="1">
      <c r="B181" s="47"/>
      <c r="C181" s="24" t="s">
        <v>163</v>
      </c>
      <c r="D181" s="24"/>
      <c r="E181" s="24"/>
      <c r="F181" s="45" t="s">
        <v>6353</v>
      </c>
      <c r="G181" s="24"/>
      <c r="H181" s="24" t="s">
        <v>6317</v>
      </c>
      <c r="I181" s="24" t="s">
        <v>6355</v>
      </c>
      <c r="J181" s="24">
        <v>10</v>
      </c>
      <c r="K181" s="68"/>
    </row>
    <row r="182" spans="2:11" ht="15" customHeight="1">
      <c r="B182" s="47"/>
      <c r="C182" s="24" t="s">
        <v>164</v>
      </c>
      <c r="D182" s="24"/>
      <c r="E182" s="24"/>
      <c r="F182" s="45" t="s">
        <v>6353</v>
      </c>
      <c r="G182" s="24"/>
      <c r="H182" s="24" t="s">
        <v>6427</v>
      </c>
      <c r="I182" s="24" t="s">
        <v>6388</v>
      </c>
      <c r="J182" s="24"/>
      <c r="K182" s="68"/>
    </row>
    <row r="183" spans="2:11" ht="15" customHeight="1">
      <c r="B183" s="47"/>
      <c r="C183" s="24" t="s">
        <v>6428</v>
      </c>
      <c r="D183" s="24"/>
      <c r="E183" s="24"/>
      <c r="F183" s="45" t="s">
        <v>6353</v>
      </c>
      <c r="G183" s="24"/>
      <c r="H183" s="24" t="s">
        <v>6429</v>
      </c>
      <c r="I183" s="24" t="s">
        <v>6388</v>
      </c>
      <c r="J183" s="24"/>
      <c r="K183" s="68"/>
    </row>
    <row r="184" spans="2:11" ht="15" customHeight="1">
      <c r="B184" s="47"/>
      <c r="C184" s="24" t="s">
        <v>6417</v>
      </c>
      <c r="D184" s="24"/>
      <c r="E184" s="24"/>
      <c r="F184" s="45" t="s">
        <v>6353</v>
      </c>
      <c r="G184" s="24"/>
      <c r="H184" s="24" t="s">
        <v>6430</v>
      </c>
      <c r="I184" s="24" t="s">
        <v>6388</v>
      </c>
      <c r="J184" s="24"/>
      <c r="K184" s="68"/>
    </row>
    <row r="185" spans="2:11" ht="15" customHeight="1">
      <c r="B185" s="47"/>
      <c r="C185" s="24" t="s">
        <v>166</v>
      </c>
      <c r="D185" s="24"/>
      <c r="E185" s="24"/>
      <c r="F185" s="45" t="s">
        <v>6359</v>
      </c>
      <c r="G185" s="24"/>
      <c r="H185" s="24" t="s">
        <v>6431</v>
      </c>
      <c r="I185" s="24" t="s">
        <v>6355</v>
      </c>
      <c r="J185" s="24">
        <v>50</v>
      </c>
      <c r="K185" s="68"/>
    </row>
    <row r="186" spans="2:11" ht="15" customHeight="1">
      <c r="B186" s="47"/>
      <c r="C186" s="24" t="s">
        <v>6432</v>
      </c>
      <c r="D186" s="24"/>
      <c r="E186" s="24"/>
      <c r="F186" s="45" t="s">
        <v>6359</v>
      </c>
      <c r="G186" s="24"/>
      <c r="H186" s="24" t="s">
        <v>6433</v>
      </c>
      <c r="I186" s="24" t="s">
        <v>6434</v>
      </c>
      <c r="J186" s="24"/>
      <c r="K186" s="68"/>
    </row>
    <row r="187" spans="2:11" ht="15" customHeight="1">
      <c r="B187" s="47"/>
      <c r="C187" s="24" t="s">
        <v>6435</v>
      </c>
      <c r="D187" s="24"/>
      <c r="E187" s="24"/>
      <c r="F187" s="45" t="s">
        <v>6359</v>
      </c>
      <c r="G187" s="24"/>
      <c r="H187" s="24" t="s">
        <v>6436</v>
      </c>
      <c r="I187" s="24" t="s">
        <v>6434</v>
      </c>
      <c r="J187" s="24"/>
      <c r="K187" s="68"/>
    </row>
    <row r="188" spans="2:11" ht="15" customHeight="1">
      <c r="B188" s="47"/>
      <c r="C188" s="24" t="s">
        <v>6437</v>
      </c>
      <c r="D188" s="24"/>
      <c r="E188" s="24"/>
      <c r="F188" s="45" t="s">
        <v>6359</v>
      </c>
      <c r="G188" s="24"/>
      <c r="H188" s="24" t="s">
        <v>6438</v>
      </c>
      <c r="I188" s="24" t="s">
        <v>6434</v>
      </c>
      <c r="J188" s="24"/>
      <c r="K188" s="68"/>
    </row>
    <row r="189" spans="2:11" ht="15" customHeight="1">
      <c r="B189" s="47"/>
      <c r="C189" s="81" t="s">
        <v>6439</v>
      </c>
      <c r="D189" s="24"/>
      <c r="E189" s="24"/>
      <c r="F189" s="45" t="s">
        <v>6359</v>
      </c>
      <c r="G189" s="24"/>
      <c r="H189" s="24" t="s">
        <v>6440</v>
      </c>
      <c r="I189" s="24" t="s">
        <v>6441</v>
      </c>
      <c r="J189" s="82" t="s">
        <v>6442</v>
      </c>
      <c r="K189" s="68"/>
    </row>
    <row r="190" spans="2:11" ht="15" customHeight="1">
      <c r="B190" s="47"/>
      <c r="C190" s="81" t="s">
        <v>41</v>
      </c>
      <c r="D190" s="24"/>
      <c r="E190" s="24"/>
      <c r="F190" s="45" t="s">
        <v>6353</v>
      </c>
      <c r="G190" s="24"/>
      <c r="H190" s="21" t="s">
        <v>6443</v>
      </c>
      <c r="I190" s="24" t="s">
        <v>6444</v>
      </c>
      <c r="J190" s="24"/>
      <c r="K190" s="68"/>
    </row>
    <row r="191" spans="2:11" ht="15" customHeight="1">
      <c r="B191" s="47"/>
      <c r="C191" s="81" t="s">
        <v>6445</v>
      </c>
      <c r="D191" s="24"/>
      <c r="E191" s="24"/>
      <c r="F191" s="45" t="s">
        <v>6353</v>
      </c>
      <c r="G191" s="24"/>
      <c r="H191" s="24" t="s">
        <v>6446</v>
      </c>
      <c r="I191" s="24" t="s">
        <v>6388</v>
      </c>
      <c r="J191" s="24"/>
      <c r="K191" s="68"/>
    </row>
    <row r="192" spans="2:11" ht="15" customHeight="1">
      <c r="B192" s="47"/>
      <c r="C192" s="81" t="s">
        <v>6447</v>
      </c>
      <c r="D192" s="24"/>
      <c r="E192" s="24"/>
      <c r="F192" s="45" t="s">
        <v>6353</v>
      </c>
      <c r="G192" s="24"/>
      <c r="H192" s="24" t="s">
        <v>6448</v>
      </c>
      <c r="I192" s="24" t="s">
        <v>6388</v>
      </c>
      <c r="J192" s="24"/>
      <c r="K192" s="68"/>
    </row>
    <row r="193" spans="2:11" ht="15" customHeight="1">
      <c r="B193" s="47"/>
      <c r="C193" s="81" t="s">
        <v>6449</v>
      </c>
      <c r="D193" s="24"/>
      <c r="E193" s="24"/>
      <c r="F193" s="45" t="s">
        <v>6359</v>
      </c>
      <c r="G193" s="24"/>
      <c r="H193" s="24" t="s">
        <v>6450</v>
      </c>
      <c r="I193" s="24" t="s">
        <v>6388</v>
      </c>
      <c r="J193" s="24"/>
      <c r="K193" s="68"/>
    </row>
    <row r="194" spans="2:11" ht="15" customHeight="1">
      <c r="B194" s="74"/>
      <c r="C194" s="83"/>
      <c r="D194" s="54"/>
      <c r="E194" s="54"/>
      <c r="F194" s="54"/>
      <c r="G194" s="54"/>
      <c r="H194" s="54"/>
      <c r="I194" s="54"/>
      <c r="J194" s="54"/>
      <c r="K194" s="75"/>
    </row>
    <row r="195" spans="2:11" ht="18.75" customHeight="1">
      <c r="B195" s="56"/>
      <c r="C195" s="66"/>
      <c r="D195" s="66"/>
      <c r="E195" s="66"/>
      <c r="F195" s="76"/>
      <c r="G195" s="66"/>
      <c r="H195" s="66"/>
      <c r="I195" s="66"/>
      <c r="J195" s="66"/>
      <c r="K195" s="56"/>
    </row>
    <row r="196" spans="2:11" ht="18.75" customHeight="1">
      <c r="B196" s="56"/>
      <c r="C196" s="66"/>
      <c r="D196" s="66"/>
      <c r="E196" s="66"/>
      <c r="F196" s="76"/>
      <c r="G196" s="66"/>
      <c r="H196" s="66"/>
      <c r="I196" s="66"/>
      <c r="J196" s="66"/>
      <c r="K196" s="56"/>
    </row>
    <row r="197" spans="2:11" ht="18.75" customHeight="1">
      <c r="B197" s="31"/>
      <c r="C197" s="31"/>
      <c r="D197" s="31"/>
      <c r="E197" s="31"/>
      <c r="F197" s="31"/>
      <c r="G197" s="31"/>
      <c r="H197" s="31"/>
      <c r="I197" s="31"/>
      <c r="J197" s="31"/>
      <c r="K197" s="31"/>
    </row>
    <row r="198" spans="2:11" ht="13.5">
      <c r="B198" s="13"/>
      <c r="C198" s="14"/>
      <c r="D198" s="14"/>
      <c r="E198" s="14"/>
      <c r="F198" s="14"/>
      <c r="G198" s="14"/>
      <c r="H198" s="14"/>
      <c r="I198" s="14"/>
      <c r="J198" s="14"/>
      <c r="K198" s="15"/>
    </row>
    <row r="199" spans="2:11" ht="21">
      <c r="B199" s="16"/>
      <c r="C199" s="326" t="s">
        <v>6451</v>
      </c>
      <c r="D199" s="326"/>
      <c r="E199" s="326"/>
      <c r="F199" s="326"/>
      <c r="G199" s="326"/>
      <c r="H199" s="326"/>
      <c r="I199" s="326"/>
      <c r="J199" s="326"/>
      <c r="K199" s="17"/>
    </row>
    <row r="200" spans="2:11" ht="25.5" customHeight="1">
      <c r="B200" s="16"/>
      <c r="C200" s="84" t="s">
        <v>6452</v>
      </c>
      <c r="D200" s="84"/>
      <c r="E200" s="84"/>
      <c r="F200" s="84" t="s">
        <v>6453</v>
      </c>
      <c r="G200" s="85"/>
      <c r="H200" s="332" t="s">
        <v>6454</v>
      </c>
      <c r="I200" s="332"/>
      <c r="J200" s="332"/>
      <c r="K200" s="17"/>
    </row>
    <row r="201" spans="2:11" ht="5.25" customHeight="1">
      <c r="B201" s="47"/>
      <c r="C201" s="42"/>
      <c r="D201" s="42"/>
      <c r="E201" s="42"/>
      <c r="F201" s="42"/>
      <c r="G201" s="66"/>
      <c r="H201" s="42"/>
      <c r="I201" s="42"/>
      <c r="J201" s="42"/>
      <c r="K201" s="68"/>
    </row>
    <row r="202" spans="2:11" ht="15" customHeight="1">
      <c r="B202" s="47"/>
      <c r="C202" s="24" t="s">
        <v>6444</v>
      </c>
      <c r="D202" s="24"/>
      <c r="E202" s="24"/>
      <c r="F202" s="45" t="s">
        <v>42</v>
      </c>
      <c r="G202" s="24"/>
      <c r="H202" s="331" t="s">
        <v>6455</v>
      </c>
      <c r="I202" s="331"/>
      <c r="J202" s="331"/>
      <c r="K202" s="68"/>
    </row>
    <row r="203" spans="2:11" ht="15" customHeight="1">
      <c r="B203" s="47"/>
      <c r="C203" s="24"/>
      <c r="D203" s="24"/>
      <c r="E203" s="24"/>
      <c r="F203" s="45" t="s">
        <v>43</v>
      </c>
      <c r="G203" s="24"/>
      <c r="H203" s="331" t="s">
        <v>6456</v>
      </c>
      <c r="I203" s="331"/>
      <c r="J203" s="331"/>
      <c r="K203" s="68"/>
    </row>
    <row r="204" spans="2:11" ht="15" customHeight="1">
      <c r="B204" s="47"/>
      <c r="C204" s="24"/>
      <c r="D204" s="24"/>
      <c r="E204" s="24"/>
      <c r="F204" s="45" t="s">
        <v>46</v>
      </c>
      <c r="G204" s="24"/>
      <c r="H204" s="331" t="s">
        <v>6457</v>
      </c>
      <c r="I204" s="331"/>
      <c r="J204" s="331"/>
      <c r="K204" s="68"/>
    </row>
    <row r="205" spans="2:11" ht="15" customHeight="1">
      <c r="B205" s="47"/>
      <c r="C205" s="24"/>
      <c r="D205" s="24"/>
      <c r="E205" s="24"/>
      <c r="F205" s="45" t="s">
        <v>44</v>
      </c>
      <c r="G205" s="24"/>
      <c r="H205" s="331" t="s">
        <v>6458</v>
      </c>
      <c r="I205" s="331"/>
      <c r="J205" s="331"/>
      <c r="K205" s="68"/>
    </row>
    <row r="206" spans="2:11" ht="15" customHeight="1">
      <c r="B206" s="47"/>
      <c r="C206" s="24"/>
      <c r="D206" s="24"/>
      <c r="E206" s="24"/>
      <c r="F206" s="45" t="s">
        <v>45</v>
      </c>
      <c r="G206" s="24"/>
      <c r="H206" s="331" t="s">
        <v>6459</v>
      </c>
      <c r="I206" s="331"/>
      <c r="J206" s="331"/>
      <c r="K206" s="68"/>
    </row>
    <row r="207" spans="2:11" ht="15" customHeight="1">
      <c r="B207" s="47"/>
      <c r="C207" s="24"/>
      <c r="D207" s="24"/>
      <c r="E207" s="24"/>
      <c r="F207" s="45"/>
      <c r="G207" s="24"/>
      <c r="H207" s="24"/>
      <c r="I207" s="24"/>
      <c r="J207" s="24"/>
      <c r="K207" s="68"/>
    </row>
    <row r="208" spans="2:11" ht="15" customHeight="1">
      <c r="B208" s="47"/>
      <c r="C208" s="24" t="s">
        <v>6400</v>
      </c>
      <c r="D208" s="24"/>
      <c r="E208" s="24"/>
      <c r="F208" s="45" t="s">
        <v>77</v>
      </c>
      <c r="G208" s="24"/>
      <c r="H208" s="331" t="s">
        <v>6460</v>
      </c>
      <c r="I208" s="331"/>
      <c r="J208" s="331"/>
      <c r="K208" s="68"/>
    </row>
    <row r="209" spans="2:11" ht="15" customHeight="1">
      <c r="B209" s="47"/>
      <c r="C209" s="24"/>
      <c r="D209" s="24"/>
      <c r="E209" s="24"/>
      <c r="F209" s="45" t="s">
        <v>6298</v>
      </c>
      <c r="G209" s="24"/>
      <c r="H209" s="331" t="s">
        <v>6299</v>
      </c>
      <c r="I209" s="331"/>
      <c r="J209" s="331"/>
      <c r="K209" s="68"/>
    </row>
    <row r="210" spans="2:11" ht="15" customHeight="1">
      <c r="B210" s="47"/>
      <c r="C210" s="24"/>
      <c r="D210" s="24"/>
      <c r="E210" s="24"/>
      <c r="F210" s="45" t="s">
        <v>6296</v>
      </c>
      <c r="G210" s="24"/>
      <c r="H210" s="331" t="s">
        <v>6461</v>
      </c>
      <c r="I210" s="331"/>
      <c r="J210" s="331"/>
      <c r="K210" s="68"/>
    </row>
    <row r="211" spans="2:11" ht="15" customHeight="1">
      <c r="B211" s="86"/>
      <c r="C211" s="24"/>
      <c r="D211" s="24"/>
      <c r="E211" s="24"/>
      <c r="F211" s="45" t="s">
        <v>6300</v>
      </c>
      <c r="G211" s="81"/>
      <c r="H211" s="330" t="s">
        <v>6301</v>
      </c>
      <c r="I211" s="330"/>
      <c r="J211" s="330"/>
      <c r="K211" s="87"/>
    </row>
    <row r="212" spans="2:11" ht="15" customHeight="1">
      <c r="B212" s="86"/>
      <c r="C212" s="24"/>
      <c r="D212" s="24"/>
      <c r="E212" s="24"/>
      <c r="F212" s="45" t="s">
        <v>2893</v>
      </c>
      <c r="G212" s="81"/>
      <c r="H212" s="330" t="s">
        <v>2894</v>
      </c>
      <c r="I212" s="330"/>
      <c r="J212" s="330"/>
      <c r="K212" s="87"/>
    </row>
    <row r="213" spans="2:11" ht="15" customHeight="1">
      <c r="B213" s="86"/>
      <c r="C213" s="24"/>
      <c r="D213" s="24"/>
      <c r="E213" s="24"/>
      <c r="F213" s="45"/>
      <c r="G213" s="81"/>
      <c r="H213" s="72"/>
      <c r="I213" s="72"/>
      <c r="J213" s="72"/>
      <c r="K213" s="87"/>
    </row>
    <row r="214" spans="2:11" ht="15" customHeight="1">
      <c r="B214" s="86"/>
      <c r="C214" s="24" t="s">
        <v>6424</v>
      </c>
      <c r="D214" s="24"/>
      <c r="E214" s="24"/>
      <c r="F214" s="45">
        <v>1</v>
      </c>
      <c r="G214" s="81"/>
      <c r="H214" s="330" t="s">
        <v>6462</v>
      </c>
      <c r="I214" s="330"/>
      <c r="J214" s="330"/>
      <c r="K214" s="87"/>
    </row>
    <row r="215" spans="2:11" ht="15" customHeight="1">
      <c r="B215" s="86"/>
      <c r="C215" s="24"/>
      <c r="D215" s="24"/>
      <c r="E215" s="24"/>
      <c r="F215" s="45">
        <v>2</v>
      </c>
      <c r="G215" s="81"/>
      <c r="H215" s="330" t="s">
        <v>6463</v>
      </c>
      <c r="I215" s="330"/>
      <c r="J215" s="330"/>
      <c r="K215" s="87"/>
    </row>
    <row r="216" spans="2:11" ht="15" customHeight="1">
      <c r="B216" s="86"/>
      <c r="C216" s="24"/>
      <c r="D216" s="24"/>
      <c r="E216" s="24"/>
      <c r="F216" s="45">
        <v>3</v>
      </c>
      <c r="G216" s="81"/>
      <c r="H216" s="330" t="s">
        <v>6464</v>
      </c>
      <c r="I216" s="330"/>
      <c r="J216" s="330"/>
      <c r="K216" s="87"/>
    </row>
    <row r="217" spans="2:11" ht="15" customHeight="1">
      <c r="B217" s="86"/>
      <c r="C217" s="24"/>
      <c r="D217" s="24"/>
      <c r="E217" s="24"/>
      <c r="F217" s="45">
        <v>4</v>
      </c>
      <c r="G217" s="81"/>
      <c r="H217" s="330" t="s">
        <v>6465</v>
      </c>
      <c r="I217" s="330"/>
      <c r="J217" s="330"/>
      <c r="K217" s="87"/>
    </row>
    <row r="218" spans="2:11" ht="12.75" customHeight="1">
      <c r="B218" s="88"/>
      <c r="C218" s="89"/>
      <c r="D218" s="89"/>
      <c r="E218" s="89"/>
      <c r="F218" s="89"/>
      <c r="G218" s="89"/>
      <c r="H218" s="89"/>
      <c r="I218" s="89"/>
      <c r="J218" s="89"/>
      <c r="K218" s="90"/>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928"/>
  <sheetViews>
    <sheetView showGridLines="0" workbookViewId="0" topLeftCell="A1">
      <selection activeCell="E20" sqref="E20:H20"/>
    </sheetView>
  </sheetViews>
  <sheetFormatPr defaultColWidth="9.140625" defaultRowHeight="12"/>
  <cols>
    <col min="1" max="1" width="8.28125" style="91" customWidth="1"/>
    <col min="2" max="2" width="1.1484375" style="91" customWidth="1"/>
    <col min="3" max="3" width="4.140625" style="91" customWidth="1"/>
    <col min="4" max="4" width="4.28125" style="91" customWidth="1"/>
    <col min="5" max="5" width="17.140625" style="91" customWidth="1"/>
    <col min="6" max="6" width="50.8515625" style="91" customWidth="1"/>
    <col min="7" max="7" width="7.421875" style="91" customWidth="1"/>
    <col min="8" max="8" width="14.00390625" style="91" customWidth="1"/>
    <col min="9" max="9" width="15.8515625" style="91" customWidth="1"/>
    <col min="10" max="11" width="22.28125" style="91" customWidth="1"/>
    <col min="12" max="12" width="9.28125" style="91" customWidth="1"/>
    <col min="13" max="13" width="10.8515625" style="91" hidden="1" customWidth="1"/>
    <col min="14" max="14" width="9.28125" style="91" hidden="1" customWidth="1"/>
    <col min="15" max="20" width="14.140625" style="91" hidden="1" customWidth="1"/>
    <col min="21" max="21" width="16.28125" style="91" hidden="1" customWidth="1"/>
    <col min="22" max="22" width="12.28125" style="91" customWidth="1"/>
    <col min="23" max="23" width="16.28125" style="91" customWidth="1"/>
    <col min="24" max="24" width="12.28125" style="91" customWidth="1"/>
    <col min="25" max="25" width="15.00390625" style="91" customWidth="1"/>
    <col min="26" max="26" width="11.00390625" style="91" customWidth="1"/>
    <col min="27" max="27" width="15.00390625" style="91" customWidth="1"/>
    <col min="28" max="28" width="16.28125" style="91" customWidth="1"/>
    <col min="29" max="29" width="11.00390625" style="91" customWidth="1"/>
    <col min="30" max="30" width="15.00390625" style="91" customWidth="1"/>
    <col min="31" max="31" width="16.28125" style="91" customWidth="1"/>
    <col min="32" max="43" width="9.28125" style="91" customWidth="1"/>
    <col min="44" max="65" width="9.28125" style="91" hidden="1" customWidth="1"/>
    <col min="66" max="16384" width="9.28125" style="91" customWidth="1"/>
  </cols>
  <sheetData>
    <row r="1" ht="12"/>
    <row r="2" spans="12:46" ht="36.95" customHeight="1">
      <c r="L2" s="285" t="s">
        <v>6</v>
      </c>
      <c r="M2" s="286"/>
      <c r="N2" s="286"/>
      <c r="O2" s="286"/>
      <c r="P2" s="286"/>
      <c r="Q2" s="286"/>
      <c r="R2" s="286"/>
      <c r="S2" s="286"/>
      <c r="T2" s="286"/>
      <c r="U2" s="286"/>
      <c r="V2" s="286"/>
      <c r="AT2" s="92" t="s">
        <v>84</v>
      </c>
    </row>
    <row r="3" spans="2:46" ht="6.95" customHeight="1">
      <c r="B3" s="93"/>
      <c r="C3" s="94"/>
      <c r="D3" s="94"/>
      <c r="E3" s="94"/>
      <c r="F3" s="94"/>
      <c r="G3" s="94"/>
      <c r="H3" s="94"/>
      <c r="I3" s="94"/>
      <c r="J3" s="94"/>
      <c r="K3" s="94"/>
      <c r="L3" s="95"/>
      <c r="AT3" s="92" t="s">
        <v>79</v>
      </c>
    </row>
    <row r="4" spans="2:46" ht="24.95" customHeight="1">
      <c r="B4" s="95"/>
      <c r="D4" s="96" t="s">
        <v>121</v>
      </c>
      <c r="L4" s="95"/>
      <c r="M4" s="97" t="s">
        <v>11</v>
      </c>
      <c r="AT4" s="92" t="s">
        <v>4</v>
      </c>
    </row>
    <row r="5" spans="2:12" ht="6.95" customHeight="1">
      <c r="B5" s="95"/>
      <c r="L5" s="95"/>
    </row>
    <row r="6" spans="2:12" ht="12" customHeight="1">
      <c r="B6" s="95"/>
      <c r="D6" s="98" t="s">
        <v>17</v>
      </c>
      <c r="L6" s="95"/>
    </row>
    <row r="7" spans="2:12" ht="16.5" customHeight="1">
      <c r="B7" s="95"/>
      <c r="E7" s="321" t="str">
        <f>'Rekapitulace stavby'!K6</f>
        <v>Infekce Nemocnice Tábor, a.s.</v>
      </c>
      <c r="F7" s="322"/>
      <c r="G7" s="322"/>
      <c r="H7" s="322"/>
      <c r="L7" s="95"/>
    </row>
    <row r="8" spans="2:12" ht="12" customHeight="1">
      <c r="B8" s="95"/>
      <c r="D8" s="98" t="s">
        <v>122</v>
      </c>
      <c r="L8" s="95"/>
    </row>
    <row r="9" spans="2:12" s="99" customFormat="1" ht="16.5" customHeight="1">
      <c r="B9" s="100"/>
      <c r="E9" s="321" t="s">
        <v>123</v>
      </c>
      <c r="F9" s="320"/>
      <c r="G9" s="320"/>
      <c r="H9" s="320"/>
      <c r="L9" s="100"/>
    </row>
    <row r="10" spans="2:12" s="99" customFormat="1" ht="12" customHeight="1">
      <c r="B10" s="100"/>
      <c r="D10" s="98" t="s">
        <v>124</v>
      </c>
      <c r="L10" s="100"/>
    </row>
    <row r="11" spans="2:12" s="99" customFormat="1" ht="30" customHeight="1">
      <c r="B11" s="100"/>
      <c r="E11" s="316" t="s">
        <v>125</v>
      </c>
      <c r="F11" s="320"/>
      <c r="G11" s="320"/>
      <c r="H11" s="320"/>
      <c r="L11" s="100"/>
    </row>
    <row r="12" spans="2:12" s="99" customFormat="1" ht="12">
      <c r="B12" s="100"/>
      <c r="L12" s="100"/>
    </row>
    <row r="13" spans="2:12" s="99" customFormat="1" ht="12" customHeight="1">
      <c r="B13" s="100"/>
      <c r="D13" s="98" t="s">
        <v>19</v>
      </c>
      <c r="F13" s="101" t="s">
        <v>3</v>
      </c>
      <c r="I13" s="98" t="s">
        <v>20</v>
      </c>
      <c r="J13" s="101" t="s">
        <v>3</v>
      </c>
      <c r="L13" s="100"/>
    </row>
    <row r="14" spans="2:12" s="99" customFormat="1" ht="12" customHeight="1">
      <c r="B14" s="100"/>
      <c r="D14" s="98" t="s">
        <v>21</v>
      </c>
      <c r="F14" s="101" t="s">
        <v>22</v>
      </c>
      <c r="I14" s="98" t="s">
        <v>23</v>
      </c>
      <c r="J14" s="102" t="str">
        <f>'Rekapitulace stavby'!AN8</f>
        <v>12. 4. 2023</v>
      </c>
      <c r="L14" s="100"/>
    </row>
    <row r="15" spans="2:12" s="99" customFormat="1" ht="10.9" customHeight="1">
      <c r="B15" s="100"/>
      <c r="L15" s="100"/>
    </row>
    <row r="16" spans="2:12" s="99" customFormat="1" ht="12" customHeight="1">
      <c r="B16" s="100"/>
      <c r="D16" s="98" t="s">
        <v>25</v>
      </c>
      <c r="I16" s="98" t="s">
        <v>26</v>
      </c>
      <c r="J16" s="101" t="s">
        <v>3</v>
      </c>
      <c r="L16" s="100"/>
    </row>
    <row r="17" spans="2:12" s="99" customFormat="1" ht="18" customHeight="1">
      <c r="B17" s="100"/>
      <c r="E17" s="101" t="s">
        <v>27</v>
      </c>
      <c r="I17" s="98" t="s">
        <v>28</v>
      </c>
      <c r="J17" s="101" t="s">
        <v>3</v>
      </c>
      <c r="L17" s="100"/>
    </row>
    <row r="18" spans="2:12" s="99" customFormat="1" ht="6.95" customHeight="1">
      <c r="B18" s="100"/>
      <c r="L18" s="100"/>
    </row>
    <row r="19" spans="2:12" s="99" customFormat="1" ht="12" customHeight="1">
      <c r="B19" s="100"/>
      <c r="D19" s="98" t="s">
        <v>29</v>
      </c>
      <c r="I19" s="98" t="s">
        <v>26</v>
      </c>
      <c r="J19" s="205" t="str">
        <f>'Rekapitulace stavby'!AN13</f>
        <v>Vyplň údaj</v>
      </c>
      <c r="L19" s="100"/>
    </row>
    <row r="20" spans="2:12" s="99" customFormat="1" ht="18" customHeight="1">
      <c r="B20" s="100"/>
      <c r="E20" s="323" t="str">
        <f>'Rekapitulace stavby'!E14</f>
        <v>Vyplň údaj</v>
      </c>
      <c r="F20" s="306"/>
      <c r="G20" s="306"/>
      <c r="H20" s="306"/>
      <c r="I20" s="98" t="s">
        <v>28</v>
      </c>
      <c r="J20" s="205" t="str">
        <f>'Rekapitulace stavby'!AN14</f>
        <v>Vyplň údaj</v>
      </c>
      <c r="L20" s="100"/>
    </row>
    <row r="21" spans="2:12" s="99" customFormat="1" ht="6.95" customHeight="1">
      <c r="B21" s="100"/>
      <c r="L21" s="100"/>
    </row>
    <row r="22" spans="2:12" s="99" customFormat="1" ht="12" customHeight="1">
      <c r="B22" s="100"/>
      <c r="D22" s="98" t="s">
        <v>31</v>
      </c>
      <c r="I22" s="98" t="s">
        <v>26</v>
      </c>
      <c r="J22" s="101" t="s">
        <v>3</v>
      </c>
      <c r="L22" s="100"/>
    </row>
    <row r="23" spans="2:12" s="99" customFormat="1" ht="18" customHeight="1">
      <c r="B23" s="100"/>
      <c r="E23" s="101" t="s">
        <v>32</v>
      </c>
      <c r="I23" s="98" t="s">
        <v>28</v>
      </c>
      <c r="J23" s="101" t="s">
        <v>3</v>
      </c>
      <c r="L23" s="100"/>
    </row>
    <row r="24" spans="2:12" s="99" customFormat="1" ht="6.95" customHeight="1">
      <c r="B24" s="100"/>
      <c r="L24" s="100"/>
    </row>
    <row r="25" spans="2:12" s="99" customFormat="1" ht="12" customHeight="1">
      <c r="B25" s="100"/>
      <c r="D25" s="98" t="s">
        <v>34</v>
      </c>
      <c r="I25" s="98" t="s">
        <v>26</v>
      </c>
      <c r="J25" s="101" t="str">
        <f>IF('Rekapitulace stavby'!AN19="","",'Rekapitulace stavby'!AN19)</f>
        <v/>
      </c>
      <c r="L25" s="100"/>
    </row>
    <row r="26" spans="2:12" s="99" customFormat="1" ht="18" customHeight="1">
      <c r="B26" s="100"/>
      <c r="E26" s="101" t="str">
        <f>IF('Rekapitulace stavby'!E20="","",'Rekapitulace stavby'!E20)</f>
        <v xml:space="preserve"> </v>
      </c>
      <c r="I26" s="98" t="s">
        <v>28</v>
      </c>
      <c r="J26" s="101" t="str">
        <f>IF('Rekapitulace stavby'!AN20="","",'Rekapitulace stavby'!AN20)</f>
        <v/>
      </c>
      <c r="L26" s="100"/>
    </row>
    <row r="27" spans="2:12" s="99" customFormat="1" ht="6.95" customHeight="1">
      <c r="B27" s="100"/>
      <c r="L27" s="100"/>
    </row>
    <row r="28" spans="2:12" s="99" customFormat="1" ht="12" customHeight="1">
      <c r="B28" s="100"/>
      <c r="D28" s="98" t="s">
        <v>35</v>
      </c>
      <c r="L28" s="100"/>
    </row>
    <row r="29" spans="2:12" s="103" customFormat="1" ht="16.5" customHeight="1">
      <c r="B29" s="104"/>
      <c r="E29" s="310" t="s">
        <v>3</v>
      </c>
      <c r="F29" s="310"/>
      <c r="G29" s="310"/>
      <c r="H29" s="310"/>
      <c r="L29" s="104"/>
    </row>
    <row r="30" spans="2:12" s="99" customFormat="1" ht="6.95" customHeight="1">
      <c r="B30" s="100"/>
      <c r="L30" s="100"/>
    </row>
    <row r="31" spans="2:12" s="99" customFormat="1" ht="6.95" customHeight="1">
      <c r="B31" s="100"/>
      <c r="D31" s="105"/>
      <c r="E31" s="105"/>
      <c r="F31" s="105"/>
      <c r="G31" s="105"/>
      <c r="H31" s="105"/>
      <c r="I31" s="105"/>
      <c r="J31" s="105"/>
      <c r="K31" s="105"/>
      <c r="L31" s="100"/>
    </row>
    <row r="32" spans="2:12" s="99" customFormat="1" ht="25.35" customHeight="1">
      <c r="B32" s="100"/>
      <c r="D32" s="106" t="s">
        <v>37</v>
      </c>
      <c r="J32" s="107">
        <f>ROUND(J116,2)</f>
        <v>0</v>
      </c>
      <c r="L32" s="100"/>
    </row>
    <row r="33" spans="2:12" s="99" customFormat="1" ht="6.95" customHeight="1">
      <c r="B33" s="100"/>
      <c r="D33" s="105"/>
      <c r="E33" s="105"/>
      <c r="F33" s="105"/>
      <c r="G33" s="105"/>
      <c r="H33" s="105"/>
      <c r="I33" s="105"/>
      <c r="J33" s="105"/>
      <c r="K33" s="105"/>
      <c r="L33" s="100"/>
    </row>
    <row r="34" spans="2:12" s="99" customFormat="1" ht="14.45" customHeight="1">
      <c r="B34" s="100"/>
      <c r="F34" s="108" t="s">
        <v>39</v>
      </c>
      <c r="I34" s="108" t="s">
        <v>38</v>
      </c>
      <c r="J34" s="108" t="s">
        <v>40</v>
      </c>
      <c r="L34" s="100"/>
    </row>
    <row r="35" spans="2:12" s="99" customFormat="1" ht="14.45" customHeight="1">
      <c r="B35" s="100"/>
      <c r="D35" s="109" t="s">
        <v>41</v>
      </c>
      <c r="E35" s="98" t="s">
        <v>42</v>
      </c>
      <c r="F35" s="110">
        <f>ROUND((SUM(BE116:BE1927)),2)</f>
        <v>0</v>
      </c>
      <c r="I35" s="111">
        <v>0.21</v>
      </c>
      <c r="J35" s="110">
        <f>ROUND(((SUM(BE116:BE1927))*I35),2)</f>
        <v>0</v>
      </c>
      <c r="L35" s="100"/>
    </row>
    <row r="36" spans="2:12" s="99" customFormat="1" ht="14.45" customHeight="1">
      <c r="B36" s="100"/>
      <c r="E36" s="98" t="s">
        <v>43</v>
      </c>
      <c r="F36" s="110">
        <f>ROUND((SUM(BF116:BF1927)),2)</f>
        <v>0</v>
      </c>
      <c r="I36" s="111">
        <v>0.15</v>
      </c>
      <c r="J36" s="110">
        <f>ROUND(((SUM(BF116:BF1927))*I36),2)</f>
        <v>0</v>
      </c>
      <c r="L36" s="100"/>
    </row>
    <row r="37" spans="2:12" s="99" customFormat="1" ht="14.45" customHeight="1" hidden="1">
      <c r="B37" s="100"/>
      <c r="E37" s="98" t="s">
        <v>44</v>
      </c>
      <c r="F37" s="110">
        <f>ROUND((SUM(BG116:BG1927)),2)</f>
        <v>0</v>
      </c>
      <c r="I37" s="111">
        <v>0.21</v>
      </c>
      <c r="J37" s="110">
        <f>0</f>
        <v>0</v>
      </c>
      <c r="L37" s="100"/>
    </row>
    <row r="38" spans="2:12" s="99" customFormat="1" ht="14.45" customHeight="1" hidden="1">
      <c r="B38" s="100"/>
      <c r="E38" s="98" t="s">
        <v>45</v>
      </c>
      <c r="F38" s="110">
        <f>ROUND((SUM(BH116:BH1927)),2)</f>
        <v>0</v>
      </c>
      <c r="I38" s="111">
        <v>0.15</v>
      </c>
      <c r="J38" s="110">
        <f>0</f>
        <v>0</v>
      </c>
      <c r="L38" s="100"/>
    </row>
    <row r="39" spans="2:12" s="99" customFormat="1" ht="14.45" customHeight="1" hidden="1">
      <c r="B39" s="100"/>
      <c r="E39" s="98" t="s">
        <v>46</v>
      </c>
      <c r="F39" s="110">
        <f>ROUND((SUM(BI116:BI1927)),2)</f>
        <v>0</v>
      </c>
      <c r="I39" s="111">
        <v>0</v>
      </c>
      <c r="J39" s="110">
        <f>0</f>
        <v>0</v>
      </c>
      <c r="L39" s="100"/>
    </row>
    <row r="40" spans="2:12" s="99" customFormat="1" ht="6.95" customHeight="1">
      <c r="B40" s="100"/>
      <c r="L40" s="100"/>
    </row>
    <row r="41" spans="2:12" s="99" customFormat="1" ht="25.35" customHeight="1">
      <c r="B41" s="100"/>
      <c r="C41" s="112"/>
      <c r="D41" s="113" t="s">
        <v>47</v>
      </c>
      <c r="E41" s="114"/>
      <c r="F41" s="114"/>
      <c r="G41" s="115" t="s">
        <v>48</v>
      </c>
      <c r="H41" s="116" t="s">
        <v>49</v>
      </c>
      <c r="I41" s="114"/>
      <c r="J41" s="117">
        <f>SUM(J32:J39)</f>
        <v>0</v>
      </c>
      <c r="K41" s="118"/>
      <c r="L41" s="100"/>
    </row>
    <row r="42" spans="2:12" s="99" customFormat="1" ht="14.45" customHeight="1">
      <c r="B42" s="119"/>
      <c r="C42" s="120"/>
      <c r="D42" s="120"/>
      <c r="E42" s="120"/>
      <c r="F42" s="120"/>
      <c r="G42" s="120"/>
      <c r="H42" s="120"/>
      <c r="I42" s="120"/>
      <c r="J42" s="120"/>
      <c r="K42" s="120"/>
      <c r="L42" s="100"/>
    </row>
    <row r="46" spans="2:12" s="99" customFormat="1" ht="6.95" customHeight="1">
      <c r="B46" s="121"/>
      <c r="C46" s="122"/>
      <c r="D46" s="122"/>
      <c r="E46" s="122"/>
      <c r="F46" s="122"/>
      <c r="G46" s="122"/>
      <c r="H46" s="122"/>
      <c r="I46" s="122"/>
      <c r="J46" s="122"/>
      <c r="K46" s="122"/>
      <c r="L46" s="100"/>
    </row>
    <row r="47" spans="2:12" s="99" customFormat="1" ht="24.95" customHeight="1">
      <c r="B47" s="100"/>
      <c r="C47" s="96" t="s">
        <v>126</v>
      </c>
      <c r="L47" s="100"/>
    </row>
    <row r="48" spans="2:12" s="99" customFormat="1" ht="6.95" customHeight="1">
      <c r="B48" s="100"/>
      <c r="L48" s="100"/>
    </row>
    <row r="49" spans="2:12" s="99" customFormat="1" ht="12" customHeight="1">
      <c r="B49" s="100"/>
      <c r="C49" s="98" t="s">
        <v>17</v>
      </c>
      <c r="L49" s="100"/>
    </row>
    <row r="50" spans="2:12" s="99" customFormat="1" ht="16.5" customHeight="1">
      <c r="B50" s="100"/>
      <c r="E50" s="321" t="str">
        <f>E7</f>
        <v>Infekce Nemocnice Tábor, a.s.</v>
      </c>
      <c r="F50" s="322"/>
      <c r="G50" s="322"/>
      <c r="H50" s="322"/>
      <c r="L50" s="100"/>
    </row>
    <row r="51" spans="2:12" ht="12" customHeight="1">
      <c r="B51" s="95"/>
      <c r="C51" s="98" t="s">
        <v>122</v>
      </c>
      <c r="L51" s="95"/>
    </row>
    <row r="52" spans="2:12" s="99" customFormat="1" ht="16.5" customHeight="1">
      <c r="B52" s="100"/>
      <c r="E52" s="321" t="s">
        <v>123</v>
      </c>
      <c r="F52" s="320"/>
      <c r="G52" s="320"/>
      <c r="H52" s="320"/>
      <c r="L52" s="100"/>
    </row>
    <row r="53" spans="2:12" s="99" customFormat="1" ht="12" customHeight="1">
      <c r="B53" s="100"/>
      <c r="C53" s="98" t="s">
        <v>124</v>
      </c>
      <c r="L53" s="100"/>
    </row>
    <row r="54" spans="2:12" s="99" customFormat="1" ht="30" customHeight="1">
      <c r="B54" s="100"/>
      <c r="E54" s="316" t="str">
        <f>E11</f>
        <v xml:space="preserve">D.1.1 - Architektnicko stavební řešení + Stavebně konstrukční řešení </v>
      </c>
      <c r="F54" s="320"/>
      <c r="G54" s="320"/>
      <c r="H54" s="320"/>
      <c r="L54" s="100"/>
    </row>
    <row r="55" spans="2:12" s="99" customFormat="1" ht="6.95" customHeight="1">
      <c r="B55" s="100"/>
      <c r="L55" s="100"/>
    </row>
    <row r="56" spans="2:12" s="99" customFormat="1" ht="12" customHeight="1">
      <c r="B56" s="100"/>
      <c r="C56" s="98" t="s">
        <v>21</v>
      </c>
      <c r="F56" s="101" t="str">
        <f>F14</f>
        <v xml:space="preserve"> </v>
      </c>
      <c r="I56" s="98" t="s">
        <v>23</v>
      </c>
      <c r="J56" s="102" t="str">
        <f>IF(J14="","",J14)</f>
        <v>12. 4. 2023</v>
      </c>
      <c r="L56" s="100"/>
    </row>
    <row r="57" spans="2:12" s="99" customFormat="1" ht="6.95" customHeight="1">
      <c r="B57" s="100"/>
      <c r="L57" s="100"/>
    </row>
    <row r="58" spans="2:12" s="99" customFormat="1" ht="15.2" customHeight="1">
      <c r="B58" s="100"/>
      <c r="C58" s="98" t="s">
        <v>25</v>
      </c>
      <c r="F58" s="101" t="str">
        <f>E17</f>
        <v>Nemocnice Tábor, a.s.</v>
      </c>
      <c r="I58" s="98" t="s">
        <v>31</v>
      </c>
      <c r="J58" s="123" t="str">
        <f>E23</f>
        <v>AGP nova spol. s r.o.</v>
      </c>
      <c r="L58" s="100"/>
    </row>
    <row r="59" spans="2:12" s="99" customFormat="1" ht="15.2" customHeight="1">
      <c r="B59" s="100"/>
      <c r="C59" s="98" t="s">
        <v>29</v>
      </c>
      <c r="F59" s="101" t="str">
        <f>IF(E20="","",E20)</f>
        <v>Vyplň údaj</v>
      </c>
      <c r="I59" s="98" t="s">
        <v>34</v>
      </c>
      <c r="J59" s="123" t="str">
        <f>E26</f>
        <v xml:space="preserve"> </v>
      </c>
      <c r="L59" s="100"/>
    </row>
    <row r="60" spans="2:12" s="99" customFormat="1" ht="10.35" customHeight="1">
      <c r="B60" s="100"/>
      <c r="L60" s="100"/>
    </row>
    <row r="61" spans="2:12" s="99" customFormat="1" ht="29.25" customHeight="1">
      <c r="B61" s="100"/>
      <c r="C61" s="124" t="s">
        <v>127</v>
      </c>
      <c r="D61" s="112"/>
      <c r="E61" s="112"/>
      <c r="F61" s="112"/>
      <c r="G61" s="112"/>
      <c r="H61" s="112"/>
      <c r="I61" s="112"/>
      <c r="J61" s="125" t="s">
        <v>128</v>
      </c>
      <c r="K61" s="112"/>
      <c r="L61" s="100"/>
    </row>
    <row r="62" spans="2:12" s="99" customFormat="1" ht="10.35" customHeight="1">
      <c r="B62" s="100"/>
      <c r="L62" s="100"/>
    </row>
    <row r="63" spans="2:47" s="99" customFormat="1" ht="22.9" customHeight="1">
      <c r="B63" s="100"/>
      <c r="C63" s="126" t="s">
        <v>69</v>
      </c>
      <c r="J63" s="107">
        <f>J116</f>
        <v>0</v>
      </c>
      <c r="L63" s="100"/>
      <c r="AU63" s="92" t="s">
        <v>129</v>
      </c>
    </row>
    <row r="64" spans="2:12" s="127" customFormat="1" ht="24.95" customHeight="1">
      <c r="B64" s="128"/>
      <c r="D64" s="129" t="s">
        <v>130</v>
      </c>
      <c r="E64" s="130"/>
      <c r="F64" s="130"/>
      <c r="G64" s="130"/>
      <c r="H64" s="130"/>
      <c r="I64" s="130"/>
      <c r="J64" s="131">
        <f>J117</f>
        <v>0</v>
      </c>
      <c r="L64" s="128"/>
    </row>
    <row r="65" spans="2:12" s="132" customFormat="1" ht="19.9" customHeight="1">
      <c r="B65" s="133"/>
      <c r="D65" s="134" t="s">
        <v>131</v>
      </c>
      <c r="E65" s="135"/>
      <c r="F65" s="135"/>
      <c r="G65" s="135"/>
      <c r="H65" s="135"/>
      <c r="I65" s="135"/>
      <c r="J65" s="136">
        <f>J118</f>
        <v>0</v>
      </c>
      <c r="L65" s="133"/>
    </row>
    <row r="66" spans="2:12" s="132" customFormat="1" ht="19.9" customHeight="1">
      <c r="B66" s="133"/>
      <c r="D66" s="134" t="s">
        <v>132</v>
      </c>
      <c r="E66" s="135"/>
      <c r="F66" s="135"/>
      <c r="G66" s="135"/>
      <c r="H66" s="135"/>
      <c r="I66" s="135"/>
      <c r="J66" s="136">
        <f>J171</f>
        <v>0</v>
      </c>
      <c r="L66" s="133"/>
    </row>
    <row r="67" spans="2:12" s="132" customFormat="1" ht="19.9" customHeight="1">
      <c r="B67" s="133"/>
      <c r="D67" s="134" t="s">
        <v>133</v>
      </c>
      <c r="E67" s="135"/>
      <c r="F67" s="135"/>
      <c r="G67" s="135"/>
      <c r="H67" s="135"/>
      <c r="I67" s="135"/>
      <c r="J67" s="136">
        <f>J280</f>
        <v>0</v>
      </c>
      <c r="L67" s="133"/>
    </row>
    <row r="68" spans="2:12" s="132" customFormat="1" ht="19.9" customHeight="1">
      <c r="B68" s="133"/>
      <c r="D68" s="134" t="s">
        <v>134</v>
      </c>
      <c r="E68" s="135"/>
      <c r="F68" s="135"/>
      <c r="G68" s="135"/>
      <c r="H68" s="135"/>
      <c r="I68" s="135"/>
      <c r="J68" s="136">
        <f>J426</f>
        <v>0</v>
      </c>
      <c r="L68" s="133"/>
    </row>
    <row r="69" spans="2:12" s="132" customFormat="1" ht="19.9" customHeight="1">
      <c r="B69" s="133"/>
      <c r="D69" s="134" t="s">
        <v>135</v>
      </c>
      <c r="E69" s="135"/>
      <c r="F69" s="135"/>
      <c r="G69" s="135"/>
      <c r="H69" s="135"/>
      <c r="I69" s="135"/>
      <c r="J69" s="136">
        <f>J538</f>
        <v>0</v>
      </c>
      <c r="L69" s="133"/>
    </row>
    <row r="70" spans="2:12" s="132" customFormat="1" ht="14.85" customHeight="1">
      <c r="B70" s="133"/>
      <c r="D70" s="134" t="s">
        <v>136</v>
      </c>
      <c r="E70" s="135"/>
      <c r="F70" s="135"/>
      <c r="G70" s="135"/>
      <c r="H70" s="135"/>
      <c r="I70" s="135"/>
      <c r="J70" s="136">
        <f>J539</f>
        <v>0</v>
      </c>
      <c r="L70" s="133"/>
    </row>
    <row r="71" spans="2:12" s="132" customFormat="1" ht="14.85" customHeight="1">
      <c r="B71" s="133"/>
      <c r="D71" s="134" t="s">
        <v>137</v>
      </c>
      <c r="E71" s="135"/>
      <c r="F71" s="135"/>
      <c r="G71" s="135"/>
      <c r="H71" s="135"/>
      <c r="I71" s="135"/>
      <c r="J71" s="136">
        <f>J770</f>
        <v>0</v>
      </c>
      <c r="L71" s="133"/>
    </row>
    <row r="72" spans="2:12" s="132" customFormat="1" ht="14.85" customHeight="1">
      <c r="B72" s="133"/>
      <c r="D72" s="134" t="s">
        <v>138</v>
      </c>
      <c r="E72" s="135"/>
      <c r="F72" s="135"/>
      <c r="G72" s="135"/>
      <c r="H72" s="135"/>
      <c r="I72" s="135"/>
      <c r="J72" s="136">
        <f>J877</f>
        <v>0</v>
      </c>
      <c r="L72" s="133"/>
    </row>
    <row r="73" spans="2:12" s="132" customFormat="1" ht="19.9" customHeight="1">
      <c r="B73" s="133"/>
      <c r="D73" s="134" t="s">
        <v>139</v>
      </c>
      <c r="E73" s="135"/>
      <c r="F73" s="135"/>
      <c r="G73" s="135"/>
      <c r="H73" s="135"/>
      <c r="I73" s="135"/>
      <c r="J73" s="136">
        <f>J928</f>
        <v>0</v>
      </c>
      <c r="L73" s="133"/>
    </row>
    <row r="74" spans="2:12" s="132" customFormat="1" ht="14.85" customHeight="1">
      <c r="B74" s="133"/>
      <c r="D74" s="134" t="s">
        <v>140</v>
      </c>
      <c r="E74" s="135"/>
      <c r="F74" s="135"/>
      <c r="G74" s="135"/>
      <c r="H74" s="135"/>
      <c r="I74" s="135"/>
      <c r="J74" s="136">
        <f>J929</f>
        <v>0</v>
      </c>
      <c r="L74" s="133"/>
    </row>
    <row r="75" spans="2:12" s="132" customFormat="1" ht="14.85" customHeight="1">
      <c r="B75" s="133"/>
      <c r="D75" s="134" t="s">
        <v>141</v>
      </c>
      <c r="E75" s="135"/>
      <c r="F75" s="135"/>
      <c r="G75" s="135"/>
      <c r="H75" s="135"/>
      <c r="I75" s="135"/>
      <c r="J75" s="136">
        <f>J931</f>
        <v>0</v>
      </c>
      <c r="L75" s="133"/>
    </row>
    <row r="76" spans="2:12" s="132" customFormat="1" ht="14.85" customHeight="1">
      <c r="B76" s="133"/>
      <c r="D76" s="134" t="s">
        <v>142</v>
      </c>
      <c r="E76" s="135"/>
      <c r="F76" s="135"/>
      <c r="G76" s="135"/>
      <c r="H76" s="135"/>
      <c r="I76" s="135"/>
      <c r="J76" s="136">
        <f>J960</f>
        <v>0</v>
      </c>
      <c r="L76" s="133"/>
    </row>
    <row r="77" spans="2:12" s="132" customFormat="1" ht="14.85" customHeight="1">
      <c r="B77" s="133"/>
      <c r="D77" s="134" t="s">
        <v>143</v>
      </c>
      <c r="E77" s="135"/>
      <c r="F77" s="135"/>
      <c r="G77" s="135"/>
      <c r="H77" s="135"/>
      <c r="I77" s="135"/>
      <c r="J77" s="136">
        <f>J975</f>
        <v>0</v>
      </c>
      <c r="L77" s="133"/>
    </row>
    <row r="78" spans="2:12" s="132" customFormat="1" ht="19.9" customHeight="1">
      <c r="B78" s="133"/>
      <c r="D78" s="134" t="s">
        <v>144</v>
      </c>
      <c r="E78" s="135"/>
      <c r="F78" s="135"/>
      <c r="G78" s="135"/>
      <c r="H78" s="135"/>
      <c r="I78" s="135"/>
      <c r="J78" s="136">
        <f>J980</f>
        <v>0</v>
      </c>
      <c r="L78" s="133"/>
    </row>
    <row r="79" spans="2:12" s="132" customFormat="1" ht="19.9" customHeight="1">
      <c r="B79" s="133"/>
      <c r="D79" s="134" t="s">
        <v>145</v>
      </c>
      <c r="E79" s="135"/>
      <c r="F79" s="135"/>
      <c r="G79" s="135"/>
      <c r="H79" s="135"/>
      <c r="I79" s="135"/>
      <c r="J79" s="136">
        <f>J990</f>
        <v>0</v>
      </c>
      <c r="L79" s="133"/>
    </row>
    <row r="80" spans="2:12" s="127" customFormat="1" ht="24.95" customHeight="1">
      <c r="B80" s="128"/>
      <c r="D80" s="129" t="s">
        <v>146</v>
      </c>
      <c r="E80" s="130"/>
      <c r="F80" s="130"/>
      <c r="G80" s="130"/>
      <c r="H80" s="130"/>
      <c r="I80" s="130"/>
      <c r="J80" s="131">
        <f>J993</f>
        <v>0</v>
      </c>
      <c r="L80" s="128"/>
    </row>
    <row r="81" spans="2:12" s="132" customFormat="1" ht="19.9" customHeight="1">
      <c r="B81" s="133"/>
      <c r="D81" s="134" t="s">
        <v>147</v>
      </c>
      <c r="E81" s="135"/>
      <c r="F81" s="135"/>
      <c r="G81" s="135"/>
      <c r="H81" s="135"/>
      <c r="I81" s="135"/>
      <c r="J81" s="136">
        <f>J994</f>
        <v>0</v>
      </c>
      <c r="L81" s="133"/>
    </row>
    <row r="82" spans="2:12" s="132" customFormat="1" ht="19.9" customHeight="1">
      <c r="B82" s="133"/>
      <c r="D82" s="134" t="s">
        <v>148</v>
      </c>
      <c r="E82" s="135"/>
      <c r="F82" s="135"/>
      <c r="G82" s="135"/>
      <c r="H82" s="135"/>
      <c r="I82" s="135"/>
      <c r="J82" s="136">
        <f>J1027</f>
        <v>0</v>
      </c>
      <c r="L82" s="133"/>
    </row>
    <row r="83" spans="2:12" s="132" customFormat="1" ht="19.9" customHeight="1">
      <c r="B83" s="133"/>
      <c r="D83" s="134" t="s">
        <v>149</v>
      </c>
      <c r="E83" s="135"/>
      <c r="F83" s="135"/>
      <c r="G83" s="135"/>
      <c r="H83" s="135"/>
      <c r="I83" s="135"/>
      <c r="J83" s="136">
        <f>J1089</f>
        <v>0</v>
      </c>
      <c r="L83" s="133"/>
    </row>
    <row r="84" spans="2:12" s="132" customFormat="1" ht="19.9" customHeight="1">
      <c r="B84" s="133"/>
      <c r="D84" s="134" t="s">
        <v>150</v>
      </c>
      <c r="E84" s="135"/>
      <c r="F84" s="135"/>
      <c r="G84" s="135"/>
      <c r="H84" s="135"/>
      <c r="I84" s="135"/>
      <c r="J84" s="136">
        <f>J1186</f>
        <v>0</v>
      </c>
      <c r="L84" s="133"/>
    </row>
    <row r="85" spans="2:12" s="132" customFormat="1" ht="19.9" customHeight="1">
      <c r="B85" s="133"/>
      <c r="D85" s="134" t="s">
        <v>151</v>
      </c>
      <c r="E85" s="135"/>
      <c r="F85" s="135"/>
      <c r="G85" s="135"/>
      <c r="H85" s="135"/>
      <c r="I85" s="135"/>
      <c r="J85" s="136">
        <f>J1206</f>
        <v>0</v>
      </c>
      <c r="L85" s="133"/>
    </row>
    <row r="86" spans="2:12" s="132" customFormat="1" ht="19.9" customHeight="1">
      <c r="B86" s="133"/>
      <c r="D86" s="134" t="s">
        <v>152</v>
      </c>
      <c r="E86" s="135"/>
      <c r="F86" s="135"/>
      <c r="G86" s="135"/>
      <c r="H86" s="135"/>
      <c r="I86" s="135"/>
      <c r="J86" s="136">
        <f>J1229</f>
        <v>0</v>
      </c>
      <c r="L86" s="133"/>
    </row>
    <row r="87" spans="2:12" s="132" customFormat="1" ht="19.9" customHeight="1">
      <c r="B87" s="133"/>
      <c r="D87" s="134" t="s">
        <v>153</v>
      </c>
      <c r="E87" s="135"/>
      <c r="F87" s="135"/>
      <c r="G87" s="135"/>
      <c r="H87" s="135"/>
      <c r="I87" s="135"/>
      <c r="J87" s="136">
        <f>J1247</f>
        <v>0</v>
      </c>
      <c r="L87" s="133"/>
    </row>
    <row r="88" spans="2:12" s="132" customFormat="1" ht="19.9" customHeight="1">
      <c r="B88" s="133"/>
      <c r="D88" s="134" t="s">
        <v>154</v>
      </c>
      <c r="E88" s="135"/>
      <c r="F88" s="135"/>
      <c r="G88" s="135"/>
      <c r="H88" s="135"/>
      <c r="I88" s="135"/>
      <c r="J88" s="136">
        <f>J1334</f>
        <v>0</v>
      </c>
      <c r="L88" s="133"/>
    </row>
    <row r="89" spans="2:12" s="132" customFormat="1" ht="19.9" customHeight="1">
      <c r="B89" s="133"/>
      <c r="D89" s="134" t="s">
        <v>155</v>
      </c>
      <c r="E89" s="135"/>
      <c r="F89" s="135"/>
      <c r="G89" s="135"/>
      <c r="H89" s="135"/>
      <c r="I89" s="135"/>
      <c r="J89" s="136">
        <f>J1351</f>
        <v>0</v>
      </c>
      <c r="L89" s="133"/>
    </row>
    <row r="90" spans="2:12" s="132" customFormat="1" ht="19.9" customHeight="1">
      <c r="B90" s="133"/>
      <c r="D90" s="134" t="s">
        <v>156</v>
      </c>
      <c r="E90" s="135"/>
      <c r="F90" s="135"/>
      <c r="G90" s="135"/>
      <c r="H90" s="135"/>
      <c r="I90" s="135"/>
      <c r="J90" s="136">
        <f>J1375</f>
        <v>0</v>
      </c>
      <c r="L90" s="133"/>
    </row>
    <row r="91" spans="2:12" s="132" customFormat="1" ht="19.9" customHeight="1">
      <c r="B91" s="133"/>
      <c r="D91" s="134" t="s">
        <v>157</v>
      </c>
      <c r="E91" s="135"/>
      <c r="F91" s="135"/>
      <c r="G91" s="135"/>
      <c r="H91" s="135"/>
      <c r="I91" s="135"/>
      <c r="J91" s="136">
        <f>J1465</f>
        <v>0</v>
      </c>
      <c r="L91" s="133"/>
    </row>
    <row r="92" spans="2:12" s="132" customFormat="1" ht="19.9" customHeight="1">
      <c r="B92" s="133"/>
      <c r="D92" s="134" t="s">
        <v>158</v>
      </c>
      <c r="E92" s="135"/>
      <c r="F92" s="135"/>
      <c r="G92" s="135"/>
      <c r="H92" s="135"/>
      <c r="I92" s="135"/>
      <c r="J92" s="136">
        <f>J1538</f>
        <v>0</v>
      </c>
      <c r="L92" s="133"/>
    </row>
    <row r="93" spans="2:12" s="132" customFormat="1" ht="19.9" customHeight="1">
      <c r="B93" s="133"/>
      <c r="D93" s="134" t="s">
        <v>159</v>
      </c>
      <c r="E93" s="135"/>
      <c r="F93" s="135"/>
      <c r="G93" s="135"/>
      <c r="H93" s="135"/>
      <c r="I93" s="135"/>
      <c r="J93" s="136">
        <f>J1768</f>
        <v>0</v>
      </c>
      <c r="L93" s="133"/>
    </row>
    <row r="94" spans="2:12" s="132" customFormat="1" ht="19.9" customHeight="1">
      <c r="B94" s="133"/>
      <c r="D94" s="134" t="s">
        <v>160</v>
      </c>
      <c r="E94" s="135"/>
      <c r="F94" s="135"/>
      <c r="G94" s="135"/>
      <c r="H94" s="135"/>
      <c r="I94" s="135"/>
      <c r="J94" s="136">
        <f>J1870</f>
        <v>0</v>
      </c>
      <c r="L94" s="133"/>
    </row>
    <row r="95" spans="2:12" s="99" customFormat="1" ht="21.75" customHeight="1">
      <c r="B95" s="100"/>
      <c r="L95" s="100"/>
    </row>
    <row r="96" spans="2:12" s="99" customFormat="1" ht="6.95" customHeight="1">
      <c r="B96" s="119"/>
      <c r="C96" s="120"/>
      <c r="D96" s="120"/>
      <c r="E96" s="120"/>
      <c r="F96" s="120"/>
      <c r="G96" s="120"/>
      <c r="H96" s="120"/>
      <c r="I96" s="120"/>
      <c r="J96" s="120"/>
      <c r="K96" s="120"/>
      <c r="L96" s="100"/>
    </row>
    <row r="100" spans="2:12" s="99" customFormat="1" ht="6.95" customHeight="1">
      <c r="B100" s="121"/>
      <c r="C100" s="122"/>
      <c r="D100" s="122"/>
      <c r="E100" s="122"/>
      <c r="F100" s="122"/>
      <c r="G100" s="122"/>
      <c r="H100" s="122"/>
      <c r="I100" s="122"/>
      <c r="J100" s="122"/>
      <c r="K100" s="122"/>
      <c r="L100" s="100"/>
    </row>
    <row r="101" spans="2:12" s="99" customFormat="1" ht="24.95" customHeight="1">
      <c r="B101" s="100"/>
      <c r="C101" s="96" t="s">
        <v>161</v>
      </c>
      <c r="L101" s="100"/>
    </row>
    <row r="102" spans="2:12" s="99" customFormat="1" ht="6.95" customHeight="1">
      <c r="B102" s="100"/>
      <c r="L102" s="100"/>
    </row>
    <row r="103" spans="2:12" s="99" customFormat="1" ht="12" customHeight="1">
      <c r="B103" s="100"/>
      <c r="C103" s="98" t="s">
        <v>17</v>
      </c>
      <c r="L103" s="100"/>
    </row>
    <row r="104" spans="2:12" s="99" customFormat="1" ht="16.5" customHeight="1">
      <c r="B104" s="100"/>
      <c r="E104" s="321" t="str">
        <f>E7</f>
        <v>Infekce Nemocnice Tábor, a.s.</v>
      </c>
      <c r="F104" s="322"/>
      <c r="G104" s="322"/>
      <c r="H104" s="322"/>
      <c r="L104" s="100"/>
    </row>
    <row r="105" spans="2:12" ht="12" customHeight="1">
      <c r="B105" s="95"/>
      <c r="C105" s="98" t="s">
        <v>122</v>
      </c>
      <c r="L105" s="95"/>
    </row>
    <row r="106" spans="2:12" s="99" customFormat="1" ht="16.5" customHeight="1">
      <c r="B106" s="100"/>
      <c r="E106" s="321" t="s">
        <v>123</v>
      </c>
      <c r="F106" s="320"/>
      <c r="G106" s="320"/>
      <c r="H106" s="320"/>
      <c r="L106" s="100"/>
    </row>
    <row r="107" spans="2:12" s="99" customFormat="1" ht="12" customHeight="1">
      <c r="B107" s="100"/>
      <c r="C107" s="98" t="s">
        <v>124</v>
      </c>
      <c r="L107" s="100"/>
    </row>
    <row r="108" spans="2:12" s="99" customFormat="1" ht="30" customHeight="1">
      <c r="B108" s="100"/>
      <c r="E108" s="316" t="str">
        <f>E11</f>
        <v xml:space="preserve">D.1.1 - Architektnicko stavební řešení + Stavebně konstrukční řešení </v>
      </c>
      <c r="F108" s="320"/>
      <c r="G108" s="320"/>
      <c r="H108" s="320"/>
      <c r="L108" s="100"/>
    </row>
    <row r="109" spans="2:12" s="99" customFormat="1" ht="6.95" customHeight="1">
      <c r="B109" s="100"/>
      <c r="L109" s="100"/>
    </row>
    <row r="110" spans="2:12" s="99" customFormat="1" ht="12" customHeight="1">
      <c r="B110" s="100"/>
      <c r="C110" s="98" t="s">
        <v>21</v>
      </c>
      <c r="F110" s="101" t="str">
        <f>F14</f>
        <v xml:space="preserve"> </v>
      </c>
      <c r="I110" s="98" t="s">
        <v>23</v>
      </c>
      <c r="J110" s="102" t="str">
        <f>IF(J14="","",J14)</f>
        <v>12. 4. 2023</v>
      </c>
      <c r="L110" s="100"/>
    </row>
    <row r="111" spans="2:12" s="99" customFormat="1" ht="6.95" customHeight="1">
      <c r="B111" s="100"/>
      <c r="L111" s="100"/>
    </row>
    <row r="112" spans="2:12" s="99" customFormat="1" ht="15.2" customHeight="1">
      <c r="B112" s="100"/>
      <c r="C112" s="98" t="s">
        <v>25</v>
      </c>
      <c r="F112" s="101" t="str">
        <f>E17</f>
        <v>Nemocnice Tábor, a.s.</v>
      </c>
      <c r="I112" s="98" t="s">
        <v>31</v>
      </c>
      <c r="J112" s="123" t="str">
        <f>E23</f>
        <v>AGP nova spol. s r.o.</v>
      </c>
      <c r="L112" s="100"/>
    </row>
    <row r="113" spans="2:12" s="99" customFormat="1" ht="15.2" customHeight="1">
      <c r="B113" s="100"/>
      <c r="C113" s="98" t="s">
        <v>29</v>
      </c>
      <c r="F113" s="101" t="str">
        <f>IF(E20="","",E20)</f>
        <v>Vyplň údaj</v>
      </c>
      <c r="I113" s="98" t="s">
        <v>34</v>
      </c>
      <c r="J113" s="123" t="str">
        <f>E26</f>
        <v xml:space="preserve"> </v>
      </c>
      <c r="L113" s="100"/>
    </row>
    <row r="114" spans="2:12" s="99" customFormat="1" ht="10.35" customHeight="1">
      <c r="B114" s="100"/>
      <c r="L114" s="100"/>
    </row>
    <row r="115" spans="2:20" s="137" customFormat="1" ht="29.25" customHeight="1">
      <c r="B115" s="138"/>
      <c r="C115" s="139" t="s">
        <v>162</v>
      </c>
      <c r="D115" s="140" t="s">
        <v>56</v>
      </c>
      <c r="E115" s="140" t="s">
        <v>52</v>
      </c>
      <c r="F115" s="140" t="s">
        <v>53</v>
      </c>
      <c r="G115" s="140" t="s">
        <v>163</v>
      </c>
      <c r="H115" s="140" t="s">
        <v>164</v>
      </c>
      <c r="I115" s="140" t="s">
        <v>165</v>
      </c>
      <c r="J115" s="140" t="s">
        <v>128</v>
      </c>
      <c r="K115" s="141" t="s">
        <v>166</v>
      </c>
      <c r="L115" s="138"/>
      <c r="M115" s="142" t="s">
        <v>3</v>
      </c>
      <c r="N115" s="143" t="s">
        <v>41</v>
      </c>
      <c r="O115" s="143" t="s">
        <v>167</v>
      </c>
      <c r="P115" s="143" t="s">
        <v>168</v>
      </c>
      <c r="Q115" s="143" t="s">
        <v>169</v>
      </c>
      <c r="R115" s="143" t="s">
        <v>170</v>
      </c>
      <c r="S115" s="143" t="s">
        <v>171</v>
      </c>
      <c r="T115" s="144" t="s">
        <v>172</v>
      </c>
    </row>
    <row r="116" spans="2:63" s="99" customFormat="1" ht="22.9" customHeight="1">
      <c r="B116" s="100"/>
      <c r="C116" s="145" t="s">
        <v>173</v>
      </c>
      <c r="J116" s="146">
        <f>BK116</f>
        <v>0</v>
      </c>
      <c r="L116" s="100"/>
      <c r="M116" s="147"/>
      <c r="N116" s="105"/>
      <c r="O116" s="105"/>
      <c r="P116" s="148">
        <f>P117+P993</f>
        <v>0</v>
      </c>
      <c r="Q116" s="105"/>
      <c r="R116" s="148">
        <f>R117+R993</f>
        <v>1815.1340675400002</v>
      </c>
      <c r="S116" s="105"/>
      <c r="T116" s="149">
        <f>T117+T993</f>
        <v>3.6959999999999997</v>
      </c>
      <c r="AT116" s="92" t="s">
        <v>70</v>
      </c>
      <c r="AU116" s="92" t="s">
        <v>129</v>
      </c>
      <c r="BK116" s="150">
        <f>BK117+BK993</f>
        <v>0</v>
      </c>
    </row>
    <row r="117" spans="2:63" s="151" customFormat="1" ht="25.9" customHeight="1">
      <c r="B117" s="152"/>
      <c r="D117" s="153" t="s">
        <v>70</v>
      </c>
      <c r="E117" s="154" t="s">
        <v>174</v>
      </c>
      <c r="F117" s="154" t="s">
        <v>175</v>
      </c>
      <c r="J117" s="155">
        <f>BK117</f>
        <v>0</v>
      </c>
      <c r="L117" s="152"/>
      <c r="M117" s="156"/>
      <c r="P117" s="157">
        <f>P118+P171+P280+P426+P538+P928+P980+P990</f>
        <v>0</v>
      </c>
      <c r="R117" s="157">
        <f>R118+R171+R280+R426+R538+R928+R980+R990</f>
        <v>1758.38767099</v>
      </c>
      <c r="T117" s="158">
        <f>T118+T171+T280+T426+T538+T928+T980+T990</f>
        <v>3.6959999999999997</v>
      </c>
      <c r="AR117" s="153" t="s">
        <v>15</v>
      </c>
      <c r="AT117" s="159" t="s">
        <v>70</v>
      </c>
      <c r="AU117" s="159" t="s">
        <v>71</v>
      </c>
      <c r="AY117" s="153" t="s">
        <v>176</v>
      </c>
      <c r="BK117" s="160">
        <f>BK118+BK171+BK280+BK426+BK538+BK928+BK980+BK990</f>
        <v>0</v>
      </c>
    </row>
    <row r="118" spans="2:63" s="151" customFormat="1" ht="22.9" customHeight="1">
      <c r="B118" s="152"/>
      <c r="D118" s="153" t="s">
        <v>70</v>
      </c>
      <c r="E118" s="161" t="s">
        <v>15</v>
      </c>
      <c r="F118" s="161" t="s">
        <v>177</v>
      </c>
      <c r="J118" s="162">
        <f>BK118</f>
        <v>0</v>
      </c>
      <c r="L118" s="152"/>
      <c r="M118" s="156"/>
      <c r="P118" s="157">
        <f>SUM(P119:P170)</f>
        <v>0</v>
      </c>
      <c r="R118" s="157">
        <f>SUM(R119:R170)</f>
        <v>0</v>
      </c>
      <c r="T118" s="158">
        <f>SUM(T119:T170)</f>
        <v>0</v>
      </c>
      <c r="AR118" s="153" t="s">
        <v>15</v>
      </c>
      <c r="AT118" s="159" t="s">
        <v>70</v>
      </c>
      <c r="AU118" s="159" t="s">
        <v>15</v>
      </c>
      <c r="AY118" s="153" t="s">
        <v>176</v>
      </c>
      <c r="BK118" s="160">
        <f>SUM(BK119:BK170)</f>
        <v>0</v>
      </c>
    </row>
    <row r="119" spans="2:65" s="99" customFormat="1" ht="24.2" customHeight="1">
      <c r="B119" s="100"/>
      <c r="C119" s="206" t="s">
        <v>15</v>
      </c>
      <c r="D119" s="206" t="s">
        <v>178</v>
      </c>
      <c r="E119" s="207" t="s">
        <v>179</v>
      </c>
      <c r="F119" s="208" t="s">
        <v>180</v>
      </c>
      <c r="G119" s="209" t="s">
        <v>181</v>
      </c>
      <c r="H119" s="210">
        <v>650</v>
      </c>
      <c r="I119" s="4"/>
      <c r="J119" s="211">
        <f>V118</f>
        <v>0</v>
      </c>
      <c r="K119" s="208" t="s">
        <v>182</v>
      </c>
      <c r="L119" s="100"/>
      <c r="M119" s="212" t="s">
        <v>3</v>
      </c>
      <c r="N119" s="163" t="s">
        <v>42</v>
      </c>
      <c r="P119" s="164">
        <f>O119*H119</f>
        <v>0</v>
      </c>
      <c r="Q119" s="164">
        <v>0</v>
      </c>
      <c r="R119" s="164">
        <f>Q119*H119</f>
        <v>0</v>
      </c>
      <c r="S119" s="164">
        <v>0</v>
      </c>
      <c r="T119" s="165">
        <f>S119*H119</f>
        <v>0</v>
      </c>
      <c r="AR119" s="166" t="s">
        <v>183</v>
      </c>
      <c r="AT119" s="166" t="s">
        <v>178</v>
      </c>
      <c r="AU119" s="166" t="s">
        <v>79</v>
      </c>
      <c r="AY119" s="92" t="s">
        <v>176</v>
      </c>
      <c r="BE119" s="167">
        <f>IF(N119="základní",J119,0)</f>
        <v>0</v>
      </c>
      <c r="BF119" s="167">
        <f>IF(N119="snížená",J119,0)</f>
        <v>0</v>
      </c>
      <c r="BG119" s="167">
        <f>IF(N119="zákl. přenesená",J119,0)</f>
        <v>0</v>
      </c>
      <c r="BH119" s="167">
        <f>IF(N119="sníž. přenesená",J119,0)</f>
        <v>0</v>
      </c>
      <c r="BI119" s="167">
        <f>IF(N119="nulová",J119,0)</f>
        <v>0</v>
      </c>
      <c r="BJ119" s="92" t="s">
        <v>15</v>
      </c>
      <c r="BK119" s="167">
        <f>ROUND(I119*H119,2)</f>
        <v>0</v>
      </c>
      <c r="BL119" s="92" t="s">
        <v>183</v>
      </c>
      <c r="BM119" s="166" t="s">
        <v>184</v>
      </c>
    </row>
    <row r="120" spans="2:47" s="99" customFormat="1" ht="12">
      <c r="B120" s="100"/>
      <c r="D120" s="168" t="s">
        <v>185</v>
      </c>
      <c r="F120" s="169" t="s">
        <v>186</v>
      </c>
      <c r="I120" s="5"/>
      <c r="L120" s="100"/>
      <c r="M120" s="170"/>
      <c r="T120" s="171"/>
      <c r="AT120" s="92" t="s">
        <v>185</v>
      </c>
      <c r="AU120" s="92" t="s">
        <v>79</v>
      </c>
    </row>
    <row r="121" spans="2:51" s="172" customFormat="1" ht="12">
      <c r="B121" s="173"/>
      <c r="D121" s="174" t="s">
        <v>187</v>
      </c>
      <c r="E121" s="175" t="s">
        <v>3</v>
      </c>
      <c r="F121" s="176" t="s">
        <v>188</v>
      </c>
      <c r="H121" s="177">
        <v>650</v>
      </c>
      <c r="I121" s="6"/>
      <c r="L121" s="173"/>
      <c r="M121" s="178"/>
      <c r="T121" s="179"/>
      <c r="AT121" s="175" t="s">
        <v>187</v>
      </c>
      <c r="AU121" s="175" t="s">
        <v>79</v>
      </c>
      <c r="AV121" s="172" t="s">
        <v>79</v>
      </c>
      <c r="AW121" s="172" t="s">
        <v>33</v>
      </c>
      <c r="AX121" s="172" t="s">
        <v>15</v>
      </c>
      <c r="AY121" s="175" t="s">
        <v>176</v>
      </c>
    </row>
    <row r="122" spans="2:65" s="99" customFormat="1" ht="33" customHeight="1">
      <c r="B122" s="100"/>
      <c r="C122" s="206" t="s">
        <v>79</v>
      </c>
      <c r="D122" s="206" t="s">
        <v>178</v>
      </c>
      <c r="E122" s="207" t="s">
        <v>189</v>
      </c>
      <c r="F122" s="208" t="s">
        <v>190</v>
      </c>
      <c r="G122" s="209" t="s">
        <v>191</v>
      </c>
      <c r="H122" s="210">
        <v>357.5</v>
      </c>
      <c r="I122" s="4"/>
      <c r="J122" s="211">
        <f>ROUND(I122*H122,2)</f>
        <v>0</v>
      </c>
      <c r="K122" s="208" t="s">
        <v>182</v>
      </c>
      <c r="L122" s="100"/>
      <c r="M122" s="212" t="s">
        <v>3</v>
      </c>
      <c r="N122" s="163" t="s">
        <v>42</v>
      </c>
      <c r="P122" s="164">
        <f>O122*H122</f>
        <v>0</v>
      </c>
      <c r="Q122" s="164">
        <v>0</v>
      </c>
      <c r="R122" s="164">
        <f>Q122*H122</f>
        <v>0</v>
      </c>
      <c r="S122" s="164">
        <v>0</v>
      </c>
      <c r="T122" s="165">
        <f>S122*H122</f>
        <v>0</v>
      </c>
      <c r="AR122" s="166" t="s">
        <v>183</v>
      </c>
      <c r="AT122" s="166" t="s">
        <v>178</v>
      </c>
      <c r="AU122" s="166" t="s">
        <v>79</v>
      </c>
      <c r="AY122" s="92" t="s">
        <v>176</v>
      </c>
      <c r="BE122" s="167">
        <f>IF(N122="základní",J122,0)</f>
        <v>0</v>
      </c>
      <c r="BF122" s="167">
        <f>IF(N122="snížená",J122,0)</f>
        <v>0</v>
      </c>
      <c r="BG122" s="167">
        <f>IF(N122="zákl. přenesená",J122,0)</f>
        <v>0</v>
      </c>
      <c r="BH122" s="167">
        <f>IF(N122="sníž. přenesená",J122,0)</f>
        <v>0</v>
      </c>
      <c r="BI122" s="167">
        <f>IF(N122="nulová",J122,0)</f>
        <v>0</v>
      </c>
      <c r="BJ122" s="92" t="s">
        <v>15</v>
      </c>
      <c r="BK122" s="167">
        <f>ROUND(I122*H122,2)</f>
        <v>0</v>
      </c>
      <c r="BL122" s="92" t="s">
        <v>183</v>
      </c>
      <c r="BM122" s="166" t="s">
        <v>192</v>
      </c>
    </row>
    <row r="123" spans="2:47" s="99" customFormat="1" ht="12">
      <c r="B123" s="100"/>
      <c r="D123" s="168" t="s">
        <v>185</v>
      </c>
      <c r="F123" s="169" t="s">
        <v>193</v>
      </c>
      <c r="I123" s="5"/>
      <c r="L123" s="100"/>
      <c r="M123" s="170"/>
      <c r="T123" s="171"/>
      <c r="AT123" s="92" t="s">
        <v>185</v>
      </c>
      <c r="AU123" s="92" t="s">
        <v>79</v>
      </c>
    </row>
    <row r="124" spans="2:51" s="172" customFormat="1" ht="12">
      <c r="B124" s="173"/>
      <c r="D124" s="174" t="s">
        <v>187</v>
      </c>
      <c r="E124" s="175" t="s">
        <v>3</v>
      </c>
      <c r="F124" s="176" t="s">
        <v>194</v>
      </c>
      <c r="H124" s="177">
        <v>357.5</v>
      </c>
      <c r="I124" s="6"/>
      <c r="L124" s="173"/>
      <c r="M124" s="178"/>
      <c r="T124" s="179"/>
      <c r="AT124" s="175" t="s">
        <v>187</v>
      </c>
      <c r="AU124" s="175" t="s">
        <v>79</v>
      </c>
      <c r="AV124" s="172" t="s">
        <v>79</v>
      </c>
      <c r="AW124" s="172" t="s">
        <v>33</v>
      </c>
      <c r="AX124" s="172" t="s">
        <v>15</v>
      </c>
      <c r="AY124" s="175" t="s">
        <v>176</v>
      </c>
    </row>
    <row r="125" spans="2:65" s="99" customFormat="1" ht="44.25" customHeight="1">
      <c r="B125" s="100"/>
      <c r="C125" s="206" t="s">
        <v>195</v>
      </c>
      <c r="D125" s="206" t="s">
        <v>178</v>
      </c>
      <c r="E125" s="207" t="s">
        <v>196</v>
      </c>
      <c r="F125" s="208" t="s">
        <v>197</v>
      </c>
      <c r="G125" s="209" t="s">
        <v>191</v>
      </c>
      <c r="H125" s="210">
        <v>56.368</v>
      </c>
      <c r="I125" s="4"/>
      <c r="J125" s="211">
        <f>ROUND(I125*H125,2)</f>
        <v>0</v>
      </c>
      <c r="K125" s="208" t="s">
        <v>182</v>
      </c>
      <c r="L125" s="100"/>
      <c r="M125" s="212" t="s">
        <v>3</v>
      </c>
      <c r="N125" s="163" t="s">
        <v>42</v>
      </c>
      <c r="P125" s="164">
        <f>O125*H125</f>
        <v>0</v>
      </c>
      <c r="Q125" s="164">
        <v>0</v>
      </c>
      <c r="R125" s="164">
        <f>Q125*H125</f>
        <v>0</v>
      </c>
      <c r="S125" s="164">
        <v>0</v>
      </c>
      <c r="T125" s="165">
        <f>S125*H125</f>
        <v>0</v>
      </c>
      <c r="AR125" s="166" t="s">
        <v>183</v>
      </c>
      <c r="AT125" s="166" t="s">
        <v>178</v>
      </c>
      <c r="AU125" s="166" t="s">
        <v>79</v>
      </c>
      <c r="AY125" s="92" t="s">
        <v>176</v>
      </c>
      <c r="BE125" s="167">
        <f>IF(N125="základní",J125,0)</f>
        <v>0</v>
      </c>
      <c r="BF125" s="167">
        <f>IF(N125="snížená",J125,0)</f>
        <v>0</v>
      </c>
      <c r="BG125" s="167">
        <f>IF(N125="zákl. přenesená",J125,0)</f>
        <v>0</v>
      </c>
      <c r="BH125" s="167">
        <f>IF(N125="sníž. přenesená",J125,0)</f>
        <v>0</v>
      </c>
      <c r="BI125" s="167">
        <f>IF(N125="nulová",J125,0)</f>
        <v>0</v>
      </c>
      <c r="BJ125" s="92" t="s">
        <v>15</v>
      </c>
      <c r="BK125" s="167">
        <f>ROUND(I125*H125,2)</f>
        <v>0</v>
      </c>
      <c r="BL125" s="92" t="s">
        <v>183</v>
      </c>
      <c r="BM125" s="166" t="s">
        <v>198</v>
      </c>
    </row>
    <row r="126" spans="2:47" s="99" customFormat="1" ht="12">
      <c r="B126" s="100"/>
      <c r="D126" s="168" t="s">
        <v>185</v>
      </c>
      <c r="F126" s="169" t="s">
        <v>199</v>
      </c>
      <c r="I126" s="5"/>
      <c r="L126" s="100"/>
      <c r="M126" s="170"/>
      <c r="T126" s="171"/>
      <c r="AT126" s="92" t="s">
        <v>185</v>
      </c>
      <c r="AU126" s="92" t="s">
        <v>79</v>
      </c>
    </row>
    <row r="127" spans="2:51" s="180" customFormat="1" ht="12">
      <c r="B127" s="181"/>
      <c r="D127" s="174" t="s">
        <v>187</v>
      </c>
      <c r="E127" s="182" t="s">
        <v>3</v>
      </c>
      <c r="F127" s="183" t="s">
        <v>200</v>
      </c>
      <c r="H127" s="182" t="s">
        <v>3</v>
      </c>
      <c r="I127" s="7"/>
      <c r="L127" s="181"/>
      <c r="M127" s="184"/>
      <c r="T127" s="185"/>
      <c r="AT127" s="182" t="s">
        <v>187</v>
      </c>
      <c r="AU127" s="182" t="s">
        <v>79</v>
      </c>
      <c r="AV127" s="180" t="s">
        <v>15</v>
      </c>
      <c r="AW127" s="180" t="s">
        <v>33</v>
      </c>
      <c r="AX127" s="180" t="s">
        <v>71</v>
      </c>
      <c r="AY127" s="182" t="s">
        <v>176</v>
      </c>
    </row>
    <row r="128" spans="2:51" s="172" customFormat="1" ht="12">
      <c r="B128" s="173"/>
      <c r="D128" s="174" t="s">
        <v>187</v>
      </c>
      <c r="E128" s="175" t="s">
        <v>3</v>
      </c>
      <c r="F128" s="176" t="s">
        <v>201</v>
      </c>
      <c r="H128" s="177">
        <v>27.09</v>
      </c>
      <c r="I128" s="6"/>
      <c r="L128" s="173"/>
      <c r="M128" s="178"/>
      <c r="T128" s="179"/>
      <c r="AT128" s="175" t="s">
        <v>187</v>
      </c>
      <c r="AU128" s="175" t="s">
        <v>79</v>
      </c>
      <c r="AV128" s="172" t="s">
        <v>79</v>
      </c>
      <c r="AW128" s="172" t="s">
        <v>33</v>
      </c>
      <c r="AX128" s="172" t="s">
        <v>71</v>
      </c>
      <c r="AY128" s="175" t="s">
        <v>176</v>
      </c>
    </row>
    <row r="129" spans="2:51" s="180" customFormat="1" ht="12">
      <c r="B129" s="181"/>
      <c r="D129" s="174" t="s">
        <v>187</v>
      </c>
      <c r="E129" s="182" t="s">
        <v>3</v>
      </c>
      <c r="F129" s="183" t="s">
        <v>202</v>
      </c>
      <c r="H129" s="182" t="s">
        <v>3</v>
      </c>
      <c r="I129" s="7"/>
      <c r="L129" s="181"/>
      <c r="M129" s="184"/>
      <c r="T129" s="185"/>
      <c r="AT129" s="182" t="s">
        <v>187</v>
      </c>
      <c r="AU129" s="182" t="s">
        <v>79</v>
      </c>
      <c r="AV129" s="180" t="s">
        <v>15</v>
      </c>
      <c r="AW129" s="180" t="s">
        <v>33</v>
      </c>
      <c r="AX129" s="180" t="s">
        <v>71</v>
      </c>
      <c r="AY129" s="182" t="s">
        <v>176</v>
      </c>
    </row>
    <row r="130" spans="2:51" s="172" customFormat="1" ht="22.5">
      <c r="B130" s="173"/>
      <c r="D130" s="174" t="s">
        <v>187</v>
      </c>
      <c r="E130" s="175" t="s">
        <v>3</v>
      </c>
      <c r="F130" s="176" t="s">
        <v>203</v>
      </c>
      <c r="H130" s="177">
        <v>17.056</v>
      </c>
      <c r="I130" s="6"/>
      <c r="L130" s="173"/>
      <c r="M130" s="178"/>
      <c r="T130" s="179"/>
      <c r="AT130" s="175" t="s">
        <v>187</v>
      </c>
      <c r="AU130" s="175" t="s">
        <v>79</v>
      </c>
      <c r="AV130" s="172" t="s">
        <v>79</v>
      </c>
      <c r="AW130" s="172" t="s">
        <v>33</v>
      </c>
      <c r="AX130" s="172" t="s">
        <v>71</v>
      </c>
      <c r="AY130" s="175" t="s">
        <v>176</v>
      </c>
    </row>
    <row r="131" spans="2:51" s="172" customFormat="1" ht="12">
      <c r="B131" s="173"/>
      <c r="D131" s="174" t="s">
        <v>187</v>
      </c>
      <c r="E131" s="175" t="s">
        <v>3</v>
      </c>
      <c r="F131" s="176" t="s">
        <v>204</v>
      </c>
      <c r="H131" s="177">
        <v>0.63</v>
      </c>
      <c r="I131" s="6"/>
      <c r="L131" s="173"/>
      <c r="M131" s="178"/>
      <c r="T131" s="179"/>
      <c r="AT131" s="175" t="s">
        <v>187</v>
      </c>
      <c r="AU131" s="175" t="s">
        <v>79</v>
      </c>
      <c r="AV131" s="172" t="s">
        <v>79</v>
      </c>
      <c r="AW131" s="172" t="s">
        <v>33</v>
      </c>
      <c r="AX131" s="172" t="s">
        <v>71</v>
      </c>
      <c r="AY131" s="175" t="s">
        <v>176</v>
      </c>
    </row>
    <row r="132" spans="2:51" s="172" customFormat="1" ht="12">
      <c r="B132" s="173"/>
      <c r="D132" s="174" t="s">
        <v>187</v>
      </c>
      <c r="E132" s="175" t="s">
        <v>3</v>
      </c>
      <c r="F132" s="176" t="s">
        <v>205</v>
      </c>
      <c r="H132" s="177">
        <v>11.592</v>
      </c>
      <c r="I132" s="6"/>
      <c r="L132" s="173"/>
      <c r="M132" s="178"/>
      <c r="T132" s="179"/>
      <c r="AT132" s="175" t="s">
        <v>187</v>
      </c>
      <c r="AU132" s="175" t="s">
        <v>79</v>
      </c>
      <c r="AV132" s="172" t="s">
        <v>79</v>
      </c>
      <c r="AW132" s="172" t="s">
        <v>33</v>
      </c>
      <c r="AX132" s="172" t="s">
        <v>71</v>
      </c>
      <c r="AY132" s="175" t="s">
        <v>176</v>
      </c>
    </row>
    <row r="133" spans="2:51" s="186" customFormat="1" ht="12">
      <c r="B133" s="187"/>
      <c r="D133" s="174" t="s">
        <v>187</v>
      </c>
      <c r="E133" s="188" t="s">
        <v>3</v>
      </c>
      <c r="F133" s="189" t="s">
        <v>206</v>
      </c>
      <c r="H133" s="190">
        <v>56.368</v>
      </c>
      <c r="I133" s="8"/>
      <c r="L133" s="187"/>
      <c r="M133" s="191"/>
      <c r="T133" s="192"/>
      <c r="AT133" s="188" t="s">
        <v>187</v>
      </c>
      <c r="AU133" s="188" t="s">
        <v>79</v>
      </c>
      <c r="AV133" s="186" t="s">
        <v>183</v>
      </c>
      <c r="AW133" s="186" t="s">
        <v>33</v>
      </c>
      <c r="AX133" s="186" t="s">
        <v>15</v>
      </c>
      <c r="AY133" s="188" t="s">
        <v>176</v>
      </c>
    </row>
    <row r="134" spans="2:65" s="99" customFormat="1" ht="62.65" customHeight="1">
      <c r="B134" s="100"/>
      <c r="C134" s="206" t="s">
        <v>183</v>
      </c>
      <c r="D134" s="206" t="s">
        <v>178</v>
      </c>
      <c r="E134" s="207" t="s">
        <v>207</v>
      </c>
      <c r="F134" s="208" t="s">
        <v>208</v>
      </c>
      <c r="G134" s="209" t="s">
        <v>191</v>
      </c>
      <c r="H134" s="210">
        <v>108.36</v>
      </c>
      <c r="I134" s="4"/>
      <c r="J134" s="211">
        <f>ROUND(I134*H134,2)</f>
        <v>0</v>
      </c>
      <c r="K134" s="208" t="s">
        <v>182</v>
      </c>
      <c r="L134" s="100"/>
      <c r="M134" s="212" t="s">
        <v>3</v>
      </c>
      <c r="N134" s="163" t="s">
        <v>42</v>
      </c>
      <c r="P134" s="164">
        <f>O134*H134</f>
        <v>0</v>
      </c>
      <c r="Q134" s="164">
        <v>0</v>
      </c>
      <c r="R134" s="164">
        <f>Q134*H134</f>
        <v>0</v>
      </c>
      <c r="S134" s="164">
        <v>0</v>
      </c>
      <c r="T134" s="165">
        <f>S134*H134</f>
        <v>0</v>
      </c>
      <c r="AR134" s="166" t="s">
        <v>183</v>
      </c>
      <c r="AT134" s="166" t="s">
        <v>178</v>
      </c>
      <c r="AU134" s="166" t="s">
        <v>79</v>
      </c>
      <c r="AY134" s="92" t="s">
        <v>176</v>
      </c>
      <c r="BE134" s="167">
        <f>IF(N134="základní",J134,0)</f>
        <v>0</v>
      </c>
      <c r="BF134" s="167">
        <f>IF(N134="snížená",J134,0)</f>
        <v>0</v>
      </c>
      <c r="BG134" s="167">
        <f>IF(N134="zákl. přenesená",J134,0)</f>
        <v>0</v>
      </c>
      <c r="BH134" s="167">
        <f>IF(N134="sníž. přenesená",J134,0)</f>
        <v>0</v>
      </c>
      <c r="BI134" s="167">
        <f>IF(N134="nulová",J134,0)</f>
        <v>0</v>
      </c>
      <c r="BJ134" s="92" t="s">
        <v>15</v>
      </c>
      <c r="BK134" s="167">
        <f>ROUND(I134*H134,2)</f>
        <v>0</v>
      </c>
      <c r="BL134" s="92" t="s">
        <v>183</v>
      </c>
      <c r="BM134" s="166" t="s">
        <v>209</v>
      </c>
    </row>
    <row r="135" spans="2:47" s="99" customFormat="1" ht="12">
      <c r="B135" s="100"/>
      <c r="D135" s="168" t="s">
        <v>185</v>
      </c>
      <c r="F135" s="169" t="s">
        <v>210</v>
      </c>
      <c r="I135" s="5"/>
      <c r="L135" s="100"/>
      <c r="M135" s="170"/>
      <c r="T135" s="171"/>
      <c r="AT135" s="92" t="s">
        <v>185</v>
      </c>
      <c r="AU135" s="92" t="s">
        <v>79</v>
      </c>
    </row>
    <row r="136" spans="2:51" s="180" customFormat="1" ht="12">
      <c r="B136" s="181"/>
      <c r="D136" s="174" t="s">
        <v>187</v>
      </c>
      <c r="E136" s="182" t="s">
        <v>3</v>
      </c>
      <c r="F136" s="183" t="s">
        <v>211</v>
      </c>
      <c r="H136" s="182" t="s">
        <v>3</v>
      </c>
      <c r="I136" s="7"/>
      <c r="L136" s="181"/>
      <c r="M136" s="184"/>
      <c r="T136" s="185"/>
      <c r="AT136" s="182" t="s">
        <v>187</v>
      </c>
      <c r="AU136" s="182" t="s">
        <v>79</v>
      </c>
      <c r="AV136" s="180" t="s">
        <v>15</v>
      </c>
      <c r="AW136" s="180" t="s">
        <v>33</v>
      </c>
      <c r="AX136" s="180" t="s">
        <v>71</v>
      </c>
      <c r="AY136" s="182" t="s">
        <v>176</v>
      </c>
    </row>
    <row r="137" spans="2:51" s="172" customFormat="1" ht="12">
      <c r="B137" s="173"/>
      <c r="D137" s="174" t="s">
        <v>187</v>
      </c>
      <c r="E137" s="175" t="s">
        <v>3</v>
      </c>
      <c r="F137" s="176" t="s">
        <v>212</v>
      </c>
      <c r="H137" s="177">
        <v>108.36</v>
      </c>
      <c r="I137" s="6"/>
      <c r="L137" s="173"/>
      <c r="M137" s="178"/>
      <c r="T137" s="179"/>
      <c r="AT137" s="175" t="s">
        <v>187</v>
      </c>
      <c r="AU137" s="175" t="s">
        <v>79</v>
      </c>
      <c r="AV137" s="172" t="s">
        <v>79</v>
      </c>
      <c r="AW137" s="172" t="s">
        <v>33</v>
      </c>
      <c r="AX137" s="172" t="s">
        <v>15</v>
      </c>
      <c r="AY137" s="175" t="s">
        <v>176</v>
      </c>
    </row>
    <row r="138" spans="2:65" s="99" customFormat="1" ht="44.25" customHeight="1">
      <c r="B138" s="100"/>
      <c r="C138" s="206" t="s">
        <v>213</v>
      </c>
      <c r="D138" s="206" t="s">
        <v>178</v>
      </c>
      <c r="E138" s="207" t="s">
        <v>214</v>
      </c>
      <c r="F138" s="208" t="s">
        <v>215</v>
      </c>
      <c r="G138" s="209" t="s">
        <v>191</v>
      </c>
      <c r="H138" s="210">
        <v>101.908</v>
      </c>
      <c r="I138" s="4"/>
      <c r="J138" s="211">
        <f>ROUND(I138*H138,2)</f>
        <v>0</v>
      </c>
      <c r="K138" s="208" t="s">
        <v>182</v>
      </c>
      <c r="L138" s="100"/>
      <c r="M138" s="212" t="s">
        <v>3</v>
      </c>
      <c r="N138" s="163" t="s">
        <v>42</v>
      </c>
      <c r="P138" s="164">
        <f>O138*H138</f>
        <v>0</v>
      </c>
      <c r="Q138" s="164">
        <v>0</v>
      </c>
      <c r="R138" s="164">
        <f>Q138*H138</f>
        <v>0</v>
      </c>
      <c r="S138" s="164">
        <v>0</v>
      </c>
      <c r="T138" s="165">
        <f>S138*H138</f>
        <v>0</v>
      </c>
      <c r="AR138" s="166" t="s">
        <v>183</v>
      </c>
      <c r="AT138" s="166" t="s">
        <v>178</v>
      </c>
      <c r="AU138" s="166" t="s">
        <v>79</v>
      </c>
      <c r="AY138" s="92" t="s">
        <v>176</v>
      </c>
      <c r="BE138" s="167">
        <f>IF(N138="základní",J138,0)</f>
        <v>0</v>
      </c>
      <c r="BF138" s="167">
        <f>IF(N138="snížená",J138,0)</f>
        <v>0</v>
      </c>
      <c r="BG138" s="167">
        <f>IF(N138="zákl. přenesená",J138,0)</f>
        <v>0</v>
      </c>
      <c r="BH138" s="167">
        <f>IF(N138="sníž. přenesená",J138,0)</f>
        <v>0</v>
      </c>
      <c r="BI138" s="167">
        <f>IF(N138="nulová",J138,0)</f>
        <v>0</v>
      </c>
      <c r="BJ138" s="92" t="s">
        <v>15</v>
      </c>
      <c r="BK138" s="167">
        <f>ROUND(I138*H138,2)</f>
        <v>0</v>
      </c>
      <c r="BL138" s="92" t="s">
        <v>183</v>
      </c>
      <c r="BM138" s="166" t="s">
        <v>216</v>
      </c>
    </row>
    <row r="139" spans="2:47" s="99" customFormat="1" ht="12">
      <c r="B139" s="100"/>
      <c r="D139" s="168" t="s">
        <v>185</v>
      </c>
      <c r="F139" s="169" t="s">
        <v>217</v>
      </c>
      <c r="I139" s="5"/>
      <c r="L139" s="100"/>
      <c r="M139" s="170"/>
      <c r="T139" s="171"/>
      <c r="AT139" s="92" t="s">
        <v>185</v>
      </c>
      <c r="AU139" s="92" t="s">
        <v>79</v>
      </c>
    </row>
    <row r="140" spans="2:51" s="180" customFormat="1" ht="12">
      <c r="B140" s="181"/>
      <c r="D140" s="174" t="s">
        <v>187</v>
      </c>
      <c r="E140" s="182" t="s">
        <v>3</v>
      </c>
      <c r="F140" s="183" t="s">
        <v>218</v>
      </c>
      <c r="H140" s="182" t="s">
        <v>3</v>
      </c>
      <c r="I140" s="7"/>
      <c r="L140" s="181"/>
      <c r="M140" s="184"/>
      <c r="T140" s="185"/>
      <c r="AT140" s="182" t="s">
        <v>187</v>
      </c>
      <c r="AU140" s="182" t="s">
        <v>79</v>
      </c>
      <c r="AV140" s="180" t="s">
        <v>15</v>
      </c>
      <c r="AW140" s="180" t="s">
        <v>33</v>
      </c>
      <c r="AX140" s="180" t="s">
        <v>71</v>
      </c>
      <c r="AY140" s="182" t="s">
        <v>176</v>
      </c>
    </row>
    <row r="141" spans="2:51" s="172" customFormat="1" ht="12">
      <c r="B141" s="173"/>
      <c r="D141" s="174" t="s">
        <v>187</v>
      </c>
      <c r="E141" s="175" t="s">
        <v>3</v>
      </c>
      <c r="F141" s="176" t="s">
        <v>219</v>
      </c>
      <c r="H141" s="177">
        <v>22.859</v>
      </c>
      <c r="I141" s="6"/>
      <c r="L141" s="173"/>
      <c r="M141" s="178"/>
      <c r="T141" s="179"/>
      <c r="AT141" s="175" t="s">
        <v>187</v>
      </c>
      <c r="AU141" s="175" t="s">
        <v>79</v>
      </c>
      <c r="AV141" s="172" t="s">
        <v>79</v>
      </c>
      <c r="AW141" s="172" t="s">
        <v>33</v>
      </c>
      <c r="AX141" s="172" t="s">
        <v>71</v>
      </c>
      <c r="AY141" s="175" t="s">
        <v>176</v>
      </c>
    </row>
    <row r="142" spans="2:51" s="172" customFormat="1" ht="12">
      <c r="B142" s="173"/>
      <c r="D142" s="174" t="s">
        <v>187</v>
      </c>
      <c r="E142" s="175" t="s">
        <v>3</v>
      </c>
      <c r="F142" s="176" t="s">
        <v>220</v>
      </c>
      <c r="H142" s="177">
        <v>24.869</v>
      </c>
      <c r="I142" s="6"/>
      <c r="L142" s="173"/>
      <c r="M142" s="178"/>
      <c r="T142" s="179"/>
      <c r="AT142" s="175" t="s">
        <v>187</v>
      </c>
      <c r="AU142" s="175" t="s">
        <v>79</v>
      </c>
      <c r="AV142" s="172" t="s">
        <v>79</v>
      </c>
      <c r="AW142" s="172" t="s">
        <v>33</v>
      </c>
      <c r="AX142" s="172" t="s">
        <v>71</v>
      </c>
      <c r="AY142" s="175" t="s">
        <v>176</v>
      </c>
    </row>
    <row r="143" spans="2:51" s="180" customFormat="1" ht="12">
      <c r="B143" s="181"/>
      <c r="D143" s="174" t="s">
        <v>187</v>
      </c>
      <c r="E143" s="182" t="s">
        <v>3</v>
      </c>
      <c r="F143" s="183" t="s">
        <v>221</v>
      </c>
      <c r="H143" s="182" t="s">
        <v>3</v>
      </c>
      <c r="I143" s="7"/>
      <c r="L143" s="181"/>
      <c r="M143" s="184"/>
      <c r="T143" s="185"/>
      <c r="AT143" s="182" t="s">
        <v>187</v>
      </c>
      <c r="AU143" s="182" t="s">
        <v>79</v>
      </c>
      <c r="AV143" s="180" t="s">
        <v>15</v>
      </c>
      <c r="AW143" s="180" t="s">
        <v>33</v>
      </c>
      <c r="AX143" s="180" t="s">
        <v>71</v>
      </c>
      <c r="AY143" s="182" t="s">
        <v>176</v>
      </c>
    </row>
    <row r="144" spans="2:51" s="172" customFormat="1" ht="12">
      <c r="B144" s="173"/>
      <c r="D144" s="174" t="s">
        <v>187</v>
      </c>
      <c r="E144" s="175" t="s">
        <v>3</v>
      </c>
      <c r="F144" s="176" t="s">
        <v>222</v>
      </c>
      <c r="H144" s="177">
        <v>54.18</v>
      </c>
      <c r="I144" s="6"/>
      <c r="L144" s="173"/>
      <c r="M144" s="178"/>
      <c r="T144" s="179"/>
      <c r="AT144" s="175" t="s">
        <v>187</v>
      </c>
      <c r="AU144" s="175" t="s">
        <v>79</v>
      </c>
      <c r="AV144" s="172" t="s">
        <v>79</v>
      </c>
      <c r="AW144" s="172" t="s">
        <v>33</v>
      </c>
      <c r="AX144" s="172" t="s">
        <v>71</v>
      </c>
      <c r="AY144" s="175" t="s">
        <v>176</v>
      </c>
    </row>
    <row r="145" spans="2:51" s="186" customFormat="1" ht="12">
      <c r="B145" s="187"/>
      <c r="D145" s="174" t="s">
        <v>187</v>
      </c>
      <c r="E145" s="188" t="s">
        <v>3</v>
      </c>
      <c r="F145" s="189" t="s">
        <v>206</v>
      </c>
      <c r="H145" s="190">
        <v>101.908</v>
      </c>
      <c r="I145" s="8"/>
      <c r="L145" s="187"/>
      <c r="M145" s="191"/>
      <c r="T145" s="192"/>
      <c r="AT145" s="188" t="s">
        <v>187</v>
      </c>
      <c r="AU145" s="188" t="s">
        <v>79</v>
      </c>
      <c r="AV145" s="186" t="s">
        <v>183</v>
      </c>
      <c r="AW145" s="186" t="s">
        <v>33</v>
      </c>
      <c r="AX145" s="186" t="s">
        <v>15</v>
      </c>
      <c r="AY145" s="188" t="s">
        <v>176</v>
      </c>
    </row>
    <row r="146" spans="2:65" s="99" customFormat="1" ht="62.65" customHeight="1">
      <c r="B146" s="100"/>
      <c r="C146" s="206" t="s">
        <v>223</v>
      </c>
      <c r="D146" s="206" t="s">
        <v>178</v>
      </c>
      <c r="E146" s="207" t="s">
        <v>224</v>
      </c>
      <c r="F146" s="208" t="s">
        <v>225</v>
      </c>
      <c r="G146" s="209" t="s">
        <v>191</v>
      </c>
      <c r="H146" s="210">
        <v>537.416</v>
      </c>
      <c r="I146" s="4"/>
      <c r="J146" s="211">
        <f>ROUND(I146*H146,2)</f>
        <v>0</v>
      </c>
      <c r="K146" s="208" t="s">
        <v>182</v>
      </c>
      <c r="L146" s="100"/>
      <c r="M146" s="212" t="s">
        <v>3</v>
      </c>
      <c r="N146" s="163" t="s">
        <v>42</v>
      </c>
      <c r="P146" s="164">
        <f>O146*H146</f>
        <v>0</v>
      </c>
      <c r="Q146" s="164">
        <v>0</v>
      </c>
      <c r="R146" s="164">
        <f>Q146*H146</f>
        <v>0</v>
      </c>
      <c r="S146" s="164">
        <v>0</v>
      </c>
      <c r="T146" s="165">
        <f>S146*H146</f>
        <v>0</v>
      </c>
      <c r="AR146" s="166" t="s">
        <v>183</v>
      </c>
      <c r="AT146" s="166" t="s">
        <v>178</v>
      </c>
      <c r="AU146" s="166" t="s">
        <v>79</v>
      </c>
      <c r="AY146" s="92" t="s">
        <v>176</v>
      </c>
      <c r="BE146" s="167">
        <f>IF(N146="základní",J146,0)</f>
        <v>0</v>
      </c>
      <c r="BF146" s="167">
        <f>IF(N146="snížená",J146,0)</f>
        <v>0</v>
      </c>
      <c r="BG146" s="167">
        <f>IF(N146="zákl. přenesená",J146,0)</f>
        <v>0</v>
      </c>
      <c r="BH146" s="167">
        <f>IF(N146="sníž. přenesená",J146,0)</f>
        <v>0</v>
      </c>
      <c r="BI146" s="167">
        <f>IF(N146="nulová",J146,0)</f>
        <v>0</v>
      </c>
      <c r="BJ146" s="92" t="s">
        <v>15</v>
      </c>
      <c r="BK146" s="167">
        <f>ROUND(I146*H146,2)</f>
        <v>0</v>
      </c>
      <c r="BL146" s="92" t="s">
        <v>183</v>
      </c>
      <c r="BM146" s="166" t="s">
        <v>226</v>
      </c>
    </row>
    <row r="147" spans="2:47" s="99" customFormat="1" ht="12">
      <c r="B147" s="100"/>
      <c r="D147" s="168" t="s">
        <v>185</v>
      </c>
      <c r="F147" s="169" t="s">
        <v>227</v>
      </c>
      <c r="I147" s="5"/>
      <c r="L147" s="100"/>
      <c r="M147" s="170"/>
      <c r="T147" s="171"/>
      <c r="AT147" s="92" t="s">
        <v>185</v>
      </c>
      <c r="AU147" s="92" t="s">
        <v>79</v>
      </c>
    </row>
    <row r="148" spans="2:51" s="180" customFormat="1" ht="12">
      <c r="B148" s="181"/>
      <c r="D148" s="174" t="s">
        <v>187</v>
      </c>
      <c r="E148" s="182" t="s">
        <v>3</v>
      </c>
      <c r="F148" s="183" t="s">
        <v>228</v>
      </c>
      <c r="H148" s="182" t="s">
        <v>3</v>
      </c>
      <c r="I148" s="7"/>
      <c r="L148" s="181"/>
      <c r="M148" s="184"/>
      <c r="T148" s="185"/>
      <c r="AT148" s="182" t="s">
        <v>187</v>
      </c>
      <c r="AU148" s="182" t="s">
        <v>79</v>
      </c>
      <c r="AV148" s="180" t="s">
        <v>15</v>
      </c>
      <c r="AW148" s="180" t="s">
        <v>33</v>
      </c>
      <c r="AX148" s="180" t="s">
        <v>71</v>
      </c>
      <c r="AY148" s="182" t="s">
        <v>176</v>
      </c>
    </row>
    <row r="149" spans="2:51" s="172" customFormat="1" ht="12">
      <c r="B149" s="173"/>
      <c r="D149" s="174" t="s">
        <v>187</v>
      </c>
      <c r="E149" s="175" t="s">
        <v>3</v>
      </c>
      <c r="F149" s="176" t="s">
        <v>229</v>
      </c>
      <c r="H149" s="177">
        <v>130</v>
      </c>
      <c r="I149" s="6"/>
      <c r="L149" s="173"/>
      <c r="M149" s="178"/>
      <c r="T149" s="179"/>
      <c r="AT149" s="175" t="s">
        <v>187</v>
      </c>
      <c r="AU149" s="175" t="s">
        <v>79</v>
      </c>
      <c r="AV149" s="172" t="s">
        <v>79</v>
      </c>
      <c r="AW149" s="172" t="s">
        <v>33</v>
      </c>
      <c r="AX149" s="172" t="s">
        <v>71</v>
      </c>
      <c r="AY149" s="175" t="s">
        <v>176</v>
      </c>
    </row>
    <row r="150" spans="2:51" s="172" customFormat="1" ht="12">
      <c r="B150" s="173"/>
      <c r="D150" s="174" t="s">
        <v>187</v>
      </c>
      <c r="E150" s="175" t="s">
        <v>3</v>
      </c>
      <c r="F150" s="176" t="s">
        <v>230</v>
      </c>
      <c r="H150" s="177">
        <v>357.5</v>
      </c>
      <c r="I150" s="6"/>
      <c r="L150" s="173"/>
      <c r="M150" s="178"/>
      <c r="T150" s="179"/>
      <c r="AT150" s="175" t="s">
        <v>187</v>
      </c>
      <c r="AU150" s="175" t="s">
        <v>79</v>
      </c>
      <c r="AV150" s="172" t="s">
        <v>79</v>
      </c>
      <c r="AW150" s="172" t="s">
        <v>33</v>
      </c>
      <c r="AX150" s="172" t="s">
        <v>71</v>
      </c>
      <c r="AY150" s="175" t="s">
        <v>176</v>
      </c>
    </row>
    <row r="151" spans="2:51" s="172" customFormat="1" ht="12">
      <c r="B151" s="173"/>
      <c r="D151" s="174" t="s">
        <v>187</v>
      </c>
      <c r="E151" s="175" t="s">
        <v>3</v>
      </c>
      <c r="F151" s="176" t="s">
        <v>231</v>
      </c>
      <c r="H151" s="177">
        <v>56.368</v>
      </c>
      <c r="I151" s="6"/>
      <c r="L151" s="173"/>
      <c r="M151" s="178"/>
      <c r="T151" s="179"/>
      <c r="AT151" s="175" t="s">
        <v>187</v>
      </c>
      <c r="AU151" s="175" t="s">
        <v>79</v>
      </c>
      <c r="AV151" s="172" t="s">
        <v>79</v>
      </c>
      <c r="AW151" s="172" t="s">
        <v>33</v>
      </c>
      <c r="AX151" s="172" t="s">
        <v>71</v>
      </c>
      <c r="AY151" s="175" t="s">
        <v>176</v>
      </c>
    </row>
    <row r="152" spans="2:51" s="172" customFormat="1" ht="12">
      <c r="B152" s="173"/>
      <c r="D152" s="174" t="s">
        <v>187</v>
      </c>
      <c r="E152" s="175" t="s">
        <v>3</v>
      </c>
      <c r="F152" s="176" t="s">
        <v>232</v>
      </c>
      <c r="H152" s="177">
        <v>47.728</v>
      </c>
      <c r="I152" s="6"/>
      <c r="L152" s="173"/>
      <c r="M152" s="178"/>
      <c r="T152" s="179"/>
      <c r="AT152" s="175" t="s">
        <v>187</v>
      </c>
      <c r="AU152" s="175" t="s">
        <v>79</v>
      </c>
      <c r="AV152" s="172" t="s">
        <v>79</v>
      </c>
      <c r="AW152" s="172" t="s">
        <v>33</v>
      </c>
      <c r="AX152" s="172" t="s">
        <v>71</v>
      </c>
      <c r="AY152" s="175" t="s">
        <v>176</v>
      </c>
    </row>
    <row r="153" spans="2:51" s="180" customFormat="1" ht="12">
      <c r="B153" s="181"/>
      <c r="D153" s="174" t="s">
        <v>187</v>
      </c>
      <c r="E153" s="182" t="s">
        <v>3</v>
      </c>
      <c r="F153" s="183" t="s">
        <v>233</v>
      </c>
      <c r="H153" s="182" t="s">
        <v>3</v>
      </c>
      <c r="I153" s="7"/>
      <c r="L153" s="181"/>
      <c r="M153" s="184"/>
      <c r="T153" s="185"/>
      <c r="AT153" s="182" t="s">
        <v>187</v>
      </c>
      <c r="AU153" s="182" t="s">
        <v>79</v>
      </c>
      <c r="AV153" s="180" t="s">
        <v>15</v>
      </c>
      <c r="AW153" s="180" t="s">
        <v>33</v>
      </c>
      <c r="AX153" s="180" t="s">
        <v>71</v>
      </c>
      <c r="AY153" s="182" t="s">
        <v>176</v>
      </c>
    </row>
    <row r="154" spans="2:51" s="172" customFormat="1" ht="12">
      <c r="B154" s="173"/>
      <c r="D154" s="174" t="s">
        <v>187</v>
      </c>
      <c r="E154" s="175" t="s">
        <v>3</v>
      </c>
      <c r="F154" s="176" t="s">
        <v>234</v>
      </c>
      <c r="H154" s="177">
        <v>-54.18</v>
      </c>
      <c r="I154" s="6"/>
      <c r="L154" s="173"/>
      <c r="M154" s="178"/>
      <c r="T154" s="179"/>
      <c r="AT154" s="175" t="s">
        <v>187</v>
      </c>
      <c r="AU154" s="175" t="s">
        <v>79</v>
      </c>
      <c r="AV154" s="172" t="s">
        <v>79</v>
      </c>
      <c r="AW154" s="172" t="s">
        <v>33</v>
      </c>
      <c r="AX154" s="172" t="s">
        <v>71</v>
      </c>
      <c r="AY154" s="175" t="s">
        <v>176</v>
      </c>
    </row>
    <row r="155" spans="2:51" s="186" customFormat="1" ht="12">
      <c r="B155" s="187"/>
      <c r="D155" s="174" t="s">
        <v>187</v>
      </c>
      <c r="E155" s="188" t="s">
        <v>3</v>
      </c>
      <c r="F155" s="189" t="s">
        <v>206</v>
      </c>
      <c r="H155" s="190">
        <v>537.416</v>
      </c>
      <c r="I155" s="8"/>
      <c r="L155" s="187"/>
      <c r="M155" s="191"/>
      <c r="T155" s="192"/>
      <c r="AT155" s="188" t="s">
        <v>187</v>
      </c>
      <c r="AU155" s="188" t="s">
        <v>79</v>
      </c>
      <c r="AV155" s="186" t="s">
        <v>183</v>
      </c>
      <c r="AW155" s="186" t="s">
        <v>33</v>
      </c>
      <c r="AX155" s="186" t="s">
        <v>15</v>
      </c>
      <c r="AY155" s="188" t="s">
        <v>176</v>
      </c>
    </row>
    <row r="156" spans="2:65" s="99" customFormat="1" ht="66.75" customHeight="1">
      <c r="B156" s="100"/>
      <c r="C156" s="206" t="s">
        <v>235</v>
      </c>
      <c r="D156" s="206" t="s">
        <v>178</v>
      </c>
      <c r="E156" s="207" t="s">
        <v>236</v>
      </c>
      <c r="F156" s="208" t="s">
        <v>237</v>
      </c>
      <c r="G156" s="209" t="s">
        <v>191</v>
      </c>
      <c r="H156" s="210">
        <v>2687.08</v>
      </c>
      <c r="I156" s="4"/>
      <c r="J156" s="211">
        <f>ROUND(I156*H156,2)</f>
        <v>0</v>
      </c>
      <c r="K156" s="208" t="s">
        <v>182</v>
      </c>
      <c r="L156" s="100"/>
      <c r="M156" s="212" t="s">
        <v>3</v>
      </c>
      <c r="N156" s="163" t="s">
        <v>42</v>
      </c>
      <c r="P156" s="164">
        <f>O156*H156</f>
        <v>0</v>
      </c>
      <c r="Q156" s="164">
        <v>0</v>
      </c>
      <c r="R156" s="164">
        <f>Q156*H156</f>
        <v>0</v>
      </c>
      <c r="S156" s="164">
        <v>0</v>
      </c>
      <c r="T156" s="165">
        <f>S156*H156</f>
        <v>0</v>
      </c>
      <c r="AR156" s="166" t="s">
        <v>183</v>
      </c>
      <c r="AT156" s="166" t="s">
        <v>178</v>
      </c>
      <c r="AU156" s="166" t="s">
        <v>79</v>
      </c>
      <c r="AY156" s="92" t="s">
        <v>176</v>
      </c>
      <c r="BE156" s="167">
        <f>IF(N156="základní",J156,0)</f>
        <v>0</v>
      </c>
      <c r="BF156" s="167">
        <f>IF(N156="snížená",J156,0)</f>
        <v>0</v>
      </c>
      <c r="BG156" s="167">
        <f>IF(N156="zákl. přenesená",J156,0)</f>
        <v>0</v>
      </c>
      <c r="BH156" s="167">
        <f>IF(N156="sníž. přenesená",J156,0)</f>
        <v>0</v>
      </c>
      <c r="BI156" s="167">
        <f>IF(N156="nulová",J156,0)</f>
        <v>0</v>
      </c>
      <c r="BJ156" s="92" t="s">
        <v>15</v>
      </c>
      <c r="BK156" s="167">
        <f>ROUND(I156*H156,2)</f>
        <v>0</v>
      </c>
      <c r="BL156" s="92" t="s">
        <v>183</v>
      </c>
      <c r="BM156" s="166" t="s">
        <v>238</v>
      </c>
    </row>
    <row r="157" spans="2:47" s="99" customFormat="1" ht="12">
      <c r="B157" s="100"/>
      <c r="D157" s="168" t="s">
        <v>185</v>
      </c>
      <c r="F157" s="169" t="s">
        <v>239</v>
      </c>
      <c r="I157" s="5"/>
      <c r="L157" s="100"/>
      <c r="M157" s="170"/>
      <c r="T157" s="171"/>
      <c r="AT157" s="92" t="s">
        <v>185</v>
      </c>
      <c r="AU157" s="92" t="s">
        <v>79</v>
      </c>
    </row>
    <row r="158" spans="2:51" s="172" customFormat="1" ht="12">
      <c r="B158" s="173"/>
      <c r="D158" s="174" t="s">
        <v>187</v>
      </c>
      <c r="F158" s="176" t="s">
        <v>240</v>
      </c>
      <c r="H158" s="177">
        <v>2687.08</v>
      </c>
      <c r="I158" s="6"/>
      <c r="L158" s="173"/>
      <c r="M158" s="178"/>
      <c r="T158" s="179"/>
      <c r="AT158" s="175" t="s">
        <v>187</v>
      </c>
      <c r="AU158" s="175" t="s">
        <v>79</v>
      </c>
      <c r="AV158" s="172" t="s">
        <v>79</v>
      </c>
      <c r="AW158" s="172" t="s">
        <v>4</v>
      </c>
      <c r="AX158" s="172" t="s">
        <v>15</v>
      </c>
      <c r="AY158" s="175" t="s">
        <v>176</v>
      </c>
    </row>
    <row r="159" spans="2:65" s="99" customFormat="1" ht="37.9" customHeight="1">
      <c r="B159" s="100"/>
      <c r="C159" s="206" t="s">
        <v>241</v>
      </c>
      <c r="D159" s="206" t="s">
        <v>178</v>
      </c>
      <c r="E159" s="207" t="s">
        <v>242</v>
      </c>
      <c r="F159" s="208" t="s">
        <v>243</v>
      </c>
      <c r="G159" s="209" t="s">
        <v>191</v>
      </c>
      <c r="H159" s="210">
        <v>537.416</v>
      </c>
      <c r="I159" s="4"/>
      <c r="J159" s="211">
        <f>ROUND(I159*H159,2)</f>
        <v>0</v>
      </c>
      <c r="K159" s="208" t="s">
        <v>182</v>
      </c>
      <c r="L159" s="100"/>
      <c r="M159" s="212" t="s">
        <v>3</v>
      </c>
      <c r="N159" s="163" t="s">
        <v>42</v>
      </c>
      <c r="P159" s="164">
        <f>O159*H159</f>
        <v>0</v>
      </c>
      <c r="Q159" s="164">
        <v>0</v>
      </c>
      <c r="R159" s="164">
        <f>Q159*H159</f>
        <v>0</v>
      </c>
      <c r="S159" s="164">
        <v>0</v>
      </c>
      <c r="T159" s="165">
        <f>S159*H159</f>
        <v>0</v>
      </c>
      <c r="AR159" s="166" t="s">
        <v>183</v>
      </c>
      <c r="AT159" s="166" t="s">
        <v>178</v>
      </c>
      <c r="AU159" s="166" t="s">
        <v>79</v>
      </c>
      <c r="AY159" s="92" t="s">
        <v>176</v>
      </c>
      <c r="BE159" s="167">
        <f>IF(N159="základní",J159,0)</f>
        <v>0</v>
      </c>
      <c r="BF159" s="167">
        <f>IF(N159="snížená",J159,0)</f>
        <v>0</v>
      </c>
      <c r="BG159" s="167">
        <f>IF(N159="zákl. přenesená",J159,0)</f>
        <v>0</v>
      </c>
      <c r="BH159" s="167">
        <f>IF(N159="sníž. přenesená",J159,0)</f>
        <v>0</v>
      </c>
      <c r="BI159" s="167">
        <f>IF(N159="nulová",J159,0)</f>
        <v>0</v>
      </c>
      <c r="BJ159" s="92" t="s">
        <v>15</v>
      </c>
      <c r="BK159" s="167">
        <f>ROUND(I159*H159,2)</f>
        <v>0</v>
      </c>
      <c r="BL159" s="92" t="s">
        <v>183</v>
      </c>
      <c r="BM159" s="166" t="s">
        <v>244</v>
      </c>
    </row>
    <row r="160" spans="2:47" s="99" customFormat="1" ht="12">
      <c r="B160" s="100"/>
      <c r="D160" s="168" t="s">
        <v>185</v>
      </c>
      <c r="F160" s="169" t="s">
        <v>245</v>
      </c>
      <c r="I160" s="5"/>
      <c r="L160" s="100"/>
      <c r="M160" s="170"/>
      <c r="T160" s="171"/>
      <c r="AT160" s="92" t="s">
        <v>185</v>
      </c>
      <c r="AU160" s="92" t="s">
        <v>79</v>
      </c>
    </row>
    <row r="161" spans="2:65" s="99" customFormat="1" ht="44.25" customHeight="1">
      <c r="B161" s="100"/>
      <c r="C161" s="206" t="s">
        <v>246</v>
      </c>
      <c r="D161" s="206" t="s">
        <v>178</v>
      </c>
      <c r="E161" s="207" t="s">
        <v>247</v>
      </c>
      <c r="F161" s="208" t="s">
        <v>248</v>
      </c>
      <c r="G161" s="209" t="s">
        <v>249</v>
      </c>
      <c r="H161" s="210">
        <v>1074.832</v>
      </c>
      <c r="I161" s="4"/>
      <c r="J161" s="211">
        <f>ROUND(I161*H161,2)</f>
        <v>0</v>
      </c>
      <c r="K161" s="208" t="s">
        <v>182</v>
      </c>
      <c r="L161" s="100"/>
      <c r="M161" s="212" t="s">
        <v>3</v>
      </c>
      <c r="N161" s="163" t="s">
        <v>42</v>
      </c>
      <c r="P161" s="164">
        <f>O161*H161</f>
        <v>0</v>
      </c>
      <c r="Q161" s="164">
        <v>0</v>
      </c>
      <c r="R161" s="164">
        <f>Q161*H161</f>
        <v>0</v>
      </c>
      <c r="S161" s="164">
        <v>0</v>
      </c>
      <c r="T161" s="165">
        <f>S161*H161</f>
        <v>0</v>
      </c>
      <c r="AR161" s="166" t="s">
        <v>183</v>
      </c>
      <c r="AT161" s="166" t="s">
        <v>178</v>
      </c>
      <c r="AU161" s="166" t="s">
        <v>79</v>
      </c>
      <c r="AY161" s="92" t="s">
        <v>176</v>
      </c>
      <c r="BE161" s="167">
        <f>IF(N161="základní",J161,0)</f>
        <v>0</v>
      </c>
      <c r="BF161" s="167">
        <f>IF(N161="snížená",J161,0)</f>
        <v>0</v>
      </c>
      <c r="BG161" s="167">
        <f>IF(N161="zákl. přenesená",J161,0)</f>
        <v>0</v>
      </c>
      <c r="BH161" s="167">
        <f>IF(N161="sníž. přenesená",J161,0)</f>
        <v>0</v>
      </c>
      <c r="BI161" s="167">
        <f>IF(N161="nulová",J161,0)</f>
        <v>0</v>
      </c>
      <c r="BJ161" s="92" t="s">
        <v>15</v>
      </c>
      <c r="BK161" s="167">
        <f>ROUND(I161*H161,2)</f>
        <v>0</v>
      </c>
      <c r="BL161" s="92" t="s">
        <v>183</v>
      </c>
      <c r="BM161" s="166" t="s">
        <v>250</v>
      </c>
    </row>
    <row r="162" spans="2:47" s="99" customFormat="1" ht="12">
      <c r="B162" s="100"/>
      <c r="D162" s="168" t="s">
        <v>185</v>
      </c>
      <c r="F162" s="169" t="s">
        <v>251</v>
      </c>
      <c r="I162" s="5"/>
      <c r="L162" s="100"/>
      <c r="M162" s="170"/>
      <c r="T162" s="171"/>
      <c r="AT162" s="92" t="s">
        <v>185</v>
      </c>
      <c r="AU162" s="92" t="s">
        <v>79</v>
      </c>
    </row>
    <row r="163" spans="2:51" s="172" customFormat="1" ht="12">
      <c r="B163" s="173"/>
      <c r="D163" s="174" t="s">
        <v>187</v>
      </c>
      <c r="F163" s="176" t="s">
        <v>252</v>
      </c>
      <c r="H163" s="177">
        <v>1074.832</v>
      </c>
      <c r="I163" s="6"/>
      <c r="L163" s="173"/>
      <c r="M163" s="178"/>
      <c r="T163" s="179"/>
      <c r="AT163" s="175" t="s">
        <v>187</v>
      </c>
      <c r="AU163" s="175" t="s">
        <v>79</v>
      </c>
      <c r="AV163" s="172" t="s">
        <v>79</v>
      </c>
      <c r="AW163" s="172" t="s">
        <v>4</v>
      </c>
      <c r="AX163" s="172" t="s">
        <v>15</v>
      </c>
      <c r="AY163" s="175" t="s">
        <v>176</v>
      </c>
    </row>
    <row r="164" spans="2:65" s="99" customFormat="1" ht="44.25" customHeight="1">
      <c r="B164" s="100"/>
      <c r="C164" s="206" t="s">
        <v>253</v>
      </c>
      <c r="D164" s="206" t="s">
        <v>178</v>
      </c>
      <c r="E164" s="207" t="s">
        <v>254</v>
      </c>
      <c r="F164" s="208" t="s">
        <v>255</v>
      </c>
      <c r="G164" s="209" t="s">
        <v>191</v>
      </c>
      <c r="H164" s="210">
        <v>54.18</v>
      </c>
      <c r="I164" s="4"/>
      <c r="J164" s="211">
        <f>ROUND(I164*H164,2)</f>
        <v>0</v>
      </c>
      <c r="K164" s="208" t="s">
        <v>182</v>
      </c>
      <c r="L164" s="100"/>
      <c r="M164" s="212" t="s">
        <v>3</v>
      </c>
      <c r="N164" s="163" t="s">
        <v>42</v>
      </c>
      <c r="P164" s="164">
        <f>O164*H164</f>
        <v>0</v>
      </c>
      <c r="Q164" s="164">
        <v>0</v>
      </c>
      <c r="R164" s="164">
        <f>Q164*H164</f>
        <v>0</v>
      </c>
      <c r="S164" s="164">
        <v>0</v>
      </c>
      <c r="T164" s="165">
        <f>S164*H164</f>
        <v>0</v>
      </c>
      <c r="AR164" s="166" t="s">
        <v>183</v>
      </c>
      <c r="AT164" s="166" t="s">
        <v>178</v>
      </c>
      <c r="AU164" s="166" t="s">
        <v>79</v>
      </c>
      <c r="AY164" s="92" t="s">
        <v>176</v>
      </c>
      <c r="BE164" s="167">
        <f>IF(N164="základní",J164,0)</f>
        <v>0</v>
      </c>
      <c r="BF164" s="167">
        <f>IF(N164="snížená",J164,0)</f>
        <v>0</v>
      </c>
      <c r="BG164" s="167">
        <f>IF(N164="zákl. přenesená",J164,0)</f>
        <v>0</v>
      </c>
      <c r="BH164" s="167">
        <f>IF(N164="sníž. přenesená",J164,0)</f>
        <v>0</v>
      </c>
      <c r="BI164" s="167">
        <f>IF(N164="nulová",J164,0)</f>
        <v>0</v>
      </c>
      <c r="BJ164" s="92" t="s">
        <v>15</v>
      </c>
      <c r="BK164" s="167">
        <f>ROUND(I164*H164,2)</f>
        <v>0</v>
      </c>
      <c r="BL164" s="92" t="s">
        <v>183</v>
      </c>
      <c r="BM164" s="166" t="s">
        <v>256</v>
      </c>
    </row>
    <row r="165" spans="2:47" s="99" customFormat="1" ht="12">
      <c r="B165" s="100"/>
      <c r="D165" s="168" t="s">
        <v>185</v>
      </c>
      <c r="F165" s="169" t="s">
        <v>257</v>
      </c>
      <c r="I165" s="5"/>
      <c r="L165" s="100"/>
      <c r="M165" s="170"/>
      <c r="T165" s="171"/>
      <c r="AT165" s="92" t="s">
        <v>185</v>
      </c>
      <c r="AU165" s="92" t="s">
        <v>79</v>
      </c>
    </row>
    <row r="166" spans="2:51" s="180" customFormat="1" ht="12">
      <c r="B166" s="181"/>
      <c r="D166" s="174" t="s">
        <v>187</v>
      </c>
      <c r="E166" s="182" t="s">
        <v>3</v>
      </c>
      <c r="F166" s="183" t="s">
        <v>200</v>
      </c>
      <c r="H166" s="182" t="s">
        <v>3</v>
      </c>
      <c r="I166" s="7"/>
      <c r="L166" s="181"/>
      <c r="M166" s="184"/>
      <c r="T166" s="185"/>
      <c r="AT166" s="182" t="s">
        <v>187</v>
      </c>
      <c r="AU166" s="182" t="s">
        <v>79</v>
      </c>
      <c r="AV166" s="180" t="s">
        <v>15</v>
      </c>
      <c r="AW166" s="180" t="s">
        <v>33</v>
      </c>
      <c r="AX166" s="180" t="s">
        <v>71</v>
      </c>
      <c r="AY166" s="182" t="s">
        <v>176</v>
      </c>
    </row>
    <row r="167" spans="2:51" s="172" customFormat="1" ht="12">
      <c r="B167" s="173"/>
      <c r="D167" s="174" t="s">
        <v>187</v>
      </c>
      <c r="E167" s="175" t="s">
        <v>3</v>
      </c>
      <c r="F167" s="176" t="s">
        <v>258</v>
      </c>
      <c r="H167" s="177">
        <v>54.18</v>
      </c>
      <c r="I167" s="6"/>
      <c r="L167" s="173"/>
      <c r="M167" s="178"/>
      <c r="T167" s="179"/>
      <c r="AT167" s="175" t="s">
        <v>187</v>
      </c>
      <c r="AU167" s="175" t="s">
        <v>79</v>
      </c>
      <c r="AV167" s="172" t="s">
        <v>79</v>
      </c>
      <c r="AW167" s="172" t="s">
        <v>33</v>
      </c>
      <c r="AX167" s="172" t="s">
        <v>15</v>
      </c>
      <c r="AY167" s="175" t="s">
        <v>176</v>
      </c>
    </row>
    <row r="168" spans="2:65" s="99" customFormat="1" ht="33" customHeight="1">
      <c r="B168" s="100"/>
      <c r="C168" s="206" t="s">
        <v>259</v>
      </c>
      <c r="D168" s="206" t="s">
        <v>178</v>
      </c>
      <c r="E168" s="207" t="s">
        <v>260</v>
      </c>
      <c r="F168" s="208" t="s">
        <v>261</v>
      </c>
      <c r="G168" s="209" t="s">
        <v>181</v>
      </c>
      <c r="H168" s="210">
        <v>577.5</v>
      </c>
      <c r="I168" s="4"/>
      <c r="J168" s="211">
        <f>ROUND(I168*H168,2)</f>
        <v>0</v>
      </c>
      <c r="K168" s="208" t="s">
        <v>182</v>
      </c>
      <c r="L168" s="100"/>
      <c r="M168" s="212" t="s">
        <v>3</v>
      </c>
      <c r="N168" s="163" t="s">
        <v>42</v>
      </c>
      <c r="P168" s="164">
        <f>O168*H168</f>
        <v>0</v>
      </c>
      <c r="Q168" s="164">
        <v>0</v>
      </c>
      <c r="R168" s="164">
        <f>Q168*H168</f>
        <v>0</v>
      </c>
      <c r="S168" s="164">
        <v>0</v>
      </c>
      <c r="T168" s="165">
        <f>S168*H168</f>
        <v>0</v>
      </c>
      <c r="AR168" s="166" t="s">
        <v>183</v>
      </c>
      <c r="AT168" s="166" t="s">
        <v>178</v>
      </c>
      <c r="AU168" s="166" t="s">
        <v>79</v>
      </c>
      <c r="AY168" s="92" t="s">
        <v>176</v>
      </c>
      <c r="BE168" s="167">
        <f>IF(N168="základní",J168,0)</f>
        <v>0</v>
      </c>
      <c r="BF168" s="167">
        <f>IF(N168="snížená",J168,0)</f>
        <v>0</v>
      </c>
      <c r="BG168" s="167">
        <f>IF(N168="zákl. přenesená",J168,0)</f>
        <v>0</v>
      </c>
      <c r="BH168" s="167">
        <f>IF(N168="sníž. přenesená",J168,0)</f>
        <v>0</v>
      </c>
      <c r="BI168" s="167">
        <f>IF(N168="nulová",J168,0)</f>
        <v>0</v>
      </c>
      <c r="BJ168" s="92" t="s">
        <v>15</v>
      </c>
      <c r="BK168" s="167">
        <f>ROUND(I168*H168,2)</f>
        <v>0</v>
      </c>
      <c r="BL168" s="92" t="s">
        <v>183</v>
      </c>
      <c r="BM168" s="166" t="s">
        <v>262</v>
      </c>
    </row>
    <row r="169" spans="2:47" s="99" customFormat="1" ht="12">
      <c r="B169" s="100"/>
      <c r="D169" s="168" t="s">
        <v>185</v>
      </c>
      <c r="F169" s="169" t="s">
        <v>263</v>
      </c>
      <c r="I169" s="5"/>
      <c r="L169" s="100"/>
      <c r="M169" s="170"/>
      <c r="T169" s="171"/>
      <c r="AT169" s="92" t="s">
        <v>185</v>
      </c>
      <c r="AU169" s="92" t="s">
        <v>79</v>
      </c>
    </row>
    <row r="170" spans="2:51" s="172" customFormat="1" ht="12">
      <c r="B170" s="173"/>
      <c r="D170" s="174" t="s">
        <v>187</v>
      </c>
      <c r="E170" s="175" t="s">
        <v>3</v>
      </c>
      <c r="F170" s="176" t="s">
        <v>264</v>
      </c>
      <c r="H170" s="177">
        <v>577.5</v>
      </c>
      <c r="I170" s="6"/>
      <c r="L170" s="173"/>
      <c r="M170" s="178"/>
      <c r="T170" s="179"/>
      <c r="AT170" s="175" t="s">
        <v>187</v>
      </c>
      <c r="AU170" s="175" t="s">
        <v>79</v>
      </c>
      <c r="AV170" s="172" t="s">
        <v>79</v>
      </c>
      <c r="AW170" s="172" t="s">
        <v>33</v>
      </c>
      <c r="AX170" s="172" t="s">
        <v>15</v>
      </c>
      <c r="AY170" s="175" t="s">
        <v>176</v>
      </c>
    </row>
    <row r="171" spans="2:63" s="151" customFormat="1" ht="22.9" customHeight="1">
      <c r="B171" s="152"/>
      <c r="D171" s="153" t="s">
        <v>70</v>
      </c>
      <c r="E171" s="161" t="s">
        <v>79</v>
      </c>
      <c r="F171" s="161" t="s">
        <v>265</v>
      </c>
      <c r="I171" s="3"/>
      <c r="J171" s="162">
        <f>BK171</f>
        <v>0</v>
      </c>
      <c r="L171" s="152"/>
      <c r="M171" s="156"/>
      <c r="P171" s="157">
        <f>SUM(P172:P279)</f>
        <v>0</v>
      </c>
      <c r="R171" s="157">
        <f>SUM(R172:R279)</f>
        <v>998.6207258600001</v>
      </c>
      <c r="T171" s="158">
        <f>SUM(T172:T279)</f>
        <v>0</v>
      </c>
      <c r="AR171" s="153" t="s">
        <v>15</v>
      </c>
      <c r="AT171" s="159" t="s">
        <v>70</v>
      </c>
      <c r="AU171" s="159" t="s">
        <v>15</v>
      </c>
      <c r="AY171" s="153" t="s">
        <v>176</v>
      </c>
      <c r="BK171" s="160">
        <f>SUM(BK172:BK279)</f>
        <v>0</v>
      </c>
    </row>
    <row r="172" spans="2:65" s="99" customFormat="1" ht="66.75" customHeight="1">
      <c r="B172" s="100"/>
      <c r="C172" s="206" t="s">
        <v>266</v>
      </c>
      <c r="D172" s="206" t="s">
        <v>178</v>
      </c>
      <c r="E172" s="207" t="s">
        <v>267</v>
      </c>
      <c r="F172" s="208" t="s">
        <v>268</v>
      </c>
      <c r="G172" s="209" t="s">
        <v>269</v>
      </c>
      <c r="H172" s="210">
        <v>90.3</v>
      </c>
      <c r="I172" s="4"/>
      <c r="J172" s="211">
        <f>ROUND(I172*H172,2)</f>
        <v>0</v>
      </c>
      <c r="K172" s="208" t="s">
        <v>182</v>
      </c>
      <c r="L172" s="100"/>
      <c r="M172" s="212" t="s">
        <v>3</v>
      </c>
      <c r="N172" s="163" t="s">
        <v>42</v>
      </c>
      <c r="P172" s="164">
        <f>O172*H172</f>
        <v>0</v>
      </c>
      <c r="Q172" s="164">
        <v>0.20449</v>
      </c>
      <c r="R172" s="164">
        <f>Q172*H172</f>
        <v>18.465447</v>
      </c>
      <c r="S172" s="164">
        <v>0</v>
      </c>
      <c r="T172" s="165">
        <f>S172*H172</f>
        <v>0</v>
      </c>
      <c r="AR172" s="166" t="s">
        <v>183</v>
      </c>
      <c r="AT172" s="166" t="s">
        <v>178</v>
      </c>
      <c r="AU172" s="166" t="s">
        <v>79</v>
      </c>
      <c r="AY172" s="92" t="s">
        <v>176</v>
      </c>
      <c r="BE172" s="167">
        <f>IF(N172="základní",J172,0)</f>
        <v>0</v>
      </c>
      <c r="BF172" s="167">
        <f>IF(N172="snížená",J172,0)</f>
        <v>0</v>
      </c>
      <c r="BG172" s="167">
        <f>IF(N172="zákl. přenesená",J172,0)</f>
        <v>0</v>
      </c>
      <c r="BH172" s="167">
        <f>IF(N172="sníž. přenesená",J172,0)</f>
        <v>0</v>
      </c>
      <c r="BI172" s="167">
        <f>IF(N172="nulová",J172,0)</f>
        <v>0</v>
      </c>
      <c r="BJ172" s="92" t="s">
        <v>15</v>
      </c>
      <c r="BK172" s="167">
        <f>ROUND(I172*H172,2)</f>
        <v>0</v>
      </c>
      <c r="BL172" s="92" t="s">
        <v>183</v>
      </c>
      <c r="BM172" s="166" t="s">
        <v>270</v>
      </c>
    </row>
    <row r="173" spans="2:47" s="99" customFormat="1" ht="12">
      <c r="B173" s="100"/>
      <c r="D173" s="168" t="s">
        <v>185</v>
      </c>
      <c r="F173" s="169" t="s">
        <v>271</v>
      </c>
      <c r="I173" s="5"/>
      <c r="L173" s="100"/>
      <c r="M173" s="170"/>
      <c r="T173" s="171"/>
      <c r="AT173" s="92" t="s">
        <v>185</v>
      </c>
      <c r="AU173" s="92" t="s">
        <v>79</v>
      </c>
    </row>
    <row r="174" spans="2:51" s="172" customFormat="1" ht="12">
      <c r="B174" s="173"/>
      <c r="D174" s="174" t="s">
        <v>187</v>
      </c>
      <c r="E174" s="175" t="s">
        <v>3</v>
      </c>
      <c r="F174" s="176" t="s">
        <v>272</v>
      </c>
      <c r="H174" s="177">
        <v>90.3</v>
      </c>
      <c r="I174" s="6"/>
      <c r="L174" s="173"/>
      <c r="M174" s="178"/>
      <c r="T174" s="179"/>
      <c r="AT174" s="175" t="s">
        <v>187</v>
      </c>
      <c r="AU174" s="175" t="s">
        <v>79</v>
      </c>
      <c r="AV174" s="172" t="s">
        <v>79</v>
      </c>
      <c r="AW174" s="172" t="s">
        <v>33</v>
      </c>
      <c r="AX174" s="172" t="s">
        <v>15</v>
      </c>
      <c r="AY174" s="175" t="s">
        <v>176</v>
      </c>
    </row>
    <row r="175" spans="2:65" s="99" customFormat="1" ht="16.5" customHeight="1">
      <c r="B175" s="100"/>
      <c r="C175" s="206" t="s">
        <v>273</v>
      </c>
      <c r="D175" s="206" t="s">
        <v>178</v>
      </c>
      <c r="E175" s="207" t="s">
        <v>274</v>
      </c>
      <c r="F175" s="208" t="s">
        <v>275</v>
      </c>
      <c r="G175" s="209" t="s">
        <v>269</v>
      </c>
      <c r="H175" s="210">
        <v>219.5</v>
      </c>
      <c r="I175" s="4"/>
      <c r="J175" s="211">
        <f>ROUND(I175*H175,2)</f>
        <v>0</v>
      </c>
      <c r="K175" s="208" t="s">
        <v>3</v>
      </c>
      <c r="L175" s="100"/>
      <c r="M175" s="212" t="s">
        <v>3</v>
      </c>
      <c r="N175" s="163" t="s">
        <v>42</v>
      </c>
      <c r="P175" s="164">
        <f>O175*H175</f>
        <v>0</v>
      </c>
      <c r="Q175" s="164">
        <v>0.0001</v>
      </c>
      <c r="R175" s="164">
        <f>Q175*H175</f>
        <v>0.02195</v>
      </c>
      <c r="S175" s="164">
        <v>0</v>
      </c>
      <c r="T175" s="165">
        <f>S175*H175</f>
        <v>0</v>
      </c>
      <c r="AR175" s="166" t="s">
        <v>183</v>
      </c>
      <c r="AT175" s="166" t="s">
        <v>178</v>
      </c>
      <c r="AU175" s="166" t="s">
        <v>79</v>
      </c>
      <c r="AY175" s="92" t="s">
        <v>176</v>
      </c>
      <c r="BE175" s="167">
        <f>IF(N175="základní",J175,0)</f>
        <v>0</v>
      </c>
      <c r="BF175" s="167">
        <f>IF(N175="snížená",J175,0)</f>
        <v>0</v>
      </c>
      <c r="BG175" s="167">
        <f>IF(N175="zákl. přenesená",J175,0)</f>
        <v>0</v>
      </c>
      <c r="BH175" s="167">
        <f>IF(N175="sníž. přenesená",J175,0)</f>
        <v>0</v>
      </c>
      <c r="BI175" s="167">
        <f>IF(N175="nulová",J175,0)</f>
        <v>0</v>
      </c>
      <c r="BJ175" s="92" t="s">
        <v>15</v>
      </c>
      <c r="BK175" s="167">
        <f>ROUND(I175*H175,2)</f>
        <v>0</v>
      </c>
      <c r="BL175" s="92" t="s">
        <v>183</v>
      </c>
      <c r="BM175" s="166" t="s">
        <v>276</v>
      </c>
    </row>
    <row r="176" spans="2:65" s="99" customFormat="1" ht="44.25" customHeight="1">
      <c r="B176" s="100"/>
      <c r="C176" s="206" t="s">
        <v>277</v>
      </c>
      <c r="D176" s="206" t="s">
        <v>178</v>
      </c>
      <c r="E176" s="207" t="s">
        <v>278</v>
      </c>
      <c r="F176" s="208" t="s">
        <v>279</v>
      </c>
      <c r="G176" s="209" t="s">
        <v>269</v>
      </c>
      <c r="H176" s="210">
        <v>219.5</v>
      </c>
      <c r="I176" s="4"/>
      <c r="J176" s="211">
        <f>ROUND(I176*H176,2)</f>
        <v>0</v>
      </c>
      <c r="K176" s="208" t="s">
        <v>182</v>
      </c>
      <c r="L176" s="100"/>
      <c r="M176" s="212" t="s">
        <v>3</v>
      </c>
      <c r="N176" s="163" t="s">
        <v>42</v>
      </c>
      <c r="P176" s="164">
        <f>O176*H176</f>
        <v>0</v>
      </c>
      <c r="Q176" s="164">
        <v>0.00076</v>
      </c>
      <c r="R176" s="164">
        <f>Q176*H176</f>
        <v>0.16682</v>
      </c>
      <c r="S176" s="164">
        <v>0</v>
      </c>
      <c r="T176" s="165">
        <f>S176*H176</f>
        <v>0</v>
      </c>
      <c r="AR176" s="166" t="s">
        <v>183</v>
      </c>
      <c r="AT176" s="166" t="s">
        <v>178</v>
      </c>
      <c r="AU176" s="166" t="s">
        <v>79</v>
      </c>
      <c r="AY176" s="92" t="s">
        <v>176</v>
      </c>
      <c r="BE176" s="167">
        <f>IF(N176="základní",J176,0)</f>
        <v>0</v>
      </c>
      <c r="BF176" s="167">
        <f>IF(N176="snížená",J176,0)</f>
        <v>0</v>
      </c>
      <c r="BG176" s="167">
        <f>IF(N176="zákl. přenesená",J176,0)</f>
        <v>0</v>
      </c>
      <c r="BH176" s="167">
        <f>IF(N176="sníž. přenesená",J176,0)</f>
        <v>0</v>
      </c>
      <c r="BI176" s="167">
        <f>IF(N176="nulová",J176,0)</f>
        <v>0</v>
      </c>
      <c r="BJ176" s="92" t="s">
        <v>15</v>
      </c>
      <c r="BK176" s="167">
        <f>ROUND(I176*H176,2)</f>
        <v>0</v>
      </c>
      <c r="BL176" s="92" t="s">
        <v>183</v>
      </c>
      <c r="BM176" s="166" t="s">
        <v>280</v>
      </c>
    </row>
    <row r="177" spans="2:47" s="99" customFormat="1" ht="12">
      <c r="B177" s="100"/>
      <c r="D177" s="168" t="s">
        <v>185</v>
      </c>
      <c r="F177" s="169" t="s">
        <v>281</v>
      </c>
      <c r="I177" s="5"/>
      <c r="L177" s="100"/>
      <c r="M177" s="170"/>
      <c r="T177" s="171"/>
      <c r="AT177" s="92" t="s">
        <v>185</v>
      </c>
      <c r="AU177" s="92" t="s">
        <v>79</v>
      </c>
    </row>
    <row r="178" spans="2:51" s="172" customFormat="1" ht="12">
      <c r="B178" s="173"/>
      <c r="D178" s="174" t="s">
        <v>187</v>
      </c>
      <c r="E178" s="175" t="s">
        <v>3</v>
      </c>
      <c r="F178" s="176" t="s">
        <v>282</v>
      </c>
      <c r="H178" s="177">
        <v>219.5</v>
      </c>
      <c r="I178" s="6"/>
      <c r="L178" s="173"/>
      <c r="M178" s="178"/>
      <c r="T178" s="179"/>
      <c r="AT178" s="175" t="s">
        <v>187</v>
      </c>
      <c r="AU178" s="175" t="s">
        <v>79</v>
      </c>
      <c r="AV178" s="172" t="s">
        <v>79</v>
      </c>
      <c r="AW178" s="172" t="s">
        <v>33</v>
      </c>
      <c r="AX178" s="172" t="s">
        <v>15</v>
      </c>
      <c r="AY178" s="175" t="s">
        <v>176</v>
      </c>
    </row>
    <row r="179" spans="2:65" s="99" customFormat="1" ht="24.2" customHeight="1">
      <c r="B179" s="100"/>
      <c r="C179" s="206" t="s">
        <v>9</v>
      </c>
      <c r="D179" s="206" t="s">
        <v>178</v>
      </c>
      <c r="E179" s="207" t="s">
        <v>283</v>
      </c>
      <c r="F179" s="208" t="s">
        <v>284</v>
      </c>
      <c r="G179" s="209" t="s">
        <v>269</v>
      </c>
      <c r="H179" s="210">
        <v>11.4</v>
      </c>
      <c r="I179" s="4"/>
      <c r="J179" s="211">
        <f>ROUND(I179*H179,2)</f>
        <v>0</v>
      </c>
      <c r="K179" s="208" t="s">
        <v>182</v>
      </c>
      <c r="L179" s="100"/>
      <c r="M179" s="212" t="s">
        <v>3</v>
      </c>
      <c r="N179" s="163" t="s">
        <v>42</v>
      </c>
      <c r="P179" s="164">
        <f>O179*H179</f>
        <v>0</v>
      </c>
      <c r="Q179" s="164">
        <v>0.00584</v>
      </c>
      <c r="R179" s="164">
        <f>Q179*H179</f>
        <v>0.066576</v>
      </c>
      <c r="S179" s="164">
        <v>0</v>
      </c>
      <c r="T179" s="165">
        <f>S179*H179</f>
        <v>0</v>
      </c>
      <c r="AR179" s="166" t="s">
        <v>183</v>
      </c>
      <c r="AT179" s="166" t="s">
        <v>178</v>
      </c>
      <c r="AU179" s="166" t="s">
        <v>79</v>
      </c>
      <c r="AY179" s="92" t="s">
        <v>176</v>
      </c>
      <c r="BE179" s="167">
        <f>IF(N179="základní",J179,0)</f>
        <v>0</v>
      </c>
      <c r="BF179" s="167">
        <f>IF(N179="snížená",J179,0)</f>
        <v>0</v>
      </c>
      <c r="BG179" s="167">
        <f>IF(N179="zákl. přenesená",J179,0)</f>
        <v>0</v>
      </c>
      <c r="BH179" s="167">
        <f>IF(N179="sníž. přenesená",J179,0)</f>
        <v>0</v>
      </c>
      <c r="BI179" s="167">
        <f>IF(N179="nulová",J179,0)</f>
        <v>0</v>
      </c>
      <c r="BJ179" s="92" t="s">
        <v>15</v>
      </c>
      <c r="BK179" s="167">
        <f>ROUND(I179*H179,2)</f>
        <v>0</v>
      </c>
      <c r="BL179" s="92" t="s">
        <v>183</v>
      </c>
      <c r="BM179" s="166" t="s">
        <v>285</v>
      </c>
    </row>
    <row r="180" spans="2:47" s="99" customFormat="1" ht="12">
      <c r="B180" s="100"/>
      <c r="D180" s="168" t="s">
        <v>185</v>
      </c>
      <c r="F180" s="169" t="s">
        <v>286</v>
      </c>
      <c r="I180" s="5"/>
      <c r="L180" s="100"/>
      <c r="M180" s="170"/>
      <c r="T180" s="171"/>
      <c r="AT180" s="92" t="s">
        <v>185</v>
      </c>
      <c r="AU180" s="92" t="s">
        <v>79</v>
      </c>
    </row>
    <row r="181" spans="2:51" s="172" customFormat="1" ht="12">
      <c r="B181" s="173"/>
      <c r="D181" s="174" t="s">
        <v>187</v>
      </c>
      <c r="E181" s="175" t="s">
        <v>3</v>
      </c>
      <c r="F181" s="176" t="s">
        <v>287</v>
      </c>
      <c r="H181" s="177">
        <v>11.4</v>
      </c>
      <c r="I181" s="6"/>
      <c r="L181" s="173"/>
      <c r="M181" s="178"/>
      <c r="T181" s="179"/>
      <c r="AT181" s="175" t="s">
        <v>187</v>
      </c>
      <c r="AU181" s="175" t="s">
        <v>79</v>
      </c>
      <c r="AV181" s="172" t="s">
        <v>79</v>
      </c>
      <c r="AW181" s="172" t="s">
        <v>33</v>
      </c>
      <c r="AX181" s="172" t="s">
        <v>15</v>
      </c>
      <c r="AY181" s="175" t="s">
        <v>176</v>
      </c>
    </row>
    <row r="182" spans="2:65" s="99" customFormat="1" ht="16.5" customHeight="1">
      <c r="B182" s="100"/>
      <c r="C182" s="206" t="s">
        <v>288</v>
      </c>
      <c r="D182" s="206" t="s">
        <v>178</v>
      </c>
      <c r="E182" s="207" t="s">
        <v>289</v>
      </c>
      <c r="F182" s="208" t="s">
        <v>290</v>
      </c>
      <c r="G182" s="209" t="s">
        <v>291</v>
      </c>
      <c r="H182" s="210">
        <v>2</v>
      </c>
      <c r="I182" s="4"/>
      <c r="J182" s="211">
        <f>ROUND(I182*H182,2)</f>
        <v>0</v>
      </c>
      <c r="K182" s="208" t="s">
        <v>3</v>
      </c>
      <c r="L182" s="100"/>
      <c r="M182" s="212" t="s">
        <v>3</v>
      </c>
      <c r="N182" s="163" t="s">
        <v>42</v>
      </c>
      <c r="P182" s="164">
        <f>O182*H182</f>
        <v>0</v>
      </c>
      <c r="Q182" s="164">
        <v>0</v>
      </c>
      <c r="R182" s="164">
        <f>Q182*H182</f>
        <v>0</v>
      </c>
      <c r="S182" s="164">
        <v>0</v>
      </c>
      <c r="T182" s="165">
        <f>S182*H182</f>
        <v>0</v>
      </c>
      <c r="AR182" s="166" t="s">
        <v>183</v>
      </c>
      <c r="AT182" s="166" t="s">
        <v>178</v>
      </c>
      <c r="AU182" s="166" t="s">
        <v>79</v>
      </c>
      <c r="AY182" s="92" t="s">
        <v>176</v>
      </c>
      <c r="BE182" s="167">
        <f>IF(N182="základní",J182,0)</f>
        <v>0</v>
      </c>
      <c r="BF182" s="167">
        <f>IF(N182="snížená",J182,0)</f>
        <v>0</v>
      </c>
      <c r="BG182" s="167">
        <f>IF(N182="zákl. přenesená",J182,0)</f>
        <v>0</v>
      </c>
      <c r="BH182" s="167">
        <f>IF(N182="sníž. přenesená",J182,0)</f>
        <v>0</v>
      </c>
      <c r="BI182" s="167">
        <f>IF(N182="nulová",J182,0)</f>
        <v>0</v>
      </c>
      <c r="BJ182" s="92" t="s">
        <v>15</v>
      </c>
      <c r="BK182" s="167">
        <f>ROUND(I182*H182,2)</f>
        <v>0</v>
      </c>
      <c r="BL182" s="92" t="s">
        <v>183</v>
      </c>
      <c r="BM182" s="166" t="s">
        <v>292</v>
      </c>
    </row>
    <row r="183" spans="2:65" s="99" customFormat="1" ht="44.25" customHeight="1">
      <c r="B183" s="100"/>
      <c r="C183" s="206" t="s">
        <v>293</v>
      </c>
      <c r="D183" s="206" t="s">
        <v>178</v>
      </c>
      <c r="E183" s="207" t="s">
        <v>294</v>
      </c>
      <c r="F183" s="208" t="s">
        <v>295</v>
      </c>
      <c r="G183" s="209" t="s">
        <v>269</v>
      </c>
      <c r="H183" s="210">
        <v>182</v>
      </c>
      <c r="I183" s="4"/>
      <c r="J183" s="211">
        <f>ROUND(I183*H183,2)</f>
        <v>0</v>
      </c>
      <c r="K183" s="208" t="s">
        <v>182</v>
      </c>
      <c r="L183" s="100"/>
      <c r="M183" s="212" t="s">
        <v>3</v>
      </c>
      <c r="N183" s="163" t="s">
        <v>42</v>
      </c>
      <c r="P183" s="164">
        <f>O183*H183</f>
        <v>0</v>
      </c>
      <c r="Q183" s="164">
        <v>0.00011</v>
      </c>
      <c r="R183" s="164">
        <f>Q183*H183</f>
        <v>0.02002</v>
      </c>
      <c r="S183" s="164">
        <v>0</v>
      </c>
      <c r="T183" s="165">
        <f>S183*H183</f>
        <v>0</v>
      </c>
      <c r="AR183" s="166" t="s">
        <v>183</v>
      </c>
      <c r="AT183" s="166" t="s">
        <v>178</v>
      </c>
      <c r="AU183" s="166" t="s">
        <v>79</v>
      </c>
      <c r="AY183" s="92" t="s">
        <v>176</v>
      </c>
      <c r="BE183" s="167">
        <f>IF(N183="základní",J183,0)</f>
        <v>0</v>
      </c>
      <c r="BF183" s="167">
        <f>IF(N183="snížená",J183,0)</f>
        <v>0</v>
      </c>
      <c r="BG183" s="167">
        <f>IF(N183="zákl. přenesená",J183,0)</f>
        <v>0</v>
      </c>
      <c r="BH183" s="167">
        <f>IF(N183="sníž. přenesená",J183,0)</f>
        <v>0</v>
      </c>
      <c r="BI183" s="167">
        <f>IF(N183="nulová",J183,0)</f>
        <v>0</v>
      </c>
      <c r="BJ183" s="92" t="s">
        <v>15</v>
      </c>
      <c r="BK183" s="167">
        <f>ROUND(I183*H183,2)</f>
        <v>0</v>
      </c>
      <c r="BL183" s="92" t="s">
        <v>183</v>
      </c>
      <c r="BM183" s="166" t="s">
        <v>296</v>
      </c>
    </row>
    <row r="184" spans="2:47" s="99" customFormat="1" ht="12">
      <c r="B184" s="100"/>
      <c r="D184" s="168" t="s">
        <v>185</v>
      </c>
      <c r="F184" s="169" t="s">
        <v>297</v>
      </c>
      <c r="I184" s="5"/>
      <c r="L184" s="100"/>
      <c r="M184" s="170"/>
      <c r="T184" s="171"/>
      <c r="AT184" s="92" t="s">
        <v>185</v>
      </c>
      <c r="AU184" s="92" t="s">
        <v>79</v>
      </c>
    </row>
    <row r="185" spans="2:51" s="180" customFormat="1" ht="12">
      <c r="B185" s="181"/>
      <c r="D185" s="174" t="s">
        <v>187</v>
      </c>
      <c r="E185" s="182" t="s">
        <v>3</v>
      </c>
      <c r="F185" s="183" t="s">
        <v>298</v>
      </c>
      <c r="H185" s="182" t="s">
        <v>3</v>
      </c>
      <c r="I185" s="7"/>
      <c r="L185" s="181"/>
      <c r="M185" s="184"/>
      <c r="T185" s="185"/>
      <c r="AT185" s="182" t="s">
        <v>187</v>
      </c>
      <c r="AU185" s="182" t="s">
        <v>79</v>
      </c>
      <c r="AV185" s="180" t="s">
        <v>15</v>
      </c>
      <c r="AW185" s="180" t="s">
        <v>33</v>
      </c>
      <c r="AX185" s="180" t="s">
        <v>71</v>
      </c>
      <c r="AY185" s="182" t="s">
        <v>176</v>
      </c>
    </row>
    <row r="186" spans="2:51" s="172" customFormat="1" ht="12">
      <c r="B186" s="173"/>
      <c r="D186" s="174" t="s">
        <v>187</v>
      </c>
      <c r="E186" s="175" t="s">
        <v>3</v>
      </c>
      <c r="F186" s="176" t="s">
        <v>299</v>
      </c>
      <c r="H186" s="177">
        <v>182</v>
      </c>
      <c r="I186" s="6"/>
      <c r="L186" s="173"/>
      <c r="M186" s="178"/>
      <c r="T186" s="179"/>
      <c r="AT186" s="175" t="s">
        <v>187</v>
      </c>
      <c r="AU186" s="175" t="s">
        <v>79</v>
      </c>
      <c r="AV186" s="172" t="s">
        <v>79</v>
      </c>
      <c r="AW186" s="172" t="s">
        <v>33</v>
      </c>
      <c r="AX186" s="172" t="s">
        <v>15</v>
      </c>
      <c r="AY186" s="175" t="s">
        <v>176</v>
      </c>
    </row>
    <row r="187" spans="2:65" s="99" customFormat="1" ht="44.25" customHeight="1">
      <c r="B187" s="100"/>
      <c r="C187" s="206" t="s">
        <v>300</v>
      </c>
      <c r="D187" s="206" t="s">
        <v>178</v>
      </c>
      <c r="E187" s="207" t="s">
        <v>301</v>
      </c>
      <c r="F187" s="208" t="s">
        <v>302</v>
      </c>
      <c r="G187" s="209" t="s">
        <v>269</v>
      </c>
      <c r="H187" s="210">
        <v>88</v>
      </c>
      <c r="I187" s="4"/>
      <c r="J187" s="211">
        <f>ROUND(I187*H187,2)</f>
        <v>0</v>
      </c>
      <c r="K187" s="208" t="s">
        <v>182</v>
      </c>
      <c r="L187" s="100"/>
      <c r="M187" s="212" t="s">
        <v>3</v>
      </c>
      <c r="N187" s="163" t="s">
        <v>42</v>
      </c>
      <c r="P187" s="164">
        <f>O187*H187</f>
        <v>0</v>
      </c>
      <c r="Q187" s="164">
        <v>0.00012</v>
      </c>
      <c r="R187" s="164">
        <f>Q187*H187</f>
        <v>0.01056</v>
      </c>
      <c r="S187" s="164">
        <v>0</v>
      </c>
      <c r="T187" s="165">
        <f>S187*H187</f>
        <v>0</v>
      </c>
      <c r="AR187" s="166" t="s">
        <v>183</v>
      </c>
      <c r="AT187" s="166" t="s">
        <v>178</v>
      </c>
      <c r="AU187" s="166" t="s">
        <v>79</v>
      </c>
      <c r="AY187" s="92" t="s">
        <v>176</v>
      </c>
      <c r="BE187" s="167">
        <f>IF(N187="základní",J187,0)</f>
        <v>0</v>
      </c>
      <c r="BF187" s="167">
        <f>IF(N187="snížená",J187,0)</f>
        <v>0</v>
      </c>
      <c r="BG187" s="167">
        <f>IF(N187="zákl. přenesená",J187,0)</f>
        <v>0</v>
      </c>
      <c r="BH187" s="167">
        <f>IF(N187="sníž. přenesená",J187,0)</f>
        <v>0</v>
      </c>
      <c r="BI187" s="167">
        <f>IF(N187="nulová",J187,0)</f>
        <v>0</v>
      </c>
      <c r="BJ187" s="92" t="s">
        <v>15</v>
      </c>
      <c r="BK187" s="167">
        <f>ROUND(I187*H187,2)</f>
        <v>0</v>
      </c>
      <c r="BL187" s="92" t="s">
        <v>183</v>
      </c>
      <c r="BM187" s="166" t="s">
        <v>303</v>
      </c>
    </row>
    <row r="188" spans="2:47" s="99" customFormat="1" ht="12">
      <c r="B188" s="100"/>
      <c r="D188" s="168" t="s">
        <v>185</v>
      </c>
      <c r="F188" s="169" t="s">
        <v>304</v>
      </c>
      <c r="I188" s="5"/>
      <c r="L188" s="100"/>
      <c r="M188" s="170"/>
      <c r="T188" s="171"/>
      <c r="AT188" s="92" t="s">
        <v>185</v>
      </c>
      <c r="AU188" s="92" t="s">
        <v>79</v>
      </c>
    </row>
    <row r="189" spans="2:51" s="180" customFormat="1" ht="12">
      <c r="B189" s="181"/>
      <c r="D189" s="174" t="s">
        <v>187</v>
      </c>
      <c r="E189" s="182" t="s">
        <v>3</v>
      </c>
      <c r="F189" s="183" t="s">
        <v>298</v>
      </c>
      <c r="H189" s="182" t="s">
        <v>3</v>
      </c>
      <c r="I189" s="7"/>
      <c r="L189" s="181"/>
      <c r="M189" s="184"/>
      <c r="T189" s="185"/>
      <c r="AT189" s="182" t="s">
        <v>187</v>
      </c>
      <c r="AU189" s="182" t="s">
        <v>79</v>
      </c>
      <c r="AV189" s="180" t="s">
        <v>15</v>
      </c>
      <c r="AW189" s="180" t="s">
        <v>33</v>
      </c>
      <c r="AX189" s="180" t="s">
        <v>71</v>
      </c>
      <c r="AY189" s="182" t="s">
        <v>176</v>
      </c>
    </row>
    <row r="190" spans="2:51" s="172" customFormat="1" ht="12">
      <c r="B190" s="173"/>
      <c r="D190" s="174" t="s">
        <v>187</v>
      </c>
      <c r="E190" s="175" t="s">
        <v>3</v>
      </c>
      <c r="F190" s="176" t="s">
        <v>305</v>
      </c>
      <c r="H190" s="177">
        <v>88</v>
      </c>
      <c r="I190" s="6"/>
      <c r="L190" s="173"/>
      <c r="M190" s="178"/>
      <c r="T190" s="179"/>
      <c r="AT190" s="175" t="s">
        <v>187</v>
      </c>
      <c r="AU190" s="175" t="s">
        <v>79</v>
      </c>
      <c r="AV190" s="172" t="s">
        <v>79</v>
      </c>
      <c r="AW190" s="172" t="s">
        <v>33</v>
      </c>
      <c r="AX190" s="172" t="s">
        <v>15</v>
      </c>
      <c r="AY190" s="175" t="s">
        <v>176</v>
      </c>
    </row>
    <row r="191" spans="2:65" s="99" customFormat="1" ht="44.25" customHeight="1">
      <c r="B191" s="100"/>
      <c r="C191" s="206" t="s">
        <v>306</v>
      </c>
      <c r="D191" s="206" t="s">
        <v>178</v>
      </c>
      <c r="E191" s="207" t="s">
        <v>307</v>
      </c>
      <c r="F191" s="208" t="s">
        <v>308</v>
      </c>
      <c r="G191" s="209" t="s">
        <v>269</v>
      </c>
      <c r="H191" s="210">
        <v>182</v>
      </c>
      <c r="I191" s="4"/>
      <c r="J191" s="211">
        <f>ROUND(I191*H191,2)</f>
        <v>0</v>
      </c>
      <c r="K191" s="208" t="s">
        <v>182</v>
      </c>
      <c r="L191" s="100"/>
      <c r="M191" s="212" t="s">
        <v>3</v>
      </c>
      <c r="N191" s="163" t="s">
        <v>42</v>
      </c>
      <c r="P191" s="164">
        <f>O191*H191</f>
        <v>0</v>
      </c>
      <c r="Q191" s="164">
        <v>0</v>
      </c>
      <c r="R191" s="164">
        <f>Q191*H191</f>
        <v>0</v>
      </c>
      <c r="S191" s="164">
        <v>0</v>
      </c>
      <c r="T191" s="165">
        <f>S191*H191</f>
        <v>0</v>
      </c>
      <c r="AR191" s="166" t="s">
        <v>183</v>
      </c>
      <c r="AT191" s="166" t="s">
        <v>178</v>
      </c>
      <c r="AU191" s="166" t="s">
        <v>79</v>
      </c>
      <c r="AY191" s="92" t="s">
        <v>176</v>
      </c>
      <c r="BE191" s="167">
        <f>IF(N191="základní",J191,0)</f>
        <v>0</v>
      </c>
      <c r="BF191" s="167">
        <f>IF(N191="snížená",J191,0)</f>
        <v>0</v>
      </c>
      <c r="BG191" s="167">
        <f>IF(N191="zákl. přenesená",J191,0)</f>
        <v>0</v>
      </c>
      <c r="BH191" s="167">
        <f>IF(N191="sníž. přenesená",J191,0)</f>
        <v>0</v>
      </c>
      <c r="BI191" s="167">
        <f>IF(N191="nulová",J191,0)</f>
        <v>0</v>
      </c>
      <c r="BJ191" s="92" t="s">
        <v>15</v>
      </c>
      <c r="BK191" s="167">
        <f>ROUND(I191*H191,2)</f>
        <v>0</v>
      </c>
      <c r="BL191" s="92" t="s">
        <v>183</v>
      </c>
      <c r="BM191" s="166" t="s">
        <v>309</v>
      </c>
    </row>
    <row r="192" spans="2:47" s="99" customFormat="1" ht="12">
      <c r="B192" s="100"/>
      <c r="D192" s="168" t="s">
        <v>185</v>
      </c>
      <c r="F192" s="169" t="s">
        <v>310</v>
      </c>
      <c r="I192" s="5"/>
      <c r="L192" s="100"/>
      <c r="M192" s="170"/>
      <c r="T192" s="171"/>
      <c r="AT192" s="92" t="s">
        <v>185</v>
      </c>
      <c r="AU192" s="92" t="s">
        <v>79</v>
      </c>
    </row>
    <row r="193" spans="2:51" s="180" customFormat="1" ht="12">
      <c r="B193" s="181"/>
      <c r="D193" s="174" t="s">
        <v>187</v>
      </c>
      <c r="E193" s="182" t="s">
        <v>3</v>
      </c>
      <c r="F193" s="183" t="s">
        <v>298</v>
      </c>
      <c r="H193" s="182" t="s">
        <v>3</v>
      </c>
      <c r="I193" s="7"/>
      <c r="L193" s="181"/>
      <c r="M193" s="184"/>
      <c r="T193" s="185"/>
      <c r="AT193" s="182" t="s">
        <v>187</v>
      </c>
      <c r="AU193" s="182" t="s">
        <v>79</v>
      </c>
      <c r="AV193" s="180" t="s">
        <v>15</v>
      </c>
      <c r="AW193" s="180" t="s">
        <v>33</v>
      </c>
      <c r="AX193" s="180" t="s">
        <v>71</v>
      </c>
      <c r="AY193" s="182" t="s">
        <v>176</v>
      </c>
    </row>
    <row r="194" spans="2:51" s="172" customFormat="1" ht="12">
      <c r="B194" s="173"/>
      <c r="D194" s="174" t="s">
        <v>187</v>
      </c>
      <c r="E194" s="175" t="s">
        <v>3</v>
      </c>
      <c r="F194" s="176" t="s">
        <v>299</v>
      </c>
      <c r="H194" s="177">
        <v>182</v>
      </c>
      <c r="I194" s="6"/>
      <c r="L194" s="173"/>
      <c r="M194" s="178"/>
      <c r="T194" s="179"/>
      <c r="AT194" s="175" t="s">
        <v>187</v>
      </c>
      <c r="AU194" s="175" t="s">
        <v>79</v>
      </c>
      <c r="AV194" s="172" t="s">
        <v>79</v>
      </c>
      <c r="AW194" s="172" t="s">
        <v>33</v>
      </c>
      <c r="AX194" s="172" t="s">
        <v>15</v>
      </c>
      <c r="AY194" s="175" t="s">
        <v>176</v>
      </c>
    </row>
    <row r="195" spans="2:65" s="99" customFormat="1" ht="16.5" customHeight="1">
      <c r="B195" s="100"/>
      <c r="C195" s="213" t="s">
        <v>311</v>
      </c>
      <c r="D195" s="213" t="s">
        <v>312</v>
      </c>
      <c r="E195" s="214" t="s">
        <v>313</v>
      </c>
      <c r="F195" s="215" t="s">
        <v>314</v>
      </c>
      <c r="G195" s="216" t="s">
        <v>191</v>
      </c>
      <c r="H195" s="217">
        <v>24.002</v>
      </c>
      <c r="I195" s="9"/>
      <c r="J195" s="218">
        <f>ROUND(I195*H195,2)</f>
        <v>0</v>
      </c>
      <c r="K195" s="215" t="s">
        <v>182</v>
      </c>
      <c r="L195" s="193"/>
      <c r="M195" s="219" t="s">
        <v>3</v>
      </c>
      <c r="N195" s="194" t="s">
        <v>42</v>
      </c>
      <c r="P195" s="164">
        <f>O195*H195</f>
        <v>0</v>
      </c>
      <c r="Q195" s="164">
        <v>2.429</v>
      </c>
      <c r="R195" s="164">
        <f>Q195*H195</f>
        <v>58.30085799999999</v>
      </c>
      <c r="S195" s="164">
        <v>0</v>
      </c>
      <c r="T195" s="165">
        <f>S195*H195</f>
        <v>0</v>
      </c>
      <c r="AR195" s="166" t="s">
        <v>241</v>
      </c>
      <c r="AT195" s="166" t="s">
        <v>312</v>
      </c>
      <c r="AU195" s="166" t="s">
        <v>79</v>
      </c>
      <c r="AY195" s="92" t="s">
        <v>176</v>
      </c>
      <c r="BE195" s="167">
        <f>IF(N195="základní",J195,0)</f>
        <v>0</v>
      </c>
      <c r="BF195" s="167">
        <f>IF(N195="snížená",J195,0)</f>
        <v>0</v>
      </c>
      <c r="BG195" s="167">
        <f>IF(N195="zákl. přenesená",J195,0)</f>
        <v>0</v>
      </c>
      <c r="BH195" s="167">
        <f>IF(N195="sníž. přenesená",J195,0)</f>
        <v>0</v>
      </c>
      <c r="BI195" s="167">
        <f>IF(N195="nulová",J195,0)</f>
        <v>0</v>
      </c>
      <c r="BJ195" s="92" t="s">
        <v>15</v>
      </c>
      <c r="BK195" s="167">
        <f>ROUND(I195*H195,2)</f>
        <v>0</v>
      </c>
      <c r="BL195" s="92" t="s">
        <v>183</v>
      </c>
      <c r="BM195" s="166" t="s">
        <v>315</v>
      </c>
    </row>
    <row r="196" spans="2:51" s="172" customFormat="1" ht="12">
      <c r="B196" s="173"/>
      <c r="D196" s="174" t="s">
        <v>187</v>
      </c>
      <c r="E196" s="175" t="s">
        <v>3</v>
      </c>
      <c r="F196" s="176" t="s">
        <v>219</v>
      </c>
      <c r="H196" s="177">
        <v>22.859</v>
      </c>
      <c r="I196" s="6"/>
      <c r="L196" s="173"/>
      <c r="M196" s="178"/>
      <c r="T196" s="179"/>
      <c r="AT196" s="175" t="s">
        <v>187</v>
      </c>
      <c r="AU196" s="175" t="s">
        <v>79</v>
      </c>
      <c r="AV196" s="172" t="s">
        <v>79</v>
      </c>
      <c r="AW196" s="172" t="s">
        <v>33</v>
      </c>
      <c r="AX196" s="172" t="s">
        <v>15</v>
      </c>
      <c r="AY196" s="175" t="s">
        <v>176</v>
      </c>
    </row>
    <row r="197" spans="2:51" s="172" customFormat="1" ht="12">
      <c r="B197" s="173"/>
      <c r="D197" s="174" t="s">
        <v>187</v>
      </c>
      <c r="F197" s="176" t="s">
        <v>316</v>
      </c>
      <c r="H197" s="177">
        <v>24.002</v>
      </c>
      <c r="I197" s="6"/>
      <c r="L197" s="173"/>
      <c r="M197" s="178"/>
      <c r="T197" s="179"/>
      <c r="AT197" s="175" t="s">
        <v>187</v>
      </c>
      <c r="AU197" s="175" t="s">
        <v>79</v>
      </c>
      <c r="AV197" s="172" t="s">
        <v>79</v>
      </c>
      <c r="AW197" s="172" t="s">
        <v>4</v>
      </c>
      <c r="AX197" s="172" t="s">
        <v>15</v>
      </c>
      <c r="AY197" s="175" t="s">
        <v>176</v>
      </c>
    </row>
    <row r="198" spans="2:65" s="99" customFormat="1" ht="44.25" customHeight="1">
      <c r="B198" s="100"/>
      <c r="C198" s="206" t="s">
        <v>8</v>
      </c>
      <c r="D198" s="206" t="s">
        <v>178</v>
      </c>
      <c r="E198" s="207" t="s">
        <v>317</v>
      </c>
      <c r="F198" s="208" t="s">
        <v>318</v>
      </c>
      <c r="G198" s="209" t="s">
        <v>269</v>
      </c>
      <c r="H198" s="210">
        <v>88</v>
      </c>
      <c r="I198" s="4"/>
      <c r="J198" s="211">
        <f>ROUND(I198*H198,2)</f>
        <v>0</v>
      </c>
      <c r="K198" s="208" t="s">
        <v>182</v>
      </c>
      <c r="L198" s="100"/>
      <c r="M198" s="212" t="s">
        <v>3</v>
      </c>
      <c r="N198" s="163" t="s">
        <v>42</v>
      </c>
      <c r="P198" s="164">
        <f>O198*H198</f>
        <v>0</v>
      </c>
      <c r="Q198" s="164">
        <v>0</v>
      </c>
      <c r="R198" s="164">
        <f>Q198*H198</f>
        <v>0</v>
      </c>
      <c r="S198" s="164">
        <v>0</v>
      </c>
      <c r="T198" s="165">
        <f>S198*H198</f>
        <v>0</v>
      </c>
      <c r="AR198" s="166" t="s">
        <v>183</v>
      </c>
      <c r="AT198" s="166" t="s">
        <v>178</v>
      </c>
      <c r="AU198" s="166" t="s">
        <v>79</v>
      </c>
      <c r="AY198" s="92" t="s">
        <v>176</v>
      </c>
      <c r="BE198" s="167">
        <f>IF(N198="základní",J198,0)</f>
        <v>0</v>
      </c>
      <c r="BF198" s="167">
        <f>IF(N198="snížená",J198,0)</f>
        <v>0</v>
      </c>
      <c r="BG198" s="167">
        <f>IF(N198="zákl. přenesená",J198,0)</f>
        <v>0</v>
      </c>
      <c r="BH198" s="167">
        <f>IF(N198="sníž. přenesená",J198,0)</f>
        <v>0</v>
      </c>
      <c r="BI198" s="167">
        <f>IF(N198="nulová",J198,0)</f>
        <v>0</v>
      </c>
      <c r="BJ198" s="92" t="s">
        <v>15</v>
      </c>
      <c r="BK198" s="167">
        <f>ROUND(I198*H198,2)</f>
        <v>0</v>
      </c>
      <c r="BL198" s="92" t="s">
        <v>183</v>
      </c>
      <c r="BM198" s="166" t="s">
        <v>319</v>
      </c>
    </row>
    <row r="199" spans="2:47" s="99" customFormat="1" ht="12">
      <c r="B199" s="100"/>
      <c r="D199" s="168" t="s">
        <v>185</v>
      </c>
      <c r="F199" s="169" t="s">
        <v>320</v>
      </c>
      <c r="I199" s="5"/>
      <c r="L199" s="100"/>
      <c r="M199" s="170"/>
      <c r="T199" s="171"/>
      <c r="AT199" s="92" t="s">
        <v>185</v>
      </c>
      <c r="AU199" s="92" t="s">
        <v>79</v>
      </c>
    </row>
    <row r="200" spans="2:51" s="180" customFormat="1" ht="12">
      <c r="B200" s="181"/>
      <c r="D200" s="174" t="s">
        <v>187</v>
      </c>
      <c r="E200" s="182" t="s">
        <v>3</v>
      </c>
      <c r="F200" s="183" t="s">
        <v>298</v>
      </c>
      <c r="H200" s="182" t="s">
        <v>3</v>
      </c>
      <c r="I200" s="7"/>
      <c r="L200" s="181"/>
      <c r="M200" s="184"/>
      <c r="T200" s="185"/>
      <c r="AT200" s="182" t="s">
        <v>187</v>
      </c>
      <c r="AU200" s="182" t="s">
        <v>79</v>
      </c>
      <c r="AV200" s="180" t="s">
        <v>15</v>
      </c>
      <c r="AW200" s="180" t="s">
        <v>33</v>
      </c>
      <c r="AX200" s="180" t="s">
        <v>71</v>
      </c>
      <c r="AY200" s="182" t="s">
        <v>176</v>
      </c>
    </row>
    <row r="201" spans="2:51" s="172" customFormat="1" ht="12">
      <c r="B201" s="173"/>
      <c r="D201" s="174" t="s">
        <v>187</v>
      </c>
      <c r="E201" s="175" t="s">
        <v>3</v>
      </c>
      <c r="F201" s="176" t="s">
        <v>305</v>
      </c>
      <c r="H201" s="177">
        <v>88</v>
      </c>
      <c r="I201" s="6"/>
      <c r="L201" s="173"/>
      <c r="M201" s="178"/>
      <c r="T201" s="179"/>
      <c r="AT201" s="175" t="s">
        <v>187</v>
      </c>
      <c r="AU201" s="175" t="s">
        <v>79</v>
      </c>
      <c r="AV201" s="172" t="s">
        <v>79</v>
      </c>
      <c r="AW201" s="172" t="s">
        <v>33</v>
      </c>
      <c r="AX201" s="172" t="s">
        <v>15</v>
      </c>
      <c r="AY201" s="175" t="s">
        <v>176</v>
      </c>
    </row>
    <row r="202" spans="2:65" s="99" customFormat="1" ht="16.5" customHeight="1">
      <c r="B202" s="100"/>
      <c r="C202" s="213" t="s">
        <v>321</v>
      </c>
      <c r="D202" s="213" t="s">
        <v>312</v>
      </c>
      <c r="E202" s="214" t="s">
        <v>313</v>
      </c>
      <c r="F202" s="215" t="s">
        <v>314</v>
      </c>
      <c r="G202" s="216" t="s">
        <v>191</v>
      </c>
      <c r="H202" s="217">
        <v>26.112</v>
      </c>
      <c r="I202" s="9"/>
      <c r="J202" s="218">
        <f>ROUND(I202*H202,2)</f>
        <v>0</v>
      </c>
      <c r="K202" s="215" t="s">
        <v>182</v>
      </c>
      <c r="L202" s="193"/>
      <c r="M202" s="219" t="s">
        <v>3</v>
      </c>
      <c r="N202" s="194" t="s">
        <v>42</v>
      </c>
      <c r="P202" s="164">
        <f>O202*H202</f>
        <v>0</v>
      </c>
      <c r="Q202" s="164">
        <v>2.429</v>
      </c>
      <c r="R202" s="164">
        <f>Q202*H202</f>
        <v>63.426047999999994</v>
      </c>
      <c r="S202" s="164">
        <v>0</v>
      </c>
      <c r="T202" s="165">
        <f>S202*H202</f>
        <v>0</v>
      </c>
      <c r="AR202" s="166" t="s">
        <v>241</v>
      </c>
      <c r="AT202" s="166" t="s">
        <v>312</v>
      </c>
      <c r="AU202" s="166" t="s">
        <v>79</v>
      </c>
      <c r="AY202" s="92" t="s">
        <v>176</v>
      </c>
      <c r="BE202" s="167">
        <f>IF(N202="základní",J202,0)</f>
        <v>0</v>
      </c>
      <c r="BF202" s="167">
        <f>IF(N202="snížená",J202,0)</f>
        <v>0</v>
      </c>
      <c r="BG202" s="167">
        <f>IF(N202="zákl. přenesená",J202,0)</f>
        <v>0</v>
      </c>
      <c r="BH202" s="167">
        <f>IF(N202="sníž. přenesená",J202,0)</f>
        <v>0</v>
      </c>
      <c r="BI202" s="167">
        <f>IF(N202="nulová",J202,0)</f>
        <v>0</v>
      </c>
      <c r="BJ202" s="92" t="s">
        <v>15</v>
      </c>
      <c r="BK202" s="167">
        <f>ROUND(I202*H202,2)</f>
        <v>0</v>
      </c>
      <c r="BL202" s="92" t="s">
        <v>183</v>
      </c>
      <c r="BM202" s="166" t="s">
        <v>322</v>
      </c>
    </row>
    <row r="203" spans="2:51" s="172" customFormat="1" ht="12">
      <c r="B203" s="173"/>
      <c r="D203" s="174" t="s">
        <v>187</v>
      </c>
      <c r="E203" s="175" t="s">
        <v>3</v>
      </c>
      <c r="F203" s="176" t="s">
        <v>220</v>
      </c>
      <c r="H203" s="177">
        <v>24.869</v>
      </c>
      <c r="I203" s="6"/>
      <c r="L203" s="173"/>
      <c r="M203" s="178"/>
      <c r="T203" s="179"/>
      <c r="AT203" s="175" t="s">
        <v>187</v>
      </c>
      <c r="AU203" s="175" t="s">
        <v>79</v>
      </c>
      <c r="AV203" s="172" t="s">
        <v>79</v>
      </c>
      <c r="AW203" s="172" t="s">
        <v>33</v>
      </c>
      <c r="AX203" s="172" t="s">
        <v>15</v>
      </c>
      <c r="AY203" s="175" t="s">
        <v>176</v>
      </c>
    </row>
    <row r="204" spans="2:51" s="172" customFormat="1" ht="12">
      <c r="B204" s="173"/>
      <c r="D204" s="174" t="s">
        <v>187</v>
      </c>
      <c r="F204" s="176" t="s">
        <v>323</v>
      </c>
      <c r="H204" s="177">
        <v>26.112</v>
      </c>
      <c r="I204" s="6"/>
      <c r="L204" s="173"/>
      <c r="M204" s="178"/>
      <c r="T204" s="179"/>
      <c r="AT204" s="175" t="s">
        <v>187</v>
      </c>
      <c r="AU204" s="175" t="s">
        <v>79</v>
      </c>
      <c r="AV204" s="172" t="s">
        <v>79</v>
      </c>
      <c r="AW204" s="172" t="s">
        <v>4</v>
      </c>
      <c r="AX204" s="172" t="s">
        <v>15</v>
      </c>
      <c r="AY204" s="175" t="s">
        <v>176</v>
      </c>
    </row>
    <row r="205" spans="2:65" s="99" customFormat="1" ht="21.75" customHeight="1">
      <c r="B205" s="100"/>
      <c r="C205" s="206" t="s">
        <v>324</v>
      </c>
      <c r="D205" s="206" t="s">
        <v>178</v>
      </c>
      <c r="E205" s="207" t="s">
        <v>325</v>
      </c>
      <c r="F205" s="208" t="s">
        <v>326</v>
      </c>
      <c r="G205" s="209" t="s">
        <v>249</v>
      </c>
      <c r="H205" s="210">
        <v>5.336</v>
      </c>
      <c r="I205" s="4"/>
      <c r="J205" s="211">
        <f>ROUND(I205*H205,2)</f>
        <v>0</v>
      </c>
      <c r="K205" s="208" t="s">
        <v>182</v>
      </c>
      <c r="L205" s="100"/>
      <c r="M205" s="212" t="s">
        <v>3</v>
      </c>
      <c r="N205" s="163" t="s">
        <v>42</v>
      </c>
      <c r="P205" s="164">
        <f>O205*H205</f>
        <v>0</v>
      </c>
      <c r="Q205" s="164">
        <v>1.11381</v>
      </c>
      <c r="R205" s="164">
        <f>Q205*H205</f>
        <v>5.94329016</v>
      </c>
      <c r="S205" s="164">
        <v>0</v>
      </c>
      <c r="T205" s="165">
        <f>S205*H205</f>
        <v>0</v>
      </c>
      <c r="AR205" s="166" t="s">
        <v>183</v>
      </c>
      <c r="AT205" s="166" t="s">
        <v>178</v>
      </c>
      <c r="AU205" s="166" t="s">
        <v>79</v>
      </c>
      <c r="AY205" s="92" t="s">
        <v>176</v>
      </c>
      <c r="BE205" s="167">
        <f>IF(N205="základní",J205,0)</f>
        <v>0</v>
      </c>
      <c r="BF205" s="167">
        <f>IF(N205="snížená",J205,0)</f>
        <v>0</v>
      </c>
      <c r="BG205" s="167">
        <f>IF(N205="zákl. přenesená",J205,0)</f>
        <v>0</v>
      </c>
      <c r="BH205" s="167">
        <f>IF(N205="sníž. přenesená",J205,0)</f>
        <v>0</v>
      </c>
      <c r="BI205" s="167">
        <f>IF(N205="nulová",J205,0)</f>
        <v>0</v>
      </c>
      <c r="BJ205" s="92" t="s">
        <v>15</v>
      </c>
      <c r="BK205" s="167">
        <f>ROUND(I205*H205,2)</f>
        <v>0</v>
      </c>
      <c r="BL205" s="92" t="s">
        <v>183</v>
      </c>
      <c r="BM205" s="166" t="s">
        <v>327</v>
      </c>
    </row>
    <row r="206" spans="2:47" s="99" customFormat="1" ht="12">
      <c r="B206" s="100"/>
      <c r="D206" s="168" t="s">
        <v>185</v>
      </c>
      <c r="F206" s="169" t="s">
        <v>328</v>
      </c>
      <c r="I206" s="5"/>
      <c r="L206" s="100"/>
      <c r="M206" s="170"/>
      <c r="T206" s="171"/>
      <c r="AT206" s="92" t="s">
        <v>185</v>
      </c>
      <c r="AU206" s="92" t="s">
        <v>79</v>
      </c>
    </row>
    <row r="207" spans="2:51" s="180" customFormat="1" ht="12">
      <c r="B207" s="181"/>
      <c r="D207" s="174" t="s">
        <v>187</v>
      </c>
      <c r="E207" s="182" t="s">
        <v>3</v>
      </c>
      <c r="F207" s="183" t="s">
        <v>329</v>
      </c>
      <c r="H207" s="182" t="s">
        <v>3</v>
      </c>
      <c r="I207" s="7"/>
      <c r="L207" s="181"/>
      <c r="M207" s="184"/>
      <c r="T207" s="185"/>
      <c r="AT207" s="182" t="s">
        <v>187</v>
      </c>
      <c r="AU207" s="182" t="s">
        <v>79</v>
      </c>
      <c r="AV207" s="180" t="s">
        <v>15</v>
      </c>
      <c r="AW207" s="180" t="s">
        <v>33</v>
      </c>
      <c r="AX207" s="180" t="s">
        <v>71</v>
      </c>
      <c r="AY207" s="182" t="s">
        <v>176</v>
      </c>
    </row>
    <row r="208" spans="2:51" s="172" customFormat="1" ht="12">
      <c r="B208" s="173"/>
      <c r="D208" s="174" t="s">
        <v>187</v>
      </c>
      <c r="E208" s="175" t="s">
        <v>3</v>
      </c>
      <c r="F208" s="176" t="s">
        <v>330</v>
      </c>
      <c r="H208" s="177">
        <v>3.186</v>
      </c>
      <c r="I208" s="6"/>
      <c r="L208" s="173"/>
      <c r="M208" s="178"/>
      <c r="T208" s="179"/>
      <c r="AT208" s="175" t="s">
        <v>187</v>
      </c>
      <c r="AU208" s="175" t="s">
        <v>79</v>
      </c>
      <c r="AV208" s="172" t="s">
        <v>79</v>
      </c>
      <c r="AW208" s="172" t="s">
        <v>33</v>
      </c>
      <c r="AX208" s="172" t="s">
        <v>71</v>
      </c>
      <c r="AY208" s="175" t="s">
        <v>176</v>
      </c>
    </row>
    <row r="209" spans="2:51" s="180" customFormat="1" ht="12">
      <c r="B209" s="181"/>
      <c r="D209" s="174" t="s">
        <v>187</v>
      </c>
      <c r="E209" s="182" t="s">
        <v>3</v>
      </c>
      <c r="F209" s="183" t="s">
        <v>331</v>
      </c>
      <c r="H209" s="182" t="s">
        <v>3</v>
      </c>
      <c r="I209" s="7"/>
      <c r="L209" s="181"/>
      <c r="M209" s="184"/>
      <c r="T209" s="185"/>
      <c r="AT209" s="182" t="s">
        <v>187</v>
      </c>
      <c r="AU209" s="182" t="s">
        <v>79</v>
      </c>
      <c r="AV209" s="180" t="s">
        <v>15</v>
      </c>
      <c r="AW209" s="180" t="s">
        <v>33</v>
      </c>
      <c r="AX209" s="180" t="s">
        <v>71</v>
      </c>
      <c r="AY209" s="182" t="s">
        <v>176</v>
      </c>
    </row>
    <row r="210" spans="2:51" s="172" customFormat="1" ht="12">
      <c r="B210" s="173"/>
      <c r="D210" s="174" t="s">
        <v>187</v>
      </c>
      <c r="E210" s="175" t="s">
        <v>3</v>
      </c>
      <c r="F210" s="176" t="s">
        <v>332</v>
      </c>
      <c r="H210" s="177">
        <v>1.755</v>
      </c>
      <c r="I210" s="6"/>
      <c r="L210" s="173"/>
      <c r="M210" s="178"/>
      <c r="T210" s="179"/>
      <c r="AT210" s="175" t="s">
        <v>187</v>
      </c>
      <c r="AU210" s="175" t="s">
        <v>79</v>
      </c>
      <c r="AV210" s="172" t="s">
        <v>79</v>
      </c>
      <c r="AW210" s="172" t="s">
        <v>33</v>
      </c>
      <c r="AX210" s="172" t="s">
        <v>71</v>
      </c>
      <c r="AY210" s="175" t="s">
        <v>176</v>
      </c>
    </row>
    <row r="211" spans="2:51" s="186" customFormat="1" ht="12">
      <c r="B211" s="187"/>
      <c r="D211" s="174" t="s">
        <v>187</v>
      </c>
      <c r="E211" s="188" t="s">
        <v>3</v>
      </c>
      <c r="F211" s="189" t="s">
        <v>206</v>
      </c>
      <c r="H211" s="190">
        <v>4.941</v>
      </c>
      <c r="I211" s="8"/>
      <c r="L211" s="187"/>
      <c r="M211" s="191"/>
      <c r="T211" s="192"/>
      <c r="AT211" s="188" t="s">
        <v>187</v>
      </c>
      <c r="AU211" s="188" t="s">
        <v>79</v>
      </c>
      <c r="AV211" s="186" t="s">
        <v>183</v>
      </c>
      <c r="AW211" s="186" t="s">
        <v>33</v>
      </c>
      <c r="AX211" s="186" t="s">
        <v>15</v>
      </c>
      <c r="AY211" s="188" t="s">
        <v>176</v>
      </c>
    </row>
    <row r="212" spans="2:51" s="172" customFormat="1" ht="12">
      <c r="B212" s="173"/>
      <c r="D212" s="174" t="s">
        <v>187</v>
      </c>
      <c r="F212" s="176" t="s">
        <v>333</v>
      </c>
      <c r="H212" s="177">
        <v>5.336</v>
      </c>
      <c r="I212" s="6"/>
      <c r="L212" s="173"/>
      <c r="M212" s="178"/>
      <c r="T212" s="179"/>
      <c r="AT212" s="175" t="s">
        <v>187</v>
      </c>
      <c r="AU212" s="175" t="s">
        <v>79</v>
      </c>
      <c r="AV212" s="172" t="s">
        <v>79</v>
      </c>
      <c r="AW212" s="172" t="s">
        <v>4</v>
      </c>
      <c r="AX212" s="172" t="s">
        <v>15</v>
      </c>
      <c r="AY212" s="175" t="s">
        <v>176</v>
      </c>
    </row>
    <row r="213" spans="2:65" s="99" customFormat="1" ht="37.9" customHeight="1">
      <c r="B213" s="100"/>
      <c r="C213" s="206" t="s">
        <v>334</v>
      </c>
      <c r="D213" s="206" t="s">
        <v>178</v>
      </c>
      <c r="E213" s="207" t="s">
        <v>335</v>
      </c>
      <c r="F213" s="208" t="s">
        <v>336</v>
      </c>
      <c r="G213" s="209" t="s">
        <v>191</v>
      </c>
      <c r="H213" s="210">
        <v>50.55</v>
      </c>
      <c r="I213" s="4"/>
      <c r="J213" s="211">
        <f>ROUND(I213*H213,2)</f>
        <v>0</v>
      </c>
      <c r="K213" s="208" t="s">
        <v>182</v>
      </c>
      <c r="L213" s="100"/>
      <c r="M213" s="212" t="s">
        <v>3</v>
      </c>
      <c r="N213" s="163" t="s">
        <v>42</v>
      </c>
      <c r="P213" s="164">
        <f>O213*H213</f>
        <v>0</v>
      </c>
      <c r="Q213" s="164">
        <v>2.16</v>
      </c>
      <c r="R213" s="164">
        <f>Q213*H213</f>
        <v>109.188</v>
      </c>
      <c r="S213" s="164">
        <v>0</v>
      </c>
      <c r="T213" s="165">
        <f>S213*H213</f>
        <v>0</v>
      </c>
      <c r="AR213" s="166" t="s">
        <v>183</v>
      </c>
      <c r="AT213" s="166" t="s">
        <v>178</v>
      </c>
      <c r="AU213" s="166" t="s">
        <v>79</v>
      </c>
      <c r="AY213" s="92" t="s">
        <v>176</v>
      </c>
      <c r="BE213" s="167">
        <f>IF(N213="základní",J213,0)</f>
        <v>0</v>
      </c>
      <c r="BF213" s="167">
        <f>IF(N213="snížená",J213,0)</f>
        <v>0</v>
      </c>
      <c r="BG213" s="167">
        <f>IF(N213="zákl. přenesená",J213,0)</f>
        <v>0</v>
      </c>
      <c r="BH213" s="167">
        <f>IF(N213="sníž. přenesená",J213,0)</f>
        <v>0</v>
      </c>
      <c r="BI213" s="167">
        <f>IF(N213="nulová",J213,0)</f>
        <v>0</v>
      </c>
      <c r="BJ213" s="92" t="s">
        <v>15</v>
      </c>
      <c r="BK213" s="167">
        <f>ROUND(I213*H213,2)</f>
        <v>0</v>
      </c>
      <c r="BL213" s="92" t="s">
        <v>183</v>
      </c>
      <c r="BM213" s="166" t="s">
        <v>337</v>
      </c>
    </row>
    <row r="214" spans="2:47" s="99" customFormat="1" ht="12">
      <c r="B214" s="100"/>
      <c r="D214" s="168" t="s">
        <v>185</v>
      </c>
      <c r="F214" s="169" t="s">
        <v>338</v>
      </c>
      <c r="I214" s="5"/>
      <c r="L214" s="100"/>
      <c r="M214" s="170"/>
      <c r="T214" s="171"/>
      <c r="AT214" s="92" t="s">
        <v>185</v>
      </c>
      <c r="AU214" s="92" t="s">
        <v>79</v>
      </c>
    </row>
    <row r="215" spans="2:51" s="172" customFormat="1" ht="12">
      <c r="B215" s="173"/>
      <c r="D215" s="174" t="s">
        <v>187</v>
      </c>
      <c r="E215" s="175" t="s">
        <v>3</v>
      </c>
      <c r="F215" s="176" t="s">
        <v>339</v>
      </c>
      <c r="H215" s="177">
        <v>50.55</v>
      </c>
      <c r="I215" s="6"/>
      <c r="L215" s="173"/>
      <c r="M215" s="178"/>
      <c r="T215" s="179"/>
      <c r="AT215" s="175" t="s">
        <v>187</v>
      </c>
      <c r="AU215" s="175" t="s">
        <v>79</v>
      </c>
      <c r="AV215" s="172" t="s">
        <v>79</v>
      </c>
      <c r="AW215" s="172" t="s">
        <v>33</v>
      </c>
      <c r="AX215" s="172" t="s">
        <v>15</v>
      </c>
      <c r="AY215" s="175" t="s">
        <v>176</v>
      </c>
    </row>
    <row r="216" spans="2:65" s="99" customFormat="1" ht="24.2" customHeight="1">
      <c r="B216" s="100"/>
      <c r="C216" s="206" t="s">
        <v>340</v>
      </c>
      <c r="D216" s="206" t="s">
        <v>178</v>
      </c>
      <c r="E216" s="207" t="s">
        <v>341</v>
      </c>
      <c r="F216" s="208" t="s">
        <v>342</v>
      </c>
      <c r="G216" s="209" t="s">
        <v>191</v>
      </c>
      <c r="H216" s="210">
        <v>75.825</v>
      </c>
      <c r="I216" s="4"/>
      <c r="J216" s="211">
        <f>ROUND(I216*H216,2)</f>
        <v>0</v>
      </c>
      <c r="K216" s="208" t="s">
        <v>182</v>
      </c>
      <c r="L216" s="100"/>
      <c r="M216" s="212" t="s">
        <v>3</v>
      </c>
      <c r="N216" s="163" t="s">
        <v>42</v>
      </c>
      <c r="P216" s="164">
        <f>O216*H216</f>
        <v>0</v>
      </c>
      <c r="Q216" s="164">
        <v>2.16</v>
      </c>
      <c r="R216" s="164">
        <f>Q216*H216</f>
        <v>163.782</v>
      </c>
      <c r="S216" s="164">
        <v>0</v>
      </c>
      <c r="T216" s="165">
        <f>S216*H216</f>
        <v>0</v>
      </c>
      <c r="AR216" s="166" t="s">
        <v>183</v>
      </c>
      <c r="AT216" s="166" t="s">
        <v>178</v>
      </c>
      <c r="AU216" s="166" t="s">
        <v>79</v>
      </c>
      <c r="AY216" s="92" t="s">
        <v>176</v>
      </c>
      <c r="BE216" s="167">
        <f>IF(N216="základní",J216,0)</f>
        <v>0</v>
      </c>
      <c r="BF216" s="167">
        <f>IF(N216="snížená",J216,0)</f>
        <v>0</v>
      </c>
      <c r="BG216" s="167">
        <f>IF(N216="zákl. přenesená",J216,0)</f>
        <v>0</v>
      </c>
      <c r="BH216" s="167">
        <f>IF(N216="sníž. přenesená",J216,0)</f>
        <v>0</v>
      </c>
      <c r="BI216" s="167">
        <f>IF(N216="nulová",J216,0)</f>
        <v>0</v>
      </c>
      <c r="BJ216" s="92" t="s">
        <v>15</v>
      </c>
      <c r="BK216" s="167">
        <f>ROUND(I216*H216,2)</f>
        <v>0</v>
      </c>
      <c r="BL216" s="92" t="s">
        <v>183</v>
      </c>
      <c r="BM216" s="166" t="s">
        <v>343</v>
      </c>
    </row>
    <row r="217" spans="2:47" s="99" customFormat="1" ht="12">
      <c r="B217" s="100"/>
      <c r="D217" s="168" t="s">
        <v>185</v>
      </c>
      <c r="F217" s="169" t="s">
        <v>344</v>
      </c>
      <c r="I217" s="5"/>
      <c r="L217" s="100"/>
      <c r="M217" s="170"/>
      <c r="T217" s="171"/>
      <c r="AT217" s="92" t="s">
        <v>185</v>
      </c>
      <c r="AU217" s="92" t="s">
        <v>79</v>
      </c>
    </row>
    <row r="218" spans="2:51" s="172" customFormat="1" ht="12">
      <c r="B218" s="173"/>
      <c r="D218" s="174" t="s">
        <v>187</v>
      </c>
      <c r="E218" s="175" t="s">
        <v>3</v>
      </c>
      <c r="F218" s="176" t="s">
        <v>345</v>
      </c>
      <c r="H218" s="177">
        <v>75.825</v>
      </c>
      <c r="I218" s="6"/>
      <c r="L218" s="173"/>
      <c r="M218" s="178"/>
      <c r="T218" s="179"/>
      <c r="AT218" s="175" t="s">
        <v>187</v>
      </c>
      <c r="AU218" s="175" t="s">
        <v>79</v>
      </c>
      <c r="AV218" s="172" t="s">
        <v>79</v>
      </c>
      <c r="AW218" s="172" t="s">
        <v>33</v>
      </c>
      <c r="AX218" s="172" t="s">
        <v>15</v>
      </c>
      <c r="AY218" s="175" t="s">
        <v>176</v>
      </c>
    </row>
    <row r="219" spans="2:65" s="99" customFormat="1" ht="24.2" customHeight="1">
      <c r="B219" s="100"/>
      <c r="C219" s="206" t="s">
        <v>346</v>
      </c>
      <c r="D219" s="206" t="s">
        <v>178</v>
      </c>
      <c r="E219" s="207" t="s">
        <v>347</v>
      </c>
      <c r="F219" s="208" t="s">
        <v>348</v>
      </c>
      <c r="G219" s="209" t="s">
        <v>191</v>
      </c>
      <c r="H219" s="210">
        <v>53.078</v>
      </c>
      <c r="I219" s="4"/>
      <c r="J219" s="211">
        <f>ROUND(I219*H219,2)</f>
        <v>0</v>
      </c>
      <c r="K219" s="208" t="s">
        <v>182</v>
      </c>
      <c r="L219" s="100"/>
      <c r="M219" s="212" t="s">
        <v>3</v>
      </c>
      <c r="N219" s="163" t="s">
        <v>42</v>
      </c>
      <c r="P219" s="164">
        <f>O219*H219</f>
        <v>0</v>
      </c>
      <c r="Q219" s="164">
        <v>2.50187</v>
      </c>
      <c r="R219" s="164">
        <f>Q219*H219</f>
        <v>132.79425586</v>
      </c>
      <c r="S219" s="164">
        <v>0</v>
      </c>
      <c r="T219" s="165">
        <f>S219*H219</f>
        <v>0</v>
      </c>
      <c r="AR219" s="166" t="s">
        <v>183</v>
      </c>
      <c r="AT219" s="166" t="s">
        <v>178</v>
      </c>
      <c r="AU219" s="166" t="s">
        <v>79</v>
      </c>
      <c r="AY219" s="92" t="s">
        <v>176</v>
      </c>
      <c r="BE219" s="167">
        <f>IF(N219="základní",J219,0)</f>
        <v>0</v>
      </c>
      <c r="BF219" s="167">
        <f>IF(N219="snížená",J219,0)</f>
        <v>0</v>
      </c>
      <c r="BG219" s="167">
        <f>IF(N219="zákl. přenesená",J219,0)</f>
        <v>0</v>
      </c>
      <c r="BH219" s="167">
        <f>IF(N219="sníž. přenesená",J219,0)</f>
        <v>0</v>
      </c>
      <c r="BI219" s="167">
        <f>IF(N219="nulová",J219,0)</f>
        <v>0</v>
      </c>
      <c r="BJ219" s="92" t="s">
        <v>15</v>
      </c>
      <c r="BK219" s="167">
        <f>ROUND(I219*H219,2)</f>
        <v>0</v>
      </c>
      <c r="BL219" s="92" t="s">
        <v>183</v>
      </c>
      <c r="BM219" s="166" t="s">
        <v>349</v>
      </c>
    </row>
    <row r="220" spans="2:47" s="99" customFormat="1" ht="12">
      <c r="B220" s="100"/>
      <c r="D220" s="168" t="s">
        <v>185</v>
      </c>
      <c r="F220" s="169" t="s">
        <v>350</v>
      </c>
      <c r="I220" s="5"/>
      <c r="L220" s="100"/>
      <c r="M220" s="170"/>
      <c r="T220" s="171"/>
      <c r="AT220" s="92" t="s">
        <v>185</v>
      </c>
      <c r="AU220" s="92" t="s">
        <v>79</v>
      </c>
    </row>
    <row r="221" spans="2:51" s="180" customFormat="1" ht="12">
      <c r="B221" s="181"/>
      <c r="D221" s="174" t="s">
        <v>187</v>
      </c>
      <c r="E221" s="182" t="s">
        <v>3</v>
      </c>
      <c r="F221" s="183" t="s">
        <v>351</v>
      </c>
      <c r="H221" s="182" t="s">
        <v>3</v>
      </c>
      <c r="I221" s="7"/>
      <c r="L221" s="181"/>
      <c r="M221" s="184"/>
      <c r="T221" s="185"/>
      <c r="AT221" s="182" t="s">
        <v>187</v>
      </c>
      <c r="AU221" s="182" t="s">
        <v>79</v>
      </c>
      <c r="AV221" s="180" t="s">
        <v>15</v>
      </c>
      <c r="AW221" s="180" t="s">
        <v>33</v>
      </c>
      <c r="AX221" s="180" t="s">
        <v>71</v>
      </c>
      <c r="AY221" s="182" t="s">
        <v>176</v>
      </c>
    </row>
    <row r="222" spans="2:51" s="172" customFormat="1" ht="12">
      <c r="B222" s="173"/>
      <c r="D222" s="174" t="s">
        <v>187</v>
      </c>
      <c r="E222" s="175" t="s">
        <v>3</v>
      </c>
      <c r="F222" s="176" t="s">
        <v>352</v>
      </c>
      <c r="H222" s="177">
        <v>53.078</v>
      </c>
      <c r="I222" s="6"/>
      <c r="L222" s="173"/>
      <c r="M222" s="178"/>
      <c r="T222" s="179"/>
      <c r="AT222" s="175" t="s">
        <v>187</v>
      </c>
      <c r="AU222" s="175" t="s">
        <v>79</v>
      </c>
      <c r="AV222" s="172" t="s">
        <v>79</v>
      </c>
      <c r="AW222" s="172" t="s">
        <v>33</v>
      </c>
      <c r="AX222" s="172" t="s">
        <v>15</v>
      </c>
      <c r="AY222" s="175" t="s">
        <v>176</v>
      </c>
    </row>
    <row r="223" spans="2:65" s="99" customFormat="1" ht="33" customHeight="1">
      <c r="B223" s="100"/>
      <c r="C223" s="206" t="s">
        <v>353</v>
      </c>
      <c r="D223" s="206" t="s">
        <v>178</v>
      </c>
      <c r="E223" s="207" t="s">
        <v>354</v>
      </c>
      <c r="F223" s="208" t="s">
        <v>355</v>
      </c>
      <c r="G223" s="209" t="s">
        <v>191</v>
      </c>
      <c r="H223" s="210">
        <v>121.275</v>
      </c>
      <c r="I223" s="4"/>
      <c r="J223" s="211">
        <f>ROUND(I223*H223,2)</f>
        <v>0</v>
      </c>
      <c r="K223" s="208" t="s">
        <v>182</v>
      </c>
      <c r="L223" s="100"/>
      <c r="M223" s="212" t="s">
        <v>3</v>
      </c>
      <c r="N223" s="163" t="s">
        <v>42</v>
      </c>
      <c r="P223" s="164">
        <f>O223*H223</f>
        <v>0</v>
      </c>
      <c r="Q223" s="164">
        <v>2.50187</v>
      </c>
      <c r="R223" s="164">
        <f>Q223*H223</f>
        <v>303.41428425</v>
      </c>
      <c r="S223" s="164">
        <v>0</v>
      </c>
      <c r="T223" s="165">
        <f>S223*H223</f>
        <v>0</v>
      </c>
      <c r="AR223" s="166" t="s">
        <v>183</v>
      </c>
      <c r="AT223" s="166" t="s">
        <v>178</v>
      </c>
      <c r="AU223" s="166" t="s">
        <v>79</v>
      </c>
      <c r="AY223" s="92" t="s">
        <v>176</v>
      </c>
      <c r="BE223" s="167">
        <f>IF(N223="základní",J223,0)</f>
        <v>0</v>
      </c>
      <c r="BF223" s="167">
        <f>IF(N223="snížená",J223,0)</f>
        <v>0</v>
      </c>
      <c r="BG223" s="167">
        <f>IF(N223="zákl. přenesená",J223,0)</f>
        <v>0</v>
      </c>
      <c r="BH223" s="167">
        <f>IF(N223="sníž. přenesená",J223,0)</f>
        <v>0</v>
      </c>
      <c r="BI223" s="167">
        <f>IF(N223="nulová",J223,0)</f>
        <v>0</v>
      </c>
      <c r="BJ223" s="92" t="s">
        <v>15</v>
      </c>
      <c r="BK223" s="167">
        <f>ROUND(I223*H223,2)</f>
        <v>0</v>
      </c>
      <c r="BL223" s="92" t="s">
        <v>183</v>
      </c>
      <c r="BM223" s="166" t="s">
        <v>356</v>
      </c>
    </row>
    <row r="224" spans="2:47" s="99" customFormat="1" ht="12">
      <c r="B224" s="100"/>
      <c r="D224" s="168" t="s">
        <v>185</v>
      </c>
      <c r="F224" s="169" t="s">
        <v>357</v>
      </c>
      <c r="I224" s="5"/>
      <c r="L224" s="100"/>
      <c r="M224" s="170"/>
      <c r="T224" s="171"/>
      <c r="AT224" s="92" t="s">
        <v>185</v>
      </c>
      <c r="AU224" s="92" t="s">
        <v>79</v>
      </c>
    </row>
    <row r="225" spans="2:51" s="172" customFormat="1" ht="12">
      <c r="B225" s="173"/>
      <c r="D225" s="174" t="s">
        <v>187</v>
      </c>
      <c r="E225" s="175" t="s">
        <v>3</v>
      </c>
      <c r="F225" s="176" t="s">
        <v>358</v>
      </c>
      <c r="H225" s="177">
        <v>121.275</v>
      </c>
      <c r="I225" s="6"/>
      <c r="L225" s="173"/>
      <c r="M225" s="178"/>
      <c r="T225" s="179"/>
      <c r="AT225" s="175" t="s">
        <v>187</v>
      </c>
      <c r="AU225" s="175" t="s">
        <v>79</v>
      </c>
      <c r="AV225" s="172" t="s">
        <v>79</v>
      </c>
      <c r="AW225" s="172" t="s">
        <v>33</v>
      </c>
      <c r="AX225" s="172" t="s">
        <v>15</v>
      </c>
      <c r="AY225" s="175" t="s">
        <v>176</v>
      </c>
    </row>
    <row r="226" spans="2:65" s="99" customFormat="1" ht="16.5" customHeight="1">
      <c r="B226" s="100"/>
      <c r="C226" s="206" t="s">
        <v>359</v>
      </c>
      <c r="D226" s="206" t="s">
        <v>178</v>
      </c>
      <c r="E226" s="207" t="s">
        <v>360</v>
      </c>
      <c r="F226" s="208" t="s">
        <v>361</v>
      </c>
      <c r="G226" s="209" t="s">
        <v>181</v>
      </c>
      <c r="H226" s="210">
        <v>39.445</v>
      </c>
      <c r="I226" s="4"/>
      <c r="J226" s="211">
        <f>ROUND(I226*H226,2)</f>
        <v>0</v>
      </c>
      <c r="K226" s="208" t="s">
        <v>182</v>
      </c>
      <c r="L226" s="100"/>
      <c r="M226" s="212" t="s">
        <v>3</v>
      </c>
      <c r="N226" s="163" t="s">
        <v>42</v>
      </c>
      <c r="P226" s="164">
        <f>O226*H226</f>
        <v>0</v>
      </c>
      <c r="Q226" s="164">
        <v>0.00247</v>
      </c>
      <c r="R226" s="164">
        <f>Q226*H226</f>
        <v>0.09742915</v>
      </c>
      <c r="S226" s="164">
        <v>0</v>
      </c>
      <c r="T226" s="165">
        <f>S226*H226</f>
        <v>0</v>
      </c>
      <c r="AR226" s="166" t="s">
        <v>183</v>
      </c>
      <c r="AT226" s="166" t="s">
        <v>178</v>
      </c>
      <c r="AU226" s="166" t="s">
        <v>79</v>
      </c>
      <c r="AY226" s="92" t="s">
        <v>176</v>
      </c>
      <c r="BE226" s="167">
        <f>IF(N226="základní",J226,0)</f>
        <v>0</v>
      </c>
      <c r="BF226" s="167">
        <f>IF(N226="snížená",J226,0)</f>
        <v>0</v>
      </c>
      <c r="BG226" s="167">
        <f>IF(N226="zákl. přenesená",J226,0)</f>
        <v>0</v>
      </c>
      <c r="BH226" s="167">
        <f>IF(N226="sníž. přenesená",J226,0)</f>
        <v>0</v>
      </c>
      <c r="BI226" s="167">
        <f>IF(N226="nulová",J226,0)</f>
        <v>0</v>
      </c>
      <c r="BJ226" s="92" t="s">
        <v>15</v>
      </c>
      <c r="BK226" s="167">
        <f>ROUND(I226*H226,2)</f>
        <v>0</v>
      </c>
      <c r="BL226" s="92" t="s">
        <v>183</v>
      </c>
      <c r="BM226" s="166" t="s">
        <v>362</v>
      </c>
    </row>
    <row r="227" spans="2:47" s="99" customFormat="1" ht="12">
      <c r="B227" s="100"/>
      <c r="D227" s="168" t="s">
        <v>185</v>
      </c>
      <c r="F227" s="169" t="s">
        <v>363</v>
      </c>
      <c r="I227" s="5"/>
      <c r="L227" s="100"/>
      <c r="M227" s="170"/>
      <c r="T227" s="171"/>
      <c r="AT227" s="92" t="s">
        <v>185</v>
      </c>
      <c r="AU227" s="92" t="s">
        <v>79</v>
      </c>
    </row>
    <row r="228" spans="2:51" s="172" customFormat="1" ht="12">
      <c r="B228" s="173"/>
      <c r="D228" s="174" t="s">
        <v>187</v>
      </c>
      <c r="E228" s="175" t="s">
        <v>3</v>
      </c>
      <c r="F228" s="176" t="s">
        <v>364</v>
      </c>
      <c r="H228" s="177">
        <v>39.445</v>
      </c>
      <c r="I228" s="6"/>
      <c r="L228" s="173"/>
      <c r="M228" s="178"/>
      <c r="T228" s="179"/>
      <c r="AT228" s="175" t="s">
        <v>187</v>
      </c>
      <c r="AU228" s="175" t="s">
        <v>79</v>
      </c>
      <c r="AV228" s="172" t="s">
        <v>79</v>
      </c>
      <c r="AW228" s="172" t="s">
        <v>33</v>
      </c>
      <c r="AX228" s="172" t="s">
        <v>15</v>
      </c>
      <c r="AY228" s="175" t="s">
        <v>176</v>
      </c>
    </row>
    <row r="229" spans="2:65" s="99" customFormat="1" ht="16.5" customHeight="1">
      <c r="B229" s="100"/>
      <c r="C229" s="206" t="s">
        <v>365</v>
      </c>
      <c r="D229" s="206" t="s">
        <v>178</v>
      </c>
      <c r="E229" s="207" t="s">
        <v>366</v>
      </c>
      <c r="F229" s="208" t="s">
        <v>367</v>
      </c>
      <c r="G229" s="209" t="s">
        <v>181</v>
      </c>
      <c r="H229" s="210">
        <v>39.445</v>
      </c>
      <c r="I229" s="4"/>
      <c r="J229" s="211">
        <f>ROUND(I229*H229,2)</f>
        <v>0</v>
      </c>
      <c r="K229" s="208" t="s">
        <v>182</v>
      </c>
      <c r="L229" s="100"/>
      <c r="M229" s="212" t="s">
        <v>3</v>
      </c>
      <c r="N229" s="163" t="s">
        <v>42</v>
      </c>
      <c r="P229" s="164">
        <f>O229*H229</f>
        <v>0</v>
      </c>
      <c r="Q229" s="164">
        <v>0</v>
      </c>
      <c r="R229" s="164">
        <f>Q229*H229</f>
        <v>0</v>
      </c>
      <c r="S229" s="164">
        <v>0</v>
      </c>
      <c r="T229" s="165">
        <f>S229*H229</f>
        <v>0</v>
      </c>
      <c r="AR229" s="166" t="s">
        <v>183</v>
      </c>
      <c r="AT229" s="166" t="s">
        <v>178</v>
      </c>
      <c r="AU229" s="166" t="s">
        <v>79</v>
      </c>
      <c r="AY229" s="92" t="s">
        <v>176</v>
      </c>
      <c r="BE229" s="167">
        <f>IF(N229="základní",J229,0)</f>
        <v>0</v>
      </c>
      <c r="BF229" s="167">
        <f>IF(N229="snížená",J229,0)</f>
        <v>0</v>
      </c>
      <c r="BG229" s="167">
        <f>IF(N229="zákl. přenesená",J229,0)</f>
        <v>0</v>
      </c>
      <c r="BH229" s="167">
        <f>IF(N229="sníž. přenesená",J229,0)</f>
        <v>0</v>
      </c>
      <c r="BI229" s="167">
        <f>IF(N229="nulová",J229,0)</f>
        <v>0</v>
      </c>
      <c r="BJ229" s="92" t="s">
        <v>15</v>
      </c>
      <c r="BK229" s="167">
        <f>ROUND(I229*H229,2)</f>
        <v>0</v>
      </c>
      <c r="BL229" s="92" t="s">
        <v>183</v>
      </c>
      <c r="BM229" s="166" t="s">
        <v>368</v>
      </c>
    </row>
    <row r="230" spans="2:47" s="99" customFormat="1" ht="12">
      <c r="B230" s="100"/>
      <c r="D230" s="168" t="s">
        <v>185</v>
      </c>
      <c r="F230" s="169" t="s">
        <v>369</v>
      </c>
      <c r="I230" s="5"/>
      <c r="L230" s="100"/>
      <c r="M230" s="170"/>
      <c r="T230" s="171"/>
      <c r="AT230" s="92" t="s">
        <v>185</v>
      </c>
      <c r="AU230" s="92" t="s">
        <v>79</v>
      </c>
    </row>
    <row r="231" spans="2:65" s="99" customFormat="1" ht="24.2" customHeight="1">
      <c r="B231" s="100"/>
      <c r="C231" s="206" t="s">
        <v>370</v>
      </c>
      <c r="D231" s="206" t="s">
        <v>178</v>
      </c>
      <c r="E231" s="207" t="s">
        <v>371</v>
      </c>
      <c r="F231" s="208" t="s">
        <v>372</v>
      </c>
      <c r="G231" s="209" t="s">
        <v>249</v>
      </c>
      <c r="H231" s="210">
        <v>1.52</v>
      </c>
      <c r="I231" s="4"/>
      <c r="J231" s="211">
        <f>ROUND(I231*H231,2)</f>
        <v>0</v>
      </c>
      <c r="K231" s="208" t="s">
        <v>182</v>
      </c>
      <c r="L231" s="100"/>
      <c r="M231" s="212" t="s">
        <v>3</v>
      </c>
      <c r="N231" s="163" t="s">
        <v>42</v>
      </c>
      <c r="P231" s="164">
        <f>O231*H231</f>
        <v>0</v>
      </c>
      <c r="Q231" s="164">
        <v>1.06062</v>
      </c>
      <c r="R231" s="164">
        <f>Q231*H231</f>
        <v>1.6121423999999998</v>
      </c>
      <c r="S231" s="164">
        <v>0</v>
      </c>
      <c r="T231" s="165">
        <f>S231*H231</f>
        <v>0</v>
      </c>
      <c r="AR231" s="166" t="s">
        <v>183</v>
      </c>
      <c r="AT231" s="166" t="s">
        <v>178</v>
      </c>
      <c r="AU231" s="166" t="s">
        <v>79</v>
      </c>
      <c r="AY231" s="92" t="s">
        <v>176</v>
      </c>
      <c r="BE231" s="167">
        <f>IF(N231="základní",J231,0)</f>
        <v>0</v>
      </c>
      <c r="BF231" s="167">
        <f>IF(N231="snížená",J231,0)</f>
        <v>0</v>
      </c>
      <c r="BG231" s="167">
        <f>IF(N231="zákl. přenesená",J231,0)</f>
        <v>0</v>
      </c>
      <c r="BH231" s="167">
        <f>IF(N231="sníž. přenesená",J231,0)</f>
        <v>0</v>
      </c>
      <c r="BI231" s="167">
        <f>IF(N231="nulová",J231,0)</f>
        <v>0</v>
      </c>
      <c r="BJ231" s="92" t="s">
        <v>15</v>
      </c>
      <c r="BK231" s="167">
        <f>ROUND(I231*H231,2)</f>
        <v>0</v>
      </c>
      <c r="BL231" s="92" t="s">
        <v>183</v>
      </c>
      <c r="BM231" s="166" t="s">
        <v>373</v>
      </c>
    </row>
    <row r="232" spans="2:47" s="99" customFormat="1" ht="12">
      <c r="B232" s="100"/>
      <c r="D232" s="168" t="s">
        <v>185</v>
      </c>
      <c r="F232" s="169" t="s">
        <v>374</v>
      </c>
      <c r="I232" s="5"/>
      <c r="L232" s="100"/>
      <c r="M232" s="170"/>
      <c r="T232" s="171"/>
      <c r="AT232" s="92" t="s">
        <v>185</v>
      </c>
      <c r="AU232" s="92" t="s">
        <v>79</v>
      </c>
    </row>
    <row r="233" spans="2:51" s="172" customFormat="1" ht="12">
      <c r="B233" s="173"/>
      <c r="D233" s="174" t="s">
        <v>187</v>
      </c>
      <c r="E233" s="175" t="s">
        <v>3</v>
      </c>
      <c r="F233" s="176" t="s">
        <v>375</v>
      </c>
      <c r="H233" s="177">
        <v>1.52</v>
      </c>
      <c r="I233" s="6"/>
      <c r="L233" s="173"/>
      <c r="M233" s="178"/>
      <c r="T233" s="179"/>
      <c r="AT233" s="175" t="s">
        <v>187</v>
      </c>
      <c r="AU233" s="175" t="s">
        <v>79</v>
      </c>
      <c r="AV233" s="172" t="s">
        <v>79</v>
      </c>
      <c r="AW233" s="172" t="s">
        <v>33</v>
      </c>
      <c r="AX233" s="172" t="s">
        <v>15</v>
      </c>
      <c r="AY233" s="175" t="s">
        <v>176</v>
      </c>
    </row>
    <row r="234" spans="2:65" s="99" customFormat="1" ht="24.2" customHeight="1">
      <c r="B234" s="100"/>
      <c r="C234" s="206" t="s">
        <v>376</v>
      </c>
      <c r="D234" s="206" t="s">
        <v>178</v>
      </c>
      <c r="E234" s="207" t="s">
        <v>377</v>
      </c>
      <c r="F234" s="208" t="s">
        <v>378</v>
      </c>
      <c r="G234" s="209" t="s">
        <v>249</v>
      </c>
      <c r="H234" s="210">
        <v>10.949</v>
      </c>
      <c r="I234" s="4"/>
      <c r="J234" s="211">
        <f>ROUND(I234*H234,2)</f>
        <v>0</v>
      </c>
      <c r="K234" s="208" t="s">
        <v>182</v>
      </c>
      <c r="L234" s="100"/>
      <c r="M234" s="212" t="s">
        <v>3</v>
      </c>
      <c r="N234" s="163" t="s">
        <v>42</v>
      </c>
      <c r="P234" s="164">
        <f>O234*H234</f>
        <v>0</v>
      </c>
      <c r="Q234" s="164">
        <v>1.06277</v>
      </c>
      <c r="R234" s="164">
        <f>Q234*H234</f>
        <v>11.63626873</v>
      </c>
      <c r="S234" s="164">
        <v>0</v>
      </c>
      <c r="T234" s="165">
        <f>S234*H234</f>
        <v>0</v>
      </c>
      <c r="AR234" s="166" t="s">
        <v>183</v>
      </c>
      <c r="AT234" s="166" t="s">
        <v>178</v>
      </c>
      <c r="AU234" s="166" t="s">
        <v>79</v>
      </c>
      <c r="AY234" s="92" t="s">
        <v>176</v>
      </c>
      <c r="BE234" s="167">
        <f>IF(N234="základní",J234,0)</f>
        <v>0</v>
      </c>
      <c r="BF234" s="167">
        <f>IF(N234="snížená",J234,0)</f>
        <v>0</v>
      </c>
      <c r="BG234" s="167">
        <f>IF(N234="zákl. přenesená",J234,0)</f>
        <v>0</v>
      </c>
      <c r="BH234" s="167">
        <f>IF(N234="sníž. přenesená",J234,0)</f>
        <v>0</v>
      </c>
      <c r="BI234" s="167">
        <f>IF(N234="nulová",J234,0)</f>
        <v>0</v>
      </c>
      <c r="BJ234" s="92" t="s">
        <v>15</v>
      </c>
      <c r="BK234" s="167">
        <f>ROUND(I234*H234,2)</f>
        <v>0</v>
      </c>
      <c r="BL234" s="92" t="s">
        <v>183</v>
      </c>
      <c r="BM234" s="166" t="s">
        <v>379</v>
      </c>
    </row>
    <row r="235" spans="2:47" s="99" customFormat="1" ht="12">
      <c r="B235" s="100"/>
      <c r="D235" s="168" t="s">
        <v>185</v>
      </c>
      <c r="F235" s="169" t="s">
        <v>380</v>
      </c>
      <c r="I235" s="5"/>
      <c r="L235" s="100"/>
      <c r="M235" s="170"/>
      <c r="T235" s="171"/>
      <c r="AT235" s="92" t="s">
        <v>185</v>
      </c>
      <c r="AU235" s="92" t="s">
        <v>79</v>
      </c>
    </row>
    <row r="236" spans="2:51" s="172" customFormat="1" ht="12">
      <c r="B236" s="173"/>
      <c r="D236" s="174" t="s">
        <v>187</v>
      </c>
      <c r="E236" s="175" t="s">
        <v>3</v>
      </c>
      <c r="F236" s="176" t="s">
        <v>381</v>
      </c>
      <c r="H236" s="177">
        <v>10.949</v>
      </c>
      <c r="I236" s="6"/>
      <c r="L236" s="173"/>
      <c r="M236" s="178"/>
      <c r="T236" s="179"/>
      <c r="AT236" s="175" t="s">
        <v>187</v>
      </c>
      <c r="AU236" s="175" t="s">
        <v>79</v>
      </c>
      <c r="AV236" s="172" t="s">
        <v>79</v>
      </c>
      <c r="AW236" s="172" t="s">
        <v>33</v>
      </c>
      <c r="AX236" s="172" t="s">
        <v>15</v>
      </c>
      <c r="AY236" s="175" t="s">
        <v>176</v>
      </c>
    </row>
    <row r="237" spans="2:65" s="99" customFormat="1" ht="24.2" customHeight="1">
      <c r="B237" s="100"/>
      <c r="C237" s="206" t="s">
        <v>382</v>
      </c>
      <c r="D237" s="206" t="s">
        <v>178</v>
      </c>
      <c r="E237" s="207" t="s">
        <v>383</v>
      </c>
      <c r="F237" s="208" t="s">
        <v>384</v>
      </c>
      <c r="G237" s="209" t="s">
        <v>191</v>
      </c>
      <c r="H237" s="210">
        <v>5.38</v>
      </c>
      <c r="I237" s="4"/>
      <c r="J237" s="211">
        <f>ROUND(I237*H237,2)</f>
        <v>0</v>
      </c>
      <c r="K237" s="208" t="s">
        <v>182</v>
      </c>
      <c r="L237" s="100"/>
      <c r="M237" s="212" t="s">
        <v>3</v>
      </c>
      <c r="N237" s="163" t="s">
        <v>42</v>
      </c>
      <c r="P237" s="164">
        <f>O237*H237</f>
        <v>0</v>
      </c>
      <c r="Q237" s="164">
        <v>2.50187</v>
      </c>
      <c r="R237" s="164">
        <f>Q237*H237</f>
        <v>13.460060599999998</v>
      </c>
      <c r="S237" s="164">
        <v>0</v>
      </c>
      <c r="T237" s="165">
        <f>S237*H237</f>
        <v>0</v>
      </c>
      <c r="AR237" s="166" t="s">
        <v>183</v>
      </c>
      <c r="AT237" s="166" t="s">
        <v>178</v>
      </c>
      <c r="AU237" s="166" t="s">
        <v>79</v>
      </c>
      <c r="AY237" s="92" t="s">
        <v>176</v>
      </c>
      <c r="BE237" s="167">
        <f>IF(N237="základní",J237,0)</f>
        <v>0</v>
      </c>
      <c r="BF237" s="167">
        <f>IF(N237="snížená",J237,0)</f>
        <v>0</v>
      </c>
      <c r="BG237" s="167">
        <f>IF(N237="zákl. přenesená",J237,0)</f>
        <v>0</v>
      </c>
      <c r="BH237" s="167">
        <f>IF(N237="sníž. přenesená",J237,0)</f>
        <v>0</v>
      </c>
      <c r="BI237" s="167">
        <f>IF(N237="nulová",J237,0)</f>
        <v>0</v>
      </c>
      <c r="BJ237" s="92" t="s">
        <v>15</v>
      </c>
      <c r="BK237" s="167">
        <f>ROUND(I237*H237,2)</f>
        <v>0</v>
      </c>
      <c r="BL237" s="92" t="s">
        <v>183</v>
      </c>
      <c r="BM237" s="166" t="s">
        <v>385</v>
      </c>
    </row>
    <row r="238" spans="2:47" s="99" customFormat="1" ht="12">
      <c r="B238" s="100"/>
      <c r="D238" s="168" t="s">
        <v>185</v>
      </c>
      <c r="F238" s="169" t="s">
        <v>386</v>
      </c>
      <c r="I238" s="5"/>
      <c r="L238" s="100"/>
      <c r="M238" s="170"/>
      <c r="T238" s="171"/>
      <c r="AT238" s="92" t="s">
        <v>185</v>
      </c>
      <c r="AU238" s="92" t="s">
        <v>79</v>
      </c>
    </row>
    <row r="239" spans="2:51" s="180" customFormat="1" ht="12">
      <c r="B239" s="181"/>
      <c r="D239" s="174" t="s">
        <v>187</v>
      </c>
      <c r="E239" s="182" t="s">
        <v>3</v>
      </c>
      <c r="F239" s="183" t="s">
        <v>351</v>
      </c>
      <c r="H239" s="182" t="s">
        <v>3</v>
      </c>
      <c r="I239" s="7"/>
      <c r="L239" s="181"/>
      <c r="M239" s="184"/>
      <c r="T239" s="185"/>
      <c r="AT239" s="182" t="s">
        <v>187</v>
      </c>
      <c r="AU239" s="182" t="s">
        <v>79</v>
      </c>
      <c r="AV239" s="180" t="s">
        <v>15</v>
      </c>
      <c r="AW239" s="180" t="s">
        <v>33</v>
      </c>
      <c r="AX239" s="180" t="s">
        <v>71</v>
      </c>
      <c r="AY239" s="182" t="s">
        <v>176</v>
      </c>
    </row>
    <row r="240" spans="2:51" s="172" customFormat="1" ht="22.5">
      <c r="B240" s="173"/>
      <c r="D240" s="174" t="s">
        <v>187</v>
      </c>
      <c r="E240" s="175" t="s">
        <v>3</v>
      </c>
      <c r="F240" s="176" t="s">
        <v>387</v>
      </c>
      <c r="H240" s="177">
        <v>3.134</v>
      </c>
      <c r="I240" s="6"/>
      <c r="L240" s="173"/>
      <c r="M240" s="178"/>
      <c r="T240" s="179"/>
      <c r="AT240" s="175" t="s">
        <v>187</v>
      </c>
      <c r="AU240" s="175" t="s">
        <v>79</v>
      </c>
      <c r="AV240" s="172" t="s">
        <v>79</v>
      </c>
      <c r="AW240" s="172" t="s">
        <v>33</v>
      </c>
      <c r="AX240" s="172" t="s">
        <v>71</v>
      </c>
      <c r="AY240" s="175" t="s">
        <v>176</v>
      </c>
    </row>
    <row r="241" spans="2:51" s="172" customFormat="1" ht="12">
      <c r="B241" s="173"/>
      <c r="D241" s="174" t="s">
        <v>187</v>
      </c>
      <c r="E241" s="175" t="s">
        <v>3</v>
      </c>
      <c r="F241" s="176" t="s">
        <v>388</v>
      </c>
      <c r="H241" s="177">
        <v>0.116</v>
      </c>
      <c r="I241" s="6"/>
      <c r="L241" s="173"/>
      <c r="M241" s="178"/>
      <c r="T241" s="179"/>
      <c r="AT241" s="175" t="s">
        <v>187</v>
      </c>
      <c r="AU241" s="175" t="s">
        <v>79</v>
      </c>
      <c r="AV241" s="172" t="s">
        <v>79</v>
      </c>
      <c r="AW241" s="172" t="s">
        <v>33</v>
      </c>
      <c r="AX241" s="172" t="s">
        <v>71</v>
      </c>
      <c r="AY241" s="175" t="s">
        <v>176</v>
      </c>
    </row>
    <row r="242" spans="2:51" s="172" customFormat="1" ht="12">
      <c r="B242" s="173"/>
      <c r="D242" s="174" t="s">
        <v>187</v>
      </c>
      <c r="E242" s="175" t="s">
        <v>3</v>
      </c>
      <c r="F242" s="176" t="s">
        <v>389</v>
      </c>
      <c r="H242" s="177">
        <v>2.13</v>
      </c>
      <c r="I242" s="6"/>
      <c r="L242" s="173"/>
      <c r="M242" s="178"/>
      <c r="T242" s="179"/>
      <c r="AT242" s="175" t="s">
        <v>187</v>
      </c>
      <c r="AU242" s="175" t="s">
        <v>79</v>
      </c>
      <c r="AV242" s="172" t="s">
        <v>79</v>
      </c>
      <c r="AW242" s="172" t="s">
        <v>33</v>
      </c>
      <c r="AX242" s="172" t="s">
        <v>71</v>
      </c>
      <c r="AY242" s="175" t="s">
        <v>176</v>
      </c>
    </row>
    <row r="243" spans="2:51" s="186" customFormat="1" ht="12">
      <c r="B243" s="187"/>
      <c r="D243" s="174" t="s">
        <v>187</v>
      </c>
      <c r="E243" s="188" t="s">
        <v>3</v>
      </c>
      <c r="F243" s="189" t="s">
        <v>206</v>
      </c>
      <c r="H243" s="190">
        <v>5.38</v>
      </c>
      <c r="I243" s="8"/>
      <c r="L243" s="187"/>
      <c r="M243" s="191"/>
      <c r="T243" s="192"/>
      <c r="AT243" s="188" t="s">
        <v>187</v>
      </c>
      <c r="AU243" s="188" t="s">
        <v>79</v>
      </c>
      <c r="AV243" s="186" t="s">
        <v>183</v>
      </c>
      <c r="AW243" s="186" t="s">
        <v>33</v>
      </c>
      <c r="AX243" s="186" t="s">
        <v>15</v>
      </c>
      <c r="AY243" s="188" t="s">
        <v>176</v>
      </c>
    </row>
    <row r="244" spans="2:65" s="99" customFormat="1" ht="33" customHeight="1">
      <c r="B244" s="100"/>
      <c r="C244" s="206" t="s">
        <v>390</v>
      </c>
      <c r="D244" s="206" t="s">
        <v>178</v>
      </c>
      <c r="E244" s="207" t="s">
        <v>391</v>
      </c>
      <c r="F244" s="208" t="s">
        <v>392</v>
      </c>
      <c r="G244" s="209" t="s">
        <v>191</v>
      </c>
      <c r="H244" s="210">
        <v>43.917</v>
      </c>
      <c r="I244" s="4"/>
      <c r="J244" s="211">
        <f>ROUND(I244*H244,2)</f>
        <v>0</v>
      </c>
      <c r="K244" s="208" t="s">
        <v>182</v>
      </c>
      <c r="L244" s="100"/>
      <c r="M244" s="212" t="s">
        <v>3</v>
      </c>
      <c r="N244" s="163" t="s">
        <v>42</v>
      </c>
      <c r="P244" s="164">
        <f>O244*H244</f>
        <v>0</v>
      </c>
      <c r="Q244" s="164">
        <v>2.50187</v>
      </c>
      <c r="R244" s="164">
        <f>Q244*H244</f>
        <v>109.87462479</v>
      </c>
      <c r="S244" s="164">
        <v>0</v>
      </c>
      <c r="T244" s="165">
        <f>S244*H244</f>
        <v>0</v>
      </c>
      <c r="AR244" s="166" t="s">
        <v>183</v>
      </c>
      <c r="AT244" s="166" t="s">
        <v>178</v>
      </c>
      <c r="AU244" s="166" t="s">
        <v>79</v>
      </c>
      <c r="AY244" s="92" t="s">
        <v>176</v>
      </c>
      <c r="BE244" s="167">
        <f>IF(N244="základní",J244,0)</f>
        <v>0</v>
      </c>
      <c r="BF244" s="167">
        <f>IF(N244="snížená",J244,0)</f>
        <v>0</v>
      </c>
      <c r="BG244" s="167">
        <f>IF(N244="zákl. přenesená",J244,0)</f>
        <v>0</v>
      </c>
      <c r="BH244" s="167">
        <f>IF(N244="sníž. přenesená",J244,0)</f>
        <v>0</v>
      </c>
      <c r="BI244" s="167">
        <f>IF(N244="nulová",J244,0)</f>
        <v>0</v>
      </c>
      <c r="BJ244" s="92" t="s">
        <v>15</v>
      </c>
      <c r="BK244" s="167">
        <f>ROUND(I244*H244,2)</f>
        <v>0</v>
      </c>
      <c r="BL244" s="92" t="s">
        <v>183</v>
      </c>
      <c r="BM244" s="166" t="s">
        <v>393</v>
      </c>
    </row>
    <row r="245" spans="2:47" s="99" customFormat="1" ht="12">
      <c r="B245" s="100"/>
      <c r="D245" s="168" t="s">
        <v>185</v>
      </c>
      <c r="F245" s="169" t="s">
        <v>394</v>
      </c>
      <c r="I245" s="5"/>
      <c r="L245" s="100"/>
      <c r="M245" s="170"/>
      <c r="T245" s="171"/>
      <c r="AT245" s="92" t="s">
        <v>185</v>
      </c>
      <c r="AU245" s="92" t="s">
        <v>79</v>
      </c>
    </row>
    <row r="246" spans="2:51" s="172" customFormat="1" ht="22.5">
      <c r="B246" s="173"/>
      <c r="D246" s="174" t="s">
        <v>187</v>
      </c>
      <c r="E246" s="175" t="s">
        <v>3</v>
      </c>
      <c r="F246" s="176" t="s">
        <v>395</v>
      </c>
      <c r="H246" s="177">
        <v>25.584</v>
      </c>
      <c r="I246" s="6"/>
      <c r="L246" s="173"/>
      <c r="M246" s="178"/>
      <c r="T246" s="179"/>
      <c r="AT246" s="175" t="s">
        <v>187</v>
      </c>
      <c r="AU246" s="175" t="s">
        <v>79</v>
      </c>
      <c r="AV246" s="172" t="s">
        <v>79</v>
      </c>
      <c r="AW246" s="172" t="s">
        <v>33</v>
      </c>
      <c r="AX246" s="172" t="s">
        <v>71</v>
      </c>
      <c r="AY246" s="175" t="s">
        <v>176</v>
      </c>
    </row>
    <row r="247" spans="2:51" s="172" customFormat="1" ht="12">
      <c r="B247" s="173"/>
      <c r="D247" s="174" t="s">
        <v>187</v>
      </c>
      <c r="E247" s="175" t="s">
        <v>3</v>
      </c>
      <c r="F247" s="176" t="s">
        <v>396</v>
      </c>
      <c r="H247" s="177">
        <v>0.945</v>
      </c>
      <c r="I247" s="6"/>
      <c r="L247" s="173"/>
      <c r="M247" s="178"/>
      <c r="T247" s="179"/>
      <c r="AT247" s="175" t="s">
        <v>187</v>
      </c>
      <c r="AU247" s="175" t="s">
        <v>79</v>
      </c>
      <c r="AV247" s="172" t="s">
        <v>79</v>
      </c>
      <c r="AW247" s="172" t="s">
        <v>33</v>
      </c>
      <c r="AX247" s="172" t="s">
        <v>71</v>
      </c>
      <c r="AY247" s="175" t="s">
        <v>176</v>
      </c>
    </row>
    <row r="248" spans="2:51" s="172" customFormat="1" ht="12">
      <c r="B248" s="173"/>
      <c r="D248" s="174" t="s">
        <v>187</v>
      </c>
      <c r="E248" s="175" t="s">
        <v>3</v>
      </c>
      <c r="F248" s="176" t="s">
        <v>397</v>
      </c>
      <c r="H248" s="177">
        <v>17.388</v>
      </c>
      <c r="I248" s="6"/>
      <c r="L248" s="173"/>
      <c r="M248" s="178"/>
      <c r="T248" s="179"/>
      <c r="AT248" s="175" t="s">
        <v>187</v>
      </c>
      <c r="AU248" s="175" t="s">
        <v>79</v>
      </c>
      <c r="AV248" s="172" t="s">
        <v>79</v>
      </c>
      <c r="AW248" s="172" t="s">
        <v>33</v>
      </c>
      <c r="AX248" s="172" t="s">
        <v>71</v>
      </c>
      <c r="AY248" s="175" t="s">
        <v>176</v>
      </c>
    </row>
    <row r="249" spans="2:51" s="186" customFormat="1" ht="12">
      <c r="B249" s="187"/>
      <c r="D249" s="174" t="s">
        <v>187</v>
      </c>
      <c r="E249" s="188" t="s">
        <v>3</v>
      </c>
      <c r="F249" s="189" t="s">
        <v>206</v>
      </c>
      <c r="H249" s="190">
        <v>43.917</v>
      </c>
      <c r="I249" s="8"/>
      <c r="L249" s="187"/>
      <c r="M249" s="191"/>
      <c r="T249" s="192"/>
      <c r="AT249" s="188" t="s">
        <v>187</v>
      </c>
      <c r="AU249" s="188" t="s">
        <v>79</v>
      </c>
      <c r="AV249" s="186" t="s">
        <v>183</v>
      </c>
      <c r="AW249" s="186" t="s">
        <v>33</v>
      </c>
      <c r="AX249" s="186" t="s">
        <v>15</v>
      </c>
      <c r="AY249" s="188" t="s">
        <v>176</v>
      </c>
    </row>
    <row r="250" spans="2:65" s="99" customFormat="1" ht="24.2" customHeight="1">
      <c r="B250" s="100"/>
      <c r="C250" s="206" t="s">
        <v>398</v>
      </c>
      <c r="D250" s="206" t="s">
        <v>178</v>
      </c>
      <c r="E250" s="207" t="s">
        <v>399</v>
      </c>
      <c r="F250" s="208" t="s">
        <v>400</v>
      </c>
      <c r="G250" s="209" t="s">
        <v>249</v>
      </c>
      <c r="H250" s="210">
        <v>5.476</v>
      </c>
      <c r="I250" s="4"/>
      <c r="J250" s="211">
        <f>ROUND(I250*H250,2)</f>
        <v>0</v>
      </c>
      <c r="K250" s="208" t="s">
        <v>182</v>
      </c>
      <c r="L250" s="100"/>
      <c r="M250" s="212" t="s">
        <v>3</v>
      </c>
      <c r="N250" s="163" t="s">
        <v>42</v>
      </c>
      <c r="P250" s="164">
        <f>O250*H250</f>
        <v>0</v>
      </c>
      <c r="Q250" s="164">
        <v>1.06062</v>
      </c>
      <c r="R250" s="164">
        <f>Q250*H250</f>
        <v>5.807955119999999</v>
      </c>
      <c r="S250" s="164">
        <v>0</v>
      </c>
      <c r="T250" s="165">
        <f>S250*H250</f>
        <v>0</v>
      </c>
      <c r="AR250" s="166" t="s">
        <v>183</v>
      </c>
      <c r="AT250" s="166" t="s">
        <v>178</v>
      </c>
      <c r="AU250" s="166" t="s">
        <v>79</v>
      </c>
      <c r="AY250" s="92" t="s">
        <v>176</v>
      </c>
      <c r="BE250" s="167">
        <f>IF(N250="základní",J250,0)</f>
        <v>0</v>
      </c>
      <c r="BF250" s="167">
        <f>IF(N250="snížená",J250,0)</f>
        <v>0</v>
      </c>
      <c r="BG250" s="167">
        <f>IF(N250="zákl. přenesená",J250,0)</f>
        <v>0</v>
      </c>
      <c r="BH250" s="167">
        <f>IF(N250="sníž. přenesená",J250,0)</f>
        <v>0</v>
      </c>
      <c r="BI250" s="167">
        <f>IF(N250="nulová",J250,0)</f>
        <v>0</v>
      </c>
      <c r="BJ250" s="92" t="s">
        <v>15</v>
      </c>
      <c r="BK250" s="167">
        <f>ROUND(I250*H250,2)</f>
        <v>0</v>
      </c>
      <c r="BL250" s="92" t="s">
        <v>183</v>
      </c>
      <c r="BM250" s="166" t="s">
        <v>401</v>
      </c>
    </row>
    <row r="251" spans="2:47" s="99" customFormat="1" ht="12">
      <c r="B251" s="100"/>
      <c r="D251" s="168" t="s">
        <v>185</v>
      </c>
      <c r="F251" s="169" t="s">
        <v>402</v>
      </c>
      <c r="I251" s="5"/>
      <c r="L251" s="100"/>
      <c r="M251" s="170"/>
      <c r="T251" s="171"/>
      <c r="AT251" s="92" t="s">
        <v>185</v>
      </c>
      <c r="AU251" s="92" t="s">
        <v>79</v>
      </c>
    </row>
    <row r="252" spans="2:51" s="180" customFormat="1" ht="12">
      <c r="B252" s="181"/>
      <c r="D252" s="174" t="s">
        <v>187</v>
      </c>
      <c r="E252" s="182" t="s">
        <v>3</v>
      </c>
      <c r="F252" s="183" t="s">
        <v>403</v>
      </c>
      <c r="H252" s="182" t="s">
        <v>3</v>
      </c>
      <c r="I252" s="7"/>
      <c r="L252" s="181"/>
      <c r="M252" s="184"/>
      <c r="T252" s="185"/>
      <c r="AT252" s="182" t="s">
        <v>187</v>
      </c>
      <c r="AU252" s="182" t="s">
        <v>79</v>
      </c>
      <c r="AV252" s="180" t="s">
        <v>15</v>
      </c>
      <c r="AW252" s="180" t="s">
        <v>33</v>
      </c>
      <c r="AX252" s="180" t="s">
        <v>71</v>
      </c>
      <c r="AY252" s="182" t="s">
        <v>176</v>
      </c>
    </row>
    <row r="253" spans="2:51" s="172" customFormat="1" ht="12">
      <c r="B253" s="173"/>
      <c r="D253" s="174" t="s">
        <v>187</v>
      </c>
      <c r="E253" s="175" t="s">
        <v>3</v>
      </c>
      <c r="F253" s="176" t="s">
        <v>404</v>
      </c>
      <c r="H253" s="177">
        <v>0.288</v>
      </c>
      <c r="I253" s="6"/>
      <c r="L253" s="173"/>
      <c r="M253" s="178"/>
      <c r="T253" s="179"/>
      <c r="AT253" s="175" t="s">
        <v>187</v>
      </c>
      <c r="AU253" s="175" t="s">
        <v>79</v>
      </c>
      <c r="AV253" s="172" t="s">
        <v>79</v>
      </c>
      <c r="AW253" s="172" t="s">
        <v>33</v>
      </c>
      <c r="AX253" s="172" t="s">
        <v>71</v>
      </c>
      <c r="AY253" s="175" t="s">
        <v>176</v>
      </c>
    </row>
    <row r="254" spans="2:51" s="180" customFormat="1" ht="12">
      <c r="B254" s="181"/>
      <c r="D254" s="174" t="s">
        <v>187</v>
      </c>
      <c r="E254" s="182" t="s">
        <v>3</v>
      </c>
      <c r="F254" s="183" t="s">
        <v>405</v>
      </c>
      <c r="H254" s="182" t="s">
        <v>3</v>
      </c>
      <c r="I254" s="7"/>
      <c r="L254" s="181"/>
      <c r="M254" s="184"/>
      <c r="T254" s="185"/>
      <c r="AT254" s="182" t="s">
        <v>187</v>
      </c>
      <c r="AU254" s="182" t="s">
        <v>79</v>
      </c>
      <c r="AV254" s="180" t="s">
        <v>15</v>
      </c>
      <c r="AW254" s="180" t="s">
        <v>33</v>
      </c>
      <c r="AX254" s="180" t="s">
        <v>71</v>
      </c>
      <c r="AY254" s="182" t="s">
        <v>176</v>
      </c>
    </row>
    <row r="255" spans="2:51" s="172" customFormat="1" ht="12">
      <c r="B255" s="173"/>
      <c r="D255" s="174" t="s">
        <v>187</v>
      </c>
      <c r="E255" s="175" t="s">
        <v>3</v>
      </c>
      <c r="F255" s="176" t="s">
        <v>406</v>
      </c>
      <c r="H255" s="177">
        <v>0.346</v>
      </c>
      <c r="I255" s="6"/>
      <c r="L255" s="173"/>
      <c r="M255" s="178"/>
      <c r="T255" s="179"/>
      <c r="AT255" s="175" t="s">
        <v>187</v>
      </c>
      <c r="AU255" s="175" t="s">
        <v>79</v>
      </c>
      <c r="AV255" s="172" t="s">
        <v>79</v>
      </c>
      <c r="AW255" s="172" t="s">
        <v>33</v>
      </c>
      <c r="AX255" s="172" t="s">
        <v>71</v>
      </c>
      <c r="AY255" s="175" t="s">
        <v>176</v>
      </c>
    </row>
    <row r="256" spans="2:51" s="180" customFormat="1" ht="12">
      <c r="B256" s="181"/>
      <c r="D256" s="174" t="s">
        <v>187</v>
      </c>
      <c r="E256" s="182" t="s">
        <v>3</v>
      </c>
      <c r="F256" s="183" t="s">
        <v>407</v>
      </c>
      <c r="H256" s="182" t="s">
        <v>3</v>
      </c>
      <c r="I256" s="7"/>
      <c r="L256" s="181"/>
      <c r="M256" s="184"/>
      <c r="T256" s="185"/>
      <c r="AT256" s="182" t="s">
        <v>187</v>
      </c>
      <c r="AU256" s="182" t="s">
        <v>79</v>
      </c>
      <c r="AV256" s="180" t="s">
        <v>15</v>
      </c>
      <c r="AW256" s="180" t="s">
        <v>33</v>
      </c>
      <c r="AX256" s="180" t="s">
        <v>71</v>
      </c>
      <c r="AY256" s="182" t="s">
        <v>176</v>
      </c>
    </row>
    <row r="257" spans="2:51" s="172" customFormat="1" ht="12">
      <c r="B257" s="173"/>
      <c r="D257" s="174" t="s">
        <v>187</v>
      </c>
      <c r="E257" s="175" t="s">
        <v>3</v>
      </c>
      <c r="F257" s="176" t="s">
        <v>408</v>
      </c>
      <c r="H257" s="177">
        <v>0.516</v>
      </c>
      <c r="I257" s="6"/>
      <c r="L257" s="173"/>
      <c r="M257" s="178"/>
      <c r="T257" s="179"/>
      <c r="AT257" s="175" t="s">
        <v>187</v>
      </c>
      <c r="AU257" s="175" t="s">
        <v>79</v>
      </c>
      <c r="AV257" s="172" t="s">
        <v>79</v>
      </c>
      <c r="AW257" s="172" t="s">
        <v>33</v>
      </c>
      <c r="AX257" s="172" t="s">
        <v>71</v>
      </c>
      <c r="AY257" s="175" t="s">
        <v>176</v>
      </c>
    </row>
    <row r="258" spans="2:51" s="180" customFormat="1" ht="12">
      <c r="B258" s="181"/>
      <c r="D258" s="174" t="s">
        <v>187</v>
      </c>
      <c r="E258" s="182" t="s">
        <v>3</v>
      </c>
      <c r="F258" s="183" t="s">
        <v>409</v>
      </c>
      <c r="H258" s="182" t="s">
        <v>3</v>
      </c>
      <c r="I258" s="7"/>
      <c r="L258" s="181"/>
      <c r="M258" s="184"/>
      <c r="T258" s="185"/>
      <c r="AT258" s="182" t="s">
        <v>187</v>
      </c>
      <c r="AU258" s="182" t="s">
        <v>79</v>
      </c>
      <c r="AV258" s="180" t="s">
        <v>15</v>
      </c>
      <c r="AW258" s="180" t="s">
        <v>33</v>
      </c>
      <c r="AX258" s="180" t="s">
        <v>71</v>
      </c>
      <c r="AY258" s="182" t="s">
        <v>176</v>
      </c>
    </row>
    <row r="259" spans="2:51" s="172" customFormat="1" ht="12">
      <c r="B259" s="173"/>
      <c r="D259" s="174" t="s">
        <v>187</v>
      </c>
      <c r="E259" s="175" t="s">
        <v>3</v>
      </c>
      <c r="F259" s="176" t="s">
        <v>410</v>
      </c>
      <c r="H259" s="177">
        <v>1.094</v>
      </c>
      <c r="I259" s="6"/>
      <c r="L259" s="173"/>
      <c r="M259" s="178"/>
      <c r="T259" s="179"/>
      <c r="AT259" s="175" t="s">
        <v>187</v>
      </c>
      <c r="AU259" s="175" t="s">
        <v>79</v>
      </c>
      <c r="AV259" s="172" t="s">
        <v>79</v>
      </c>
      <c r="AW259" s="172" t="s">
        <v>33</v>
      </c>
      <c r="AX259" s="172" t="s">
        <v>71</v>
      </c>
      <c r="AY259" s="175" t="s">
        <v>176</v>
      </c>
    </row>
    <row r="260" spans="2:51" s="180" customFormat="1" ht="12">
      <c r="B260" s="181"/>
      <c r="D260" s="174" t="s">
        <v>187</v>
      </c>
      <c r="E260" s="182" t="s">
        <v>3</v>
      </c>
      <c r="F260" s="183" t="s">
        <v>411</v>
      </c>
      <c r="H260" s="182" t="s">
        <v>3</v>
      </c>
      <c r="I260" s="7"/>
      <c r="L260" s="181"/>
      <c r="M260" s="184"/>
      <c r="T260" s="185"/>
      <c r="AT260" s="182" t="s">
        <v>187</v>
      </c>
      <c r="AU260" s="182" t="s">
        <v>79</v>
      </c>
      <c r="AV260" s="180" t="s">
        <v>15</v>
      </c>
      <c r="AW260" s="180" t="s">
        <v>33</v>
      </c>
      <c r="AX260" s="180" t="s">
        <v>71</v>
      </c>
      <c r="AY260" s="182" t="s">
        <v>176</v>
      </c>
    </row>
    <row r="261" spans="2:51" s="172" customFormat="1" ht="12">
      <c r="B261" s="173"/>
      <c r="D261" s="174" t="s">
        <v>187</v>
      </c>
      <c r="E261" s="175" t="s">
        <v>3</v>
      </c>
      <c r="F261" s="176" t="s">
        <v>412</v>
      </c>
      <c r="H261" s="177">
        <v>0.101</v>
      </c>
      <c r="I261" s="6"/>
      <c r="L261" s="173"/>
      <c r="M261" s="178"/>
      <c r="T261" s="179"/>
      <c r="AT261" s="175" t="s">
        <v>187</v>
      </c>
      <c r="AU261" s="175" t="s">
        <v>79</v>
      </c>
      <c r="AV261" s="172" t="s">
        <v>79</v>
      </c>
      <c r="AW261" s="172" t="s">
        <v>33</v>
      </c>
      <c r="AX261" s="172" t="s">
        <v>71</v>
      </c>
      <c r="AY261" s="175" t="s">
        <v>176</v>
      </c>
    </row>
    <row r="262" spans="2:51" s="180" customFormat="1" ht="12">
      <c r="B262" s="181"/>
      <c r="D262" s="174" t="s">
        <v>187</v>
      </c>
      <c r="E262" s="182" t="s">
        <v>3</v>
      </c>
      <c r="F262" s="183" t="s">
        <v>413</v>
      </c>
      <c r="H262" s="182" t="s">
        <v>3</v>
      </c>
      <c r="I262" s="7"/>
      <c r="L262" s="181"/>
      <c r="M262" s="184"/>
      <c r="T262" s="185"/>
      <c r="AT262" s="182" t="s">
        <v>187</v>
      </c>
      <c r="AU262" s="182" t="s">
        <v>79</v>
      </c>
      <c r="AV262" s="180" t="s">
        <v>15</v>
      </c>
      <c r="AW262" s="180" t="s">
        <v>33</v>
      </c>
      <c r="AX262" s="180" t="s">
        <v>71</v>
      </c>
      <c r="AY262" s="182" t="s">
        <v>176</v>
      </c>
    </row>
    <row r="263" spans="2:51" s="172" customFormat="1" ht="12">
      <c r="B263" s="173"/>
      <c r="D263" s="174" t="s">
        <v>187</v>
      </c>
      <c r="E263" s="175" t="s">
        <v>3</v>
      </c>
      <c r="F263" s="176" t="s">
        <v>414</v>
      </c>
      <c r="H263" s="177">
        <v>0.505</v>
      </c>
      <c r="I263" s="6"/>
      <c r="L263" s="173"/>
      <c r="M263" s="178"/>
      <c r="T263" s="179"/>
      <c r="AT263" s="175" t="s">
        <v>187</v>
      </c>
      <c r="AU263" s="175" t="s">
        <v>79</v>
      </c>
      <c r="AV263" s="172" t="s">
        <v>79</v>
      </c>
      <c r="AW263" s="172" t="s">
        <v>33</v>
      </c>
      <c r="AX263" s="172" t="s">
        <v>71</v>
      </c>
      <c r="AY263" s="175" t="s">
        <v>176</v>
      </c>
    </row>
    <row r="264" spans="2:51" s="180" customFormat="1" ht="12">
      <c r="B264" s="181"/>
      <c r="D264" s="174" t="s">
        <v>187</v>
      </c>
      <c r="E264" s="182" t="s">
        <v>3</v>
      </c>
      <c r="F264" s="183" t="s">
        <v>415</v>
      </c>
      <c r="H264" s="182" t="s">
        <v>3</v>
      </c>
      <c r="I264" s="7"/>
      <c r="L264" s="181"/>
      <c r="M264" s="184"/>
      <c r="T264" s="185"/>
      <c r="AT264" s="182" t="s">
        <v>187</v>
      </c>
      <c r="AU264" s="182" t="s">
        <v>79</v>
      </c>
      <c r="AV264" s="180" t="s">
        <v>15</v>
      </c>
      <c r="AW264" s="180" t="s">
        <v>33</v>
      </c>
      <c r="AX264" s="180" t="s">
        <v>71</v>
      </c>
      <c r="AY264" s="182" t="s">
        <v>176</v>
      </c>
    </row>
    <row r="265" spans="2:51" s="172" customFormat="1" ht="12">
      <c r="B265" s="173"/>
      <c r="D265" s="174" t="s">
        <v>187</v>
      </c>
      <c r="E265" s="175" t="s">
        <v>3</v>
      </c>
      <c r="F265" s="176" t="s">
        <v>416</v>
      </c>
      <c r="H265" s="177">
        <v>0.997</v>
      </c>
      <c r="I265" s="6"/>
      <c r="L265" s="173"/>
      <c r="M265" s="178"/>
      <c r="T265" s="179"/>
      <c r="AT265" s="175" t="s">
        <v>187</v>
      </c>
      <c r="AU265" s="175" t="s">
        <v>79</v>
      </c>
      <c r="AV265" s="172" t="s">
        <v>79</v>
      </c>
      <c r="AW265" s="172" t="s">
        <v>33</v>
      </c>
      <c r="AX265" s="172" t="s">
        <v>71</v>
      </c>
      <c r="AY265" s="175" t="s">
        <v>176</v>
      </c>
    </row>
    <row r="266" spans="2:51" s="180" customFormat="1" ht="12">
      <c r="B266" s="181"/>
      <c r="D266" s="174" t="s">
        <v>187</v>
      </c>
      <c r="E266" s="182" t="s">
        <v>3</v>
      </c>
      <c r="F266" s="183" t="s">
        <v>417</v>
      </c>
      <c r="H266" s="182" t="s">
        <v>3</v>
      </c>
      <c r="I266" s="7"/>
      <c r="L266" s="181"/>
      <c r="M266" s="184"/>
      <c r="T266" s="185"/>
      <c r="AT266" s="182" t="s">
        <v>187</v>
      </c>
      <c r="AU266" s="182" t="s">
        <v>79</v>
      </c>
      <c r="AV266" s="180" t="s">
        <v>15</v>
      </c>
      <c r="AW266" s="180" t="s">
        <v>33</v>
      </c>
      <c r="AX266" s="180" t="s">
        <v>71</v>
      </c>
      <c r="AY266" s="182" t="s">
        <v>176</v>
      </c>
    </row>
    <row r="267" spans="2:51" s="172" customFormat="1" ht="12">
      <c r="B267" s="173"/>
      <c r="D267" s="174" t="s">
        <v>187</v>
      </c>
      <c r="E267" s="175" t="s">
        <v>3</v>
      </c>
      <c r="F267" s="176" t="s">
        <v>418</v>
      </c>
      <c r="H267" s="177">
        <v>0.95</v>
      </c>
      <c r="I267" s="6"/>
      <c r="L267" s="173"/>
      <c r="M267" s="178"/>
      <c r="T267" s="179"/>
      <c r="AT267" s="175" t="s">
        <v>187</v>
      </c>
      <c r="AU267" s="175" t="s">
        <v>79</v>
      </c>
      <c r="AV267" s="172" t="s">
        <v>79</v>
      </c>
      <c r="AW267" s="172" t="s">
        <v>33</v>
      </c>
      <c r="AX267" s="172" t="s">
        <v>71</v>
      </c>
      <c r="AY267" s="175" t="s">
        <v>176</v>
      </c>
    </row>
    <row r="268" spans="2:51" s="180" customFormat="1" ht="12">
      <c r="B268" s="181"/>
      <c r="D268" s="174" t="s">
        <v>187</v>
      </c>
      <c r="E268" s="182" t="s">
        <v>3</v>
      </c>
      <c r="F268" s="183" t="s">
        <v>419</v>
      </c>
      <c r="H268" s="182" t="s">
        <v>3</v>
      </c>
      <c r="I268" s="7"/>
      <c r="L268" s="181"/>
      <c r="M268" s="184"/>
      <c r="T268" s="185"/>
      <c r="AT268" s="182" t="s">
        <v>187</v>
      </c>
      <c r="AU268" s="182" t="s">
        <v>79</v>
      </c>
      <c r="AV268" s="180" t="s">
        <v>15</v>
      </c>
      <c r="AW268" s="180" t="s">
        <v>33</v>
      </c>
      <c r="AX268" s="180" t="s">
        <v>71</v>
      </c>
      <c r="AY268" s="182" t="s">
        <v>176</v>
      </c>
    </row>
    <row r="269" spans="2:51" s="172" customFormat="1" ht="12">
      <c r="B269" s="173"/>
      <c r="D269" s="174" t="s">
        <v>187</v>
      </c>
      <c r="E269" s="175" t="s">
        <v>3</v>
      </c>
      <c r="F269" s="176" t="s">
        <v>420</v>
      </c>
      <c r="H269" s="177">
        <v>0.679</v>
      </c>
      <c r="I269" s="6"/>
      <c r="L269" s="173"/>
      <c r="M269" s="178"/>
      <c r="T269" s="179"/>
      <c r="AT269" s="175" t="s">
        <v>187</v>
      </c>
      <c r="AU269" s="175" t="s">
        <v>79</v>
      </c>
      <c r="AV269" s="172" t="s">
        <v>79</v>
      </c>
      <c r="AW269" s="172" t="s">
        <v>33</v>
      </c>
      <c r="AX269" s="172" t="s">
        <v>71</v>
      </c>
      <c r="AY269" s="175" t="s">
        <v>176</v>
      </c>
    </row>
    <row r="270" spans="2:51" s="186" customFormat="1" ht="12">
      <c r="B270" s="187"/>
      <c r="D270" s="174" t="s">
        <v>187</v>
      </c>
      <c r="E270" s="188" t="s">
        <v>3</v>
      </c>
      <c r="F270" s="189" t="s">
        <v>206</v>
      </c>
      <c r="H270" s="190">
        <v>5.476</v>
      </c>
      <c r="I270" s="8"/>
      <c r="L270" s="187"/>
      <c r="M270" s="191"/>
      <c r="T270" s="192"/>
      <c r="AT270" s="188" t="s">
        <v>187</v>
      </c>
      <c r="AU270" s="188" t="s">
        <v>79</v>
      </c>
      <c r="AV270" s="186" t="s">
        <v>183</v>
      </c>
      <c r="AW270" s="186" t="s">
        <v>33</v>
      </c>
      <c r="AX270" s="186" t="s">
        <v>15</v>
      </c>
      <c r="AY270" s="188" t="s">
        <v>176</v>
      </c>
    </row>
    <row r="271" spans="2:65" s="99" customFormat="1" ht="16.5" customHeight="1">
      <c r="B271" s="100"/>
      <c r="C271" s="206" t="s">
        <v>421</v>
      </c>
      <c r="D271" s="206" t="s">
        <v>178</v>
      </c>
      <c r="E271" s="207" t="s">
        <v>422</v>
      </c>
      <c r="F271" s="208" t="s">
        <v>423</v>
      </c>
      <c r="G271" s="209" t="s">
        <v>181</v>
      </c>
      <c r="H271" s="210">
        <v>197.82</v>
      </c>
      <c r="I271" s="4"/>
      <c r="J271" s="211">
        <f>ROUND(I271*H271,2)</f>
        <v>0</v>
      </c>
      <c r="K271" s="208" t="s">
        <v>182</v>
      </c>
      <c r="L271" s="100"/>
      <c r="M271" s="212" t="s">
        <v>3</v>
      </c>
      <c r="N271" s="163" t="s">
        <v>42</v>
      </c>
      <c r="P271" s="164">
        <f>O271*H271</f>
        <v>0</v>
      </c>
      <c r="Q271" s="164">
        <v>0.00269</v>
      </c>
      <c r="R271" s="164">
        <f>Q271*H271</f>
        <v>0.5321358</v>
      </c>
      <c r="S271" s="164">
        <v>0</v>
      </c>
      <c r="T271" s="165">
        <f>S271*H271</f>
        <v>0</v>
      </c>
      <c r="AR271" s="166" t="s">
        <v>183</v>
      </c>
      <c r="AT271" s="166" t="s">
        <v>178</v>
      </c>
      <c r="AU271" s="166" t="s">
        <v>79</v>
      </c>
      <c r="AY271" s="92" t="s">
        <v>176</v>
      </c>
      <c r="BE271" s="167">
        <f>IF(N271="základní",J271,0)</f>
        <v>0</v>
      </c>
      <c r="BF271" s="167">
        <f>IF(N271="snížená",J271,0)</f>
        <v>0</v>
      </c>
      <c r="BG271" s="167">
        <f>IF(N271="zákl. přenesená",J271,0)</f>
        <v>0</v>
      </c>
      <c r="BH271" s="167">
        <f>IF(N271="sníž. přenesená",J271,0)</f>
        <v>0</v>
      </c>
      <c r="BI271" s="167">
        <f>IF(N271="nulová",J271,0)</f>
        <v>0</v>
      </c>
      <c r="BJ271" s="92" t="s">
        <v>15</v>
      </c>
      <c r="BK271" s="167">
        <f>ROUND(I271*H271,2)</f>
        <v>0</v>
      </c>
      <c r="BL271" s="92" t="s">
        <v>183</v>
      </c>
      <c r="BM271" s="166" t="s">
        <v>424</v>
      </c>
    </row>
    <row r="272" spans="2:47" s="99" customFormat="1" ht="12">
      <c r="B272" s="100"/>
      <c r="D272" s="168" t="s">
        <v>185</v>
      </c>
      <c r="F272" s="169" t="s">
        <v>425</v>
      </c>
      <c r="I272" s="5"/>
      <c r="L272" s="100"/>
      <c r="M272" s="170"/>
      <c r="T272" s="171"/>
      <c r="AT272" s="92" t="s">
        <v>185</v>
      </c>
      <c r="AU272" s="92" t="s">
        <v>79</v>
      </c>
    </row>
    <row r="273" spans="2:51" s="172" customFormat="1" ht="22.5">
      <c r="B273" s="173"/>
      <c r="D273" s="174" t="s">
        <v>187</v>
      </c>
      <c r="E273" s="175" t="s">
        <v>3</v>
      </c>
      <c r="F273" s="176" t="s">
        <v>426</v>
      </c>
      <c r="H273" s="177">
        <v>134.316</v>
      </c>
      <c r="I273" s="6"/>
      <c r="L273" s="173"/>
      <c r="M273" s="178"/>
      <c r="T273" s="179"/>
      <c r="AT273" s="175" t="s">
        <v>187</v>
      </c>
      <c r="AU273" s="175" t="s">
        <v>79</v>
      </c>
      <c r="AV273" s="172" t="s">
        <v>79</v>
      </c>
      <c r="AW273" s="172" t="s">
        <v>33</v>
      </c>
      <c r="AX273" s="172" t="s">
        <v>71</v>
      </c>
      <c r="AY273" s="175" t="s">
        <v>176</v>
      </c>
    </row>
    <row r="274" spans="2:51" s="172" customFormat="1" ht="12">
      <c r="B274" s="173"/>
      <c r="D274" s="174" t="s">
        <v>187</v>
      </c>
      <c r="E274" s="175" t="s">
        <v>3</v>
      </c>
      <c r="F274" s="176" t="s">
        <v>427</v>
      </c>
      <c r="H274" s="177">
        <v>2.646</v>
      </c>
      <c r="I274" s="6"/>
      <c r="L274" s="173"/>
      <c r="M274" s="178"/>
      <c r="T274" s="179"/>
      <c r="AT274" s="175" t="s">
        <v>187</v>
      </c>
      <c r="AU274" s="175" t="s">
        <v>79</v>
      </c>
      <c r="AV274" s="172" t="s">
        <v>79</v>
      </c>
      <c r="AW274" s="172" t="s">
        <v>33</v>
      </c>
      <c r="AX274" s="172" t="s">
        <v>71</v>
      </c>
      <c r="AY274" s="175" t="s">
        <v>176</v>
      </c>
    </row>
    <row r="275" spans="2:51" s="172" customFormat="1" ht="12">
      <c r="B275" s="173"/>
      <c r="D275" s="174" t="s">
        <v>187</v>
      </c>
      <c r="E275" s="175" t="s">
        <v>3</v>
      </c>
      <c r="F275" s="176" t="s">
        <v>428</v>
      </c>
      <c r="H275" s="177">
        <v>60.858</v>
      </c>
      <c r="I275" s="6"/>
      <c r="L275" s="173"/>
      <c r="M275" s="178"/>
      <c r="T275" s="179"/>
      <c r="AT275" s="175" t="s">
        <v>187</v>
      </c>
      <c r="AU275" s="175" t="s">
        <v>79</v>
      </c>
      <c r="AV275" s="172" t="s">
        <v>79</v>
      </c>
      <c r="AW275" s="172" t="s">
        <v>33</v>
      </c>
      <c r="AX275" s="172" t="s">
        <v>71</v>
      </c>
      <c r="AY275" s="175" t="s">
        <v>176</v>
      </c>
    </row>
    <row r="276" spans="2:51" s="186" customFormat="1" ht="12">
      <c r="B276" s="187"/>
      <c r="D276" s="174" t="s">
        <v>187</v>
      </c>
      <c r="E276" s="188" t="s">
        <v>3</v>
      </c>
      <c r="F276" s="189" t="s">
        <v>206</v>
      </c>
      <c r="H276" s="190">
        <v>197.82</v>
      </c>
      <c r="I276" s="8"/>
      <c r="L276" s="187"/>
      <c r="M276" s="191"/>
      <c r="T276" s="192"/>
      <c r="AT276" s="188" t="s">
        <v>187</v>
      </c>
      <c r="AU276" s="188" t="s">
        <v>79</v>
      </c>
      <c r="AV276" s="186" t="s">
        <v>183</v>
      </c>
      <c r="AW276" s="186" t="s">
        <v>33</v>
      </c>
      <c r="AX276" s="186" t="s">
        <v>15</v>
      </c>
      <c r="AY276" s="188" t="s">
        <v>176</v>
      </c>
    </row>
    <row r="277" spans="2:65" s="99" customFormat="1" ht="16.5" customHeight="1">
      <c r="B277" s="100"/>
      <c r="C277" s="206" t="s">
        <v>429</v>
      </c>
      <c r="D277" s="206" t="s">
        <v>178</v>
      </c>
      <c r="E277" s="207" t="s">
        <v>430</v>
      </c>
      <c r="F277" s="208" t="s">
        <v>431</v>
      </c>
      <c r="G277" s="209" t="s">
        <v>181</v>
      </c>
      <c r="H277" s="210">
        <v>197.82</v>
      </c>
      <c r="I277" s="4"/>
      <c r="J277" s="211">
        <f>ROUND(I277*H277,2)</f>
        <v>0</v>
      </c>
      <c r="K277" s="208" t="s">
        <v>182</v>
      </c>
      <c r="L277" s="100"/>
      <c r="M277" s="212" t="s">
        <v>3</v>
      </c>
      <c r="N277" s="163" t="s">
        <v>42</v>
      </c>
      <c r="P277" s="164">
        <f>O277*H277</f>
        <v>0</v>
      </c>
      <c r="Q277" s="164">
        <v>0</v>
      </c>
      <c r="R277" s="164">
        <f>Q277*H277</f>
        <v>0</v>
      </c>
      <c r="S277" s="164">
        <v>0</v>
      </c>
      <c r="T277" s="165">
        <f>S277*H277</f>
        <v>0</v>
      </c>
      <c r="AR277" s="166" t="s">
        <v>183</v>
      </c>
      <c r="AT277" s="166" t="s">
        <v>178</v>
      </c>
      <c r="AU277" s="166" t="s">
        <v>79</v>
      </c>
      <c r="AY277" s="92" t="s">
        <v>176</v>
      </c>
      <c r="BE277" s="167">
        <f>IF(N277="základní",J277,0)</f>
        <v>0</v>
      </c>
      <c r="BF277" s="167">
        <f>IF(N277="snížená",J277,0)</f>
        <v>0</v>
      </c>
      <c r="BG277" s="167">
        <f>IF(N277="zákl. přenesená",J277,0)</f>
        <v>0</v>
      </c>
      <c r="BH277" s="167">
        <f>IF(N277="sníž. přenesená",J277,0)</f>
        <v>0</v>
      </c>
      <c r="BI277" s="167">
        <f>IF(N277="nulová",J277,0)</f>
        <v>0</v>
      </c>
      <c r="BJ277" s="92" t="s">
        <v>15</v>
      </c>
      <c r="BK277" s="167">
        <f>ROUND(I277*H277,2)</f>
        <v>0</v>
      </c>
      <c r="BL277" s="92" t="s">
        <v>183</v>
      </c>
      <c r="BM277" s="166" t="s">
        <v>432</v>
      </c>
    </row>
    <row r="278" spans="2:47" s="99" customFormat="1" ht="12">
      <c r="B278" s="100"/>
      <c r="D278" s="168" t="s">
        <v>185</v>
      </c>
      <c r="F278" s="169" t="s">
        <v>433</v>
      </c>
      <c r="I278" s="5"/>
      <c r="L278" s="100"/>
      <c r="M278" s="170"/>
      <c r="T278" s="171"/>
      <c r="AT278" s="92" t="s">
        <v>185</v>
      </c>
      <c r="AU278" s="92" t="s">
        <v>79</v>
      </c>
    </row>
    <row r="279" spans="2:65" s="99" customFormat="1" ht="16.5" customHeight="1">
      <c r="B279" s="100"/>
      <c r="C279" s="206" t="s">
        <v>434</v>
      </c>
      <c r="D279" s="206" t="s">
        <v>178</v>
      </c>
      <c r="E279" s="207" t="s">
        <v>435</v>
      </c>
      <c r="F279" s="208" t="s">
        <v>436</v>
      </c>
      <c r="G279" s="209" t="s">
        <v>437</v>
      </c>
      <c r="H279" s="210">
        <v>1</v>
      </c>
      <c r="I279" s="4"/>
      <c r="J279" s="211">
        <f>ROUND(I279*H279,2)</f>
        <v>0</v>
      </c>
      <c r="K279" s="208" t="s">
        <v>3</v>
      </c>
      <c r="L279" s="100"/>
      <c r="M279" s="212" t="s">
        <v>3</v>
      </c>
      <c r="N279" s="163" t="s">
        <v>42</v>
      </c>
      <c r="P279" s="164">
        <f>O279*H279</f>
        <v>0</v>
      </c>
      <c r="Q279" s="164">
        <v>0</v>
      </c>
      <c r="R279" s="164">
        <f>Q279*H279</f>
        <v>0</v>
      </c>
      <c r="S279" s="164">
        <v>0</v>
      </c>
      <c r="T279" s="165">
        <f>S279*H279</f>
        <v>0</v>
      </c>
      <c r="AR279" s="166" t="s">
        <v>183</v>
      </c>
      <c r="AT279" s="166" t="s">
        <v>178</v>
      </c>
      <c r="AU279" s="166" t="s">
        <v>79</v>
      </c>
      <c r="AY279" s="92" t="s">
        <v>176</v>
      </c>
      <c r="BE279" s="167">
        <f>IF(N279="základní",J279,0)</f>
        <v>0</v>
      </c>
      <c r="BF279" s="167">
        <f>IF(N279="snížená",J279,0)</f>
        <v>0</v>
      </c>
      <c r="BG279" s="167">
        <f>IF(N279="zákl. přenesená",J279,0)</f>
        <v>0</v>
      </c>
      <c r="BH279" s="167">
        <f>IF(N279="sníž. přenesená",J279,0)</f>
        <v>0</v>
      </c>
      <c r="BI279" s="167">
        <f>IF(N279="nulová",J279,0)</f>
        <v>0</v>
      </c>
      <c r="BJ279" s="92" t="s">
        <v>15</v>
      </c>
      <c r="BK279" s="167">
        <f>ROUND(I279*H279,2)</f>
        <v>0</v>
      </c>
      <c r="BL279" s="92" t="s">
        <v>183</v>
      </c>
      <c r="BM279" s="166" t="s">
        <v>438</v>
      </c>
    </row>
    <row r="280" spans="2:63" s="151" customFormat="1" ht="22.9" customHeight="1">
      <c r="B280" s="152"/>
      <c r="D280" s="153" t="s">
        <v>70</v>
      </c>
      <c r="E280" s="161" t="s">
        <v>195</v>
      </c>
      <c r="F280" s="161" t="s">
        <v>439</v>
      </c>
      <c r="I280" s="3"/>
      <c r="J280" s="162">
        <f>BK280</f>
        <v>0</v>
      </c>
      <c r="L280" s="152"/>
      <c r="M280" s="156"/>
      <c r="P280" s="157">
        <f>SUM(P281:P425)</f>
        <v>0</v>
      </c>
      <c r="R280" s="157">
        <f>SUM(R281:R425)</f>
        <v>394.54644696</v>
      </c>
      <c r="T280" s="158">
        <f>SUM(T281:T425)</f>
        <v>0</v>
      </c>
      <c r="AR280" s="153" t="s">
        <v>15</v>
      </c>
      <c r="AT280" s="159" t="s">
        <v>70</v>
      </c>
      <c r="AU280" s="159" t="s">
        <v>15</v>
      </c>
      <c r="AY280" s="153" t="s">
        <v>176</v>
      </c>
      <c r="BK280" s="160">
        <f>SUM(BK281:BK425)</f>
        <v>0</v>
      </c>
    </row>
    <row r="281" spans="2:65" s="99" customFormat="1" ht="37.9" customHeight="1">
      <c r="B281" s="100"/>
      <c r="C281" s="206" t="s">
        <v>440</v>
      </c>
      <c r="D281" s="206" t="s">
        <v>178</v>
      </c>
      <c r="E281" s="207" t="s">
        <v>441</v>
      </c>
      <c r="F281" s="208" t="s">
        <v>442</v>
      </c>
      <c r="G281" s="209" t="s">
        <v>191</v>
      </c>
      <c r="H281" s="210">
        <v>2</v>
      </c>
      <c r="I281" s="4"/>
      <c r="J281" s="211">
        <f>ROUND(I281*H281,2)</f>
        <v>0</v>
      </c>
      <c r="K281" s="208" t="s">
        <v>182</v>
      </c>
      <c r="L281" s="100"/>
      <c r="M281" s="212" t="s">
        <v>3</v>
      </c>
      <c r="N281" s="163" t="s">
        <v>42</v>
      </c>
      <c r="P281" s="164">
        <f>O281*H281</f>
        <v>0</v>
      </c>
      <c r="Q281" s="164">
        <v>1.8775</v>
      </c>
      <c r="R281" s="164">
        <f>Q281*H281</f>
        <v>3.755</v>
      </c>
      <c r="S281" s="164">
        <v>0</v>
      </c>
      <c r="T281" s="165">
        <f>S281*H281</f>
        <v>0</v>
      </c>
      <c r="AR281" s="166" t="s">
        <v>183</v>
      </c>
      <c r="AT281" s="166" t="s">
        <v>178</v>
      </c>
      <c r="AU281" s="166" t="s">
        <v>79</v>
      </c>
      <c r="AY281" s="92" t="s">
        <v>176</v>
      </c>
      <c r="BE281" s="167">
        <f>IF(N281="základní",J281,0)</f>
        <v>0</v>
      </c>
      <c r="BF281" s="167">
        <f>IF(N281="snížená",J281,0)</f>
        <v>0</v>
      </c>
      <c r="BG281" s="167">
        <f>IF(N281="zákl. přenesená",J281,0)</f>
        <v>0</v>
      </c>
      <c r="BH281" s="167">
        <f>IF(N281="sníž. přenesená",J281,0)</f>
        <v>0</v>
      </c>
      <c r="BI281" s="167">
        <f>IF(N281="nulová",J281,0)</f>
        <v>0</v>
      </c>
      <c r="BJ281" s="92" t="s">
        <v>15</v>
      </c>
      <c r="BK281" s="167">
        <f>ROUND(I281*H281,2)</f>
        <v>0</v>
      </c>
      <c r="BL281" s="92" t="s">
        <v>183</v>
      </c>
      <c r="BM281" s="166" t="s">
        <v>443</v>
      </c>
    </row>
    <row r="282" spans="2:47" s="99" customFormat="1" ht="12">
      <c r="B282" s="100"/>
      <c r="D282" s="168" t="s">
        <v>185</v>
      </c>
      <c r="F282" s="169" t="s">
        <v>444</v>
      </c>
      <c r="I282" s="5"/>
      <c r="L282" s="100"/>
      <c r="M282" s="170"/>
      <c r="T282" s="171"/>
      <c r="AT282" s="92" t="s">
        <v>185</v>
      </c>
      <c r="AU282" s="92" t="s">
        <v>79</v>
      </c>
    </row>
    <row r="283" spans="2:51" s="180" customFormat="1" ht="12">
      <c r="B283" s="181"/>
      <c r="D283" s="174" t="s">
        <v>187</v>
      </c>
      <c r="E283" s="182" t="s">
        <v>3</v>
      </c>
      <c r="F283" s="183" t="s">
        <v>445</v>
      </c>
      <c r="H283" s="182" t="s">
        <v>3</v>
      </c>
      <c r="I283" s="7"/>
      <c r="L283" s="181"/>
      <c r="M283" s="184"/>
      <c r="T283" s="185"/>
      <c r="AT283" s="182" t="s">
        <v>187</v>
      </c>
      <c r="AU283" s="182" t="s">
        <v>79</v>
      </c>
      <c r="AV283" s="180" t="s">
        <v>15</v>
      </c>
      <c r="AW283" s="180" t="s">
        <v>33</v>
      </c>
      <c r="AX283" s="180" t="s">
        <v>71</v>
      </c>
      <c r="AY283" s="182" t="s">
        <v>176</v>
      </c>
    </row>
    <row r="284" spans="2:51" s="172" customFormat="1" ht="12">
      <c r="B284" s="173"/>
      <c r="D284" s="174" t="s">
        <v>187</v>
      </c>
      <c r="E284" s="175" t="s">
        <v>3</v>
      </c>
      <c r="F284" s="176" t="s">
        <v>446</v>
      </c>
      <c r="H284" s="177">
        <v>0.8</v>
      </c>
      <c r="I284" s="6"/>
      <c r="L284" s="173"/>
      <c r="M284" s="178"/>
      <c r="T284" s="179"/>
      <c r="AT284" s="175" t="s">
        <v>187</v>
      </c>
      <c r="AU284" s="175" t="s">
        <v>79</v>
      </c>
      <c r="AV284" s="172" t="s">
        <v>79</v>
      </c>
      <c r="AW284" s="172" t="s">
        <v>33</v>
      </c>
      <c r="AX284" s="172" t="s">
        <v>71</v>
      </c>
      <c r="AY284" s="175" t="s">
        <v>176</v>
      </c>
    </row>
    <row r="285" spans="2:51" s="172" customFormat="1" ht="12">
      <c r="B285" s="173"/>
      <c r="D285" s="174" t="s">
        <v>187</v>
      </c>
      <c r="E285" s="175" t="s">
        <v>3</v>
      </c>
      <c r="F285" s="176" t="s">
        <v>447</v>
      </c>
      <c r="H285" s="177">
        <v>0.4</v>
      </c>
      <c r="I285" s="6"/>
      <c r="L285" s="173"/>
      <c r="M285" s="178"/>
      <c r="T285" s="179"/>
      <c r="AT285" s="175" t="s">
        <v>187</v>
      </c>
      <c r="AU285" s="175" t="s">
        <v>79</v>
      </c>
      <c r="AV285" s="172" t="s">
        <v>79</v>
      </c>
      <c r="AW285" s="172" t="s">
        <v>33</v>
      </c>
      <c r="AX285" s="172" t="s">
        <v>71</v>
      </c>
      <c r="AY285" s="175" t="s">
        <v>176</v>
      </c>
    </row>
    <row r="286" spans="2:51" s="172" customFormat="1" ht="12">
      <c r="B286" s="173"/>
      <c r="D286" s="174" t="s">
        <v>187</v>
      </c>
      <c r="E286" s="175" t="s">
        <v>3</v>
      </c>
      <c r="F286" s="176" t="s">
        <v>446</v>
      </c>
      <c r="H286" s="177">
        <v>0.8</v>
      </c>
      <c r="I286" s="6"/>
      <c r="L286" s="173"/>
      <c r="M286" s="178"/>
      <c r="T286" s="179"/>
      <c r="AT286" s="175" t="s">
        <v>187</v>
      </c>
      <c r="AU286" s="175" t="s">
        <v>79</v>
      </c>
      <c r="AV286" s="172" t="s">
        <v>79</v>
      </c>
      <c r="AW286" s="172" t="s">
        <v>33</v>
      </c>
      <c r="AX286" s="172" t="s">
        <v>71</v>
      </c>
      <c r="AY286" s="175" t="s">
        <v>176</v>
      </c>
    </row>
    <row r="287" spans="2:51" s="186" customFormat="1" ht="12">
      <c r="B287" s="187"/>
      <c r="D287" s="174" t="s">
        <v>187</v>
      </c>
      <c r="E287" s="188" t="s">
        <v>3</v>
      </c>
      <c r="F287" s="189" t="s">
        <v>206</v>
      </c>
      <c r="H287" s="190">
        <v>2</v>
      </c>
      <c r="I287" s="8"/>
      <c r="L287" s="187"/>
      <c r="M287" s="191"/>
      <c r="T287" s="192"/>
      <c r="AT287" s="188" t="s">
        <v>187</v>
      </c>
      <c r="AU287" s="188" t="s">
        <v>79</v>
      </c>
      <c r="AV287" s="186" t="s">
        <v>183</v>
      </c>
      <c r="AW287" s="186" t="s">
        <v>33</v>
      </c>
      <c r="AX287" s="186" t="s">
        <v>15</v>
      </c>
      <c r="AY287" s="188" t="s">
        <v>176</v>
      </c>
    </row>
    <row r="288" spans="2:65" s="99" customFormat="1" ht="62.65" customHeight="1">
      <c r="B288" s="100"/>
      <c r="C288" s="206" t="s">
        <v>448</v>
      </c>
      <c r="D288" s="206" t="s">
        <v>178</v>
      </c>
      <c r="E288" s="207" t="s">
        <v>449</v>
      </c>
      <c r="F288" s="208" t="s">
        <v>450</v>
      </c>
      <c r="G288" s="209" t="s">
        <v>181</v>
      </c>
      <c r="H288" s="210">
        <v>309.377</v>
      </c>
      <c r="I288" s="4"/>
      <c r="J288" s="211">
        <f>ROUND(I288*H288,2)</f>
        <v>0</v>
      </c>
      <c r="K288" s="208" t="s">
        <v>182</v>
      </c>
      <c r="L288" s="100"/>
      <c r="M288" s="212" t="s">
        <v>3</v>
      </c>
      <c r="N288" s="163" t="s">
        <v>42</v>
      </c>
      <c r="P288" s="164">
        <f>O288*H288</f>
        <v>0</v>
      </c>
      <c r="Q288" s="164">
        <v>0.31004</v>
      </c>
      <c r="R288" s="164">
        <f>Q288*H288</f>
        <v>95.91924508</v>
      </c>
      <c r="S288" s="164">
        <v>0</v>
      </c>
      <c r="T288" s="165">
        <f>S288*H288</f>
        <v>0</v>
      </c>
      <c r="AR288" s="166" t="s">
        <v>183</v>
      </c>
      <c r="AT288" s="166" t="s">
        <v>178</v>
      </c>
      <c r="AU288" s="166" t="s">
        <v>79</v>
      </c>
      <c r="AY288" s="92" t="s">
        <v>176</v>
      </c>
      <c r="BE288" s="167">
        <f>IF(N288="základní",J288,0)</f>
        <v>0</v>
      </c>
      <c r="BF288" s="167">
        <f>IF(N288="snížená",J288,0)</f>
        <v>0</v>
      </c>
      <c r="BG288" s="167">
        <f>IF(N288="zákl. přenesená",J288,0)</f>
        <v>0</v>
      </c>
      <c r="BH288" s="167">
        <f>IF(N288="sníž. přenesená",J288,0)</f>
        <v>0</v>
      </c>
      <c r="BI288" s="167">
        <f>IF(N288="nulová",J288,0)</f>
        <v>0</v>
      </c>
      <c r="BJ288" s="92" t="s">
        <v>15</v>
      </c>
      <c r="BK288" s="167">
        <f>ROUND(I288*H288,2)</f>
        <v>0</v>
      </c>
      <c r="BL288" s="92" t="s">
        <v>183</v>
      </c>
      <c r="BM288" s="166" t="s">
        <v>451</v>
      </c>
    </row>
    <row r="289" spans="2:47" s="99" customFormat="1" ht="12">
      <c r="B289" s="100"/>
      <c r="D289" s="168" t="s">
        <v>185</v>
      </c>
      <c r="F289" s="169" t="s">
        <v>452</v>
      </c>
      <c r="I289" s="5"/>
      <c r="L289" s="100"/>
      <c r="M289" s="170"/>
      <c r="T289" s="171"/>
      <c r="AT289" s="92" t="s">
        <v>185</v>
      </c>
      <c r="AU289" s="92" t="s">
        <v>79</v>
      </c>
    </row>
    <row r="290" spans="2:51" s="180" customFormat="1" ht="12">
      <c r="B290" s="181"/>
      <c r="D290" s="174" t="s">
        <v>187</v>
      </c>
      <c r="E290" s="182" t="s">
        <v>3</v>
      </c>
      <c r="F290" s="183" t="s">
        <v>453</v>
      </c>
      <c r="H290" s="182" t="s">
        <v>3</v>
      </c>
      <c r="I290" s="7"/>
      <c r="L290" s="181"/>
      <c r="M290" s="184"/>
      <c r="T290" s="185"/>
      <c r="AT290" s="182" t="s">
        <v>187</v>
      </c>
      <c r="AU290" s="182" t="s">
        <v>79</v>
      </c>
      <c r="AV290" s="180" t="s">
        <v>15</v>
      </c>
      <c r="AW290" s="180" t="s">
        <v>33</v>
      </c>
      <c r="AX290" s="180" t="s">
        <v>71</v>
      </c>
      <c r="AY290" s="182" t="s">
        <v>176</v>
      </c>
    </row>
    <row r="291" spans="2:51" s="172" customFormat="1" ht="22.5">
      <c r="B291" s="173"/>
      <c r="D291" s="174" t="s">
        <v>187</v>
      </c>
      <c r="E291" s="175" t="s">
        <v>3</v>
      </c>
      <c r="F291" s="176" t="s">
        <v>454</v>
      </c>
      <c r="H291" s="177">
        <v>324</v>
      </c>
      <c r="I291" s="6"/>
      <c r="L291" s="173"/>
      <c r="M291" s="178"/>
      <c r="T291" s="179"/>
      <c r="AT291" s="175" t="s">
        <v>187</v>
      </c>
      <c r="AU291" s="175" t="s">
        <v>79</v>
      </c>
      <c r="AV291" s="172" t="s">
        <v>79</v>
      </c>
      <c r="AW291" s="172" t="s">
        <v>33</v>
      </c>
      <c r="AX291" s="172" t="s">
        <v>71</v>
      </c>
      <c r="AY291" s="175" t="s">
        <v>176</v>
      </c>
    </row>
    <row r="292" spans="2:51" s="172" customFormat="1" ht="45">
      <c r="B292" s="173"/>
      <c r="D292" s="174" t="s">
        <v>187</v>
      </c>
      <c r="E292" s="175" t="s">
        <v>3</v>
      </c>
      <c r="F292" s="176" t="s">
        <v>455</v>
      </c>
      <c r="H292" s="177">
        <v>-62.403</v>
      </c>
      <c r="I292" s="6"/>
      <c r="L292" s="173"/>
      <c r="M292" s="178"/>
      <c r="T292" s="179"/>
      <c r="AT292" s="175" t="s">
        <v>187</v>
      </c>
      <c r="AU292" s="175" t="s">
        <v>79</v>
      </c>
      <c r="AV292" s="172" t="s">
        <v>79</v>
      </c>
      <c r="AW292" s="172" t="s">
        <v>33</v>
      </c>
      <c r="AX292" s="172" t="s">
        <v>71</v>
      </c>
      <c r="AY292" s="175" t="s">
        <v>176</v>
      </c>
    </row>
    <row r="293" spans="2:51" s="172" customFormat="1" ht="12">
      <c r="B293" s="173"/>
      <c r="D293" s="174" t="s">
        <v>187</v>
      </c>
      <c r="E293" s="175" t="s">
        <v>3</v>
      </c>
      <c r="F293" s="176" t="s">
        <v>456</v>
      </c>
      <c r="H293" s="177">
        <v>-17.37</v>
      </c>
      <c r="I293" s="6"/>
      <c r="L293" s="173"/>
      <c r="M293" s="178"/>
      <c r="T293" s="179"/>
      <c r="AT293" s="175" t="s">
        <v>187</v>
      </c>
      <c r="AU293" s="175" t="s">
        <v>79</v>
      </c>
      <c r="AV293" s="172" t="s">
        <v>79</v>
      </c>
      <c r="AW293" s="172" t="s">
        <v>33</v>
      </c>
      <c r="AX293" s="172" t="s">
        <v>71</v>
      </c>
      <c r="AY293" s="175" t="s">
        <v>176</v>
      </c>
    </row>
    <row r="294" spans="2:51" s="180" customFormat="1" ht="12">
      <c r="B294" s="181"/>
      <c r="D294" s="174" t="s">
        <v>187</v>
      </c>
      <c r="E294" s="182" t="s">
        <v>3</v>
      </c>
      <c r="F294" s="183" t="s">
        <v>457</v>
      </c>
      <c r="H294" s="182" t="s">
        <v>3</v>
      </c>
      <c r="I294" s="7"/>
      <c r="L294" s="181"/>
      <c r="M294" s="184"/>
      <c r="T294" s="185"/>
      <c r="AT294" s="182" t="s">
        <v>187</v>
      </c>
      <c r="AU294" s="182" t="s">
        <v>79</v>
      </c>
      <c r="AV294" s="180" t="s">
        <v>15</v>
      </c>
      <c r="AW294" s="180" t="s">
        <v>33</v>
      </c>
      <c r="AX294" s="180" t="s">
        <v>71</v>
      </c>
      <c r="AY294" s="182" t="s">
        <v>176</v>
      </c>
    </row>
    <row r="295" spans="2:51" s="172" customFormat="1" ht="12">
      <c r="B295" s="173"/>
      <c r="D295" s="174" t="s">
        <v>187</v>
      </c>
      <c r="E295" s="175" t="s">
        <v>3</v>
      </c>
      <c r="F295" s="176" t="s">
        <v>458</v>
      </c>
      <c r="H295" s="177">
        <v>73.15</v>
      </c>
      <c r="I295" s="6"/>
      <c r="L295" s="173"/>
      <c r="M295" s="178"/>
      <c r="T295" s="179"/>
      <c r="AT295" s="175" t="s">
        <v>187</v>
      </c>
      <c r="AU295" s="175" t="s">
        <v>79</v>
      </c>
      <c r="AV295" s="172" t="s">
        <v>79</v>
      </c>
      <c r="AW295" s="172" t="s">
        <v>33</v>
      </c>
      <c r="AX295" s="172" t="s">
        <v>71</v>
      </c>
      <c r="AY295" s="175" t="s">
        <v>176</v>
      </c>
    </row>
    <row r="296" spans="2:51" s="172" customFormat="1" ht="12">
      <c r="B296" s="173"/>
      <c r="D296" s="174" t="s">
        <v>187</v>
      </c>
      <c r="E296" s="175" t="s">
        <v>3</v>
      </c>
      <c r="F296" s="176" t="s">
        <v>459</v>
      </c>
      <c r="H296" s="177">
        <v>-8</v>
      </c>
      <c r="I296" s="6"/>
      <c r="L296" s="173"/>
      <c r="M296" s="178"/>
      <c r="T296" s="179"/>
      <c r="AT296" s="175" t="s">
        <v>187</v>
      </c>
      <c r="AU296" s="175" t="s">
        <v>79</v>
      </c>
      <c r="AV296" s="172" t="s">
        <v>79</v>
      </c>
      <c r="AW296" s="172" t="s">
        <v>33</v>
      </c>
      <c r="AX296" s="172" t="s">
        <v>71</v>
      </c>
      <c r="AY296" s="175" t="s">
        <v>176</v>
      </c>
    </row>
    <row r="297" spans="2:51" s="186" customFormat="1" ht="12">
      <c r="B297" s="187"/>
      <c r="D297" s="174" t="s">
        <v>187</v>
      </c>
      <c r="E297" s="188" t="s">
        <v>3</v>
      </c>
      <c r="F297" s="189" t="s">
        <v>206</v>
      </c>
      <c r="H297" s="190">
        <v>309.37699999999995</v>
      </c>
      <c r="I297" s="8"/>
      <c r="L297" s="187"/>
      <c r="M297" s="191"/>
      <c r="T297" s="192"/>
      <c r="AT297" s="188" t="s">
        <v>187</v>
      </c>
      <c r="AU297" s="188" t="s">
        <v>79</v>
      </c>
      <c r="AV297" s="186" t="s">
        <v>183</v>
      </c>
      <c r="AW297" s="186" t="s">
        <v>33</v>
      </c>
      <c r="AX297" s="186" t="s">
        <v>15</v>
      </c>
      <c r="AY297" s="188" t="s">
        <v>176</v>
      </c>
    </row>
    <row r="298" spans="2:65" s="99" customFormat="1" ht="33" customHeight="1">
      <c r="B298" s="100"/>
      <c r="C298" s="206" t="s">
        <v>460</v>
      </c>
      <c r="D298" s="206" t="s">
        <v>178</v>
      </c>
      <c r="E298" s="207" t="s">
        <v>461</v>
      </c>
      <c r="F298" s="208" t="s">
        <v>462</v>
      </c>
      <c r="G298" s="209" t="s">
        <v>269</v>
      </c>
      <c r="H298" s="210">
        <v>78.15</v>
      </c>
      <c r="I298" s="4"/>
      <c r="J298" s="211">
        <f>ROUND(I298*H298,2)</f>
        <v>0</v>
      </c>
      <c r="K298" s="208" t="s">
        <v>182</v>
      </c>
      <c r="L298" s="100"/>
      <c r="M298" s="212" t="s">
        <v>3</v>
      </c>
      <c r="N298" s="163" t="s">
        <v>42</v>
      </c>
      <c r="P298" s="164">
        <f>O298*H298</f>
        <v>0</v>
      </c>
      <c r="Q298" s="164">
        <v>0.101</v>
      </c>
      <c r="R298" s="164">
        <f>Q298*H298</f>
        <v>7.893150000000001</v>
      </c>
      <c r="S298" s="164">
        <v>0</v>
      </c>
      <c r="T298" s="165">
        <f>S298*H298</f>
        <v>0</v>
      </c>
      <c r="AR298" s="166" t="s">
        <v>183</v>
      </c>
      <c r="AT298" s="166" t="s">
        <v>178</v>
      </c>
      <c r="AU298" s="166" t="s">
        <v>79</v>
      </c>
      <c r="AY298" s="92" t="s">
        <v>176</v>
      </c>
      <c r="BE298" s="167">
        <f>IF(N298="základní",J298,0)</f>
        <v>0</v>
      </c>
      <c r="BF298" s="167">
        <f>IF(N298="snížená",J298,0)</f>
        <v>0</v>
      </c>
      <c r="BG298" s="167">
        <f>IF(N298="zákl. přenesená",J298,0)</f>
        <v>0</v>
      </c>
      <c r="BH298" s="167">
        <f>IF(N298="sníž. přenesená",J298,0)</f>
        <v>0</v>
      </c>
      <c r="BI298" s="167">
        <f>IF(N298="nulová",J298,0)</f>
        <v>0</v>
      </c>
      <c r="BJ298" s="92" t="s">
        <v>15</v>
      </c>
      <c r="BK298" s="167">
        <f>ROUND(I298*H298,2)</f>
        <v>0</v>
      </c>
      <c r="BL298" s="92" t="s">
        <v>183</v>
      </c>
      <c r="BM298" s="166" t="s">
        <v>463</v>
      </c>
    </row>
    <row r="299" spans="2:47" s="99" customFormat="1" ht="12">
      <c r="B299" s="100"/>
      <c r="D299" s="168" t="s">
        <v>185</v>
      </c>
      <c r="F299" s="169" t="s">
        <v>464</v>
      </c>
      <c r="I299" s="5"/>
      <c r="L299" s="100"/>
      <c r="M299" s="170"/>
      <c r="T299" s="171"/>
      <c r="AT299" s="92" t="s">
        <v>185</v>
      </c>
      <c r="AU299" s="92" t="s">
        <v>79</v>
      </c>
    </row>
    <row r="300" spans="2:51" s="180" customFormat="1" ht="12">
      <c r="B300" s="181"/>
      <c r="D300" s="174" t="s">
        <v>187</v>
      </c>
      <c r="E300" s="182" t="s">
        <v>3</v>
      </c>
      <c r="F300" s="183" t="s">
        <v>453</v>
      </c>
      <c r="H300" s="182" t="s">
        <v>3</v>
      </c>
      <c r="I300" s="7"/>
      <c r="L300" s="181"/>
      <c r="M300" s="184"/>
      <c r="T300" s="185"/>
      <c r="AT300" s="182" t="s">
        <v>187</v>
      </c>
      <c r="AU300" s="182" t="s">
        <v>79</v>
      </c>
      <c r="AV300" s="180" t="s">
        <v>15</v>
      </c>
      <c r="AW300" s="180" t="s">
        <v>33</v>
      </c>
      <c r="AX300" s="180" t="s">
        <v>71</v>
      </c>
      <c r="AY300" s="182" t="s">
        <v>176</v>
      </c>
    </row>
    <row r="301" spans="2:51" s="172" customFormat="1" ht="22.5">
      <c r="B301" s="173"/>
      <c r="D301" s="174" t="s">
        <v>187</v>
      </c>
      <c r="E301" s="175" t="s">
        <v>3</v>
      </c>
      <c r="F301" s="176" t="s">
        <v>465</v>
      </c>
      <c r="H301" s="177">
        <v>86.4</v>
      </c>
      <c r="I301" s="6"/>
      <c r="L301" s="173"/>
      <c r="M301" s="178"/>
      <c r="T301" s="179"/>
      <c r="AT301" s="175" t="s">
        <v>187</v>
      </c>
      <c r="AU301" s="175" t="s">
        <v>79</v>
      </c>
      <c r="AV301" s="172" t="s">
        <v>79</v>
      </c>
      <c r="AW301" s="172" t="s">
        <v>33</v>
      </c>
      <c r="AX301" s="172" t="s">
        <v>71</v>
      </c>
      <c r="AY301" s="175" t="s">
        <v>176</v>
      </c>
    </row>
    <row r="302" spans="2:51" s="172" customFormat="1" ht="12">
      <c r="B302" s="173"/>
      <c r="D302" s="174" t="s">
        <v>187</v>
      </c>
      <c r="E302" s="175" t="s">
        <v>3</v>
      </c>
      <c r="F302" s="176" t="s">
        <v>466</v>
      </c>
      <c r="H302" s="177">
        <v>-8.25</v>
      </c>
      <c r="I302" s="6"/>
      <c r="L302" s="173"/>
      <c r="M302" s="178"/>
      <c r="T302" s="179"/>
      <c r="AT302" s="175" t="s">
        <v>187</v>
      </c>
      <c r="AU302" s="175" t="s">
        <v>79</v>
      </c>
      <c r="AV302" s="172" t="s">
        <v>79</v>
      </c>
      <c r="AW302" s="172" t="s">
        <v>33</v>
      </c>
      <c r="AX302" s="172" t="s">
        <v>71</v>
      </c>
      <c r="AY302" s="175" t="s">
        <v>176</v>
      </c>
    </row>
    <row r="303" spans="2:51" s="186" customFormat="1" ht="12">
      <c r="B303" s="187"/>
      <c r="D303" s="174" t="s">
        <v>187</v>
      </c>
      <c r="E303" s="188" t="s">
        <v>3</v>
      </c>
      <c r="F303" s="189" t="s">
        <v>206</v>
      </c>
      <c r="H303" s="190">
        <v>78.15</v>
      </c>
      <c r="I303" s="8"/>
      <c r="L303" s="187"/>
      <c r="M303" s="191"/>
      <c r="T303" s="192"/>
      <c r="AT303" s="188" t="s">
        <v>187</v>
      </c>
      <c r="AU303" s="188" t="s">
        <v>79</v>
      </c>
      <c r="AV303" s="186" t="s">
        <v>183</v>
      </c>
      <c r="AW303" s="186" t="s">
        <v>33</v>
      </c>
      <c r="AX303" s="186" t="s">
        <v>15</v>
      </c>
      <c r="AY303" s="188" t="s">
        <v>176</v>
      </c>
    </row>
    <row r="304" spans="2:65" s="99" customFormat="1" ht="44.25" customHeight="1">
      <c r="B304" s="100"/>
      <c r="C304" s="206" t="s">
        <v>467</v>
      </c>
      <c r="D304" s="206" t="s">
        <v>178</v>
      </c>
      <c r="E304" s="207" t="s">
        <v>468</v>
      </c>
      <c r="F304" s="208" t="s">
        <v>469</v>
      </c>
      <c r="G304" s="209" t="s">
        <v>181</v>
      </c>
      <c r="H304" s="210">
        <v>23.7</v>
      </c>
      <c r="I304" s="4"/>
      <c r="J304" s="211">
        <f>ROUND(I304*H304,2)</f>
        <v>0</v>
      </c>
      <c r="K304" s="208" t="s">
        <v>182</v>
      </c>
      <c r="L304" s="100"/>
      <c r="M304" s="212" t="s">
        <v>3</v>
      </c>
      <c r="N304" s="163" t="s">
        <v>42</v>
      </c>
      <c r="P304" s="164">
        <f>O304*H304</f>
        <v>0</v>
      </c>
      <c r="Q304" s="164">
        <v>0.21491</v>
      </c>
      <c r="R304" s="164">
        <f>Q304*H304</f>
        <v>5.093367</v>
      </c>
      <c r="S304" s="164">
        <v>0</v>
      </c>
      <c r="T304" s="165">
        <f>S304*H304</f>
        <v>0</v>
      </c>
      <c r="AR304" s="166" t="s">
        <v>183</v>
      </c>
      <c r="AT304" s="166" t="s">
        <v>178</v>
      </c>
      <c r="AU304" s="166" t="s">
        <v>79</v>
      </c>
      <c r="AY304" s="92" t="s">
        <v>176</v>
      </c>
      <c r="BE304" s="167">
        <f>IF(N304="základní",J304,0)</f>
        <v>0</v>
      </c>
      <c r="BF304" s="167">
        <f>IF(N304="snížená",J304,0)</f>
        <v>0</v>
      </c>
      <c r="BG304" s="167">
        <f>IF(N304="zákl. přenesená",J304,0)</f>
        <v>0</v>
      </c>
      <c r="BH304" s="167">
        <f>IF(N304="sníž. přenesená",J304,0)</f>
        <v>0</v>
      </c>
      <c r="BI304" s="167">
        <f>IF(N304="nulová",J304,0)</f>
        <v>0</v>
      </c>
      <c r="BJ304" s="92" t="s">
        <v>15</v>
      </c>
      <c r="BK304" s="167">
        <f>ROUND(I304*H304,2)</f>
        <v>0</v>
      </c>
      <c r="BL304" s="92" t="s">
        <v>183</v>
      </c>
      <c r="BM304" s="166" t="s">
        <v>470</v>
      </c>
    </row>
    <row r="305" spans="2:47" s="99" customFormat="1" ht="12">
      <c r="B305" s="100"/>
      <c r="D305" s="168" t="s">
        <v>185</v>
      </c>
      <c r="F305" s="169" t="s">
        <v>471</v>
      </c>
      <c r="I305" s="5"/>
      <c r="L305" s="100"/>
      <c r="M305" s="170"/>
      <c r="T305" s="171"/>
      <c r="AT305" s="92" t="s">
        <v>185</v>
      </c>
      <c r="AU305" s="92" t="s">
        <v>79</v>
      </c>
    </row>
    <row r="306" spans="2:51" s="172" customFormat="1" ht="12">
      <c r="B306" s="173"/>
      <c r="D306" s="174" t="s">
        <v>187</v>
      </c>
      <c r="E306" s="175" t="s">
        <v>3</v>
      </c>
      <c r="F306" s="176" t="s">
        <v>472</v>
      </c>
      <c r="H306" s="177">
        <v>25.5</v>
      </c>
      <c r="I306" s="6"/>
      <c r="L306" s="173"/>
      <c r="M306" s="178"/>
      <c r="T306" s="179"/>
      <c r="AT306" s="175" t="s">
        <v>187</v>
      </c>
      <c r="AU306" s="175" t="s">
        <v>79</v>
      </c>
      <c r="AV306" s="172" t="s">
        <v>79</v>
      </c>
      <c r="AW306" s="172" t="s">
        <v>33</v>
      </c>
      <c r="AX306" s="172" t="s">
        <v>71</v>
      </c>
      <c r="AY306" s="175" t="s">
        <v>176</v>
      </c>
    </row>
    <row r="307" spans="2:51" s="172" customFormat="1" ht="12">
      <c r="B307" s="173"/>
      <c r="D307" s="174" t="s">
        <v>187</v>
      </c>
      <c r="E307" s="175" t="s">
        <v>3</v>
      </c>
      <c r="F307" s="176" t="s">
        <v>473</v>
      </c>
      <c r="H307" s="177">
        <v>-1.8</v>
      </c>
      <c r="I307" s="6"/>
      <c r="L307" s="173"/>
      <c r="M307" s="178"/>
      <c r="T307" s="179"/>
      <c r="AT307" s="175" t="s">
        <v>187</v>
      </c>
      <c r="AU307" s="175" t="s">
        <v>79</v>
      </c>
      <c r="AV307" s="172" t="s">
        <v>79</v>
      </c>
      <c r="AW307" s="172" t="s">
        <v>33</v>
      </c>
      <c r="AX307" s="172" t="s">
        <v>71</v>
      </c>
      <c r="AY307" s="175" t="s">
        <v>176</v>
      </c>
    </row>
    <row r="308" spans="2:51" s="186" customFormat="1" ht="12">
      <c r="B308" s="187"/>
      <c r="D308" s="174" t="s">
        <v>187</v>
      </c>
      <c r="E308" s="188" t="s">
        <v>3</v>
      </c>
      <c r="F308" s="189" t="s">
        <v>206</v>
      </c>
      <c r="H308" s="190">
        <v>23.7</v>
      </c>
      <c r="I308" s="8"/>
      <c r="L308" s="187"/>
      <c r="M308" s="191"/>
      <c r="T308" s="192"/>
      <c r="AT308" s="188" t="s">
        <v>187</v>
      </c>
      <c r="AU308" s="188" t="s">
        <v>79</v>
      </c>
      <c r="AV308" s="186" t="s">
        <v>183</v>
      </c>
      <c r="AW308" s="186" t="s">
        <v>33</v>
      </c>
      <c r="AX308" s="186" t="s">
        <v>15</v>
      </c>
      <c r="AY308" s="188" t="s">
        <v>176</v>
      </c>
    </row>
    <row r="309" spans="2:65" s="99" customFormat="1" ht="37.9" customHeight="1">
      <c r="B309" s="100"/>
      <c r="C309" s="206" t="s">
        <v>474</v>
      </c>
      <c r="D309" s="206" t="s">
        <v>178</v>
      </c>
      <c r="E309" s="207" t="s">
        <v>475</v>
      </c>
      <c r="F309" s="208" t="s">
        <v>476</v>
      </c>
      <c r="G309" s="209" t="s">
        <v>181</v>
      </c>
      <c r="H309" s="210">
        <v>109.775</v>
      </c>
      <c r="I309" s="4"/>
      <c r="J309" s="211">
        <f>ROUND(I309*H309,2)</f>
        <v>0</v>
      </c>
      <c r="K309" s="208" t="s">
        <v>182</v>
      </c>
      <c r="L309" s="100"/>
      <c r="M309" s="212" t="s">
        <v>3</v>
      </c>
      <c r="N309" s="163" t="s">
        <v>42</v>
      </c>
      <c r="P309" s="164">
        <f>O309*H309</f>
        <v>0</v>
      </c>
      <c r="Q309" s="164">
        <v>0.18415</v>
      </c>
      <c r="R309" s="164">
        <f>Q309*H309</f>
        <v>20.215066250000003</v>
      </c>
      <c r="S309" s="164">
        <v>0</v>
      </c>
      <c r="T309" s="165">
        <f>S309*H309</f>
        <v>0</v>
      </c>
      <c r="AR309" s="166" t="s">
        <v>183</v>
      </c>
      <c r="AT309" s="166" t="s">
        <v>178</v>
      </c>
      <c r="AU309" s="166" t="s">
        <v>79</v>
      </c>
      <c r="AY309" s="92" t="s">
        <v>176</v>
      </c>
      <c r="BE309" s="167">
        <f>IF(N309="základní",J309,0)</f>
        <v>0</v>
      </c>
      <c r="BF309" s="167">
        <f>IF(N309="snížená",J309,0)</f>
        <v>0</v>
      </c>
      <c r="BG309" s="167">
        <f>IF(N309="zákl. přenesená",J309,0)</f>
        <v>0</v>
      </c>
      <c r="BH309" s="167">
        <f>IF(N309="sníž. přenesená",J309,0)</f>
        <v>0</v>
      </c>
      <c r="BI309" s="167">
        <f>IF(N309="nulová",J309,0)</f>
        <v>0</v>
      </c>
      <c r="BJ309" s="92" t="s">
        <v>15</v>
      </c>
      <c r="BK309" s="167">
        <f>ROUND(I309*H309,2)</f>
        <v>0</v>
      </c>
      <c r="BL309" s="92" t="s">
        <v>183</v>
      </c>
      <c r="BM309" s="166" t="s">
        <v>477</v>
      </c>
    </row>
    <row r="310" spans="2:47" s="99" customFormat="1" ht="12">
      <c r="B310" s="100"/>
      <c r="D310" s="168" t="s">
        <v>185</v>
      </c>
      <c r="F310" s="169" t="s">
        <v>478</v>
      </c>
      <c r="I310" s="5"/>
      <c r="L310" s="100"/>
      <c r="M310" s="170"/>
      <c r="T310" s="171"/>
      <c r="AT310" s="92" t="s">
        <v>185</v>
      </c>
      <c r="AU310" s="92" t="s">
        <v>79</v>
      </c>
    </row>
    <row r="311" spans="2:51" s="180" customFormat="1" ht="12">
      <c r="B311" s="181"/>
      <c r="D311" s="174" t="s">
        <v>187</v>
      </c>
      <c r="E311" s="182" t="s">
        <v>3</v>
      </c>
      <c r="F311" s="183" t="s">
        <v>479</v>
      </c>
      <c r="H311" s="182" t="s">
        <v>3</v>
      </c>
      <c r="I311" s="7"/>
      <c r="L311" s="181"/>
      <c r="M311" s="184"/>
      <c r="T311" s="185"/>
      <c r="AT311" s="182" t="s">
        <v>187</v>
      </c>
      <c r="AU311" s="182" t="s">
        <v>79</v>
      </c>
      <c r="AV311" s="180" t="s">
        <v>15</v>
      </c>
      <c r="AW311" s="180" t="s">
        <v>33</v>
      </c>
      <c r="AX311" s="180" t="s">
        <v>71</v>
      </c>
      <c r="AY311" s="182" t="s">
        <v>176</v>
      </c>
    </row>
    <row r="312" spans="2:51" s="180" customFormat="1" ht="12">
      <c r="B312" s="181"/>
      <c r="D312" s="174" t="s">
        <v>187</v>
      </c>
      <c r="E312" s="182" t="s">
        <v>3</v>
      </c>
      <c r="F312" s="183" t="s">
        <v>480</v>
      </c>
      <c r="H312" s="182" t="s">
        <v>3</v>
      </c>
      <c r="I312" s="7"/>
      <c r="L312" s="181"/>
      <c r="M312" s="184"/>
      <c r="T312" s="185"/>
      <c r="AT312" s="182" t="s">
        <v>187</v>
      </c>
      <c r="AU312" s="182" t="s">
        <v>79</v>
      </c>
      <c r="AV312" s="180" t="s">
        <v>15</v>
      </c>
      <c r="AW312" s="180" t="s">
        <v>33</v>
      </c>
      <c r="AX312" s="180" t="s">
        <v>71</v>
      </c>
      <c r="AY312" s="182" t="s">
        <v>176</v>
      </c>
    </row>
    <row r="313" spans="2:51" s="172" customFormat="1" ht="12">
      <c r="B313" s="173"/>
      <c r="D313" s="174" t="s">
        <v>187</v>
      </c>
      <c r="E313" s="175" t="s">
        <v>3</v>
      </c>
      <c r="F313" s="176" t="s">
        <v>481</v>
      </c>
      <c r="H313" s="177">
        <v>96.475</v>
      </c>
      <c r="I313" s="6"/>
      <c r="L313" s="173"/>
      <c r="M313" s="178"/>
      <c r="T313" s="179"/>
      <c r="AT313" s="175" t="s">
        <v>187</v>
      </c>
      <c r="AU313" s="175" t="s">
        <v>79</v>
      </c>
      <c r="AV313" s="172" t="s">
        <v>79</v>
      </c>
      <c r="AW313" s="172" t="s">
        <v>33</v>
      </c>
      <c r="AX313" s="172" t="s">
        <v>71</v>
      </c>
      <c r="AY313" s="175" t="s">
        <v>176</v>
      </c>
    </row>
    <row r="314" spans="2:51" s="180" customFormat="1" ht="12">
      <c r="B314" s="181"/>
      <c r="D314" s="174" t="s">
        <v>187</v>
      </c>
      <c r="E314" s="182" t="s">
        <v>3</v>
      </c>
      <c r="F314" s="183" t="s">
        <v>482</v>
      </c>
      <c r="H314" s="182" t="s">
        <v>3</v>
      </c>
      <c r="I314" s="7"/>
      <c r="L314" s="181"/>
      <c r="M314" s="184"/>
      <c r="T314" s="185"/>
      <c r="AT314" s="182" t="s">
        <v>187</v>
      </c>
      <c r="AU314" s="182" t="s">
        <v>79</v>
      </c>
      <c r="AV314" s="180" t="s">
        <v>15</v>
      </c>
      <c r="AW314" s="180" t="s">
        <v>33</v>
      </c>
      <c r="AX314" s="180" t="s">
        <v>71</v>
      </c>
      <c r="AY314" s="182" t="s">
        <v>176</v>
      </c>
    </row>
    <row r="315" spans="2:51" s="172" customFormat="1" ht="12">
      <c r="B315" s="173"/>
      <c r="D315" s="174" t="s">
        <v>187</v>
      </c>
      <c r="E315" s="175" t="s">
        <v>3</v>
      </c>
      <c r="F315" s="176" t="s">
        <v>483</v>
      </c>
      <c r="H315" s="177">
        <v>13.3</v>
      </c>
      <c r="I315" s="6"/>
      <c r="L315" s="173"/>
      <c r="M315" s="178"/>
      <c r="T315" s="179"/>
      <c r="AT315" s="175" t="s">
        <v>187</v>
      </c>
      <c r="AU315" s="175" t="s">
        <v>79</v>
      </c>
      <c r="AV315" s="172" t="s">
        <v>79</v>
      </c>
      <c r="AW315" s="172" t="s">
        <v>33</v>
      </c>
      <c r="AX315" s="172" t="s">
        <v>71</v>
      </c>
      <c r="AY315" s="175" t="s">
        <v>176</v>
      </c>
    </row>
    <row r="316" spans="2:51" s="186" customFormat="1" ht="12">
      <c r="B316" s="187"/>
      <c r="D316" s="174" t="s">
        <v>187</v>
      </c>
      <c r="E316" s="188" t="s">
        <v>3</v>
      </c>
      <c r="F316" s="189" t="s">
        <v>206</v>
      </c>
      <c r="H316" s="190">
        <v>109.775</v>
      </c>
      <c r="I316" s="8"/>
      <c r="L316" s="187"/>
      <c r="M316" s="191"/>
      <c r="T316" s="192"/>
      <c r="AT316" s="188" t="s">
        <v>187</v>
      </c>
      <c r="AU316" s="188" t="s">
        <v>79</v>
      </c>
      <c r="AV316" s="186" t="s">
        <v>183</v>
      </c>
      <c r="AW316" s="186" t="s">
        <v>33</v>
      </c>
      <c r="AX316" s="186" t="s">
        <v>15</v>
      </c>
      <c r="AY316" s="188" t="s">
        <v>176</v>
      </c>
    </row>
    <row r="317" spans="2:65" s="99" customFormat="1" ht="66.75" customHeight="1">
      <c r="B317" s="100"/>
      <c r="C317" s="206" t="s">
        <v>484</v>
      </c>
      <c r="D317" s="206" t="s">
        <v>178</v>
      </c>
      <c r="E317" s="207" t="s">
        <v>485</v>
      </c>
      <c r="F317" s="208" t="s">
        <v>486</v>
      </c>
      <c r="G317" s="209" t="s">
        <v>291</v>
      </c>
      <c r="H317" s="210">
        <v>1</v>
      </c>
      <c r="I317" s="4"/>
      <c r="J317" s="211">
        <f>ROUND(I317*H317,2)</f>
        <v>0</v>
      </c>
      <c r="K317" s="208" t="s">
        <v>182</v>
      </c>
      <c r="L317" s="100"/>
      <c r="M317" s="212" t="s">
        <v>3</v>
      </c>
      <c r="N317" s="163" t="s">
        <v>42</v>
      </c>
      <c r="P317" s="164">
        <f>O317*H317</f>
        <v>0</v>
      </c>
      <c r="Q317" s="164">
        <v>0.01962</v>
      </c>
      <c r="R317" s="164">
        <f>Q317*H317</f>
        <v>0.01962</v>
      </c>
      <c r="S317" s="164">
        <v>0</v>
      </c>
      <c r="T317" s="165">
        <f>S317*H317</f>
        <v>0</v>
      </c>
      <c r="AR317" s="166" t="s">
        <v>183</v>
      </c>
      <c r="AT317" s="166" t="s">
        <v>178</v>
      </c>
      <c r="AU317" s="166" t="s">
        <v>79</v>
      </c>
      <c r="AY317" s="92" t="s">
        <v>176</v>
      </c>
      <c r="BE317" s="167">
        <f>IF(N317="základní",J317,0)</f>
        <v>0</v>
      </c>
      <c r="BF317" s="167">
        <f>IF(N317="snížená",J317,0)</f>
        <v>0</v>
      </c>
      <c r="BG317" s="167">
        <f>IF(N317="zákl. přenesená",J317,0)</f>
        <v>0</v>
      </c>
      <c r="BH317" s="167">
        <f>IF(N317="sníž. přenesená",J317,0)</f>
        <v>0</v>
      </c>
      <c r="BI317" s="167">
        <f>IF(N317="nulová",J317,0)</f>
        <v>0</v>
      </c>
      <c r="BJ317" s="92" t="s">
        <v>15</v>
      </c>
      <c r="BK317" s="167">
        <f>ROUND(I317*H317,2)</f>
        <v>0</v>
      </c>
      <c r="BL317" s="92" t="s">
        <v>183</v>
      </c>
      <c r="BM317" s="166" t="s">
        <v>487</v>
      </c>
    </row>
    <row r="318" spans="2:47" s="99" customFormat="1" ht="12">
      <c r="B318" s="100"/>
      <c r="D318" s="168" t="s">
        <v>185</v>
      </c>
      <c r="F318" s="169" t="s">
        <v>488</v>
      </c>
      <c r="I318" s="5"/>
      <c r="L318" s="100"/>
      <c r="M318" s="170"/>
      <c r="T318" s="171"/>
      <c r="AT318" s="92" t="s">
        <v>185</v>
      </c>
      <c r="AU318" s="92" t="s">
        <v>79</v>
      </c>
    </row>
    <row r="319" spans="2:51" s="180" customFormat="1" ht="12">
      <c r="B319" s="181"/>
      <c r="D319" s="174" t="s">
        <v>187</v>
      </c>
      <c r="E319" s="182" t="s">
        <v>3</v>
      </c>
      <c r="F319" s="183" t="s">
        <v>489</v>
      </c>
      <c r="H319" s="182" t="s">
        <v>3</v>
      </c>
      <c r="I319" s="7"/>
      <c r="L319" s="181"/>
      <c r="M319" s="184"/>
      <c r="T319" s="185"/>
      <c r="AT319" s="182" t="s">
        <v>187</v>
      </c>
      <c r="AU319" s="182" t="s">
        <v>79</v>
      </c>
      <c r="AV319" s="180" t="s">
        <v>15</v>
      </c>
      <c r="AW319" s="180" t="s">
        <v>33</v>
      </c>
      <c r="AX319" s="180" t="s">
        <v>71</v>
      </c>
      <c r="AY319" s="182" t="s">
        <v>176</v>
      </c>
    </row>
    <row r="320" spans="2:51" s="172" customFormat="1" ht="12">
      <c r="B320" s="173"/>
      <c r="D320" s="174" t="s">
        <v>187</v>
      </c>
      <c r="E320" s="175" t="s">
        <v>3</v>
      </c>
      <c r="F320" s="176" t="s">
        <v>15</v>
      </c>
      <c r="H320" s="177">
        <v>1</v>
      </c>
      <c r="I320" s="6"/>
      <c r="L320" s="173"/>
      <c r="M320" s="178"/>
      <c r="T320" s="179"/>
      <c r="AT320" s="175" t="s">
        <v>187</v>
      </c>
      <c r="AU320" s="175" t="s">
        <v>79</v>
      </c>
      <c r="AV320" s="172" t="s">
        <v>79</v>
      </c>
      <c r="AW320" s="172" t="s">
        <v>33</v>
      </c>
      <c r="AX320" s="172" t="s">
        <v>15</v>
      </c>
      <c r="AY320" s="175" t="s">
        <v>176</v>
      </c>
    </row>
    <row r="321" spans="2:65" s="99" customFormat="1" ht="44.25" customHeight="1">
      <c r="B321" s="100"/>
      <c r="C321" s="206" t="s">
        <v>490</v>
      </c>
      <c r="D321" s="206" t="s">
        <v>178</v>
      </c>
      <c r="E321" s="207" t="s">
        <v>491</v>
      </c>
      <c r="F321" s="208" t="s">
        <v>492</v>
      </c>
      <c r="G321" s="209" t="s">
        <v>291</v>
      </c>
      <c r="H321" s="210">
        <v>10</v>
      </c>
      <c r="I321" s="4"/>
      <c r="J321" s="211">
        <f>ROUND(I321*H321,2)</f>
        <v>0</v>
      </c>
      <c r="K321" s="208" t="s">
        <v>182</v>
      </c>
      <c r="L321" s="100"/>
      <c r="M321" s="212" t="s">
        <v>3</v>
      </c>
      <c r="N321" s="163" t="s">
        <v>42</v>
      </c>
      <c r="P321" s="164">
        <f>O321*H321</f>
        <v>0</v>
      </c>
      <c r="Q321" s="164">
        <v>0.03235</v>
      </c>
      <c r="R321" s="164">
        <f>Q321*H321</f>
        <v>0.32349999999999995</v>
      </c>
      <c r="S321" s="164">
        <v>0</v>
      </c>
      <c r="T321" s="165">
        <f>S321*H321</f>
        <v>0</v>
      </c>
      <c r="AR321" s="166" t="s">
        <v>183</v>
      </c>
      <c r="AT321" s="166" t="s">
        <v>178</v>
      </c>
      <c r="AU321" s="166" t="s">
        <v>79</v>
      </c>
      <c r="AY321" s="92" t="s">
        <v>176</v>
      </c>
      <c r="BE321" s="167">
        <f>IF(N321="základní",J321,0)</f>
        <v>0</v>
      </c>
      <c r="BF321" s="167">
        <f>IF(N321="snížená",J321,0)</f>
        <v>0</v>
      </c>
      <c r="BG321" s="167">
        <f>IF(N321="zákl. přenesená",J321,0)</f>
        <v>0</v>
      </c>
      <c r="BH321" s="167">
        <f>IF(N321="sníž. přenesená",J321,0)</f>
        <v>0</v>
      </c>
      <c r="BI321" s="167">
        <f>IF(N321="nulová",J321,0)</f>
        <v>0</v>
      </c>
      <c r="BJ321" s="92" t="s">
        <v>15</v>
      </c>
      <c r="BK321" s="167">
        <f>ROUND(I321*H321,2)</f>
        <v>0</v>
      </c>
      <c r="BL321" s="92" t="s">
        <v>183</v>
      </c>
      <c r="BM321" s="166" t="s">
        <v>493</v>
      </c>
    </row>
    <row r="322" spans="2:47" s="99" customFormat="1" ht="12">
      <c r="B322" s="100"/>
      <c r="D322" s="168" t="s">
        <v>185</v>
      </c>
      <c r="F322" s="169" t="s">
        <v>494</v>
      </c>
      <c r="I322" s="5"/>
      <c r="L322" s="100"/>
      <c r="M322" s="170"/>
      <c r="T322" s="171"/>
      <c r="AT322" s="92" t="s">
        <v>185</v>
      </c>
      <c r="AU322" s="92" t="s">
        <v>79</v>
      </c>
    </row>
    <row r="323" spans="2:51" s="180" customFormat="1" ht="12">
      <c r="B323" s="181"/>
      <c r="D323" s="174" t="s">
        <v>187</v>
      </c>
      <c r="E323" s="182" t="s">
        <v>3</v>
      </c>
      <c r="F323" s="183" t="s">
        <v>489</v>
      </c>
      <c r="H323" s="182" t="s">
        <v>3</v>
      </c>
      <c r="I323" s="7"/>
      <c r="L323" s="181"/>
      <c r="M323" s="184"/>
      <c r="T323" s="185"/>
      <c r="AT323" s="182" t="s">
        <v>187</v>
      </c>
      <c r="AU323" s="182" t="s">
        <v>79</v>
      </c>
      <c r="AV323" s="180" t="s">
        <v>15</v>
      </c>
      <c r="AW323" s="180" t="s">
        <v>33</v>
      </c>
      <c r="AX323" s="180" t="s">
        <v>71</v>
      </c>
      <c r="AY323" s="182" t="s">
        <v>176</v>
      </c>
    </row>
    <row r="324" spans="2:51" s="172" customFormat="1" ht="12">
      <c r="B324" s="173"/>
      <c r="D324" s="174" t="s">
        <v>187</v>
      </c>
      <c r="E324" s="175" t="s">
        <v>3</v>
      </c>
      <c r="F324" s="176" t="s">
        <v>253</v>
      </c>
      <c r="H324" s="177">
        <v>10</v>
      </c>
      <c r="I324" s="6"/>
      <c r="L324" s="173"/>
      <c r="M324" s="178"/>
      <c r="T324" s="179"/>
      <c r="AT324" s="175" t="s">
        <v>187</v>
      </c>
      <c r="AU324" s="175" t="s">
        <v>79</v>
      </c>
      <c r="AV324" s="172" t="s">
        <v>79</v>
      </c>
      <c r="AW324" s="172" t="s">
        <v>33</v>
      </c>
      <c r="AX324" s="172" t="s">
        <v>15</v>
      </c>
      <c r="AY324" s="175" t="s">
        <v>176</v>
      </c>
    </row>
    <row r="325" spans="2:65" s="99" customFormat="1" ht="37.9" customHeight="1">
      <c r="B325" s="100"/>
      <c r="C325" s="206" t="s">
        <v>495</v>
      </c>
      <c r="D325" s="206" t="s">
        <v>178</v>
      </c>
      <c r="E325" s="207" t="s">
        <v>496</v>
      </c>
      <c r="F325" s="208" t="s">
        <v>497</v>
      </c>
      <c r="G325" s="209" t="s">
        <v>291</v>
      </c>
      <c r="H325" s="210">
        <v>12</v>
      </c>
      <c r="I325" s="4"/>
      <c r="J325" s="211">
        <f>ROUND(I325*H325,2)</f>
        <v>0</v>
      </c>
      <c r="K325" s="208" t="s">
        <v>182</v>
      </c>
      <c r="L325" s="100"/>
      <c r="M325" s="212" t="s">
        <v>3</v>
      </c>
      <c r="N325" s="163" t="s">
        <v>42</v>
      </c>
      <c r="P325" s="164">
        <f>O325*H325</f>
        <v>0</v>
      </c>
      <c r="Q325" s="164">
        <v>0.01794</v>
      </c>
      <c r="R325" s="164">
        <f>Q325*H325</f>
        <v>0.21528000000000003</v>
      </c>
      <c r="S325" s="164">
        <v>0</v>
      </c>
      <c r="T325" s="165">
        <f>S325*H325</f>
        <v>0</v>
      </c>
      <c r="AR325" s="166" t="s">
        <v>183</v>
      </c>
      <c r="AT325" s="166" t="s">
        <v>178</v>
      </c>
      <c r="AU325" s="166" t="s">
        <v>79</v>
      </c>
      <c r="AY325" s="92" t="s">
        <v>176</v>
      </c>
      <c r="BE325" s="167">
        <f>IF(N325="základní",J325,0)</f>
        <v>0</v>
      </c>
      <c r="BF325" s="167">
        <f>IF(N325="snížená",J325,0)</f>
        <v>0</v>
      </c>
      <c r="BG325" s="167">
        <f>IF(N325="zákl. přenesená",J325,0)</f>
        <v>0</v>
      </c>
      <c r="BH325" s="167">
        <f>IF(N325="sníž. přenesená",J325,0)</f>
        <v>0</v>
      </c>
      <c r="BI325" s="167">
        <f>IF(N325="nulová",J325,0)</f>
        <v>0</v>
      </c>
      <c r="BJ325" s="92" t="s">
        <v>15</v>
      </c>
      <c r="BK325" s="167">
        <f>ROUND(I325*H325,2)</f>
        <v>0</v>
      </c>
      <c r="BL325" s="92" t="s">
        <v>183</v>
      </c>
      <c r="BM325" s="166" t="s">
        <v>498</v>
      </c>
    </row>
    <row r="326" spans="2:47" s="99" customFormat="1" ht="12">
      <c r="B326" s="100"/>
      <c r="D326" s="168" t="s">
        <v>185</v>
      </c>
      <c r="F326" s="169" t="s">
        <v>499</v>
      </c>
      <c r="I326" s="5"/>
      <c r="L326" s="100"/>
      <c r="M326" s="170"/>
      <c r="T326" s="171"/>
      <c r="AT326" s="92" t="s">
        <v>185</v>
      </c>
      <c r="AU326" s="92" t="s">
        <v>79</v>
      </c>
    </row>
    <row r="327" spans="2:51" s="180" customFormat="1" ht="12">
      <c r="B327" s="181"/>
      <c r="D327" s="174" t="s">
        <v>187</v>
      </c>
      <c r="E327" s="182" t="s">
        <v>3</v>
      </c>
      <c r="F327" s="183" t="s">
        <v>489</v>
      </c>
      <c r="H327" s="182" t="s">
        <v>3</v>
      </c>
      <c r="I327" s="7"/>
      <c r="L327" s="181"/>
      <c r="M327" s="184"/>
      <c r="T327" s="185"/>
      <c r="AT327" s="182" t="s">
        <v>187</v>
      </c>
      <c r="AU327" s="182" t="s">
        <v>79</v>
      </c>
      <c r="AV327" s="180" t="s">
        <v>15</v>
      </c>
      <c r="AW327" s="180" t="s">
        <v>33</v>
      </c>
      <c r="AX327" s="180" t="s">
        <v>71</v>
      </c>
      <c r="AY327" s="182" t="s">
        <v>176</v>
      </c>
    </row>
    <row r="328" spans="2:51" s="172" customFormat="1" ht="12">
      <c r="B328" s="173"/>
      <c r="D328" s="174" t="s">
        <v>187</v>
      </c>
      <c r="E328" s="175" t="s">
        <v>3</v>
      </c>
      <c r="F328" s="176" t="s">
        <v>500</v>
      </c>
      <c r="H328" s="177">
        <v>12</v>
      </c>
      <c r="I328" s="6"/>
      <c r="L328" s="173"/>
      <c r="M328" s="178"/>
      <c r="T328" s="179"/>
      <c r="AT328" s="175" t="s">
        <v>187</v>
      </c>
      <c r="AU328" s="175" t="s">
        <v>79</v>
      </c>
      <c r="AV328" s="172" t="s">
        <v>79</v>
      </c>
      <c r="AW328" s="172" t="s">
        <v>33</v>
      </c>
      <c r="AX328" s="172" t="s">
        <v>15</v>
      </c>
      <c r="AY328" s="175" t="s">
        <v>176</v>
      </c>
    </row>
    <row r="329" spans="2:65" s="99" customFormat="1" ht="37.9" customHeight="1">
      <c r="B329" s="100"/>
      <c r="C329" s="206" t="s">
        <v>501</v>
      </c>
      <c r="D329" s="206" t="s">
        <v>178</v>
      </c>
      <c r="E329" s="207" t="s">
        <v>502</v>
      </c>
      <c r="F329" s="208" t="s">
        <v>503</v>
      </c>
      <c r="G329" s="209" t="s">
        <v>291</v>
      </c>
      <c r="H329" s="210">
        <v>28</v>
      </c>
      <c r="I329" s="4"/>
      <c r="J329" s="211">
        <f>ROUND(I329*H329,2)</f>
        <v>0</v>
      </c>
      <c r="K329" s="208" t="s">
        <v>182</v>
      </c>
      <c r="L329" s="100"/>
      <c r="M329" s="212" t="s">
        <v>3</v>
      </c>
      <c r="N329" s="163" t="s">
        <v>42</v>
      </c>
      <c r="P329" s="164">
        <f>O329*H329</f>
        <v>0</v>
      </c>
      <c r="Q329" s="164">
        <v>0.02278</v>
      </c>
      <c r="R329" s="164">
        <f>Q329*H329</f>
        <v>0.6378400000000001</v>
      </c>
      <c r="S329" s="164">
        <v>0</v>
      </c>
      <c r="T329" s="165">
        <f>S329*H329</f>
        <v>0</v>
      </c>
      <c r="AR329" s="166" t="s">
        <v>183</v>
      </c>
      <c r="AT329" s="166" t="s">
        <v>178</v>
      </c>
      <c r="AU329" s="166" t="s">
        <v>79</v>
      </c>
      <c r="AY329" s="92" t="s">
        <v>176</v>
      </c>
      <c r="BE329" s="167">
        <f>IF(N329="základní",J329,0)</f>
        <v>0</v>
      </c>
      <c r="BF329" s="167">
        <f>IF(N329="snížená",J329,0)</f>
        <v>0</v>
      </c>
      <c r="BG329" s="167">
        <f>IF(N329="zákl. přenesená",J329,0)</f>
        <v>0</v>
      </c>
      <c r="BH329" s="167">
        <f>IF(N329="sníž. přenesená",J329,0)</f>
        <v>0</v>
      </c>
      <c r="BI329" s="167">
        <f>IF(N329="nulová",J329,0)</f>
        <v>0</v>
      </c>
      <c r="BJ329" s="92" t="s">
        <v>15</v>
      </c>
      <c r="BK329" s="167">
        <f>ROUND(I329*H329,2)</f>
        <v>0</v>
      </c>
      <c r="BL329" s="92" t="s">
        <v>183</v>
      </c>
      <c r="BM329" s="166" t="s">
        <v>504</v>
      </c>
    </row>
    <row r="330" spans="2:47" s="99" customFormat="1" ht="12">
      <c r="B330" s="100"/>
      <c r="D330" s="168" t="s">
        <v>185</v>
      </c>
      <c r="F330" s="169" t="s">
        <v>505</v>
      </c>
      <c r="I330" s="5"/>
      <c r="L330" s="100"/>
      <c r="M330" s="170"/>
      <c r="T330" s="171"/>
      <c r="AT330" s="92" t="s">
        <v>185</v>
      </c>
      <c r="AU330" s="92" t="s">
        <v>79</v>
      </c>
    </row>
    <row r="331" spans="2:51" s="180" customFormat="1" ht="12">
      <c r="B331" s="181"/>
      <c r="D331" s="174" t="s">
        <v>187</v>
      </c>
      <c r="E331" s="182" t="s">
        <v>3</v>
      </c>
      <c r="F331" s="183" t="s">
        <v>489</v>
      </c>
      <c r="H331" s="182" t="s">
        <v>3</v>
      </c>
      <c r="I331" s="7"/>
      <c r="L331" s="181"/>
      <c r="M331" s="184"/>
      <c r="T331" s="185"/>
      <c r="AT331" s="182" t="s">
        <v>187</v>
      </c>
      <c r="AU331" s="182" t="s">
        <v>79</v>
      </c>
      <c r="AV331" s="180" t="s">
        <v>15</v>
      </c>
      <c r="AW331" s="180" t="s">
        <v>33</v>
      </c>
      <c r="AX331" s="180" t="s">
        <v>71</v>
      </c>
      <c r="AY331" s="182" t="s">
        <v>176</v>
      </c>
    </row>
    <row r="332" spans="2:51" s="172" customFormat="1" ht="12">
      <c r="B332" s="173"/>
      <c r="D332" s="174" t="s">
        <v>187</v>
      </c>
      <c r="E332" s="175" t="s">
        <v>3</v>
      </c>
      <c r="F332" s="176" t="s">
        <v>506</v>
      </c>
      <c r="H332" s="177">
        <v>28</v>
      </c>
      <c r="I332" s="6"/>
      <c r="L332" s="173"/>
      <c r="M332" s="178"/>
      <c r="T332" s="179"/>
      <c r="AT332" s="175" t="s">
        <v>187</v>
      </c>
      <c r="AU332" s="175" t="s">
        <v>79</v>
      </c>
      <c r="AV332" s="172" t="s">
        <v>79</v>
      </c>
      <c r="AW332" s="172" t="s">
        <v>33</v>
      </c>
      <c r="AX332" s="172" t="s">
        <v>15</v>
      </c>
      <c r="AY332" s="175" t="s">
        <v>176</v>
      </c>
    </row>
    <row r="333" spans="2:65" s="99" customFormat="1" ht="37.9" customHeight="1">
      <c r="B333" s="100"/>
      <c r="C333" s="206" t="s">
        <v>507</v>
      </c>
      <c r="D333" s="206" t="s">
        <v>178</v>
      </c>
      <c r="E333" s="207" t="s">
        <v>508</v>
      </c>
      <c r="F333" s="208" t="s">
        <v>509</v>
      </c>
      <c r="G333" s="209" t="s">
        <v>291</v>
      </c>
      <c r="H333" s="210">
        <v>8</v>
      </c>
      <c r="I333" s="4"/>
      <c r="J333" s="211">
        <f>ROUND(I333*H333,2)</f>
        <v>0</v>
      </c>
      <c r="K333" s="208" t="s">
        <v>182</v>
      </c>
      <c r="L333" s="100"/>
      <c r="M333" s="212" t="s">
        <v>3</v>
      </c>
      <c r="N333" s="163" t="s">
        <v>42</v>
      </c>
      <c r="P333" s="164">
        <f>O333*H333</f>
        <v>0</v>
      </c>
      <c r="Q333" s="164">
        <v>0.02711</v>
      </c>
      <c r="R333" s="164">
        <f>Q333*H333</f>
        <v>0.21688</v>
      </c>
      <c r="S333" s="164">
        <v>0</v>
      </c>
      <c r="T333" s="165">
        <f>S333*H333</f>
        <v>0</v>
      </c>
      <c r="AR333" s="166" t="s">
        <v>183</v>
      </c>
      <c r="AT333" s="166" t="s">
        <v>178</v>
      </c>
      <c r="AU333" s="166" t="s">
        <v>79</v>
      </c>
      <c r="AY333" s="92" t="s">
        <v>176</v>
      </c>
      <c r="BE333" s="167">
        <f>IF(N333="základní",J333,0)</f>
        <v>0</v>
      </c>
      <c r="BF333" s="167">
        <f>IF(N333="snížená",J333,0)</f>
        <v>0</v>
      </c>
      <c r="BG333" s="167">
        <f>IF(N333="zákl. přenesená",J333,0)</f>
        <v>0</v>
      </c>
      <c r="BH333" s="167">
        <f>IF(N333="sníž. přenesená",J333,0)</f>
        <v>0</v>
      </c>
      <c r="BI333" s="167">
        <f>IF(N333="nulová",J333,0)</f>
        <v>0</v>
      </c>
      <c r="BJ333" s="92" t="s">
        <v>15</v>
      </c>
      <c r="BK333" s="167">
        <f>ROUND(I333*H333,2)</f>
        <v>0</v>
      </c>
      <c r="BL333" s="92" t="s">
        <v>183</v>
      </c>
      <c r="BM333" s="166" t="s">
        <v>510</v>
      </c>
    </row>
    <row r="334" spans="2:47" s="99" customFormat="1" ht="12">
      <c r="B334" s="100"/>
      <c r="D334" s="168" t="s">
        <v>185</v>
      </c>
      <c r="F334" s="169" t="s">
        <v>511</v>
      </c>
      <c r="I334" s="5"/>
      <c r="L334" s="100"/>
      <c r="M334" s="170"/>
      <c r="T334" s="171"/>
      <c r="AT334" s="92" t="s">
        <v>185</v>
      </c>
      <c r="AU334" s="92" t="s">
        <v>79</v>
      </c>
    </row>
    <row r="335" spans="2:51" s="180" customFormat="1" ht="12">
      <c r="B335" s="181"/>
      <c r="D335" s="174" t="s">
        <v>187</v>
      </c>
      <c r="E335" s="182" t="s">
        <v>3</v>
      </c>
      <c r="F335" s="183" t="s">
        <v>489</v>
      </c>
      <c r="H335" s="182" t="s">
        <v>3</v>
      </c>
      <c r="I335" s="7"/>
      <c r="L335" s="181"/>
      <c r="M335" s="184"/>
      <c r="T335" s="185"/>
      <c r="AT335" s="182" t="s">
        <v>187</v>
      </c>
      <c r="AU335" s="182" t="s">
        <v>79</v>
      </c>
      <c r="AV335" s="180" t="s">
        <v>15</v>
      </c>
      <c r="AW335" s="180" t="s">
        <v>33</v>
      </c>
      <c r="AX335" s="180" t="s">
        <v>71</v>
      </c>
      <c r="AY335" s="182" t="s">
        <v>176</v>
      </c>
    </row>
    <row r="336" spans="2:51" s="172" customFormat="1" ht="12">
      <c r="B336" s="173"/>
      <c r="D336" s="174" t="s">
        <v>187</v>
      </c>
      <c r="E336" s="175" t="s">
        <v>3</v>
      </c>
      <c r="F336" s="176" t="s">
        <v>512</v>
      </c>
      <c r="H336" s="177">
        <v>8</v>
      </c>
      <c r="I336" s="6"/>
      <c r="L336" s="173"/>
      <c r="M336" s="178"/>
      <c r="T336" s="179"/>
      <c r="AT336" s="175" t="s">
        <v>187</v>
      </c>
      <c r="AU336" s="175" t="s">
        <v>79</v>
      </c>
      <c r="AV336" s="172" t="s">
        <v>79</v>
      </c>
      <c r="AW336" s="172" t="s">
        <v>33</v>
      </c>
      <c r="AX336" s="172" t="s">
        <v>15</v>
      </c>
      <c r="AY336" s="175" t="s">
        <v>176</v>
      </c>
    </row>
    <row r="337" spans="2:65" s="99" customFormat="1" ht="37.9" customHeight="1">
      <c r="B337" s="100"/>
      <c r="C337" s="206" t="s">
        <v>513</v>
      </c>
      <c r="D337" s="206" t="s">
        <v>178</v>
      </c>
      <c r="E337" s="207" t="s">
        <v>514</v>
      </c>
      <c r="F337" s="208" t="s">
        <v>515</v>
      </c>
      <c r="G337" s="209" t="s">
        <v>291</v>
      </c>
      <c r="H337" s="210">
        <v>2</v>
      </c>
      <c r="I337" s="4"/>
      <c r="J337" s="211">
        <f>ROUND(I337*H337,2)</f>
        <v>0</v>
      </c>
      <c r="K337" s="208" t="s">
        <v>182</v>
      </c>
      <c r="L337" s="100"/>
      <c r="M337" s="212" t="s">
        <v>3</v>
      </c>
      <c r="N337" s="163" t="s">
        <v>42</v>
      </c>
      <c r="P337" s="164">
        <f>O337*H337</f>
        <v>0</v>
      </c>
      <c r="Q337" s="164">
        <v>0.03132</v>
      </c>
      <c r="R337" s="164">
        <f>Q337*H337</f>
        <v>0.06264</v>
      </c>
      <c r="S337" s="164">
        <v>0</v>
      </c>
      <c r="T337" s="165">
        <f>S337*H337</f>
        <v>0</v>
      </c>
      <c r="AR337" s="166" t="s">
        <v>183</v>
      </c>
      <c r="AT337" s="166" t="s">
        <v>178</v>
      </c>
      <c r="AU337" s="166" t="s">
        <v>79</v>
      </c>
      <c r="AY337" s="92" t="s">
        <v>176</v>
      </c>
      <c r="BE337" s="167">
        <f>IF(N337="základní",J337,0)</f>
        <v>0</v>
      </c>
      <c r="BF337" s="167">
        <f>IF(N337="snížená",J337,0)</f>
        <v>0</v>
      </c>
      <c r="BG337" s="167">
        <f>IF(N337="zákl. přenesená",J337,0)</f>
        <v>0</v>
      </c>
      <c r="BH337" s="167">
        <f>IF(N337="sníž. přenesená",J337,0)</f>
        <v>0</v>
      </c>
      <c r="BI337" s="167">
        <f>IF(N337="nulová",J337,0)</f>
        <v>0</v>
      </c>
      <c r="BJ337" s="92" t="s">
        <v>15</v>
      </c>
      <c r="BK337" s="167">
        <f>ROUND(I337*H337,2)</f>
        <v>0</v>
      </c>
      <c r="BL337" s="92" t="s">
        <v>183</v>
      </c>
      <c r="BM337" s="166" t="s">
        <v>516</v>
      </c>
    </row>
    <row r="338" spans="2:47" s="99" customFormat="1" ht="12">
      <c r="B338" s="100"/>
      <c r="D338" s="168" t="s">
        <v>185</v>
      </c>
      <c r="F338" s="169" t="s">
        <v>517</v>
      </c>
      <c r="I338" s="5"/>
      <c r="L338" s="100"/>
      <c r="M338" s="170"/>
      <c r="T338" s="171"/>
      <c r="AT338" s="92" t="s">
        <v>185</v>
      </c>
      <c r="AU338" s="92" t="s">
        <v>79</v>
      </c>
    </row>
    <row r="339" spans="2:51" s="180" customFormat="1" ht="12">
      <c r="B339" s="181"/>
      <c r="D339" s="174" t="s">
        <v>187</v>
      </c>
      <c r="E339" s="182" t="s">
        <v>3</v>
      </c>
      <c r="F339" s="183" t="s">
        <v>489</v>
      </c>
      <c r="H339" s="182" t="s">
        <v>3</v>
      </c>
      <c r="I339" s="7"/>
      <c r="L339" s="181"/>
      <c r="M339" s="184"/>
      <c r="T339" s="185"/>
      <c r="AT339" s="182" t="s">
        <v>187</v>
      </c>
      <c r="AU339" s="182" t="s">
        <v>79</v>
      </c>
      <c r="AV339" s="180" t="s">
        <v>15</v>
      </c>
      <c r="AW339" s="180" t="s">
        <v>33</v>
      </c>
      <c r="AX339" s="180" t="s">
        <v>71</v>
      </c>
      <c r="AY339" s="182" t="s">
        <v>176</v>
      </c>
    </row>
    <row r="340" spans="2:51" s="172" customFormat="1" ht="12">
      <c r="B340" s="173"/>
      <c r="D340" s="174" t="s">
        <v>187</v>
      </c>
      <c r="E340" s="175" t="s">
        <v>3</v>
      </c>
      <c r="F340" s="176" t="s">
        <v>518</v>
      </c>
      <c r="H340" s="177">
        <v>2</v>
      </c>
      <c r="I340" s="6"/>
      <c r="L340" s="173"/>
      <c r="M340" s="178"/>
      <c r="T340" s="179"/>
      <c r="AT340" s="175" t="s">
        <v>187</v>
      </c>
      <c r="AU340" s="175" t="s">
        <v>79</v>
      </c>
      <c r="AV340" s="172" t="s">
        <v>79</v>
      </c>
      <c r="AW340" s="172" t="s">
        <v>33</v>
      </c>
      <c r="AX340" s="172" t="s">
        <v>15</v>
      </c>
      <c r="AY340" s="175" t="s">
        <v>176</v>
      </c>
    </row>
    <row r="341" spans="2:65" s="99" customFormat="1" ht="37.9" customHeight="1">
      <c r="B341" s="100"/>
      <c r="C341" s="206" t="s">
        <v>519</v>
      </c>
      <c r="D341" s="206" t="s">
        <v>178</v>
      </c>
      <c r="E341" s="207" t="s">
        <v>520</v>
      </c>
      <c r="F341" s="208" t="s">
        <v>521</v>
      </c>
      <c r="G341" s="209" t="s">
        <v>291</v>
      </c>
      <c r="H341" s="210">
        <v>24</v>
      </c>
      <c r="I341" s="4"/>
      <c r="J341" s="211">
        <f>ROUND(I341*H341,2)</f>
        <v>0</v>
      </c>
      <c r="K341" s="208" t="s">
        <v>182</v>
      </c>
      <c r="L341" s="100"/>
      <c r="M341" s="212" t="s">
        <v>3</v>
      </c>
      <c r="N341" s="163" t="s">
        <v>42</v>
      </c>
      <c r="P341" s="164">
        <f>O341*H341</f>
        <v>0</v>
      </c>
      <c r="Q341" s="164">
        <v>0.04555</v>
      </c>
      <c r="R341" s="164">
        <f>Q341*H341</f>
        <v>1.0932</v>
      </c>
      <c r="S341" s="164">
        <v>0</v>
      </c>
      <c r="T341" s="165">
        <f>S341*H341</f>
        <v>0</v>
      </c>
      <c r="AR341" s="166" t="s">
        <v>183</v>
      </c>
      <c r="AT341" s="166" t="s">
        <v>178</v>
      </c>
      <c r="AU341" s="166" t="s">
        <v>79</v>
      </c>
      <c r="AY341" s="92" t="s">
        <v>176</v>
      </c>
      <c r="BE341" s="167">
        <f>IF(N341="základní",J341,0)</f>
        <v>0</v>
      </c>
      <c r="BF341" s="167">
        <f>IF(N341="snížená",J341,0)</f>
        <v>0</v>
      </c>
      <c r="BG341" s="167">
        <f>IF(N341="zákl. přenesená",J341,0)</f>
        <v>0</v>
      </c>
      <c r="BH341" s="167">
        <f>IF(N341="sníž. přenesená",J341,0)</f>
        <v>0</v>
      </c>
      <c r="BI341" s="167">
        <f>IF(N341="nulová",J341,0)</f>
        <v>0</v>
      </c>
      <c r="BJ341" s="92" t="s">
        <v>15</v>
      </c>
      <c r="BK341" s="167">
        <f>ROUND(I341*H341,2)</f>
        <v>0</v>
      </c>
      <c r="BL341" s="92" t="s">
        <v>183</v>
      </c>
      <c r="BM341" s="166" t="s">
        <v>522</v>
      </c>
    </row>
    <row r="342" spans="2:47" s="99" customFormat="1" ht="12">
      <c r="B342" s="100"/>
      <c r="D342" s="168" t="s">
        <v>185</v>
      </c>
      <c r="F342" s="169" t="s">
        <v>523</v>
      </c>
      <c r="I342" s="5"/>
      <c r="L342" s="100"/>
      <c r="M342" s="170"/>
      <c r="T342" s="171"/>
      <c r="AT342" s="92" t="s">
        <v>185</v>
      </c>
      <c r="AU342" s="92" t="s">
        <v>79</v>
      </c>
    </row>
    <row r="343" spans="2:51" s="172" customFormat="1" ht="12">
      <c r="B343" s="173"/>
      <c r="D343" s="174" t="s">
        <v>187</v>
      </c>
      <c r="E343" s="175" t="s">
        <v>3</v>
      </c>
      <c r="F343" s="176" t="s">
        <v>524</v>
      </c>
      <c r="H343" s="177">
        <v>12</v>
      </c>
      <c r="I343" s="6"/>
      <c r="L343" s="173"/>
      <c r="M343" s="178"/>
      <c r="T343" s="179"/>
      <c r="AT343" s="175" t="s">
        <v>187</v>
      </c>
      <c r="AU343" s="175" t="s">
        <v>79</v>
      </c>
      <c r="AV343" s="172" t="s">
        <v>79</v>
      </c>
      <c r="AW343" s="172" t="s">
        <v>33</v>
      </c>
      <c r="AX343" s="172" t="s">
        <v>71</v>
      </c>
      <c r="AY343" s="175" t="s">
        <v>176</v>
      </c>
    </row>
    <row r="344" spans="2:51" s="172" customFormat="1" ht="12">
      <c r="B344" s="173"/>
      <c r="D344" s="174" t="s">
        <v>187</v>
      </c>
      <c r="E344" s="175" t="s">
        <v>3</v>
      </c>
      <c r="F344" s="176" t="s">
        <v>524</v>
      </c>
      <c r="H344" s="177">
        <v>12</v>
      </c>
      <c r="I344" s="6"/>
      <c r="L344" s="173"/>
      <c r="M344" s="178"/>
      <c r="T344" s="179"/>
      <c r="AT344" s="175" t="s">
        <v>187</v>
      </c>
      <c r="AU344" s="175" t="s">
        <v>79</v>
      </c>
      <c r="AV344" s="172" t="s">
        <v>79</v>
      </c>
      <c r="AW344" s="172" t="s">
        <v>33</v>
      </c>
      <c r="AX344" s="172" t="s">
        <v>71</v>
      </c>
      <c r="AY344" s="175" t="s">
        <v>176</v>
      </c>
    </row>
    <row r="345" spans="2:51" s="186" customFormat="1" ht="12">
      <c r="B345" s="187"/>
      <c r="D345" s="174" t="s">
        <v>187</v>
      </c>
      <c r="E345" s="188" t="s">
        <v>3</v>
      </c>
      <c r="F345" s="189" t="s">
        <v>206</v>
      </c>
      <c r="H345" s="190">
        <v>24</v>
      </c>
      <c r="I345" s="8"/>
      <c r="L345" s="187"/>
      <c r="M345" s="191"/>
      <c r="T345" s="192"/>
      <c r="AT345" s="188" t="s">
        <v>187</v>
      </c>
      <c r="AU345" s="188" t="s">
        <v>79</v>
      </c>
      <c r="AV345" s="186" t="s">
        <v>183</v>
      </c>
      <c r="AW345" s="186" t="s">
        <v>33</v>
      </c>
      <c r="AX345" s="186" t="s">
        <v>15</v>
      </c>
      <c r="AY345" s="188" t="s">
        <v>176</v>
      </c>
    </row>
    <row r="346" spans="2:65" s="99" customFormat="1" ht="37.9" customHeight="1">
      <c r="B346" s="100"/>
      <c r="C346" s="206" t="s">
        <v>525</v>
      </c>
      <c r="D346" s="206" t="s">
        <v>178</v>
      </c>
      <c r="E346" s="207" t="s">
        <v>526</v>
      </c>
      <c r="F346" s="208" t="s">
        <v>527</v>
      </c>
      <c r="G346" s="209" t="s">
        <v>291</v>
      </c>
      <c r="H346" s="210">
        <v>24</v>
      </c>
      <c r="I346" s="4"/>
      <c r="J346" s="211">
        <f>ROUND(I346*H346,2)</f>
        <v>0</v>
      </c>
      <c r="K346" s="208" t="s">
        <v>182</v>
      </c>
      <c r="L346" s="100"/>
      <c r="M346" s="212" t="s">
        <v>3</v>
      </c>
      <c r="N346" s="163" t="s">
        <v>42</v>
      </c>
      <c r="P346" s="164">
        <f>O346*H346</f>
        <v>0</v>
      </c>
      <c r="Q346" s="164">
        <v>0.05455</v>
      </c>
      <c r="R346" s="164">
        <f>Q346*H346</f>
        <v>1.3092000000000001</v>
      </c>
      <c r="S346" s="164">
        <v>0</v>
      </c>
      <c r="T346" s="165">
        <f>S346*H346</f>
        <v>0</v>
      </c>
      <c r="AR346" s="166" t="s">
        <v>183</v>
      </c>
      <c r="AT346" s="166" t="s">
        <v>178</v>
      </c>
      <c r="AU346" s="166" t="s">
        <v>79</v>
      </c>
      <c r="AY346" s="92" t="s">
        <v>176</v>
      </c>
      <c r="BE346" s="167">
        <f>IF(N346="základní",J346,0)</f>
        <v>0</v>
      </c>
      <c r="BF346" s="167">
        <f>IF(N346="snížená",J346,0)</f>
        <v>0</v>
      </c>
      <c r="BG346" s="167">
        <f>IF(N346="zákl. přenesená",J346,0)</f>
        <v>0</v>
      </c>
      <c r="BH346" s="167">
        <f>IF(N346="sníž. přenesená",J346,0)</f>
        <v>0</v>
      </c>
      <c r="BI346" s="167">
        <f>IF(N346="nulová",J346,0)</f>
        <v>0</v>
      </c>
      <c r="BJ346" s="92" t="s">
        <v>15</v>
      </c>
      <c r="BK346" s="167">
        <f>ROUND(I346*H346,2)</f>
        <v>0</v>
      </c>
      <c r="BL346" s="92" t="s">
        <v>183</v>
      </c>
      <c r="BM346" s="166" t="s">
        <v>528</v>
      </c>
    </row>
    <row r="347" spans="2:47" s="99" customFormat="1" ht="12">
      <c r="B347" s="100"/>
      <c r="D347" s="168" t="s">
        <v>185</v>
      </c>
      <c r="F347" s="169" t="s">
        <v>529</v>
      </c>
      <c r="I347" s="5"/>
      <c r="L347" s="100"/>
      <c r="M347" s="170"/>
      <c r="T347" s="171"/>
      <c r="AT347" s="92" t="s">
        <v>185</v>
      </c>
      <c r="AU347" s="92" t="s">
        <v>79</v>
      </c>
    </row>
    <row r="348" spans="2:51" s="172" customFormat="1" ht="12">
      <c r="B348" s="173"/>
      <c r="D348" s="174" t="s">
        <v>187</v>
      </c>
      <c r="E348" s="175" t="s">
        <v>3</v>
      </c>
      <c r="F348" s="176" t="s">
        <v>530</v>
      </c>
      <c r="H348" s="177">
        <v>20</v>
      </c>
      <c r="I348" s="6"/>
      <c r="L348" s="173"/>
      <c r="M348" s="178"/>
      <c r="T348" s="179"/>
      <c r="AT348" s="175" t="s">
        <v>187</v>
      </c>
      <c r="AU348" s="175" t="s">
        <v>79</v>
      </c>
      <c r="AV348" s="172" t="s">
        <v>79</v>
      </c>
      <c r="AW348" s="172" t="s">
        <v>33</v>
      </c>
      <c r="AX348" s="172" t="s">
        <v>71</v>
      </c>
      <c r="AY348" s="175" t="s">
        <v>176</v>
      </c>
    </row>
    <row r="349" spans="2:51" s="180" customFormat="1" ht="12">
      <c r="B349" s="181"/>
      <c r="D349" s="174" t="s">
        <v>187</v>
      </c>
      <c r="E349" s="182" t="s">
        <v>3</v>
      </c>
      <c r="F349" s="183" t="s">
        <v>531</v>
      </c>
      <c r="H349" s="182" t="s">
        <v>3</v>
      </c>
      <c r="I349" s="7"/>
      <c r="L349" s="181"/>
      <c r="M349" s="184"/>
      <c r="T349" s="185"/>
      <c r="AT349" s="182" t="s">
        <v>187</v>
      </c>
      <c r="AU349" s="182" t="s">
        <v>79</v>
      </c>
      <c r="AV349" s="180" t="s">
        <v>15</v>
      </c>
      <c r="AW349" s="180" t="s">
        <v>33</v>
      </c>
      <c r="AX349" s="180" t="s">
        <v>71</v>
      </c>
      <c r="AY349" s="182" t="s">
        <v>176</v>
      </c>
    </row>
    <row r="350" spans="2:51" s="172" customFormat="1" ht="12">
      <c r="B350" s="173"/>
      <c r="D350" s="174" t="s">
        <v>187</v>
      </c>
      <c r="E350" s="175" t="s">
        <v>3</v>
      </c>
      <c r="F350" s="176" t="s">
        <v>183</v>
      </c>
      <c r="H350" s="177">
        <v>4</v>
      </c>
      <c r="I350" s="6"/>
      <c r="L350" s="173"/>
      <c r="M350" s="178"/>
      <c r="T350" s="179"/>
      <c r="AT350" s="175" t="s">
        <v>187</v>
      </c>
      <c r="AU350" s="175" t="s">
        <v>79</v>
      </c>
      <c r="AV350" s="172" t="s">
        <v>79</v>
      </c>
      <c r="AW350" s="172" t="s">
        <v>33</v>
      </c>
      <c r="AX350" s="172" t="s">
        <v>71</v>
      </c>
      <c r="AY350" s="175" t="s">
        <v>176</v>
      </c>
    </row>
    <row r="351" spans="2:51" s="186" customFormat="1" ht="12">
      <c r="B351" s="187"/>
      <c r="D351" s="174" t="s">
        <v>187</v>
      </c>
      <c r="E351" s="188" t="s">
        <v>3</v>
      </c>
      <c r="F351" s="189" t="s">
        <v>206</v>
      </c>
      <c r="H351" s="190">
        <v>24</v>
      </c>
      <c r="I351" s="8"/>
      <c r="L351" s="187"/>
      <c r="M351" s="191"/>
      <c r="T351" s="192"/>
      <c r="AT351" s="188" t="s">
        <v>187</v>
      </c>
      <c r="AU351" s="188" t="s">
        <v>79</v>
      </c>
      <c r="AV351" s="186" t="s">
        <v>183</v>
      </c>
      <c r="AW351" s="186" t="s">
        <v>33</v>
      </c>
      <c r="AX351" s="186" t="s">
        <v>15</v>
      </c>
      <c r="AY351" s="188" t="s">
        <v>176</v>
      </c>
    </row>
    <row r="352" spans="2:65" s="99" customFormat="1" ht="37.9" customHeight="1">
      <c r="B352" s="100"/>
      <c r="C352" s="206" t="s">
        <v>532</v>
      </c>
      <c r="D352" s="206" t="s">
        <v>178</v>
      </c>
      <c r="E352" s="207" t="s">
        <v>533</v>
      </c>
      <c r="F352" s="208" t="s">
        <v>534</v>
      </c>
      <c r="G352" s="209" t="s">
        <v>291</v>
      </c>
      <c r="H352" s="210">
        <v>8</v>
      </c>
      <c r="I352" s="4"/>
      <c r="J352" s="211">
        <f>ROUND(I352*H352,2)</f>
        <v>0</v>
      </c>
      <c r="K352" s="208" t="s">
        <v>182</v>
      </c>
      <c r="L352" s="100"/>
      <c r="M352" s="212" t="s">
        <v>3</v>
      </c>
      <c r="N352" s="163" t="s">
        <v>42</v>
      </c>
      <c r="P352" s="164">
        <f>O352*H352</f>
        <v>0</v>
      </c>
      <c r="Q352" s="164">
        <v>0.06355</v>
      </c>
      <c r="R352" s="164">
        <f>Q352*H352</f>
        <v>0.5084</v>
      </c>
      <c r="S352" s="164">
        <v>0</v>
      </c>
      <c r="T352" s="165">
        <f>S352*H352</f>
        <v>0</v>
      </c>
      <c r="AR352" s="166" t="s">
        <v>183</v>
      </c>
      <c r="AT352" s="166" t="s">
        <v>178</v>
      </c>
      <c r="AU352" s="166" t="s">
        <v>79</v>
      </c>
      <c r="AY352" s="92" t="s">
        <v>176</v>
      </c>
      <c r="BE352" s="167">
        <f>IF(N352="základní",J352,0)</f>
        <v>0</v>
      </c>
      <c r="BF352" s="167">
        <f>IF(N352="snížená",J352,0)</f>
        <v>0</v>
      </c>
      <c r="BG352" s="167">
        <f>IF(N352="zákl. přenesená",J352,0)</f>
        <v>0</v>
      </c>
      <c r="BH352" s="167">
        <f>IF(N352="sníž. přenesená",J352,0)</f>
        <v>0</v>
      </c>
      <c r="BI352" s="167">
        <f>IF(N352="nulová",J352,0)</f>
        <v>0</v>
      </c>
      <c r="BJ352" s="92" t="s">
        <v>15</v>
      </c>
      <c r="BK352" s="167">
        <f>ROUND(I352*H352,2)</f>
        <v>0</v>
      </c>
      <c r="BL352" s="92" t="s">
        <v>183</v>
      </c>
      <c r="BM352" s="166" t="s">
        <v>535</v>
      </c>
    </row>
    <row r="353" spans="2:47" s="99" customFormat="1" ht="12">
      <c r="B353" s="100"/>
      <c r="D353" s="168" t="s">
        <v>185</v>
      </c>
      <c r="F353" s="169" t="s">
        <v>536</v>
      </c>
      <c r="I353" s="5"/>
      <c r="L353" s="100"/>
      <c r="M353" s="170"/>
      <c r="T353" s="171"/>
      <c r="AT353" s="92" t="s">
        <v>185</v>
      </c>
      <c r="AU353" s="92" t="s">
        <v>79</v>
      </c>
    </row>
    <row r="354" spans="2:51" s="172" customFormat="1" ht="12">
      <c r="B354" s="173"/>
      <c r="D354" s="174" t="s">
        <v>187</v>
      </c>
      <c r="E354" s="175" t="s">
        <v>3</v>
      </c>
      <c r="F354" s="176" t="s">
        <v>537</v>
      </c>
      <c r="H354" s="177">
        <v>8</v>
      </c>
      <c r="I354" s="6"/>
      <c r="L354" s="173"/>
      <c r="M354" s="178"/>
      <c r="T354" s="179"/>
      <c r="AT354" s="175" t="s">
        <v>187</v>
      </c>
      <c r="AU354" s="175" t="s">
        <v>79</v>
      </c>
      <c r="AV354" s="172" t="s">
        <v>79</v>
      </c>
      <c r="AW354" s="172" t="s">
        <v>33</v>
      </c>
      <c r="AX354" s="172" t="s">
        <v>15</v>
      </c>
      <c r="AY354" s="175" t="s">
        <v>176</v>
      </c>
    </row>
    <row r="355" spans="2:65" s="99" customFormat="1" ht="37.9" customHeight="1">
      <c r="B355" s="100"/>
      <c r="C355" s="206" t="s">
        <v>538</v>
      </c>
      <c r="D355" s="206" t="s">
        <v>178</v>
      </c>
      <c r="E355" s="207" t="s">
        <v>539</v>
      </c>
      <c r="F355" s="208" t="s">
        <v>540</v>
      </c>
      <c r="G355" s="209" t="s">
        <v>291</v>
      </c>
      <c r="H355" s="210">
        <v>36</v>
      </c>
      <c r="I355" s="4"/>
      <c r="J355" s="211">
        <f>ROUND(I355*H355,2)</f>
        <v>0</v>
      </c>
      <c r="K355" s="208" t="s">
        <v>182</v>
      </c>
      <c r="L355" s="100"/>
      <c r="M355" s="212" t="s">
        <v>3</v>
      </c>
      <c r="N355" s="163" t="s">
        <v>42</v>
      </c>
      <c r="P355" s="164">
        <f>O355*H355</f>
        <v>0</v>
      </c>
      <c r="Q355" s="164">
        <v>0.08185</v>
      </c>
      <c r="R355" s="164">
        <f>Q355*H355</f>
        <v>2.9466</v>
      </c>
      <c r="S355" s="164">
        <v>0</v>
      </c>
      <c r="T355" s="165">
        <f>S355*H355</f>
        <v>0</v>
      </c>
      <c r="AR355" s="166" t="s">
        <v>183</v>
      </c>
      <c r="AT355" s="166" t="s">
        <v>178</v>
      </c>
      <c r="AU355" s="166" t="s">
        <v>79</v>
      </c>
      <c r="AY355" s="92" t="s">
        <v>176</v>
      </c>
      <c r="BE355" s="167">
        <f>IF(N355="základní",J355,0)</f>
        <v>0</v>
      </c>
      <c r="BF355" s="167">
        <f>IF(N355="snížená",J355,0)</f>
        <v>0</v>
      </c>
      <c r="BG355" s="167">
        <f>IF(N355="zákl. přenesená",J355,0)</f>
        <v>0</v>
      </c>
      <c r="BH355" s="167">
        <f>IF(N355="sníž. přenesená",J355,0)</f>
        <v>0</v>
      </c>
      <c r="BI355" s="167">
        <f>IF(N355="nulová",J355,0)</f>
        <v>0</v>
      </c>
      <c r="BJ355" s="92" t="s">
        <v>15</v>
      </c>
      <c r="BK355" s="167">
        <f>ROUND(I355*H355,2)</f>
        <v>0</v>
      </c>
      <c r="BL355" s="92" t="s">
        <v>183</v>
      </c>
      <c r="BM355" s="166" t="s">
        <v>541</v>
      </c>
    </row>
    <row r="356" spans="2:47" s="99" customFormat="1" ht="12">
      <c r="B356" s="100"/>
      <c r="D356" s="168" t="s">
        <v>185</v>
      </c>
      <c r="F356" s="169" t="s">
        <v>542</v>
      </c>
      <c r="I356" s="5"/>
      <c r="L356" s="100"/>
      <c r="M356" s="170"/>
      <c r="T356" s="171"/>
      <c r="AT356" s="92" t="s">
        <v>185</v>
      </c>
      <c r="AU356" s="92" t="s">
        <v>79</v>
      </c>
    </row>
    <row r="357" spans="2:51" s="172" customFormat="1" ht="12">
      <c r="B357" s="173"/>
      <c r="D357" s="174" t="s">
        <v>187</v>
      </c>
      <c r="E357" s="175" t="s">
        <v>3</v>
      </c>
      <c r="F357" s="176" t="s">
        <v>543</v>
      </c>
      <c r="H357" s="177">
        <v>36</v>
      </c>
      <c r="I357" s="6"/>
      <c r="L357" s="173"/>
      <c r="M357" s="178"/>
      <c r="T357" s="179"/>
      <c r="AT357" s="175" t="s">
        <v>187</v>
      </c>
      <c r="AU357" s="175" t="s">
        <v>79</v>
      </c>
      <c r="AV357" s="172" t="s">
        <v>79</v>
      </c>
      <c r="AW357" s="172" t="s">
        <v>33</v>
      </c>
      <c r="AX357" s="172" t="s">
        <v>15</v>
      </c>
      <c r="AY357" s="175" t="s">
        <v>176</v>
      </c>
    </row>
    <row r="358" spans="2:65" s="99" customFormat="1" ht="37.9" customHeight="1">
      <c r="B358" s="100"/>
      <c r="C358" s="206" t="s">
        <v>544</v>
      </c>
      <c r="D358" s="206" t="s">
        <v>178</v>
      </c>
      <c r="E358" s="207" t="s">
        <v>545</v>
      </c>
      <c r="F358" s="208" t="s">
        <v>546</v>
      </c>
      <c r="G358" s="209" t="s">
        <v>291</v>
      </c>
      <c r="H358" s="210">
        <v>4</v>
      </c>
      <c r="I358" s="4"/>
      <c r="J358" s="211">
        <f>ROUND(I358*H358,2)</f>
        <v>0</v>
      </c>
      <c r="K358" s="208" t="s">
        <v>182</v>
      </c>
      <c r="L358" s="100"/>
      <c r="M358" s="212" t="s">
        <v>3</v>
      </c>
      <c r="N358" s="163" t="s">
        <v>42</v>
      </c>
      <c r="P358" s="164">
        <f>O358*H358</f>
        <v>0</v>
      </c>
      <c r="Q358" s="164">
        <v>0.09105</v>
      </c>
      <c r="R358" s="164">
        <f>Q358*H358</f>
        <v>0.3642</v>
      </c>
      <c r="S358" s="164">
        <v>0</v>
      </c>
      <c r="T358" s="165">
        <f>S358*H358</f>
        <v>0</v>
      </c>
      <c r="AR358" s="166" t="s">
        <v>183</v>
      </c>
      <c r="AT358" s="166" t="s">
        <v>178</v>
      </c>
      <c r="AU358" s="166" t="s">
        <v>79</v>
      </c>
      <c r="AY358" s="92" t="s">
        <v>176</v>
      </c>
      <c r="BE358" s="167">
        <f>IF(N358="základní",J358,0)</f>
        <v>0</v>
      </c>
      <c r="BF358" s="167">
        <f>IF(N358="snížená",J358,0)</f>
        <v>0</v>
      </c>
      <c r="BG358" s="167">
        <f>IF(N358="zákl. přenesená",J358,0)</f>
        <v>0</v>
      </c>
      <c r="BH358" s="167">
        <f>IF(N358="sníž. přenesená",J358,0)</f>
        <v>0</v>
      </c>
      <c r="BI358" s="167">
        <f>IF(N358="nulová",J358,0)</f>
        <v>0</v>
      </c>
      <c r="BJ358" s="92" t="s">
        <v>15</v>
      </c>
      <c r="BK358" s="167">
        <f>ROUND(I358*H358,2)</f>
        <v>0</v>
      </c>
      <c r="BL358" s="92" t="s">
        <v>183</v>
      </c>
      <c r="BM358" s="166" t="s">
        <v>547</v>
      </c>
    </row>
    <row r="359" spans="2:47" s="99" customFormat="1" ht="12">
      <c r="B359" s="100"/>
      <c r="D359" s="168" t="s">
        <v>185</v>
      </c>
      <c r="F359" s="169" t="s">
        <v>548</v>
      </c>
      <c r="I359" s="5"/>
      <c r="L359" s="100"/>
      <c r="M359" s="170"/>
      <c r="T359" s="171"/>
      <c r="AT359" s="92" t="s">
        <v>185</v>
      </c>
      <c r="AU359" s="92" t="s">
        <v>79</v>
      </c>
    </row>
    <row r="360" spans="2:51" s="172" customFormat="1" ht="12">
      <c r="B360" s="173"/>
      <c r="D360" s="174" t="s">
        <v>187</v>
      </c>
      <c r="E360" s="175" t="s">
        <v>3</v>
      </c>
      <c r="F360" s="176" t="s">
        <v>549</v>
      </c>
      <c r="H360" s="177">
        <v>4</v>
      </c>
      <c r="I360" s="6"/>
      <c r="L360" s="173"/>
      <c r="M360" s="178"/>
      <c r="T360" s="179"/>
      <c r="AT360" s="175" t="s">
        <v>187</v>
      </c>
      <c r="AU360" s="175" t="s">
        <v>79</v>
      </c>
      <c r="AV360" s="172" t="s">
        <v>79</v>
      </c>
      <c r="AW360" s="172" t="s">
        <v>33</v>
      </c>
      <c r="AX360" s="172" t="s">
        <v>15</v>
      </c>
      <c r="AY360" s="175" t="s">
        <v>176</v>
      </c>
    </row>
    <row r="361" spans="2:65" s="99" customFormat="1" ht="37.9" customHeight="1">
      <c r="B361" s="100"/>
      <c r="C361" s="206" t="s">
        <v>550</v>
      </c>
      <c r="D361" s="206" t="s">
        <v>178</v>
      </c>
      <c r="E361" s="207" t="s">
        <v>551</v>
      </c>
      <c r="F361" s="208" t="s">
        <v>552</v>
      </c>
      <c r="G361" s="209" t="s">
        <v>291</v>
      </c>
      <c r="H361" s="210">
        <v>12</v>
      </c>
      <c r="I361" s="4"/>
      <c r="J361" s="211">
        <f>ROUND(I361*H361,2)</f>
        <v>0</v>
      </c>
      <c r="K361" s="208" t="s">
        <v>182</v>
      </c>
      <c r="L361" s="100"/>
      <c r="M361" s="212" t="s">
        <v>3</v>
      </c>
      <c r="N361" s="163" t="s">
        <v>42</v>
      </c>
      <c r="P361" s="164">
        <f>O361*H361</f>
        <v>0</v>
      </c>
      <c r="Q361" s="164">
        <v>0.10005</v>
      </c>
      <c r="R361" s="164">
        <f>Q361*H361</f>
        <v>1.2006000000000001</v>
      </c>
      <c r="S361" s="164">
        <v>0</v>
      </c>
      <c r="T361" s="165">
        <f>S361*H361</f>
        <v>0</v>
      </c>
      <c r="AR361" s="166" t="s">
        <v>183</v>
      </c>
      <c r="AT361" s="166" t="s">
        <v>178</v>
      </c>
      <c r="AU361" s="166" t="s">
        <v>79</v>
      </c>
      <c r="AY361" s="92" t="s">
        <v>176</v>
      </c>
      <c r="BE361" s="167">
        <f>IF(N361="základní",J361,0)</f>
        <v>0</v>
      </c>
      <c r="BF361" s="167">
        <f>IF(N361="snížená",J361,0)</f>
        <v>0</v>
      </c>
      <c r="BG361" s="167">
        <f>IF(N361="zákl. přenesená",J361,0)</f>
        <v>0</v>
      </c>
      <c r="BH361" s="167">
        <f>IF(N361="sníž. přenesená",J361,0)</f>
        <v>0</v>
      </c>
      <c r="BI361" s="167">
        <f>IF(N361="nulová",J361,0)</f>
        <v>0</v>
      </c>
      <c r="BJ361" s="92" t="s">
        <v>15</v>
      </c>
      <c r="BK361" s="167">
        <f>ROUND(I361*H361,2)</f>
        <v>0</v>
      </c>
      <c r="BL361" s="92" t="s">
        <v>183</v>
      </c>
      <c r="BM361" s="166" t="s">
        <v>553</v>
      </c>
    </row>
    <row r="362" spans="2:47" s="99" customFormat="1" ht="12">
      <c r="B362" s="100"/>
      <c r="D362" s="168" t="s">
        <v>185</v>
      </c>
      <c r="F362" s="169" t="s">
        <v>554</v>
      </c>
      <c r="I362" s="5"/>
      <c r="L362" s="100"/>
      <c r="M362" s="170"/>
      <c r="T362" s="171"/>
      <c r="AT362" s="92" t="s">
        <v>185</v>
      </c>
      <c r="AU362" s="92" t="s">
        <v>79</v>
      </c>
    </row>
    <row r="363" spans="2:51" s="172" customFormat="1" ht="12">
      <c r="B363" s="173"/>
      <c r="D363" s="174" t="s">
        <v>187</v>
      </c>
      <c r="E363" s="175" t="s">
        <v>3</v>
      </c>
      <c r="F363" s="176" t="s">
        <v>524</v>
      </c>
      <c r="H363" s="177">
        <v>12</v>
      </c>
      <c r="I363" s="6"/>
      <c r="L363" s="173"/>
      <c r="M363" s="178"/>
      <c r="T363" s="179"/>
      <c r="AT363" s="175" t="s">
        <v>187</v>
      </c>
      <c r="AU363" s="175" t="s">
        <v>79</v>
      </c>
      <c r="AV363" s="172" t="s">
        <v>79</v>
      </c>
      <c r="AW363" s="172" t="s">
        <v>33</v>
      </c>
      <c r="AX363" s="172" t="s">
        <v>15</v>
      </c>
      <c r="AY363" s="175" t="s">
        <v>176</v>
      </c>
    </row>
    <row r="364" spans="2:65" s="99" customFormat="1" ht="24.2" customHeight="1">
      <c r="B364" s="100"/>
      <c r="C364" s="206" t="s">
        <v>555</v>
      </c>
      <c r="D364" s="206" t="s">
        <v>178</v>
      </c>
      <c r="E364" s="207" t="s">
        <v>556</v>
      </c>
      <c r="F364" s="208" t="s">
        <v>557</v>
      </c>
      <c r="G364" s="209" t="s">
        <v>269</v>
      </c>
      <c r="H364" s="210">
        <v>49.5</v>
      </c>
      <c r="I364" s="4"/>
      <c r="J364" s="211">
        <f>ROUND(I364*H364,2)</f>
        <v>0</v>
      </c>
      <c r="K364" s="208" t="s">
        <v>182</v>
      </c>
      <c r="L364" s="100"/>
      <c r="M364" s="212" t="s">
        <v>3</v>
      </c>
      <c r="N364" s="163" t="s">
        <v>42</v>
      </c>
      <c r="P364" s="164">
        <f>O364*H364</f>
        <v>0</v>
      </c>
      <c r="Q364" s="164">
        <v>0.00034</v>
      </c>
      <c r="R364" s="164">
        <f>Q364*H364</f>
        <v>0.01683</v>
      </c>
      <c r="S364" s="164">
        <v>0</v>
      </c>
      <c r="T364" s="165">
        <f>S364*H364</f>
        <v>0</v>
      </c>
      <c r="AR364" s="166" t="s">
        <v>183</v>
      </c>
      <c r="AT364" s="166" t="s">
        <v>178</v>
      </c>
      <c r="AU364" s="166" t="s">
        <v>79</v>
      </c>
      <c r="AY364" s="92" t="s">
        <v>176</v>
      </c>
      <c r="BE364" s="167">
        <f>IF(N364="základní",J364,0)</f>
        <v>0</v>
      </c>
      <c r="BF364" s="167">
        <f>IF(N364="snížená",J364,0)</f>
        <v>0</v>
      </c>
      <c r="BG364" s="167">
        <f>IF(N364="zákl. přenesená",J364,0)</f>
        <v>0</v>
      </c>
      <c r="BH364" s="167">
        <f>IF(N364="sníž. přenesená",J364,0)</f>
        <v>0</v>
      </c>
      <c r="BI364" s="167">
        <f>IF(N364="nulová",J364,0)</f>
        <v>0</v>
      </c>
      <c r="BJ364" s="92" t="s">
        <v>15</v>
      </c>
      <c r="BK364" s="167">
        <f>ROUND(I364*H364,2)</f>
        <v>0</v>
      </c>
      <c r="BL364" s="92" t="s">
        <v>183</v>
      </c>
      <c r="BM364" s="166" t="s">
        <v>558</v>
      </c>
    </row>
    <row r="365" spans="2:47" s="99" customFormat="1" ht="12">
      <c r="B365" s="100"/>
      <c r="D365" s="168" t="s">
        <v>185</v>
      </c>
      <c r="F365" s="169" t="s">
        <v>559</v>
      </c>
      <c r="I365" s="5"/>
      <c r="L365" s="100"/>
      <c r="M365" s="170"/>
      <c r="T365" s="171"/>
      <c r="AT365" s="92" t="s">
        <v>185</v>
      </c>
      <c r="AU365" s="92" t="s">
        <v>79</v>
      </c>
    </row>
    <row r="366" spans="2:51" s="172" customFormat="1" ht="12">
      <c r="B366" s="173"/>
      <c r="D366" s="174" t="s">
        <v>187</v>
      </c>
      <c r="E366" s="175" t="s">
        <v>3</v>
      </c>
      <c r="F366" s="176" t="s">
        <v>560</v>
      </c>
      <c r="H366" s="177">
        <v>7.5</v>
      </c>
      <c r="I366" s="6"/>
      <c r="L366" s="173"/>
      <c r="M366" s="178"/>
      <c r="T366" s="179"/>
      <c r="AT366" s="175" t="s">
        <v>187</v>
      </c>
      <c r="AU366" s="175" t="s">
        <v>79</v>
      </c>
      <c r="AV366" s="172" t="s">
        <v>79</v>
      </c>
      <c r="AW366" s="172" t="s">
        <v>33</v>
      </c>
      <c r="AX366" s="172" t="s">
        <v>71</v>
      </c>
      <c r="AY366" s="175" t="s">
        <v>176</v>
      </c>
    </row>
    <row r="367" spans="2:51" s="172" customFormat="1" ht="12">
      <c r="B367" s="173"/>
      <c r="D367" s="174" t="s">
        <v>187</v>
      </c>
      <c r="E367" s="175" t="s">
        <v>3</v>
      </c>
      <c r="F367" s="176" t="s">
        <v>561</v>
      </c>
      <c r="H367" s="177">
        <v>7.5</v>
      </c>
      <c r="I367" s="6"/>
      <c r="L367" s="173"/>
      <c r="M367" s="178"/>
      <c r="T367" s="179"/>
      <c r="AT367" s="175" t="s">
        <v>187</v>
      </c>
      <c r="AU367" s="175" t="s">
        <v>79</v>
      </c>
      <c r="AV367" s="172" t="s">
        <v>79</v>
      </c>
      <c r="AW367" s="172" t="s">
        <v>33</v>
      </c>
      <c r="AX367" s="172" t="s">
        <v>71</v>
      </c>
      <c r="AY367" s="175" t="s">
        <v>176</v>
      </c>
    </row>
    <row r="368" spans="2:51" s="172" customFormat="1" ht="12">
      <c r="B368" s="173"/>
      <c r="D368" s="174" t="s">
        <v>187</v>
      </c>
      <c r="E368" s="175" t="s">
        <v>3</v>
      </c>
      <c r="F368" s="176" t="s">
        <v>562</v>
      </c>
      <c r="H368" s="177">
        <v>3.5</v>
      </c>
      <c r="I368" s="6"/>
      <c r="L368" s="173"/>
      <c r="M368" s="178"/>
      <c r="T368" s="179"/>
      <c r="AT368" s="175" t="s">
        <v>187</v>
      </c>
      <c r="AU368" s="175" t="s">
        <v>79</v>
      </c>
      <c r="AV368" s="172" t="s">
        <v>79</v>
      </c>
      <c r="AW368" s="172" t="s">
        <v>33</v>
      </c>
      <c r="AX368" s="172" t="s">
        <v>71</v>
      </c>
      <c r="AY368" s="175" t="s">
        <v>176</v>
      </c>
    </row>
    <row r="369" spans="2:51" s="172" customFormat="1" ht="12">
      <c r="B369" s="173"/>
      <c r="D369" s="174" t="s">
        <v>187</v>
      </c>
      <c r="E369" s="175" t="s">
        <v>3</v>
      </c>
      <c r="F369" s="176" t="s">
        <v>563</v>
      </c>
      <c r="H369" s="177">
        <v>20.25</v>
      </c>
      <c r="I369" s="6"/>
      <c r="L369" s="173"/>
      <c r="M369" s="178"/>
      <c r="T369" s="179"/>
      <c r="AT369" s="175" t="s">
        <v>187</v>
      </c>
      <c r="AU369" s="175" t="s">
        <v>79</v>
      </c>
      <c r="AV369" s="172" t="s">
        <v>79</v>
      </c>
      <c r="AW369" s="172" t="s">
        <v>33</v>
      </c>
      <c r="AX369" s="172" t="s">
        <v>71</v>
      </c>
      <c r="AY369" s="175" t="s">
        <v>176</v>
      </c>
    </row>
    <row r="370" spans="2:51" s="172" customFormat="1" ht="12">
      <c r="B370" s="173"/>
      <c r="D370" s="174" t="s">
        <v>187</v>
      </c>
      <c r="E370" s="175" t="s">
        <v>3</v>
      </c>
      <c r="F370" s="176" t="s">
        <v>564</v>
      </c>
      <c r="H370" s="177">
        <v>2.5</v>
      </c>
      <c r="I370" s="6"/>
      <c r="L370" s="173"/>
      <c r="M370" s="178"/>
      <c r="T370" s="179"/>
      <c r="AT370" s="175" t="s">
        <v>187</v>
      </c>
      <c r="AU370" s="175" t="s">
        <v>79</v>
      </c>
      <c r="AV370" s="172" t="s">
        <v>79</v>
      </c>
      <c r="AW370" s="172" t="s">
        <v>33</v>
      </c>
      <c r="AX370" s="172" t="s">
        <v>71</v>
      </c>
      <c r="AY370" s="175" t="s">
        <v>176</v>
      </c>
    </row>
    <row r="371" spans="2:51" s="172" customFormat="1" ht="12">
      <c r="B371" s="173"/>
      <c r="D371" s="174" t="s">
        <v>187</v>
      </c>
      <c r="E371" s="175" t="s">
        <v>3</v>
      </c>
      <c r="F371" s="176" t="s">
        <v>565</v>
      </c>
      <c r="H371" s="177">
        <v>8.25</v>
      </c>
      <c r="I371" s="6"/>
      <c r="L371" s="173"/>
      <c r="M371" s="178"/>
      <c r="T371" s="179"/>
      <c r="AT371" s="175" t="s">
        <v>187</v>
      </c>
      <c r="AU371" s="175" t="s">
        <v>79</v>
      </c>
      <c r="AV371" s="172" t="s">
        <v>79</v>
      </c>
      <c r="AW371" s="172" t="s">
        <v>33</v>
      </c>
      <c r="AX371" s="172" t="s">
        <v>71</v>
      </c>
      <c r="AY371" s="175" t="s">
        <v>176</v>
      </c>
    </row>
    <row r="372" spans="2:51" s="186" customFormat="1" ht="12">
      <c r="B372" s="187"/>
      <c r="D372" s="174" t="s">
        <v>187</v>
      </c>
      <c r="E372" s="188" t="s">
        <v>3</v>
      </c>
      <c r="F372" s="189" t="s">
        <v>206</v>
      </c>
      <c r="H372" s="190">
        <v>49.5</v>
      </c>
      <c r="I372" s="8"/>
      <c r="L372" s="187"/>
      <c r="M372" s="191"/>
      <c r="T372" s="192"/>
      <c r="AT372" s="188" t="s">
        <v>187</v>
      </c>
      <c r="AU372" s="188" t="s">
        <v>79</v>
      </c>
      <c r="AV372" s="186" t="s">
        <v>183</v>
      </c>
      <c r="AW372" s="186" t="s">
        <v>33</v>
      </c>
      <c r="AX372" s="186" t="s">
        <v>15</v>
      </c>
      <c r="AY372" s="188" t="s">
        <v>176</v>
      </c>
    </row>
    <row r="373" spans="2:65" s="99" customFormat="1" ht="37.9" customHeight="1">
      <c r="B373" s="100"/>
      <c r="C373" s="206" t="s">
        <v>566</v>
      </c>
      <c r="D373" s="206" t="s">
        <v>178</v>
      </c>
      <c r="E373" s="207" t="s">
        <v>567</v>
      </c>
      <c r="F373" s="208" t="s">
        <v>568</v>
      </c>
      <c r="G373" s="209" t="s">
        <v>181</v>
      </c>
      <c r="H373" s="210">
        <v>82.913</v>
      </c>
      <c r="I373" s="4"/>
      <c r="J373" s="211">
        <f>ROUND(I373*H373,2)</f>
        <v>0</v>
      </c>
      <c r="K373" s="208" t="s">
        <v>182</v>
      </c>
      <c r="L373" s="100"/>
      <c r="M373" s="212" t="s">
        <v>3</v>
      </c>
      <c r="N373" s="163" t="s">
        <v>42</v>
      </c>
      <c r="P373" s="164">
        <f>O373*H373</f>
        <v>0</v>
      </c>
      <c r="Q373" s="164">
        <v>0.06848</v>
      </c>
      <c r="R373" s="164">
        <f>Q373*H373</f>
        <v>5.67788224</v>
      </c>
      <c r="S373" s="164">
        <v>0</v>
      </c>
      <c r="T373" s="165">
        <f>S373*H373</f>
        <v>0</v>
      </c>
      <c r="AR373" s="166" t="s">
        <v>183</v>
      </c>
      <c r="AT373" s="166" t="s">
        <v>178</v>
      </c>
      <c r="AU373" s="166" t="s">
        <v>79</v>
      </c>
      <c r="AY373" s="92" t="s">
        <v>176</v>
      </c>
      <c r="BE373" s="167">
        <f>IF(N373="základní",J373,0)</f>
        <v>0</v>
      </c>
      <c r="BF373" s="167">
        <f>IF(N373="snížená",J373,0)</f>
        <v>0</v>
      </c>
      <c r="BG373" s="167">
        <f>IF(N373="zákl. přenesená",J373,0)</f>
        <v>0</v>
      </c>
      <c r="BH373" s="167">
        <f>IF(N373="sníž. přenesená",J373,0)</f>
        <v>0</v>
      </c>
      <c r="BI373" s="167">
        <f>IF(N373="nulová",J373,0)</f>
        <v>0</v>
      </c>
      <c r="BJ373" s="92" t="s">
        <v>15</v>
      </c>
      <c r="BK373" s="167">
        <f>ROUND(I373*H373,2)</f>
        <v>0</v>
      </c>
      <c r="BL373" s="92" t="s">
        <v>183</v>
      </c>
      <c r="BM373" s="166" t="s">
        <v>569</v>
      </c>
    </row>
    <row r="374" spans="2:47" s="99" customFormat="1" ht="12">
      <c r="B374" s="100"/>
      <c r="D374" s="168" t="s">
        <v>185</v>
      </c>
      <c r="F374" s="169" t="s">
        <v>570</v>
      </c>
      <c r="I374" s="5"/>
      <c r="L374" s="100"/>
      <c r="M374" s="170"/>
      <c r="T374" s="171"/>
      <c r="AT374" s="92" t="s">
        <v>185</v>
      </c>
      <c r="AU374" s="92" t="s">
        <v>79</v>
      </c>
    </row>
    <row r="375" spans="2:51" s="172" customFormat="1" ht="22.5">
      <c r="B375" s="173"/>
      <c r="D375" s="174" t="s">
        <v>187</v>
      </c>
      <c r="E375" s="175" t="s">
        <v>3</v>
      </c>
      <c r="F375" s="176" t="s">
        <v>571</v>
      </c>
      <c r="H375" s="177">
        <v>100.513</v>
      </c>
      <c r="I375" s="6"/>
      <c r="L375" s="173"/>
      <c r="M375" s="178"/>
      <c r="T375" s="179"/>
      <c r="AT375" s="175" t="s">
        <v>187</v>
      </c>
      <c r="AU375" s="175" t="s">
        <v>79</v>
      </c>
      <c r="AV375" s="172" t="s">
        <v>79</v>
      </c>
      <c r="AW375" s="172" t="s">
        <v>33</v>
      </c>
      <c r="AX375" s="172" t="s">
        <v>71</v>
      </c>
      <c r="AY375" s="175" t="s">
        <v>176</v>
      </c>
    </row>
    <row r="376" spans="2:51" s="172" customFormat="1" ht="33.75">
      <c r="B376" s="173"/>
      <c r="D376" s="174" t="s">
        <v>187</v>
      </c>
      <c r="E376" s="175" t="s">
        <v>3</v>
      </c>
      <c r="F376" s="176" t="s">
        <v>572</v>
      </c>
      <c r="H376" s="177">
        <v>-17.6</v>
      </c>
      <c r="I376" s="6"/>
      <c r="L376" s="173"/>
      <c r="M376" s="178"/>
      <c r="T376" s="179"/>
      <c r="AT376" s="175" t="s">
        <v>187</v>
      </c>
      <c r="AU376" s="175" t="s">
        <v>79</v>
      </c>
      <c r="AV376" s="172" t="s">
        <v>79</v>
      </c>
      <c r="AW376" s="172" t="s">
        <v>33</v>
      </c>
      <c r="AX376" s="172" t="s">
        <v>71</v>
      </c>
      <c r="AY376" s="175" t="s">
        <v>176</v>
      </c>
    </row>
    <row r="377" spans="2:51" s="186" customFormat="1" ht="12">
      <c r="B377" s="187"/>
      <c r="D377" s="174" t="s">
        <v>187</v>
      </c>
      <c r="E377" s="188" t="s">
        <v>3</v>
      </c>
      <c r="F377" s="189" t="s">
        <v>206</v>
      </c>
      <c r="H377" s="190">
        <v>82.913</v>
      </c>
      <c r="I377" s="8"/>
      <c r="L377" s="187"/>
      <c r="M377" s="191"/>
      <c r="T377" s="192"/>
      <c r="AT377" s="188" t="s">
        <v>187</v>
      </c>
      <c r="AU377" s="188" t="s">
        <v>79</v>
      </c>
      <c r="AV377" s="186" t="s">
        <v>183</v>
      </c>
      <c r="AW377" s="186" t="s">
        <v>33</v>
      </c>
      <c r="AX377" s="186" t="s">
        <v>15</v>
      </c>
      <c r="AY377" s="188" t="s">
        <v>176</v>
      </c>
    </row>
    <row r="378" spans="2:65" s="99" customFormat="1" ht="37.9" customHeight="1">
      <c r="B378" s="100"/>
      <c r="C378" s="206" t="s">
        <v>573</v>
      </c>
      <c r="D378" s="206" t="s">
        <v>178</v>
      </c>
      <c r="E378" s="207" t="s">
        <v>574</v>
      </c>
      <c r="F378" s="208" t="s">
        <v>575</v>
      </c>
      <c r="G378" s="209" t="s">
        <v>181</v>
      </c>
      <c r="H378" s="210">
        <v>555.868</v>
      </c>
      <c r="I378" s="4"/>
      <c r="J378" s="211">
        <f>ROUND(I378*H378,2)</f>
        <v>0</v>
      </c>
      <c r="K378" s="208" t="s">
        <v>182</v>
      </c>
      <c r="L378" s="100"/>
      <c r="M378" s="212" t="s">
        <v>3</v>
      </c>
      <c r="N378" s="163" t="s">
        <v>42</v>
      </c>
      <c r="P378" s="164">
        <f>O378*H378</f>
        <v>0</v>
      </c>
      <c r="Q378" s="164">
        <v>0.09448</v>
      </c>
      <c r="R378" s="164">
        <f>Q378*H378</f>
        <v>52.518408640000004</v>
      </c>
      <c r="S378" s="164">
        <v>0</v>
      </c>
      <c r="T378" s="165">
        <f>S378*H378</f>
        <v>0</v>
      </c>
      <c r="AR378" s="166" t="s">
        <v>183</v>
      </c>
      <c r="AT378" s="166" t="s">
        <v>178</v>
      </c>
      <c r="AU378" s="166" t="s">
        <v>79</v>
      </c>
      <c r="AY378" s="92" t="s">
        <v>176</v>
      </c>
      <c r="BE378" s="167">
        <f>IF(N378="základní",J378,0)</f>
        <v>0</v>
      </c>
      <c r="BF378" s="167">
        <f>IF(N378="snížená",J378,0)</f>
        <v>0</v>
      </c>
      <c r="BG378" s="167">
        <f>IF(N378="zákl. přenesená",J378,0)</f>
        <v>0</v>
      </c>
      <c r="BH378" s="167">
        <f>IF(N378="sníž. přenesená",J378,0)</f>
        <v>0</v>
      </c>
      <c r="BI378" s="167">
        <f>IF(N378="nulová",J378,0)</f>
        <v>0</v>
      </c>
      <c r="BJ378" s="92" t="s">
        <v>15</v>
      </c>
      <c r="BK378" s="167">
        <f>ROUND(I378*H378,2)</f>
        <v>0</v>
      </c>
      <c r="BL378" s="92" t="s">
        <v>183</v>
      </c>
      <c r="BM378" s="166" t="s">
        <v>576</v>
      </c>
    </row>
    <row r="379" spans="2:47" s="99" customFormat="1" ht="12">
      <c r="B379" s="100"/>
      <c r="D379" s="168" t="s">
        <v>185</v>
      </c>
      <c r="F379" s="169" t="s">
        <v>577</v>
      </c>
      <c r="I379" s="5"/>
      <c r="L379" s="100"/>
      <c r="M379" s="170"/>
      <c r="T379" s="171"/>
      <c r="AT379" s="92" t="s">
        <v>185</v>
      </c>
      <c r="AU379" s="92" t="s">
        <v>79</v>
      </c>
    </row>
    <row r="380" spans="2:51" s="180" customFormat="1" ht="12">
      <c r="B380" s="181"/>
      <c r="D380" s="174" t="s">
        <v>187</v>
      </c>
      <c r="E380" s="182" t="s">
        <v>3</v>
      </c>
      <c r="F380" s="183" t="s">
        <v>453</v>
      </c>
      <c r="H380" s="182" t="s">
        <v>3</v>
      </c>
      <c r="I380" s="7"/>
      <c r="L380" s="181"/>
      <c r="M380" s="184"/>
      <c r="T380" s="185"/>
      <c r="AT380" s="182" t="s">
        <v>187</v>
      </c>
      <c r="AU380" s="182" t="s">
        <v>79</v>
      </c>
      <c r="AV380" s="180" t="s">
        <v>15</v>
      </c>
      <c r="AW380" s="180" t="s">
        <v>33</v>
      </c>
      <c r="AX380" s="180" t="s">
        <v>71</v>
      </c>
      <c r="AY380" s="182" t="s">
        <v>176</v>
      </c>
    </row>
    <row r="381" spans="2:51" s="172" customFormat="1" ht="22.5">
      <c r="B381" s="173"/>
      <c r="D381" s="174" t="s">
        <v>187</v>
      </c>
      <c r="E381" s="175" t="s">
        <v>3</v>
      </c>
      <c r="F381" s="176" t="s">
        <v>578</v>
      </c>
      <c r="H381" s="177">
        <v>284.325</v>
      </c>
      <c r="I381" s="6"/>
      <c r="L381" s="173"/>
      <c r="M381" s="178"/>
      <c r="T381" s="179"/>
      <c r="AT381" s="175" t="s">
        <v>187</v>
      </c>
      <c r="AU381" s="175" t="s">
        <v>79</v>
      </c>
      <c r="AV381" s="172" t="s">
        <v>79</v>
      </c>
      <c r="AW381" s="172" t="s">
        <v>33</v>
      </c>
      <c r="AX381" s="172" t="s">
        <v>71</v>
      </c>
      <c r="AY381" s="175" t="s">
        <v>176</v>
      </c>
    </row>
    <row r="382" spans="2:51" s="172" customFormat="1" ht="22.5">
      <c r="B382" s="173"/>
      <c r="D382" s="174" t="s">
        <v>187</v>
      </c>
      <c r="E382" s="175" t="s">
        <v>3</v>
      </c>
      <c r="F382" s="176" t="s">
        <v>579</v>
      </c>
      <c r="H382" s="177">
        <v>103.7</v>
      </c>
      <c r="I382" s="6"/>
      <c r="L382" s="173"/>
      <c r="M382" s="178"/>
      <c r="T382" s="179"/>
      <c r="AT382" s="175" t="s">
        <v>187</v>
      </c>
      <c r="AU382" s="175" t="s">
        <v>79</v>
      </c>
      <c r="AV382" s="172" t="s">
        <v>79</v>
      </c>
      <c r="AW382" s="172" t="s">
        <v>33</v>
      </c>
      <c r="AX382" s="172" t="s">
        <v>71</v>
      </c>
      <c r="AY382" s="175" t="s">
        <v>176</v>
      </c>
    </row>
    <row r="383" spans="2:51" s="172" customFormat="1" ht="22.5">
      <c r="B383" s="173"/>
      <c r="D383" s="174" t="s">
        <v>187</v>
      </c>
      <c r="E383" s="175" t="s">
        <v>3</v>
      </c>
      <c r="F383" s="176" t="s">
        <v>580</v>
      </c>
      <c r="H383" s="177">
        <v>194.65</v>
      </c>
      <c r="I383" s="6"/>
      <c r="L383" s="173"/>
      <c r="M383" s="178"/>
      <c r="T383" s="179"/>
      <c r="AT383" s="175" t="s">
        <v>187</v>
      </c>
      <c r="AU383" s="175" t="s">
        <v>79</v>
      </c>
      <c r="AV383" s="172" t="s">
        <v>79</v>
      </c>
      <c r="AW383" s="172" t="s">
        <v>33</v>
      </c>
      <c r="AX383" s="172" t="s">
        <v>71</v>
      </c>
      <c r="AY383" s="175" t="s">
        <v>176</v>
      </c>
    </row>
    <row r="384" spans="2:51" s="172" customFormat="1" ht="12">
      <c r="B384" s="173"/>
      <c r="D384" s="174" t="s">
        <v>187</v>
      </c>
      <c r="E384" s="175" t="s">
        <v>3</v>
      </c>
      <c r="F384" s="176" t="s">
        <v>581</v>
      </c>
      <c r="H384" s="177">
        <v>2.6</v>
      </c>
      <c r="I384" s="6"/>
      <c r="L384" s="173"/>
      <c r="M384" s="178"/>
      <c r="T384" s="179"/>
      <c r="AT384" s="175" t="s">
        <v>187</v>
      </c>
      <c r="AU384" s="175" t="s">
        <v>79</v>
      </c>
      <c r="AV384" s="172" t="s">
        <v>79</v>
      </c>
      <c r="AW384" s="172" t="s">
        <v>33</v>
      </c>
      <c r="AX384" s="172" t="s">
        <v>71</v>
      </c>
      <c r="AY384" s="175" t="s">
        <v>176</v>
      </c>
    </row>
    <row r="385" spans="2:51" s="172" customFormat="1" ht="33.75">
      <c r="B385" s="173"/>
      <c r="D385" s="174" t="s">
        <v>187</v>
      </c>
      <c r="E385" s="175" t="s">
        <v>3</v>
      </c>
      <c r="F385" s="176" t="s">
        <v>582</v>
      </c>
      <c r="H385" s="177">
        <v>-27.516</v>
      </c>
      <c r="I385" s="6"/>
      <c r="L385" s="173"/>
      <c r="M385" s="178"/>
      <c r="T385" s="179"/>
      <c r="AT385" s="175" t="s">
        <v>187</v>
      </c>
      <c r="AU385" s="175" t="s">
        <v>79</v>
      </c>
      <c r="AV385" s="172" t="s">
        <v>79</v>
      </c>
      <c r="AW385" s="172" t="s">
        <v>33</v>
      </c>
      <c r="AX385" s="172" t="s">
        <v>71</v>
      </c>
      <c r="AY385" s="175" t="s">
        <v>176</v>
      </c>
    </row>
    <row r="386" spans="2:51" s="172" customFormat="1" ht="33.75">
      <c r="B386" s="173"/>
      <c r="D386" s="174" t="s">
        <v>187</v>
      </c>
      <c r="E386" s="175" t="s">
        <v>3</v>
      </c>
      <c r="F386" s="176" t="s">
        <v>583</v>
      </c>
      <c r="H386" s="177">
        <v>-22.891</v>
      </c>
      <c r="I386" s="6"/>
      <c r="L386" s="173"/>
      <c r="M386" s="178"/>
      <c r="T386" s="179"/>
      <c r="AT386" s="175" t="s">
        <v>187</v>
      </c>
      <c r="AU386" s="175" t="s">
        <v>79</v>
      </c>
      <c r="AV386" s="172" t="s">
        <v>79</v>
      </c>
      <c r="AW386" s="172" t="s">
        <v>33</v>
      </c>
      <c r="AX386" s="172" t="s">
        <v>71</v>
      </c>
      <c r="AY386" s="175" t="s">
        <v>176</v>
      </c>
    </row>
    <row r="387" spans="2:51" s="172" customFormat="1" ht="12">
      <c r="B387" s="173"/>
      <c r="D387" s="174" t="s">
        <v>187</v>
      </c>
      <c r="E387" s="175" t="s">
        <v>3</v>
      </c>
      <c r="F387" s="176" t="s">
        <v>473</v>
      </c>
      <c r="H387" s="177">
        <v>-1.8</v>
      </c>
      <c r="I387" s="6"/>
      <c r="L387" s="173"/>
      <c r="M387" s="178"/>
      <c r="T387" s="179"/>
      <c r="AT387" s="175" t="s">
        <v>187</v>
      </c>
      <c r="AU387" s="175" t="s">
        <v>79</v>
      </c>
      <c r="AV387" s="172" t="s">
        <v>79</v>
      </c>
      <c r="AW387" s="172" t="s">
        <v>33</v>
      </c>
      <c r="AX387" s="172" t="s">
        <v>71</v>
      </c>
      <c r="AY387" s="175" t="s">
        <v>176</v>
      </c>
    </row>
    <row r="388" spans="2:51" s="180" customFormat="1" ht="12">
      <c r="B388" s="181"/>
      <c r="D388" s="174" t="s">
        <v>187</v>
      </c>
      <c r="E388" s="182" t="s">
        <v>3</v>
      </c>
      <c r="F388" s="183" t="s">
        <v>584</v>
      </c>
      <c r="H388" s="182" t="s">
        <v>3</v>
      </c>
      <c r="I388" s="7"/>
      <c r="L388" s="181"/>
      <c r="M388" s="184"/>
      <c r="T388" s="185"/>
      <c r="AT388" s="182" t="s">
        <v>187</v>
      </c>
      <c r="AU388" s="182" t="s">
        <v>79</v>
      </c>
      <c r="AV388" s="180" t="s">
        <v>15</v>
      </c>
      <c r="AW388" s="180" t="s">
        <v>33</v>
      </c>
      <c r="AX388" s="180" t="s">
        <v>71</v>
      </c>
      <c r="AY388" s="182" t="s">
        <v>176</v>
      </c>
    </row>
    <row r="389" spans="2:51" s="172" customFormat="1" ht="12">
      <c r="B389" s="173"/>
      <c r="D389" s="174" t="s">
        <v>187</v>
      </c>
      <c r="E389" s="175" t="s">
        <v>3</v>
      </c>
      <c r="F389" s="176" t="s">
        <v>585</v>
      </c>
      <c r="H389" s="177">
        <v>16.8</v>
      </c>
      <c r="I389" s="6"/>
      <c r="L389" s="173"/>
      <c r="M389" s="178"/>
      <c r="T389" s="179"/>
      <c r="AT389" s="175" t="s">
        <v>187</v>
      </c>
      <c r="AU389" s="175" t="s">
        <v>79</v>
      </c>
      <c r="AV389" s="172" t="s">
        <v>79</v>
      </c>
      <c r="AW389" s="172" t="s">
        <v>33</v>
      </c>
      <c r="AX389" s="172" t="s">
        <v>71</v>
      </c>
      <c r="AY389" s="175" t="s">
        <v>176</v>
      </c>
    </row>
    <row r="390" spans="2:51" s="180" customFormat="1" ht="12">
      <c r="B390" s="181"/>
      <c r="D390" s="174" t="s">
        <v>187</v>
      </c>
      <c r="E390" s="182" t="s">
        <v>3</v>
      </c>
      <c r="F390" s="183" t="s">
        <v>586</v>
      </c>
      <c r="H390" s="182" t="s">
        <v>3</v>
      </c>
      <c r="I390" s="7"/>
      <c r="L390" s="181"/>
      <c r="M390" s="184"/>
      <c r="T390" s="185"/>
      <c r="AT390" s="182" t="s">
        <v>187</v>
      </c>
      <c r="AU390" s="182" t="s">
        <v>79</v>
      </c>
      <c r="AV390" s="180" t="s">
        <v>15</v>
      </c>
      <c r="AW390" s="180" t="s">
        <v>33</v>
      </c>
      <c r="AX390" s="180" t="s">
        <v>71</v>
      </c>
      <c r="AY390" s="182" t="s">
        <v>176</v>
      </c>
    </row>
    <row r="391" spans="2:51" s="172" customFormat="1" ht="12">
      <c r="B391" s="173"/>
      <c r="D391" s="174" t="s">
        <v>187</v>
      </c>
      <c r="E391" s="175" t="s">
        <v>3</v>
      </c>
      <c r="F391" s="176" t="s">
        <v>587</v>
      </c>
      <c r="H391" s="177">
        <v>6</v>
      </c>
      <c r="I391" s="6"/>
      <c r="L391" s="173"/>
      <c r="M391" s="178"/>
      <c r="T391" s="179"/>
      <c r="AT391" s="175" t="s">
        <v>187</v>
      </c>
      <c r="AU391" s="175" t="s">
        <v>79</v>
      </c>
      <c r="AV391" s="172" t="s">
        <v>79</v>
      </c>
      <c r="AW391" s="172" t="s">
        <v>33</v>
      </c>
      <c r="AX391" s="172" t="s">
        <v>71</v>
      </c>
      <c r="AY391" s="175" t="s">
        <v>176</v>
      </c>
    </row>
    <row r="392" spans="2:51" s="186" customFormat="1" ht="12">
      <c r="B392" s="187"/>
      <c r="D392" s="174" t="s">
        <v>187</v>
      </c>
      <c r="E392" s="188" t="s">
        <v>3</v>
      </c>
      <c r="F392" s="189" t="s">
        <v>206</v>
      </c>
      <c r="H392" s="190">
        <v>555.868</v>
      </c>
      <c r="I392" s="8"/>
      <c r="L392" s="187"/>
      <c r="M392" s="191"/>
      <c r="T392" s="192"/>
      <c r="AT392" s="188" t="s">
        <v>187</v>
      </c>
      <c r="AU392" s="188" t="s">
        <v>79</v>
      </c>
      <c r="AV392" s="186" t="s">
        <v>183</v>
      </c>
      <c r="AW392" s="186" t="s">
        <v>33</v>
      </c>
      <c r="AX392" s="186" t="s">
        <v>15</v>
      </c>
      <c r="AY392" s="188" t="s">
        <v>176</v>
      </c>
    </row>
    <row r="393" spans="2:65" s="99" customFormat="1" ht="44.25" customHeight="1">
      <c r="B393" s="100"/>
      <c r="C393" s="206" t="s">
        <v>588</v>
      </c>
      <c r="D393" s="206" t="s">
        <v>178</v>
      </c>
      <c r="E393" s="207" t="s">
        <v>589</v>
      </c>
      <c r="F393" s="208" t="s">
        <v>590</v>
      </c>
      <c r="G393" s="209" t="s">
        <v>181</v>
      </c>
      <c r="H393" s="210">
        <v>445.275</v>
      </c>
      <c r="I393" s="4"/>
      <c r="J393" s="211">
        <f>ROUND(I393*H393,2)</f>
        <v>0</v>
      </c>
      <c r="K393" s="208" t="s">
        <v>182</v>
      </c>
      <c r="L393" s="100"/>
      <c r="M393" s="212" t="s">
        <v>3</v>
      </c>
      <c r="N393" s="163" t="s">
        <v>42</v>
      </c>
      <c r="P393" s="164">
        <f>O393*H393</f>
        <v>0</v>
      </c>
      <c r="Q393" s="164">
        <v>0.12911</v>
      </c>
      <c r="R393" s="164">
        <f>Q393*H393</f>
        <v>57.48945525</v>
      </c>
      <c r="S393" s="164">
        <v>0</v>
      </c>
      <c r="T393" s="165">
        <f>S393*H393</f>
        <v>0</v>
      </c>
      <c r="AR393" s="166" t="s">
        <v>183</v>
      </c>
      <c r="AT393" s="166" t="s">
        <v>178</v>
      </c>
      <c r="AU393" s="166" t="s">
        <v>79</v>
      </c>
      <c r="AY393" s="92" t="s">
        <v>176</v>
      </c>
      <c r="BE393" s="167">
        <f>IF(N393="základní",J393,0)</f>
        <v>0</v>
      </c>
      <c r="BF393" s="167">
        <f>IF(N393="snížená",J393,0)</f>
        <v>0</v>
      </c>
      <c r="BG393" s="167">
        <f>IF(N393="zákl. přenesená",J393,0)</f>
        <v>0</v>
      </c>
      <c r="BH393" s="167">
        <f>IF(N393="sníž. přenesená",J393,0)</f>
        <v>0</v>
      </c>
      <c r="BI393" s="167">
        <f>IF(N393="nulová",J393,0)</f>
        <v>0</v>
      </c>
      <c r="BJ393" s="92" t="s">
        <v>15</v>
      </c>
      <c r="BK393" s="167">
        <f>ROUND(I393*H393,2)</f>
        <v>0</v>
      </c>
      <c r="BL393" s="92" t="s">
        <v>183</v>
      </c>
      <c r="BM393" s="166" t="s">
        <v>591</v>
      </c>
    </row>
    <row r="394" spans="2:47" s="99" customFormat="1" ht="12">
      <c r="B394" s="100"/>
      <c r="D394" s="168" t="s">
        <v>185</v>
      </c>
      <c r="F394" s="169" t="s">
        <v>592</v>
      </c>
      <c r="I394" s="5"/>
      <c r="L394" s="100"/>
      <c r="M394" s="170"/>
      <c r="T394" s="171"/>
      <c r="AT394" s="92" t="s">
        <v>185</v>
      </c>
      <c r="AU394" s="92" t="s">
        <v>79</v>
      </c>
    </row>
    <row r="395" spans="2:51" s="172" customFormat="1" ht="22.5">
      <c r="B395" s="173"/>
      <c r="D395" s="174" t="s">
        <v>187</v>
      </c>
      <c r="E395" s="175" t="s">
        <v>3</v>
      </c>
      <c r="F395" s="176" t="s">
        <v>593</v>
      </c>
      <c r="H395" s="177">
        <v>480.25</v>
      </c>
      <c r="I395" s="6"/>
      <c r="L395" s="173"/>
      <c r="M395" s="178"/>
      <c r="T395" s="179"/>
      <c r="AT395" s="175" t="s">
        <v>187</v>
      </c>
      <c r="AU395" s="175" t="s">
        <v>79</v>
      </c>
      <c r="AV395" s="172" t="s">
        <v>79</v>
      </c>
      <c r="AW395" s="172" t="s">
        <v>33</v>
      </c>
      <c r="AX395" s="172" t="s">
        <v>71</v>
      </c>
      <c r="AY395" s="175" t="s">
        <v>176</v>
      </c>
    </row>
    <row r="396" spans="2:51" s="172" customFormat="1" ht="45">
      <c r="B396" s="173"/>
      <c r="D396" s="174" t="s">
        <v>187</v>
      </c>
      <c r="E396" s="175" t="s">
        <v>3</v>
      </c>
      <c r="F396" s="176" t="s">
        <v>594</v>
      </c>
      <c r="H396" s="177">
        <v>-34.975</v>
      </c>
      <c r="I396" s="6"/>
      <c r="L396" s="173"/>
      <c r="M396" s="178"/>
      <c r="T396" s="179"/>
      <c r="AT396" s="175" t="s">
        <v>187</v>
      </c>
      <c r="AU396" s="175" t="s">
        <v>79</v>
      </c>
      <c r="AV396" s="172" t="s">
        <v>79</v>
      </c>
      <c r="AW396" s="172" t="s">
        <v>33</v>
      </c>
      <c r="AX396" s="172" t="s">
        <v>71</v>
      </c>
      <c r="AY396" s="175" t="s">
        <v>176</v>
      </c>
    </row>
    <row r="397" spans="2:51" s="186" customFormat="1" ht="12">
      <c r="B397" s="187"/>
      <c r="D397" s="174" t="s">
        <v>187</v>
      </c>
      <c r="E397" s="188" t="s">
        <v>3</v>
      </c>
      <c r="F397" s="189" t="s">
        <v>206</v>
      </c>
      <c r="H397" s="190">
        <v>445.275</v>
      </c>
      <c r="I397" s="8"/>
      <c r="L397" s="187"/>
      <c r="M397" s="191"/>
      <c r="T397" s="192"/>
      <c r="AT397" s="188" t="s">
        <v>187</v>
      </c>
      <c r="AU397" s="188" t="s">
        <v>79</v>
      </c>
      <c r="AV397" s="186" t="s">
        <v>183</v>
      </c>
      <c r="AW397" s="186" t="s">
        <v>33</v>
      </c>
      <c r="AX397" s="186" t="s">
        <v>15</v>
      </c>
      <c r="AY397" s="188" t="s">
        <v>176</v>
      </c>
    </row>
    <row r="398" spans="2:65" s="99" customFormat="1" ht="24.2" customHeight="1">
      <c r="B398" s="100"/>
      <c r="C398" s="206" t="s">
        <v>595</v>
      </c>
      <c r="D398" s="206" t="s">
        <v>178</v>
      </c>
      <c r="E398" s="207" t="s">
        <v>596</v>
      </c>
      <c r="F398" s="208" t="s">
        <v>597</v>
      </c>
      <c r="G398" s="209" t="s">
        <v>269</v>
      </c>
      <c r="H398" s="210">
        <v>135.25</v>
      </c>
      <c r="I398" s="4"/>
      <c r="J398" s="211">
        <f>ROUND(I398*H398,2)</f>
        <v>0</v>
      </c>
      <c r="K398" s="208" t="s">
        <v>182</v>
      </c>
      <c r="L398" s="100"/>
      <c r="M398" s="212" t="s">
        <v>3</v>
      </c>
      <c r="N398" s="163" t="s">
        <v>42</v>
      </c>
      <c r="P398" s="164">
        <f>O398*H398</f>
        <v>0</v>
      </c>
      <c r="Q398" s="164">
        <v>0.00013</v>
      </c>
      <c r="R398" s="164">
        <f>Q398*H398</f>
        <v>0.017582499999999997</v>
      </c>
      <c r="S398" s="164">
        <v>0</v>
      </c>
      <c r="T398" s="165">
        <f>S398*H398</f>
        <v>0</v>
      </c>
      <c r="AR398" s="166" t="s">
        <v>183</v>
      </c>
      <c r="AT398" s="166" t="s">
        <v>178</v>
      </c>
      <c r="AU398" s="166" t="s">
        <v>79</v>
      </c>
      <c r="AY398" s="92" t="s">
        <v>176</v>
      </c>
      <c r="BE398" s="167">
        <f>IF(N398="základní",J398,0)</f>
        <v>0</v>
      </c>
      <c r="BF398" s="167">
        <f>IF(N398="snížená",J398,0)</f>
        <v>0</v>
      </c>
      <c r="BG398" s="167">
        <f>IF(N398="zákl. přenesená",J398,0)</f>
        <v>0</v>
      </c>
      <c r="BH398" s="167">
        <f>IF(N398="sníž. přenesená",J398,0)</f>
        <v>0</v>
      </c>
      <c r="BI398" s="167">
        <f>IF(N398="nulová",J398,0)</f>
        <v>0</v>
      </c>
      <c r="BJ398" s="92" t="s">
        <v>15</v>
      </c>
      <c r="BK398" s="167">
        <f>ROUND(I398*H398,2)</f>
        <v>0</v>
      </c>
      <c r="BL398" s="92" t="s">
        <v>183</v>
      </c>
      <c r="BM398" s="166" t="s">
        <v>598</v>
      </c>
    </row>
    <row r="399" spans="2:47" s="99" customFormat="1" ht="12">
      <c r="B399" s="100"/>
      <c r="D399" s="168" t="s">
        <v>185</v>
      </c>
      <c r="F399" s="169" t="s">
        <v>599</v>
      </c>
      <c r="I399" s="5"/>
      <c r="L399" s="100"/>
      <c r="M399" s="170"/>
      <c r="T399" s="171"/>
      <c r="AT399" s="92" t="s">
        <v>185</v>
      </c>
      <c r="AU399" s="92" t="s">
        <v>79</v>
      </c>
    </row>
    <row r="400" spans="2:51" s="172" customFormat="1" ht="12">
      <c r="B400" s="173"/>
      <c r="D400" s="174" t="s">
        <v>187</v>
      </c>
      <c r="E400" s="175" t="s">
        <v>3</v>
      </c>
      <c r="F400" s="176" t="s">
        <v>600</v>
      </c>
      <c r="H400" s="177">
        <v>123.25</v>
      </c>
      <c r="I400" s="6"/>
      <c r="L400" s="173"/>
      <c r="M400" s="178"/>
      <c r="T400" s="179"/>
      <c r="AT400" s="175" t="s">
        <v>187</v>
      </c>
      <c r="AU400" s="175" t="s">
        <v>79</v>
      </c>
      <c r="AV400" s="172" t="s">
        <v>79</v>
      </c>
      <c r="AW400" s="172" t="s">
        <v>33</v>
      </c>
      <c r="AX400" s="172" t="s">
        <v>71</v>
      </c>
      <c r="AY400" s="175" t="s">
        <v>176</v>
      </c>
    </row>
    <row r="401" spans="2:51" s="172" customFormat="1" ht="12">
      <c r="B401" s="173"/>
      <c r="D401" s="174" t="s">
        <v>187</v>
      </c>
      <c r="E401" s="175" t="s">
        <v>3</v>
      </c>
      <c r="F401" s="176" t="s">
        <v>601</v>
      </c>
      <c r="H401" s="177">
        <v>6</v>
      </c>
      <c r="I401" s="6"/>
      <c r="L401" s="173"/>
      <c r="M401" s="178"/>
      <c r="T401" s="179"/>
      <c r="AT401" s="175" t="s">
        <v>187</v>
      </c>
      <c r="AU401" s="175" t="s">
        <v>79</v>
      </c>
      <c r="AV401" s="172" t="s">
        <v>79</v>
      </c>
      <c r="AW401" s="172" t="s">
        <v>33</v>
      </c>
      <c r="AX401" s="172" t="s">
        <v>71</v>
      </c>
      <c r="AY401" s="175" t="s">
        <v>176</v>
      </c>
    </row>
    <row r="402" spans="2:51" s="180" customFormat="1" ht="12">
      <c r="B402" s="181"/>
      <c r="D402" s="174" t="s">
        <v>187</v>
      </c>
      <c r="E402" s="182" t="s">
        <v>3</v>
      </c>
      <c r="F402" s="183" t="s">
        <v>586</v>
      </c>
      <c r="H402" s="182" t="s">
        <v>3</v>
      </c>
      <c r="I402" s="7"/>
      <c r="L402" s="181"/>
      <c r="M402" s="184"/>
      <c r="T402" s="185"/>
      <c r="AT402" s="182" t="s">
        <v>187</v>
      </c>
      <c r="AU402" s="182" t="s">
        <v>79</v>
      </c>
      <c r="AV402" s="180" t="s">
        <v>15</v>
      </c>
      <c r="AW402" s="180" t="s">
        <v>33</v>
      </c>
      <c r="AX402" s="180" t="s">
        <v>71</v>
      </c>
      <c r="AY402" s="182" t="s">
        <v>176</v>
      </c>
    </row>
    <row r="403" spans="2:51" s="172" customFormat="1" ht="12">
      <c r="B403" s="173"/>
      <c r="D403" s="174" t="s">
        <v>187</v>
      </c>
      <c r="E403" s="175" t="s">
        <v>3</v>
      </c>
      <c r="F403" s="176" t="s">
        <v>601</v>
      </c>
      <c r="H403" s="177">
        <v>6</v>
      </c>
      <c r="I403" s="6"/>
      <c r="L403" s="173"/>
      <c r="M403" s="178"/>
      <c r="T403" s="179"/>
      <c r="AT403" s="175" t="s">
        <v>187</v>
      </c>
      <c r="AU403" s="175" t="s">
        <v>79</v>
      </c>
      <c r="AV403" s="172" t="s">
        <v>79</v>
      </c>
      <c r="AW403" s="172" t="s">
        <v>33</v>
      </c>
      <c r="AX403" s="172" t="s">
        <v>71</v>
      </c>
      <c r="AY403" s="175" t="s">
        <v>176</v>
      </c>
    </row>
    <row r="404" spans="2:51" s="186" customFormat="1" ht="12">
      <c r="B404" s="187"/>
      <c r="D404" s="174" t="s">
        <v>187</v>
      </c>
      <c r="E404" s="188" t="s">
        <v>3</v>
      </c>
      <c r="F404" s="189" t="s">
        <v>206</v>
      </c>
      <c r="H404" s="190">
        <v>135.25</v>
      </c>
      <c r="I404" s="8"/>
      <c r="L404" s="187"/>
      <c r="M404" s="191"/>
      <c r="T404" s="192"/>
      <c r="AT404" s="188" t="s">
        <v>187</v>
      </c>
      <c r="AU404" s="188" t="s">
        <v>79</v>
      </c>
      <c r="AV404" s="186" t="s">
        <v>183</v>
      </c>
      <c r="AW404" s="186" t="s">
        <v>33</v>
      </c>
      <c r="AX404" s="186" t="s">
        <v>15</v>
      </c>
      <c r="AY404" s="188" t="s">
        <v>176</v>
      </c>
    </row>
    <row r="405" spans="2:65" s="99" customFormat="1" ht="24.2" customHeight="1">
      <c r="B405" s="100"/>
      <c r="C405" s="206" t="s">
        <v>602</v>
      </c>
      <c r="D405" s="206" t="s">
        <v>178</v>
      </c>
      <c r="E405" s="207" t="s">
        <v>603</v>
      </c>
      <c r="F405" s="208" t="s">
        <v>604</v>
      </c>
      <c r="G405" s="209" t="s">
        <v>269</v>
      </c>
      <c r="H405" s="210">
        <v>285.35</v>
      </c>
      <c r="I405" s="4"/>
      <c r="J405" s="211">
        <f>ROUND(I405*H405,2)</f>
        <v>0</v>
      </c>
      <c r="K405" s="208" t="s">
        <v>3</v>
      </c>
      <c r="L405" s="100"/>
      <c r="M405" s="212" t="s">
        <v>3</v>
      </c>
      <c r="N405" s="163" t="s">
        <v>42</v>
      </c>
      <c r="P405" s="164">
        <f>O405*H405</f>
        <v>0</v>
      </c>
      <c r="Q405" s="164">
        <v>0</v>
      </c>
      <c r="R405" s="164">
        <f>Q405*H405</f>
        <v>0</v>
      </c>
      <c r="S405" s="164">
        <v>0</v>
      </c>
      <c r="T405" s="165">
        <f>S405*H405</f>
        <v>0</v>
      </c>
      <c r="AR405" s="166" t="s">
        <v>183</v>
      </c>
      <c r="AT405" s="166" t="s">
        <v>178</v>
      </c>
      <c r="AU405" s="166" t="s">
        <v>79</v>
      </c>
      <c r="AY405" s="92" t="s">
        <v>176</v>
      </c>
      <c r="BE405" s="167">
        <f>IF(N405="základní",J405,0)</f>
        <v>0</v>
      </c>
      <c r="BF405" s="167">
        <f>IF(N405="snížená",J405,0)</f>
        <v>0</v>
      </c>
      <c r="BG405" s="167">
        <f>IF(N405="zákl. přenesená",J405,0)</f>
        <v>0</v>
      </c>
      <c r="BH405" s="167">
        <f>IF(N405="sníž. přenesená",J405,0)</f>
        <v>0</v>
      </c>
      <c r="BI405" s="167">
        <f>IF(N405="nulová",J405,0)</f>
        <v>0</v>
      </c>
      <c r="BJ405" s="92" t="s">
        <v>15</v>
      </c>
      <c r="BK405" s="167">
        <f>ROUND(I405*H405,2)</f>
        <v>0</v>
      </c>
      <c r="BL405" s="92" t="s">
        <v>183</v>
      </c>
      <c r="BM405" s="166" t="s">
        <v>605</v>
      </c>
    </row>
    <row r="406" spans="2:51" s="180" customFormat="1" ht="12">
      <c r="B406" s="181"/>
      <c r="D406" s="174" t="s">
        <v>187</v>
      </c>
      <c r="E406" s="182" t="s">
        <v>3</v>
      </c>
      <c r="F406" s="183" t="s">
        <v>606</v>
      </c>
      <c r="H406" s="182" t="s">
        <v>3</v>
      </c>
      <c r="I406" s="7"/>
      <c r="L406" s="181"/>
      <c r="M406" s="184"/>
      <c r="T406" s="185"/>
      <c r="AT406" s="182" t="s">
        <v>187</v>
      </c>
      <c r="AU406" s="182" t="s">
        <v>79</v>
      </c>
      <c r="AV406" s="180" t="s">
        <v>15</v>
      </c>
      <c r="AW406" s="180" t="s">
        <v>33</v>
      </c>
      <c r="AX406" s="180" t="s">
        <v>71</v>
      </c>
      <c r="AY406" s="182" t="s">
        <v>176</v>
      </c>
    </row>
    <row r="407" spans="2:51" s="172" customFormat="1" ht="22.5">
      <c r="B407" s="173"/>
      <c r="D407" s="174" t="s">
        <v>187</v>
      </c>
      <c r="E407" s="175" t="s">
        <v>3</v>
      </c>
      <c r="F407" s="176" t="s">
        <v>607</v>
      </c>
      <c r="H407" s="177">
        <v>23.65</v>
      </c>
      <c r="I407" s="6"/>
      <c r="L407" s="173"/>
      <c r="M407" s="178"/>
      <c r="T407" s="179"/>
      <c r="AT407" s="175" t="s">
        <v>187</v>
      </c>
      <c r="AU407" s="175" t="s">
        <v>79</v>
      </c>
      <c r="AV407" s="172" t="s">
        <v>79</v>
      </c>
      <c r="AW407" s="172" t="s">
        <v>33</v>
      </c>
      <c r="AX407" s="172" t="s">
        <v>71</v>
      </c>
      <c r="AY407" s="175" t="s">
        <v>176</v>
      </c>
    </row>
    <row r="408" spans="2:51" s="180" customFormat="1" ht="12">
      <c r="B408" s="181"/>
      <c r="D408" s="174" t="s">
        <v>187</v>
      </c>
      <c r="E408" s="182" t="s">
        <v>3</v>
      </c>
      <c r="F408" s="183" t="s">
        <v>608</v>
      </c>
      <c r="H408" s="182" t="s">
        <v>3</v>
      </c>
      <c r="I408" s="7"/>
      <c r="L408" s="181"/>
      <c r="M408" s="184"/>
      <c r="T408" s="185"/>
      <c r="AT408" s="182" t="s">
        <v>187</v>
      </c>
      <c r="AU408" s="182" t="s">
        <v>79</v>
      </c>
      <c r="AV408" s="180" t="s">
        <v>15</v>
      </c>
      <c r="AW408" s="180" t="s">
        <v>33</v>
      </c>
      <c r="AX408" s="180" t="s">
        <v>71</v>
      </c>
      <c r="AY408" s="182" t="s">
        <v>176</v>
      </c>
    </row>
    <row r="409" spans="2:51" s="172" customFormat="1" ht="22.5">
      <c r="B409" s="173"/>
      <c r="D409" s="174" t="s">
        <v>187</v>
      </c>
      <c r="E409" s="175" t="s">
        <v>3</v>
      </c>
      <c r="F409" s="176" t="s">
        <v>609</v>
      </c>
      <c r="H409" s="177">
        <v>66.9</v>
      </c>
      <c r="I409" s="6"/>
      <c r="L409" s="173"/>
      <c r="M409" s="178"/>
      <c r="T409" s="179"/>
      <c r="AT409" s="175" t="s">
        <v>187</v>
      </c>
      <c r="AU409" s="175" t="s">
        <v>79</v>
      </c>
      <c r="AV409" s="172" t="s">
        <v>79</v>
      </c>
      <c r="AW409" s="172" t="s">
        <v>33</v>
      </c>
      <c r="AX409" s="172" t="s">
        <v>71</v>
      </c>
      <c r="AY409" s="175" t="s">
        <v>176</v>
      </c>
    </row>
    <row r="410" spans="2:51" s="172" customFormat="1" ht="22.5">
      <c r="B410" s="173"/>
      <c r="D410" s="174" t="s">
        <v>187</v>
      </c>
      <c r="E410" s="175" t="s">
        <v>3</v>
      </c>
      <c r="F410" s="176" t="s">
        <v>610</v>
      </c>
      <c r="H410" s="177">
        <v>24.4</v>
      </c>
      <c r="I410" s="6"/>
      <c r="L410" s="173"/>
      <c r="M410" s="178"/>
      <c r="T410" s="179"/>
      <c r="AT410" s="175" t="s">
        <v>187</v>
      </c>
      <c r="AU410" s="175" t="s">
        <v>79</v>
      </c>
      <c r="AV410" s="172" t="s">
        <v>79</v>
      </c>
      <c r="AW410" s="172" t="s">
        <v>33</v>
      </c>
      <c r="AX410" s="172" t="s">
        <v>71</v>
      </c>
      <c r="AY410" s="175" t="s">
        <v>176</v>
      </c>
    </row>
    <row r="411" spans="2:51" s="172" customFormat="1" ht="22.5">
      <c r="B411" s="173"/>
      <c r="D411" s="174" t="s">
        <v>187</v>
      </c>
      <c r="E411" s="175" t="s">
        <v>3</v>
      </c>
      <c r="F411" s="176" t="s">
        <v>611</v>
      </c>
      <c r="H411" s="177">
        <v>45.8</v>
      </c>
      <c r="I411" s="6"/>
      <c r="L411" s="173"/>
      <c r="M411" s="178"/>
      <c r="T411" s="179"/>
      <c r="AT411" s="175" t="s">
        <v>187</v>
      </c>
      <c r="AU411" s="175" t="s">
        <v>79</v>
      </c>
      <c r="AV411" s="172" t="s">
        <v>79</v>
      </c>
      <c r="AW411" s="172" t="s">
        <v>33</v>
      </c>
      <c r="AX411" s="172" t="s">
        <v>71</v>
      </c>
      <c r="AY411" s="175" t="s">
        <v>176</v>
      </c>
    </row>
    <row r="412" spans="2:51" s="172" customFormat="1" ht="12">
      <c r="B412" s="173"/>
      <c r="D412" s="174" t="s">
        <v>187</v>
      </c>
      <c r="E412" s="175" t="s">
        <v>3</v>
      </c>
      <c r="F412" s="176" t="s">
        <v>612</v>
      </c>
      <c r="H412" s="177">
        <v>5.6</v>
      </c>
      <c r="I412" s="6"/>
      <c r="L412" s="173"/>
      <c r="M412" s="178"/>
      <c r="T412" s="179"/>
      <c r="AT412" s="175" t="s">
        <v>187</v>
      </c>
      <c r="AU412" s="175" t="s">
        <v>79</v>
      </c>
      <c r="AV412" s="172" t="s">
        <v>79</v>
      </c>
      <c r="AW412" s="172" t="s">
        <v>33</v>
      </c>
      <c r="AX412" s="172" t="s">
        <v>71</v>
      </c>
      <c r="AY412" s="175" t="s">
        <v>176</v>
      </c>
    </row>
    <row r="413" spans="2:51" s="172" customFormat="1" ht="22.5">
      <c r="B413" s="173"/>
      <c r="D413" s="174" t="s">
        <v>187</v>
      </c>
      <c r="E413" s="175" t="s">
        <v>3</v>
      </c>
      <c r="F413" s="176" t="s">
        <v>613</v>
      </c>
      <c r="H413" s="177">
        <v>113</v>
      </c>
      <c r="I413" s="6"/>
      <c r="L413" s="173"/>
      <c r="M413" s="178"/>
      <c r="T413" s="179"/>
      <c r="AT413" s="175" t="s">
        <v>187</v>
      </c>
      <c r="AU413" s="175" t="s">
        <v>79</v>
      </c>
      <c r="AV413" s="172" t="s">
        <v>79</v>
      </c>
      <c r="AW413" s="172" t="s">
        <v>33</v>
      </c>
      <c r="AX413" s="172" t="s">
        <v>71</v>
      </c>
      <c r="AY413" s="175" t="s">
        <v>176</v>
      </c>
    </row>
    <row r="414" spans="2:51" s="180" customFormat="1" ht="12">
      <c r="B414" s="181"/>
      <c r="D414" s="174" t="s">
        <v>187</v>
      </c>
      <c r="E414" s="182" t="s">
        <v>3</v>
      </c>
      <c r="F414" s="183" t="s">
        <v>614</v>
      </c>
      <c r="H414" s="182" t="s">
        <v>3</v>
      </c>
      <c r="I414" s="7"/>
      <c r="L414" s="181"/>
      <c r="M414" s="184"/>
      <c r="T414" s="185"/>
      <c r="AT414" s="182" t="s">
        <v>187</v>
      </c>
      <c r="AU414" s="182" t="s">
        <v>79</v>
      </c>
      <c r="AV414" s="180" t="s">
        <v>15</v>
      </c>
      <c r="AW414" s="180" t="s">
        <v>33</v>
      </c>
      <c r="AX414" s="180" t="s">
        <v>71</v>
      </c>
      <c r="AY414" s="182" t="s">
        <v>176</v>
      </c>
    </row>
    <row r="415" spans="2:51" s="172" customFormat="1" ht="12">
      <c r="B415" s="173"/>
      <c r="D415" s="174" t="s">
        <v>187</v>
      </c>
      <c r="E415" s="175" t="s">
        <v>3</v>
      </c>
      <c r="F415" s="176" t="s">
        <v>615</v>
      </c>
      <c r="H415" s="177">
        <v>6</v>
      </c>
      <c r="I415" s="6"/>
      <c r="L415" s="173"/>
      <c r="M415" s="178"/>
      <c r="T415" s="179"/>
      <c r="AT415" s="175" t="s">
        <v>187</v>
      </c>
      <c r="AU415" s="175" t="s">
        <v>79</v>
      </c>
      <c r="AV415" s="172" t="s">
        <v>79</v>
      </c>
      <c r="AW415" s="172" t="s">
        <v>33</v>
      </c>
      <c r="AX415" s="172" t="s">
        <v>71</v>
      </c>
      <c r="AY415" s="175" t="s">
        <v>176</v>
      </c>
    </row>
    <row r="416" spans="2:51" s="186" customFormat="1" ht="12">
      <c r="B416" s="187"/>
      <c r="D416" s="174" t="s">
        <v>187</v>
      </c>
      <c r="E416" s="188" t="s">
        <v>3</v>
      </c>
      <c r="F416" s="189" t="s">
        <v>206</v>
      </c>
      <c r="H416" s="190">
        <v>285.35</v>
      </c>
      <c r="I416" s="8"/>
      <c r="L416" s="187"/>
      <c r="M416" s="191"/>
      <c r="T416" s="192"/>
      <c r="AT416" s="188" t="s">
        <v>187</v>
      </c>
      <c r="AU416" s="188" t="s">
        <v>79</v>
      </c>
      <c r="AV416" s="186" t="s">
        <v>183</v>
      </c>
      <c r="AW416" s="186" t="s">
        <v>33</v>
      </c>
      <c r="AX416" s="186" t="s">
        <v>15</v>
      </c>
      <c r="AY416" s="188" t="s">
        <v>176</v>
      </c>
    </row>
    <row r="417" spans="2:65" s="99" customFormat="1" ht="24.2" customHeight="1">
      <c r="B417" s="100"/>
      <c r="C417" s="206" t="s">
        <v>616</v>
      </c>
      <c r="D417" s="206" t="s">
        <v>178</v>
      </c>
      <c r="E417" s="207" t="s">
        <v>617</v>
      </c>
      <c r="F417" s="208" t="s">
        <v>618</v>
      </c>
      <c r="G417" s="209" t="s">
        <v>191</v>
      </c>
      <c r="H417" s="210">
        <v>8.506</v>
      </c>
      <c r="I417" s="4"/>
      <c r="J417" s="211">
        <f>ROUND(I417*H417,2)</f>
        <v>0</v>
      </c>
      <c r="K417" s="208" t="s">
        <v>3</v>
      </c>
      <c r="L417" s="100"/>
      <c r="M417" s="212" t="s">
        <v>3</v>
      </c>
      <c r="N417" s="163" t="s">
        <v>42</v>
      </c>
      <c r="P417" s="164">
        <f>O417*H417</f>
        <v>0</v>
      </c>
      <c r="Q417" s="164">
        <v>2.5</v>
      </c>
      <c r="R417" s="164">
        <f>Q417*H417</f>
        <v>21.265</v>
      </c>
      <c r="S417" s="164">
        <v>0</v>
      </c>
      <c r="T417" s="165">
        <f>S417*H417</f>
        <v>0</v>
      </c>
      <c r="AR417" s="166" t="s">
        <v>183</v>
      </c>
      <c r="AT417" s="166" t="s">
        <v>178</v>
      </c>
      <c r="AU417" s="166" t="s">
        <v>79</v>
      </c>
      <c r="AY417" s="92" t="s">
        <v>176</v>
      </c>
      <c r="BE417" s="167">
        <f>IF(N417="základní",J417,0)</f>
        <v>0</v>
      </c>
      <c r="BF417" s="167">
        <f>IF(N417="snížená",J417,0)</f>
        <v>0</v>
      </c>
      <c r="BG417" s="167">
        <f>IF(N417="zákl. přenesená",J417,0)</f>
        <v>0</v>
      </c>
      <c r="BH417" s="167">
        <f>IF(N417="sníž. přenesená",J417,0)</f>
        <v>0</v>
      </c>
      <c r="BI417" s="167">
        <f>IF(N417="nulová",J417,0)</f>
        <v>0</v>
      </c>
      <c r="BJ417" s="92" t="s">
        <v>15</v>
      </c>
      <c r="BK417" s="167">
        <f>ROUND(I417*H417,2)</f>
        <v>0</v>
      </c>
      <c r="BL417" s="92" t="s">
        <v>183</v>
      </c>
      <c r="BM417" s="166" t="s">
        <v>619</v>
      </c>
    </row>
    <row r="418" spans="2:51" s="180" customFormat="1" ht="12">
      <c r="B418" s="181"/>
      <c r="D418" s="174" t="s">
        <v>187</v>
      </c>
      <c r="E418" s="182" t="s">
        <v>3</v>
      </c>
      <c r="F418" s="183" t="s">
        <v>298</v>
      </c>
      <c r="H418" s="182" t="s">
        <v>3</v>
      </c>
      <c r="I418" s="7"/>
      <c r="L418" s="181"/>
      <c r="M418" s="184"/>
      <c r="T418" s="185"/>
      <c r="AT418" s="182" t="s">
        <v>187</v>
      </c>
      <c r="AU418" s="182" t="s">
        <v>79</v>
      </c>
      <c r="AV418" s="180" t="s">
        <v>15</v>
      </c>
      <c r="AW418" s="180" t="s">
        <v>33</v>
      </c>
      <c r="AX418" s="180" t="s">
        <v>71</v>
      </c>
      <c r="AY418" s="182" t="s">
        <v>176</v>
      </c>
    </row>
    <row r="419" spans="2:51" s="172" customFormat="1" ht="12">
      <c r="B419" s="173"/>
      <c r="D419" s="174" t="s">
        <v>187</v>
      </c>
      <c r="E419" s="175" t="s">
        <v>3</v>
      </c>
      <c r="F419" s="176" t="s">
        <v>620</v>
      </c>
      <c r="H419" s="177">
        <v>8.506</v>
      </c>
      <c r="I419" s="6"/>
      <c r="L419" s="173"/>
      <c r="M419" s="178"/>
      <c r="T419" s="179"/>
      <c r="AT419" s="175" t="s">
        <v>187</v>
      </c>
      <c r="AU419" s="175" t="s">
        <v>79</v>
      </c>
      <c r="AV419" s="172" t="s">
        <v>79</v>
      </c>
      <c r="AW419" s="172" t="s">
        <v>33</v>
      </c>
      <c r="AX419" s="172" t="s">
        <v>15</v>
      </c>
      <c r="AY419" s="175" t="s">
        <v>176</v>
      </c>
    </row>
    <row r="420" spans="2:65" s="99" customFormat="1" ht="24.2" customHeight="1">
      <c r="B420" s="100"/>
      <c r="C420" s="206" t="s">
        <v>621</v>
      </c>
      <c r="D420" s="206" t="s">
        <v>178</v>
      </c>
      <c r="E420" s="207" t="s">
        <v>622</v>
      </c>
      <c r="F420" s="208" t="s">
        <v>623</v>
      </c>
      <c r="G420" s="209" t="s">
        <v>191</v>
      </c>
      <c r="H420" s="210">
        <v>27.3</v>
      </c>
      <c r="I420" s="4"/>
      <c r="J420" s="211">
        <f>ROUND(I420*H420,2)</f>
        <v>0</v>
      </c>
      <c r="K420" s="208" t="s">
        <v>3</v>
      </c>
      <c r="L420" s="100"/>
      <c r="M420" s="212" t="s">
        <v>3</v>
      </c>
      <c r="N420" s="163" t="s">
        <v>42</v>
      </c>
      <c r="P420" s="164">
        <f>O420*H420</f>
        <v>0</v>
      </c>
      <c r="Q420" s="164">
        <v>2.5</v>
      </c>
      <c r="R420" s="164">
        <f>Q420*H420</f>
        <v>68.25</v>
      </c>
      <c r="S420" s="164">
        <v>0</v>
      </c>
      <c r="T420" s="165">
        <f>S420*H420</f>
        <v>0</v>
      </c>
      <c r="AR420" s="166" t="s">
        <v>183</v>
      </c>
      <c r="AT420" s="166" t="s">
        <v>178</v>
      </c>
      <c r="AU420" s="166" t="s">
        <v>79</v>
      </c>
      <c r="AY420" s="92" t="s">
        <v>176</v>
      </c>
      <c r="BE420" s="167">
        <f>IF(N420="základní",J420,0)</f>
        <v>0</v>
      </c>
      <c r="BF420" s="167">
        <f>IF(N420="snížená",J420,0)</f>
        <v>0</v>
      </c>
      <c r="BG420" s="167">
        <f>IF(N420="zákl. přenesená",J420,0)</f>
        <v>0</v>
      </c>
      <c r="BH420" s="167">
        <f>IF(N420="sníž. přenesená",J420,0)</f>
        <v>0</v>
      </c>
      <c r="BI420" s="167">
        <f>IF(N420="nulová",J420,0)</f>
        <v>0</v>
      </c>
      <c r="BJ420" s="92" t="s">
        <v>15</v>
      </c>
      <c r="BK420" s="167">
        <f>ROUND(I420*H420,2)</f>
        <v>0</v>
      </c>
      <c r="BL420" s="92" t="s">
        <v>183</v>
      </c>
      <c r="BM420" s="166" t="s">
        <v>624</v>
      </c>
    </row>
    <row r="421" spans="2:51" s="180" customFormat="1" ht="12">
      <c r="B421" s="181"/>
      <c r="D421" s="174" t="s">
        <v>187</v>
      </c>
      <c r="E421" s="182" t="s">
        <v>3</v>
      </c>
      <c r="F421" s="183" t="s">
        <v>298</v>
      </c>
      <c r="H421" s="182" t="s">
        <v>3</v>
      </c>
      <c r="I421" s="7"/>
      <c r="L421" s="181"/>
      <c r="M421" s="184"/>
      <c r="T421" s="185"/>
      <c r="AT421" s="182" t="s">
        <v>187</v>
      </c>
      <c r="AU421" s="182" t="s">
        <v>79</v>
      </c>
      <c r="AV421" s="180" t="s">
        <v>15</v>
      </c>
      <c r="AW421" s="180" t="s">
        <v>33</v>
      </c>
      <c r="AX421" s="180" t="s">
        <v>71</v>
      </c>
      <c r="AY421" s="182" t="s">
        <v>176</v>
      </c>
    </row>
    <row r="422" spans="2:51" s="172" customFormat="1" ht="12">
      <c r="B422" s="173"/>
      <c r="D422" s="174" t="s">
        <v>187</v>
      </c>
      <c r="E422" s="175" t="s">
        <v>3</v>
      </c>
      <c r="F422" s="176" t="s">
        <v>625</v>
      </c>
      <c r="H422" s="177">
        <v>27.3</v>
      </c>
      <c r="I422" s="6"/>
      <c r="L422" s="173"/>
      <c r="M422" s="178"/>
      <c r="T422" s="179"/>
      <c r="AT422" s="175" t="s">
        <v>187</v>
      </c>
      <c r="AU422" s="175" t="s">
        <v>79</v>
      </c>
      <c r="AV422" s="172" t="s">
        <v>79</v>
      </c>
      <c r="AW422" s="172" t="s">
        <v>33</v>
      </c>
      <c r="AX422" s="172" t="s">
        <v>15</v>
      </c>
      <c r="AY422" s="175" t="s">
        <v>176</v>
      </c>
    </row>
    <row r="423" spans="2:65" s="99" customFormat="1" ht="24.2" customHeight="1">
      <c r="B423" s="100"/>
      <c r="C423" s="206" t="s">
        <v>626</v>
      </c>
      <c r="D423" s="206" t="s">
        <v>178</v>
      </c>
      <c r="E423" s="207" t="s">
        <v>627</v>
      </c>
      <c r="F423" s="208" t="s">
        <v>628</v>
      </c>
      <c r="G423" s="209" t="s">
        <v>191</v>
      </c>
      <c r="H423" s="210">
        <v>19.015</v>
      </c>
      <c r="I423" s="4"/>
      <c r="J423" s="211">
        <f>ROUND(I423*H423,2)</f>
        <v>0</v>
      </c>
      <c r="K423" s="208" t="s">
        <v>3</v>
      </c>
      <c r="L423" s="100"/>
      <c r="M423" s="212" t="s">
        <v>3</v>
      </c>
      <c r="N423" s="163" t="s">
        <v>42</v>
      </c>
      <c r="P423" s="164">
        <f>O423*H423</f>
        <v>0</v>
      </c>
      <c r="Q423" s="164">
        <v>2.5</v>
      </c>
      <c r="R423" s="164">
        <f>Q423*H423</f>
        <v>47.5375</v>
      </c>
      <c r="S423" s="164">
        <v>0</v>
      </c>
      <c r="T423" s="165">
        <f>S423*H423</f>
        <v>0</v>
      </c>
      <c r="AR423" s="166" t="s">
        <v>183</v>
      </c>
      <c r="AT423" s="166" t="s">
        <v>178</v>
      </c>
      <c r="AU423" s="166" t="s">
        <v>79</v>
      </c>
      <c r="AY423" s="92" t="s">
        <v>176</v>
      </c>
      <c r="BE423" s="167">
        <f>IF(N423="základní",J423,0)</f>
        <v>0</v>
      </c>
      <c r="BF423" s="167">
        <f>IF(N423="snížená",J423,0)</f>
        <v>0</v>
      </c>
      <c r="BG423" s="167">
        <f>IF(N423="zákl. přenesená",J423,0)</f>
        <v>0</v>
      </c>
      <c r="BH423" s="167">
        <f>IF(N423="sníž. přenesená",J423,0)</f>
        <v>0</v>
      </c>
      <c r="BI423" s="167">
        <f>IF(N423="nulová",J423,0)</f>
        <v>0</v>
      </c>
      <c r="BJ423" s="92" t="s">
        <v>15</v>
      </c>
      <c r="BK423" s="167">
        <f>ROUND(I423*H423,2)</f>
        <v>0</v>
      </c>
      <c r="BL423" s="92" t="s">
        <v>183</v>
      </c>
      <c r="BM423" s="166" t="s">
        <v>629</v>
      </c>
    </row>
    <row r="424" spans="2:51" s="180" customFormat="1" ht="12">
      <c r="B424" s="181"/>
      <c r="D424" s="174" t="s">
        <v>187</v>
      </c>
      <c r="E424" s="182" t="s">
        <v>3</v>
      </c>
      <c r="F424" s="183" t="s">
        <v>298</v>
      </c>
      <c r="H424" s="182" t="s">
        <v>3</v>
      </c>
      <c r="I424" s="7"/>
      <c r="L424" s="181"/>
      <c r="M424" s="184"/>
      <c r="T424" s="185"/>
      <c r="AT424" s="182" t="s">
        <v>187</v>
      </c>
      <c r="AU424" s="182" t="s">
        <v>79</v>
      </c>
      <c r="AV424" s="180" t="s">
        <v>15</v>
      </c>
      <c r="AW424" s="180" t="s">
        <v>33</v>
      </c>
      <c r="AX424" s="180" t="s">
        <v>71</v>
      </c>
      <c r="AY424" s="182" t="s">
        <v>176</v>
      </c>
    </row>
    <row r="425" spans="2:51" s="172" customFormat="1" ht="12">
      <c r="B425" s="173"/>
      <c r="D425" s="174" t="s">
        <v>187</v>
      </c>
      <c r="E425" s="175" t="s">
        <v>3</v>
      </c>
      <c r="F425" s="176" t="s">
        <v>630</v>
      </c>
      <c r="H425" s="177">
        <v>19.015</v>
      </c>
      <c r="I425" s="6"/>
      <c r="L425" s="173"/>
      <c r="M425" s="178"/>
      <c r="T425" s="179"/>
      <c r="AT425" s="175" t="s">
        <v>187</v>
      </c>
      <c r="AU425" s="175" t="s">
        <v>79</v>
      </c>
      <c r="AV425" s="172" t="s">
        <v>79</v>
      </c>
      <c r="AW425" s="172" t="s">
        <v>33</v>
      </c>
      <c r="AX425" s="172" t="s">
        <v>15</v>
      </c>
      <c r="AY425" s="175" t="s">
        <v>176</v>
      </c>
    </row>
    <row r="426" spans="2:63" s="151" customFormat="1" ht="22.9" customHeight="1">
      <c r="B426" s="152"/>
      <c r="D426" s="153" t="s">
        <v>70</v>
      </c>
      <c r="E426" s="161" t="s">
        <v>183</v>
      </c>
      <c r="F426" s="161" t="s">
        <v>631</v>
      </c>
      <c r="I426" s="3"/>
      <c r="J426" s="162">
        <f>BK426</f>
        <v>0</v>
      </c>
      <c r="L426" s="152"/>
      <c r="M426" s="156"/>
      <c r="P426" s="157">
        <f>SUM(P427:P537)</f>
        <v>0</v>
      </c>
      <c r="R426" s="157">
        <f>SUM(R427:R537)</f>
        <v>96.41948462</v>
      </c>
      <c r="T426" s="158">
        <f>SUM(T427:T537)</f>
        <v>0</v>
      </c>
      <c r="AR426" s="153" t="s">
        <v>15</v>
      </c>
      <c r="AT426" s="159" t="s">
        <v>70</v>
      </c>
      <c r="AU426" s="159" t="s">
        <v>15</v>
      </c>
      <c r="AY426" s="153" t="s">
        <v>176</v>
      </c>
      <c r="BK426" s="160">
        <f>SUM(BK427:BK537)</f>
        <v>0</v>
      </c>
    </row>
    <row r="427" spans="2:65" s="99" customFormat="1" ht="49.15" customHeight="1">
      <c r="B427" s="100"/>
      <c r="C427" s="206" t="s">
        <v>632</v>
      </c>
      <c r="D427" s="206" t="s">
        <v>178</v>
      </c>
      <c r="E427" s="207" t="s">
        <v>633</v>
      </c>
      <c r="F427" s="208" t="s">
        <v>634</v>
      </c>
      <c r="G427" s="209" t="s">
        <v>291</v>
      </c>
      <c r="H427" s="210">
        <v>7</v>
      </c>
      <c r="I427" s="4"/>
      <c r="J427" s="211">
        <f>ROUND(I427*H427,2)</f>
        <v>0</v>
      </c>
      <c r="K427" s="208" t="s">
        <v>182</v>
      </c>
      <c r="L427" s="100"/>
      <c r="M427" s="212" t="s">
        <v>3</v>
      </c>
      <c r="N427" s="163" t="s">
        <v>42</v>
      </c>
      <c r="P427" s="164">
        <f>O427*H427</f>
        <v>0</v>
      </c>
      <c r="Q427" s="164">
        <v>0.08772</v>
      </c>
      <c r="R427" s="164">
        <f>Q427*H427</f>
        <v>0.61404</v>
      </c>
      <c r="S427" s="164">
        <v>0</v>
      </c>
      <c r="T427" s="165">
        <f>S427*H427</f>
        <v>0</v>
      </c>
      <c r="AR427" s="166" t="s">
        <v>183</v>
      </c>
      <c r="AT427" s="166" t="s">
        <v>178</v>
      </c>
      <c r="AU427" s="166" t="s">
        <v>79</v>
      </c>
      <c r="AY427" s="92" t="s">
        <v>176</v>
      </c>
      <c r="BE427" s="167">
        <f>IF(N427="základní",J427,0)</f>
        <v>0</v>
      </c>
      <c r="BF427" s="167">
        <f>IF(N427="snížená",J427,0)</f>
        <v>0</v>
      </c>
      <c r="BG427" s="167">
        <f>IF(N427="zákl. přenesená",J427,0)</f>
        <v>0</v>
      </c>
      <c r="BH427" s="167">
        <f>IF(N427="sníž. přenesená",J427,0)</f>
        <v>0</v>
      </c>
      <c r="BI427" s="167">
        <f>IF(N427="nulová",J427,0)</f>
        <v>0</v>
      </c>
      <c r="BJ427" s="92" t="s">
        <v>15</v>
      </c>
      <c r="BK427" s="167">
        <f>ROUND(I427*H427,2)</f>
        <v>0</v>
      </c>
      <c r="BL427" s="92" t="s">
        <v>183</v>
      </c>
      <c r="BM427" s="166" t="s">
        <v>635</v>
      </c>
    </row>
    <row r="428" spans="2:47" s="99" customFormat="1" ht="12">
      <c r="B428" s="100"/>
      <c r="D428" s="168" t="s">
        <v>185</v>
      </c>
      <c r="F428" s="169" t="s">
        <v>636</v>
      </c>
      <c r="I428" s="5"/>
      <c r="L428" s="100"/>
      <c r="M428" s="170"/>
      <c r="T428" s="171"/>
      <c r="AT428" s="92" t="s">
        <v>185</v>
      </c>
      <c r="AU428" s="92" t="s">
        <v>79</v>
      </c>
    </row>
    <row r="429" spans="2:51" s="180" customFormat="1" ht="12">
      <c r="B429" s="181"/>
      <c r="D429" s="174" t="s">
        <v>187</v>
      </c>
      <c r="E429" s="182" t="s">
        <v>3</v>
      </c>
      <c r="F429" s="183" t="s">
        <v>298</v>
      </c>
      <c r="H429" s="182" t="s">
        <v>3</v>
      </c>
      <c r="I429" s="7"/>
      <c r="L429" s="181"/>
      <c r="M429" s="184"/>
      <c r="T429" s="185"/>
      <c r="AT429" s="182" t="s">
        <v>187</v>
      </c>
      <c r="AU429" s="182" t="s">
        <v>79</v>
      </c>
      <c r="AV429" s="180" t="s">
        <v>15</v>
      </c>
      <c r="AW429" s="180" t="s">
        <v>33</v>
      </c>
      <c r="AX429" s="180" t="s">
        <v>71</v>
      </c>
      <c r="AY429" s="182" t="s">
        <v>176</v>
      </c>
    </row>
    <row r="430" spans="2:51" s="172" customFormat="1" ht="12">
      <c r="B430" s="173"/>
      <c r="D430" s="174" t="s">
        <v>187</v>
      </c>
      <c r="E430" s="175" t="s">
        <v>3</v>
      </c>
      <c r="F430" s="176" t="s">
        <v>637</v>
      </c>
      <c r="H430" s="177">
        <v>7</v>
      </c>
      <c r="I430" s="6"/>
      <c r="L430" s="173"/>
      <c r="M430" s="178"/>
      <c r="T430" s="179"/>
      <c r="AT430" s="175" t="s">
        <v>187</v>
      </c>
      <c r="AU430" s="175" t="s">
        <v>79</v>
      </c>
      <c r="AV430" s="172" t="s">
        <v>79</v>
      </c>
      <c r="AW430" s="172" t="s">
        <v>33</v>
      </c>
      <c r="AX430" s="172" t="s">
        <v>15</v>
      </c>
      <c r="AY430" s="175" t="s">
        <v>176</v>
      </c>
    </row>
    <row r="431" spans="2:65" s="99" customFormat="1" ht="49.15" customHeight="1">
      <c r="B431" s="100"/>
      <c r="C431" s="206" t="s">
        <v>638</v>
      </c>
      <c r="D431" s="206" t="s">
        <v>178</v>
      </c>
      <c r="E431" s="207" t="s">
        <v>639</v>
      </c>
      <c r="F431" s="208" t="s">
        <v>640</v>
      </c>
      <c r="G431" s="209" t="s">
        <v>291</v>
      </c>
      <c r="H431" s="210">
        <v>68</v>
      </c>
      <c r="I431" s="4"/>
      <c r="J431" s="211">
        <f>ROUND(I431*H431,2)</f>
        <v>0</v>
      </c>
      <c r="K431" s="208" t="s">
        <v>182</v>
      </c>
      <c r="L431" s="100"/>
      <c r="M431" s="212" t="s">
        <v>3</v>
      </c>
      <c r="N431" s="163" t="s">
        <v>42</v>
      </c>
      <c r="P431" s="164">
        <f>O431*H431</f>
        <v>0</v>
      </c>
      <c r="Q431" s="164">
        <v>0.12901</v>
      </c>
      <c r="R431" s="164">
        <f>Q431*H431</f>
        <v>8.772680000000001</v>
      </c>
      <c r="S431" s="164">
        <v>0</v>
      </c>
      <c r="T431" s="165">
        <f>S431*H431</f>
        <v>0</v>
      </c>
      <c r="AR431" s="166" t="s">
        <v>183</v>
      </c>
      <c r="AT431" s="166" t="s">
        <v>178</v>
      </c>
      <c r="AU431" s="166" t="s">
        <v>79</v>
      </c>
      <c r="AY431" s="92" t="s">
        <v>176</v>
      </c>
      <c r="BE431" s="167">
        <f>IF(N431="základní",J431,0)</f>
        <v>0</v>
      </c>
      <c r="BF431" s="167">
        <f>IF(N431="snížená",J431,0)</f>
        <v>0</v>
      </c>
      <c r="BG431" s="167">
        <f>IF(N431="zákl. přenesená",J431,0)</f>
        <v>0</v>
      </c>
      <c r="BH431" s="167">
        <f>IF(N431="sníž. přenesená",J431,0)</f>
        <v>0</v>
      </c>
      <c r="BI431" s="167">
        <f>IF(N431="nulová",J431,0)</f>
        <v>0</v>
      </c>
      <c r="BJ431" s="92" t="s">
        <v>15</v>
      </c>
      <c r="BK431" s="167">
        <f>ROUND(I431*H431,2)</f>
        <v>0</v>
      </c>
      <c r="BL431" s="92" t="s">
        <v>183</v>
      </c>
      <c r="BM431" s="166" t="s">
        <v>641</v>
      </c>
    </row>
    <row r="432" spans="2:47" s="99" customFormat="1" ht="12">
      <c r="B432" s="100"/>
      <c r="D432" s="168" t="s">
        <v>185</v>
      </c>
      <c r="F432" s="169" t="s">
        <v>642</v>
      </c>
      <c r="I432" s="5"/>
      <c r="L432" s="100"/>
      <c r="M432" s="170"/>
      <c r="T432" s="171"/>
      <c r="AT432" s="92" t="s">
        <v>185</v>
      </c>
      <c r="AU432" s="92" t="s">
        <v>79</v>
      </c>
    </row>
    <row r="433" spans="2:51" s="180" customFormat="1" ht="12">
      <c r="B433" s="181"/>
      <c r="D433" s="174" t="s">
        <v>187</v>
      </c>
      <c r="E433" s="182" t="s">
        <v>3</v>
      </c>
      <c r="F433" s="183" t="s">
        <v>298</v>
      </c>
      <c r="H433" s="182" t="s">
        <v>3</v>
      </c>
      <c r="I433" s="7"/>
      <c r="L433" s="181"/>
      <c r="M433" s="184"/>
      <c r="T433" s="185"/>
      <c r="AT433" s="182" t="s">
        <v>187</v>
      </c>
      <c r="AU433" s="182" t="s">
        <v>79</v>
      </c>
      <c r="AV433" s="180" t="s">
        <v>15</v>
      </c>
      <c r="AW433" s="180" t="s">
        <v>33</v>
      </c>
      <c r="AX433" s="180" t="s">
        <v>71</v>
      </c>
      <c r="AY433" s="182" t="s">
        <v>176</v>
      </c>
    </row>
    <row r="434" spans="2:51" s="172" customFormat="1" ht="12">
      <c r="B434" s="173"/>
      <c r="D434" s="174" t="s">
        <v>187</v>
      </c>
      <c r="E434" s="175" t="s">
        <v>3</v>
      </c>
      <c r="F434" s="176" t="s">
        <v>643</v>
      </c>
      <c r="H434" s="177">
        <v>68</v>
      </c>
      <c r="I434" s="6"/>
      <c r="L434" s="173"/>
      <c r="M434" s="178"/>
      <c r="T434" s="179"/>
      <c r="AT434" s="175" t="s">
        <v>187</v>
      </c>
      <c r="AU434" s="175" t="s">
        <v>79</v>
      </c>
      <c r="AV434" s="172" t="s">
        <v>79</v>
      </c>
      <c r="AW434" s="172" t="s">
        <v>33</v>
      </c>
      <c r="AX434" s="172" t="s">
        <v>15</v>
      </c>
      <c r="AY434" s="175" t="s">
        <v>176</v>
      </c>
    </row>
    <row r="435" spans="2:65" s="99" customFormat="1" ht="49.15" customHeight="1">
      <c r="B435" s="100"/>
      <c r="C435" s="206" t="s">
        <v>644</v>
      </c>
      <c r="D435" s="206" t="s">
        <v>178</v>
      </c>
      <c r="E435" s="207" t="s">
        <v>645</v>
      </c>
      <c r="F435" s="208" t="s">
        <v>646</v>
      </c>
      <c r="G435" s="209" t="s">
        <v>291</v>
      </c>
      <c r="H435" s="210">
        <v>4</v>
      </c>
      <c r="I435" s="4"/>
      <c r="J435" s="211">
        <f>ROUND(I435*H435,2)</f>
        <v>0</v>
      </c>
      <c r="K435" s="208" t="s">
        <v>182</v>
      </c>
      <c r="L435" s="100"/>
      <c r="M435" s="212" t="s">
        <v>3</v>
      </c>
      <c r="N435" s="163" t="s">
        <v>42</v>
      </c>
      <c r="P435" s="164">
        <f>O435*H435</f>
        <v>0</v>
      </c>
      <c r="Q435" s="164">
        <v>0.18636</v>
      </c>
      <c r="R435" s="164">
        <f>Q435*H435</f>
        <v>0.74544</v>
      </c>
      <c r="S435" s="164">
        <v>0</v>
      </c>
      <c r="T435" s="165">
        <f>S435*H435</f>
        <v>0</v>
      </c>
      <c r="AR435" s="166" t="s">
        <v>183</v>
      </c>
      <c r="AT435" s="166" t="s">
        <v>178</v>
      </c>
      <c r="AU435" s="166" t="s">
        <v>79</v>
      </c>
      <c r="AY435" s="92" t="s">
        <v>176</v>
      </c>
      <c r="BE435" s="167">
        <f>IF(N435="základní",J435,0)</f>
        <v>0</v>
      </c>
      <c r="BF435" s="167">
        <f>IF(N435="snížená",J435,0)</f>
        <v>0</v>
      </c>
      <c r="BG435" s="167">
        <f>IF(N435="zákl. přenesená",J435,0)</f>
        <v>0</v>
      </c>
      <c r="BH435" s="167">
        <f>IF(N435="sníž. přenesená",J435,0)</f>
        <v>0</v>
      </c>
      <c r="BI435" s="167">
        <f>IF(N435="nulová",J435,0)</f>
        <v>0</v>
      </c>
      <c r="BJ435" s="92" t="s">
        <v>15</v>
      </c>
      <c r="BK435" s="167">
        <f>ROUND(I435*H435,2)</f>
        <v>0</v>
      </c>
      <c r="BL435" s="92" t="s">
        <v>183</v>
      </c>
      <c r="BM435" s="166" t="s">
        <v>647</v>
      </c>
    </row>
    <row r="436" spans="2:47" s="99" customFormat="1" ht="12">
      <c r="B436" s="100"/>
      <c r="D436" s="168" t="s">
        <v>185</v>
      </c>
      <c r="F436" s="169" t="s">
        <v>648</v>
      </c>
      <c r="I436" s="5"/>
      <c r="L436" s="100"/>
      <c r="M436" s="170"/>
      <c r="T436" s="171"/>
      <c r="AT436" s="92" t="s">
        <v>185</v>
      </c>
      <c r="AU436" s="92" t="s">
        <v>79</v>
      </c>
    </row>
    <row r="437" spans="2:51" s="180" customFormat="1" ht="12">
      <c r="B437" s="181"/>
      <c r="D437" s="174" t="s">
        <v>187</v>
      </c>
      <c r="E437" s="182" t="s">
        <v>3</v>
      </c>
      <c r="F437" s="183" t="s">
        <v>298</v>
      </c>
      <c r="H437" s="182" t="s">
        <v>3</v>
      </c>
      <c r="I437" s="7"/>
      <c r="L437" s="181"/>
      <c r="M437" s="184"/>
      <c r="T437" s="185"/>
      <c r="AT437" s="182" t="s">
        <v>187</v>
      </c>
      <c r="AU437" s="182" t="s">
        <v>79</v>
      </c>
      <c r="AV437" s="180" t="s">
        <v>15</v>
      </c>
      <c r="AW437" s="180" t="s">
        <v>33</v>
      </c>
      <c r="AX437" s="180" t="s">
        <v>71</v>
      </c>
      <c r="AY437" s="182" t="s">
        <v>176</v>
      </c>
    </row>
    <row r="438" spans="2:51" s="172" customFormat="1" ht="12">
      <c r="B438" s="173"/>
      <c r="D438" s="174" t="s">
        <v>187</v>
      </c>
      <c r="E438" s="175" t="s">
        <v>3</v>
      </c>
      <c r="F438" s="176" t="s">
        <v>183</v>
      </c>
      <c r="H438" s="177">
        <v>4</v>
      </c>
      <c r="I438" s="6"/>
      <c r="L438" s="173"/>
      <c r="M438" s="178"/>
      <c r="T438" s="179"/>
      <c r="AT438" s="175" t="s">
        <v>187</v>
      </c>
      <c r="AU438" s="175" t="s">
        <v>79</v>
      </c>
      <c r="AV438" s="172" t="s">
        <v>79</v>
      </c>
      <c r="AW438" s="172" t="s">
        <v>33</v>
      </c>
      <c r="AX438" s="172" t="s">
        <v>71</v>
      </c>
      <c r="AY438" s="175" t="s">
        <v>176</v>
      </c>
    </row>
    <row r="439" spans="2:51" s="186" customFormat="1" ht="12">
      <c r="B439" s="187"/>
      <c r="D439" s="174" t="s">
        <v>187</v>
      </c>
      <c r="E439" s="188" t="s">
        <v>3</v>
      </c>
      <c r="F439" s="189" t="s">
        <v>206</v>
      </c>
      <c r="H439" s="190">
        <v>4</v>
      </c>
      <c r="I439" s="8"/>
      <c r="L439" s="187"/>
      <c r="M439" s="191"/>
      <c r="T439" s="192"/>
      <c r="AT439" s="188" t="s">
        <v>187</v>
      </c>
      <c r="AU439" s="188" t="s">
        <v>79</v>
      </c>
      <c r="AV439" s="186" t="s">
        <v>183</v>
      </c>
      <c r="AW439" s="186" t="s">
        <v>33</v>
      </c>
      <c r="AX439" s="186" t="s">
        <v>15</v>
      </c>
      <c r="AY439" s="188" t="s">
        <v>176</v>
      </c>
    </row>
    <row r="440" spans="2:65" s="99" customFormat="1" ht="21.75" customHeight="1">
      <c r="B440" s="100"/>
      <c r="C440" s="213" t="s">
        <v>649</v>
      </c>
      <c r="D440" s="213" t="s">
        <v>312</v>
      </c>
      <c r="E440" s="214" t="s">
        <v>650</v>
      </c>
      <c r="F440" s="215" t="s">
        <v>651</v>
      </c>
      <c r="G440" s="216" t="s">
        <v>181</v>
      </c>
      <c r="H440" s="217">
        <v>494.4</v>
      </c>
      <c r="I440" s="9"/>
      <c r="J440" s="218">
        <f>ROUND(I440*H440,2)</f>
        <v>0</v>
      </c>
      <c r="K440" s="215" t="s">
        <v>3</v>
      </c>
      <c r="L440" s="193"/>
      <c r="M440" s="219" t="s">
        <v>3</v>
      </c>
      <c r="N440" s="194" t="s">
        <v>42</v>
      </c>
      <c r="P440" s="164">
        <f>O440*H440</f>
        <v>0</v>
      </c>
      <c r="Q440" s="164">
        <v>0</v>
      </c>
      <c r="R440" s="164">
        <f>Q440*H440</f>
        <v>0</v>
      </c>
      <c r="S440" s="164">
        <v>0</v>
      </c>
      <c r="T440" s="165">
        <f>S440*H440</f>
        <v>0</v>
      </c>
      <c r="AR440" s="166" t="s">
        <v>241</v>
      </c>
      <c r="AT440" s="166" t="s">
        <v>312</v>
      </c>
      <c r="AU440" s="166" t="s">
        <v>79</v>
      </c>
      <c r="AY440" s="92" t="s">
        <v>176</v>
      </c>
      <c r="BE440" s="167">
        <f>IF(N440="základní",J440,0)</f>
        <v>0</v>
      </c>
      <c r="BF440" s="167">
        <f>IF(N440="snížená",J440,0)</f>
        <v>0</v>
      </c>
      <c r="BG440" s="167">
        <f>IF(N440="zákl. přenesená",J440,0)</f>
        <v>0</v>
      </c>
      <c r="BH440" s="167">
        <f>IF(N440="sníž. přenesená",J440,0)</f>
        <v>0</v>
      </c>
      <c r="BI440" s="167">
        <f>IF(N440="nulová",J440,0)</f>
        <v>0</v>
      </c>
      <c r="BJ440" s="92" t="s">
        <v>15</v>
      </c>
      <c r="BK440" s="167">
        <f>ROUND(I440*H440,2)</f>
        <v>0</v>
      </c>
      <c r="BL440" s="92" t="s">
        <v>183</v>
      </c>
      <c r="BM440" s="166" t="s">
        <v>652</v>
      </c>
    </row>
    <row r="441" spans="2:51" s="180" customFormat="1" ht="12">
      <c r="B441" s="181"/>
      <c r="D441" s="174" t="s">
        <v>187</v>
      </c>
      <c r="E441" s="182" t="s">
        <v>3</v>
      </c>
      <c r="F441" s="183" t="s">
        <v>453</v>
      </c>
      <c r="H441" s="182" t="s">
        <v>3</v>
      </c>
      <c r="I441" s="7"/>
      <c r="L441" s="181"/>
      <c r="M441" s="184"/>
      <c r="T441" s="185"/>
      <c r="AT441" s="182" t="s">
        <v>187</v>
      </c>
      <c r="AU441" s="182" t="s">
        <v>79</v>
      </c>
      <c r="AV441" s="180" t="s">
        <v>15</v>
      </c>
      <c r="AW441" s="180" t="s">
        <v>33</v>
      </c>
      <c r="AX441" s="180" t="s">
        <v>71</v>
      </c>
      <c r="AY441" s="182" t="s">
        <v>176</v>
      </c>
    </row>
    <row r="442" spans="2:51" s="172" customFormat="1" ht="12">
      <c r="B442" s="173"/>
      <c r="D442" s="174" t="s">
        <v>187</v>
      </c>
      <c r="E442" s="175" t="s">
        <v>3</v>
      </c>
      <c r="F442" s="176" t="s">
        <v>653</v>
      </c>
      <c r="H442" s="177">
        <v>452.6</v>
      </c>
      <c r="I442" s="6"/>
      <c r="L442" s="173"/>
      <c r="M442" s="178"/>
      <c r="T442" s="179"/>
      <c r="AT442" s="175" t="s">
        <v>187</v>
      </c>
      <c r="AU442" s="175" t="s">
        <v>79</v>
      </c>
      <c r="AV442" s="172" t="s">
        <v>79</v>
      </c>
      <c r="AW442" s="172" t="s">
        <v>33</v>
      </c>
      <c r="AX442" s="172" t="s">
        <v>71</v>
      </c>
      <c r="AY442" s="175" t="s">
        <v>176</v>
      </c>
    </row>
    <row r="443" spans="2:51" s="180" customFormat="1" ht="12">
      <c r="B443" s="181"/>
      <c r="D443" s="174" t="s">
        <v>187</v>
      </c>
      <c r="E443" s="182" t="s">
        <v>3</v>
      </c>
      <c r="F443" s="183" t="s">
        <v>457</v>
      </c>
      <c r="H443" s="182" t="s">
        <v>3</v>
      </c>
      <c r="I443" s="7"/>
      <c r="L443" s="181"/>
      <c r="M443" s="184"/>
      <c r="T443" s="185"/>
      <c r="AT443" s="182" t="s">
        <v>187</v>
      </c>
      <c r="AU443" s="182" t="s">
        <v>79</v>
      </c>
      <c r="AV443" s="180" t="s">
        <v>15</v>
      </c>
      <c r="AW443" s="180" t="s">
        <v>33</v>
      </c>
      <c r="AX443" s="180" t="s">
        <v>71</v>
      </c>
      <c r="AY443" s="182" t="s">
        <v>176</v>
      </c>
    </row>
    <row r="444" spans="2:51" s="172" customFormat="1" ht="12">
      <c r="B444" s="173"/>
      <c r="D444" s="174" t="s">
        <v>187</v>
      </c>
      <c r="E444" s="175" t="s">
        <v>3</v>
      </c>
      <c r="F444" s="176" t="s">
        <v>654</v>
      </c>
      <c r="H444" s="177">
        <v>41.8</v>
      </c>
      <c r="I444" s="6"/>
      <c r="L444" s="173"/>
      <c r="M444" s="178"/>
      <c r="T444" s="179"/>
      <c r="AT444" s="175" t="s">
        <v>187</v>
      </c>
      <c r="AU444" s="175" t="s">
        <v>79</v>
      </c>
      <c r="AV444" s="172" t="s">
        <v>79</v>
      </c>
      <c r="AW444" s="172" t="s">
        <v>33</v>
      </c>
      <c r="AX444" s="172" t="s">
        <v>71</v>
      </c>
      <c r="AY444" s="175" t="s">
        <v>176</v>
      </c>
    </row>
    <row r="445" spans="2:51" s="186" customFormat="1" ht="12">
      <c r="B445" s="187"/>
      <c r="D445" s="174" t="s">
        <v>187</v>
      </c>
      <c r="E445" s="188" t="s">
        <v>3</v>
      </c>
      <c r="F445" s="189" t="s">
        <v>206</v>
      </c>
      <c r="H445" s="190">
        <v>494.4</v>
      </c>
      <c r="I445" s="8"/>
      <c r="L445" s="187"/>
      <c r="M445" s="191"/>
      <c r="T445" s="192"/>
      <c r="AT445" s="188" t="s">
        <v>187</v>
      </c>
      <c r="AU445" s="188" t="s">
        <v>79</v>
      </c>
      <c r="AV445" s="186" t="s">
        <v>183</v>
      </c>
      <c r="AW445" s="186" t="s">
        <v>33</v>
      </c>
      <c r="AX445" s="186" t="s">
        <v>15</v>
      </c>
      <c r="AY445" s="188" t="s">
        <v>176</v>
      </c>
    </row>
    <row r="446" spans="2:65" s="99" customFormat="1" ht="49.15" customHeight="1">
      <c r="B446" s="100"/>
      <c r="C446" s="206" t="s">
        <v>655</v>
      </c>
      <c r="D446" s="206" t="s">
        <v>178</v>
      </c>
      <c r="E446" s="207" t="s">
        <v>656</v>
      </c>
      <c r="F446" s="208" t="s">
        <v>657</v>
      </c>
      <c r="G446" s="209" t="s">
        <v>191</v>
      </c>
      <c r="H446" s="210">
        <v>6.001</v>
      </c>
      <c r="I446" s="4"/>
      <c r="J446" s="211">
        <f>ROUND(I446*H446,2)</f>
        <v>0</v>
      </c>
      <c r="K446" s="208" t="s">
        <v>182</v>
      </c>
      <c r="L446" s="100"/>
      <c r="M446" s="212" t="s">
        <v>3</v>
      </c>
      <c r="N446" s="163" t="s">
        <v>42</v>
      </c>
      <c r="P446" s="164">
        <f>O446*H446</f>
        <v>0</v>
      </c>
      <c r="Q446" s="164">
        <v>2.50201</v>
      </c>
      <c r="R446" s="164">
        <f>Q446*H446</f>
        <v>15.01456201</v>
      </c>
      <c r="S446" s="164">
        <v>0</v>
      </c>
      <c r="T446" s="165">
        <f>S446*H446</f>
        <v>0</v>
      </c>
      <c r="AR446" s="166" t="s">
        <v>183</v>
      </c>
      <c r="AT446" s="166" t="s">
        <v>178</v>
      </c>
      <c r="AU446" s="166" t="s">
        <v>79</v>
      </c>
      <c r="AY446" s="92" t="s">
        <v>176</v>
      </c>
      <c r="BE446" s="167">
        <f>IF(N446="základní",J446,0)</f>
        <v>0</v>
      </c>
      <c r="BF446" s="167">
        <f>IF(N446="snížená",J446,0)</f>
        <v>0</v>
      </c>
      <c r="BG446" s="167">
        <f>IF(N446="zákl. přenesená",J446,0)</f>
        <v>0</v>
      </c>
      <c r="BH446" s="167">
        <f>IF(N446="sníž. přenesená",J446,0)</f>
        <v>0</v>
      </c>
      <c r="BI446" s="167">
        <f>IF(N446="nulová",J446,0)</f>
        <v>0</v>
      </c>
      <c r="BJ446" s="92" t="s">
        <v>15</v>
      </c>
      <c r="BK446" s="167">
        <f>ROUND(I446*H446,2)</f>
        <v>0</v>
      </c>
      <c r="BL446" s="92" t="s">
        <v>183</v>
      </c>
      <c r="BM446" s="166" t="s">
        <v>658</v>
      </c>
    </row>
    <row r="447" spans="2:47" s="99" customFormat="1" ht="12">
      <c r="B447" s="100"/>
      <c r="D447" s="168" t="s">
        <v>185</v>
      </c>
      <c r="F447" s="169" t="s">
        <v>659</v>
      </c>
      <c r="I447" s="5"/>
      <c r="L447" s="100"/>
      <c r="M447" s="170"/>
      <c r="T447" s="171"/>
      <c r="AT447" s="92" t="s">
        <v>185</v>
      </c>
      <c r="AU447" s="92" t="s">
        <v>79</v>
      </c>
    </row>
    <row r="448" spans="2:51" s="180" customFormat="1" ht="12">
      <c r="B448" s="181"/>
      <c r="D448" s="174" t="s">
        <v>187</v>
      </c>
      <c r="E448" s="182" t="s">
        <v>3</v>
      </c>
      <c r="F448" s="183" t="s">
        <v>660</v>
      </c>
      <c r="H448" s="182" t="s">
        <v>3</v>
      </c>
      <c r="I448" s="7"/>
      <c r="L448" s="181"/>
      <c r="M448" s="184"/>
      <c r="T448" s="185"/>
      <c r="AT448" s="182" t="s">
        <v>187</v>
      </c>
      <c r="AU448" s="182" t="s">
        <v>79</v>
      </c>
      <c r="AV448" s="180" t="s">
        <v>15</v>
      </c>
      <c r="AW448" s="180" t="s">
        <v>33</v>
      </c>
      <c r="AX448" s="180" t="s">
        <v>71</v>
      </c>
      <c r="AY448" s="182" t="s">
        <v>176</v>
      </c>
    </row>
    <row r="449" spans="2:51" s="172" customFormat="1" ht="12">
      <c r="B449" s="173"/>
      <c r="D449" s="174" t="s">
        <v>187</v>
      </c>
      <c r="E449" s="175" t="s">
        <v>3</v>
      </c>
      <c r="F449" s="176" t="s">
        <v>661</v>
      </c>
      <c r="H449" s="177">
        <v>6.633</v>
      </c>
      <c r="I449" s="6"/>
      <c r="L449" s="173"/>
      <c r="M449" s="178"/>
      <c r="T449" s="179"/>
      <c r="AT449" s="175" t="s">
        <v>187</v>
      </c>
      <c r="AU449" s="175" t="s">
        <v>79</v>
      </c>
      <c r="AV449" s="172" t="s">
        <v>79</v>
      </c>
      <c r="AW449" s="172" t="s">
        <v>33</v>
      </c>
      <c r="AX449" s="172" t="s">
        <v>71</v>
      </c>
      <c r="AY449" s="175" t="s">
        <v>176</v>
      </c>
    </row>
    <row r="450" spans="2:51" s="172" customFormat="1" ht="12">
      <c r="B450" s="173"/>
      <c r="D450" s="174" t="s">
        <v>187</v>
      </c>
      <c r="E450" s="175" t="s">
        <v>3</v>
      </c>
      <c r="F450" s="176" t="s">
        <v>662</v>
      </c>
      <c r="H450" s="177">
        <v>-0.581</v>
      </c>
      <c r="I450" s="6"/>
      <c r="L450" s="173"/>
      <c r="M450" s="178"/>
      <c r="T450" s="179"/>
      <c r="AT450" s="175" t="s">
        <v>187</v>
      </c>
      <c r="AU450" s="175" t="s">
        <v>79</v>
      </c>
      <c r="AV450" s="172" t="s">
        <v>79</v>
      </c>
      <c r="AW450" s="172" t="s">
        <v>33</v>
      </c>
      <c r="AX450" s="172" t="s">
        <v>71</v>
      </c>
      <c r="AY450" s="175" t="s">
        <v>176</v>
      </c>
    </row>
    <row r="451" spans="2:51" s="172" customFormat="1" ht="12">
      <c r="B451" s="173"/>
      <c r="D451" s="174" t="s">
        <v>187</v>
      </c>
      <c r="E451" s="175" t="s">
        <v>3</v>
      </c>
      <c r="F451" s="176" t="s">
        <v>663</v>
      </c>
      <c r="H451" s="177">
        <v>-0.051</v>
      </c>
      <c r="I451" s="6"/>
      <c r="L451" s="173"/>
      <c r="M451" s="178"/>
      <c r="T451" s="179"/>
      <c r="AT451" s="175" t="s">
        <v>187</v>
      </c>
      <c r="AU451" s="175" t="s">
        <v>79</v>
      </c>
      <c r="AV451" s="172" t="s">
        <v>79</v>
      </c>
      <c r="AW451" s="172" t="s">
        <v>33</v>
      </c>
      <c r="AX451" s="172" t="s">
        <v>71</v>
      </c>
      <c r="AY451" s="175" t="s">
        <v>176</v>
      </c>
    </row>
    <row r="452" spans="2:51" s="186" customFormat="1" ht="12">
      <c r="B452" s="187"/>
      <c r="D452" s="174" t="s">
        <v>187</v>
      </c>
      <c r="E452" s="188" t="s">
        <v>3</v>
      </c>
      <c r="F452" s="189" t="s">
        <v>206</v>
      </c>
      <c r="H452" s="190">
        <v>6.001</v>
      </c>
      <c r="I452" s="8"/>
      <c r="L452" s="187"/>
      <c r="M452" s="191"/>
      <c r="T452" s="192"/>
      <c r="AT452" s="188" t="s">
        <v>187</v>
      </c>
      <c r="AU452" s="188" t="s">
        <v>79</v>
      </c>
      <c r="AV452" s="186" t="s">
        <v>183</v>
      </c>
      <c r="AW452" s="186" t="s">
        <v>33</v>
      </c>
      <c r="AX452" s="186" t="s">
        <v>15</v>
      </c>
      <c r="AY452" s="188" t="s">
        <v>176</v>
      </c>
    </row>
    <row r="453" spans="2:65" s="99" customFormat="1" ht="37.9" customHeight="1">
      <c r="B453" s="100"/>
      <c r="C453" s="206" t="s">
        <v>664</v>
      </c>
      <c r="D453" s="206" t="s">
        <v>178</v>
      </c>
      <c r="E453" s="207" t="s">
        <v>665</v>
      </c>
      <c r="F453" s="208" t="s">
        <v>666</v>
      </c>
      <c r="G453" s="209" t="s">
        <v>181</v>
      </c>
      <c r="H453" s="210">
        <v>29.376</v>
      </c>
      <c r="I453" s="4"/>
      <c r="J453" s="211">
        <f>ROUND(I453*H453,2)</f>
        <v>0</v>
      </c>
      <c r="K453" s="208" t="s">
        <v>182</v>
      </c>
      <c r="L453" s="100"/>
      <c r="M453" s="212" t="s">
        <v>3</v>
      </c>
      <c r="N453" s="163" t="s">
        <v>42</v>
      </c>
      <c r="P453" s="164">
        <f>O453*H453</f>
        <v>0</v>
      </c>
      <c r="Q453" s="164">
        <v>0.00552</v>
      </c>
      <c r="R453" s="164">
        <f>Q453*H453</f>
        <v>0.16215552</v>
      </c>
      <c r="S453" s="164">
        <v>0</v>
      </c>
      <c r="T453" s="165">
        <f>S453*H453</f>
        <v>0</v>
      </c>
      <c r="AR453" s="166" t="s">
        <v>183</v>
      </c>
      <c r="AT453" s="166" t="s">
        <v>178</v>
      </c>
      <c r="AU453" s="166" t="s">
        <v>79</v>
      </c>
      <c r="AY453" s="92" t="s">
        <v>176</v>
      </c>
      <c r="BE453" s="167">
        <f>IF(N453="základní",J453,0)</f>
        <v>0</v>
      </c>
      <c r="BF453" s="167">
        <f>IF(N453="snížená",J453,0)</f>
        <v>0</v>
      </c>
      <c r="BG453" s="167">
        <f>IF(N453="zákl. přenesená",J453,0)</f>
        <v>0</v>
      </c>
      <c r="BH453" s="167">
        <f>IF(N453="sníž. přenesená",J453,0)</f>
        <v>0</v>
      </c>
      <c r="BI453" s="167">
        <f>IF(N453="nulová",J453,0)</f>
        <v>0</v>
      </c>
      <c r="BJ453" s="92" t="s">
        <v>15</v>
      </c>
      <c r="BK453" s="167">
        <f>ROUND(I453*H453,2)</f>
        <v>0</v>
      </c>
      <c r="BL453" s="92" t="s">
        <v>183</v>
      </c>
      <c r="BM453" s="166" t="s">
        <v>667</v>
      </c>
    </row>
    <row r="454" spans="2:47" s="99" customFormat="1" ht="12">
      <c r="B454" s="100"/>
      <c r="D454" s="168" t="s">
        <v>185</v>
      </c>
      <c r="F454" s="169" t="s">
        <v>668</v>
      </c>
      <c r="I454" s="5"/>
      <c r="L454" s="100"/>
      <c r="M454" s="170"/>
      <c r="T454" s="171"/>
      <c r="AT454" s="92" t="s">
        <v>185</v>
      </c>
      <c r="AU454" s="92" t="s">
        <v>79</v>
      </c>
    </row>
    <row r="455" spans="2:51" s="180" customFormat="1" ht="12">
      <c r="B455" s="181"/>
      <c r="D455" s="174" t="s">
        <v>187</v>
      </c>
      <c r="E455" s="182" t="s">
        <v>3</v>
      </c>
      <c r="F455" s="183" t="s">
        <v>660</v>
      </c>
      <c r="H455" s="182" t="s">
        <v>3</v>
      </c>
      <c r="I455" s="7"/>
      <c r="L455" s="181"/>
      <c r="M455" s="184"/>
      <c r="T455" s="185"/>
      <c r="AT455" s="182" t="s">
        <v>187</v>
      </c>
      <c r="AU455" s="182" t="s">
        <v>79</v>
      </c>
      <c r="AV455" s="180" t="s">
        <v>15</v>
      </c>
      <c r="AW455" s="180" t="s">
        <v>33</v>
      </c>
      <c r="AX455" s="180" t="s">
        <v>71</v>
      </c>
      <c r="AY455" s="182" t="s">
        <v>176</v>
      </c>
    </row>
    <row r="456" spans="2:51" s="172" customFormat="1" ht="12">
      <c r="B456" s="173"/>
      <c r="D456" s="174" t="s">
        <v>187</v>
      </c>
      <c r="E456" s="175" t="s">
        <v>3</v>
      </c>
      <c r="F456" s="176" t="s">
        <v>669</v>
      </c>
      <c r="H456" s="177">
        <v>19.898</v>
      </c>
      <c r="I456" s="6"/>
      <c r="L456" s="173"/>
      <c r="M456" s="178"/>
      <c r="T456" s="179"/>
      <c r="AT456" s="175" t="s">
        <v>187</v>
      </c>
      <c r="AU456" s="175" t="s">
        <v>79</v>
      </c>
      <c r="AV456" s="172" t="s">
        <v>79</v>
      </c>
      <c r="AW456" s="172" t="s">
        <v>33</v>
      </c>
      <c r="AX456" s="172" t="s">
        <v>71</v>
      </c>
      <c r="AY456" s="175" t="s">
        <v>176</v>
      </c>
    </row>
    <row r="457" spans="2:51" s="172" customFormat="1" ht="12">
      <c r="B457" s="173"/>
      <c r="D457" s="174" t="s">
        <v>187</v>
      </c>
      <c r="E457" s="175" t="s">
        <v>3</v>
      </c>
      <c r="F457" s="176" t="s">
        <v>670</v>
      </c>
      <c r="H457" s="177">
        <v>-1.743</v>
      </c>
      <c r="I457" s="6"/>
      <c r="L457" s="173"/>
      <c r="M457" s="178"/>
      <c r="T457" s="179"/>
      <c r="AT457" s="175" t="s">
        <v>187</v>
      </c>
      <c r="AU457" s="175" t="s">
        <v>79</v>
      </c>
      <c r="AV457" s="172" t="s">
        <v>79</v>
      </c>
      <c r="AW457" s="172" t="s">
        <v>33</v>
      </c>
      <c r="AX457" s="172" t="s">
        <v>71</v>
      </c>
      <c r="AY457" s="175" t="s">
        <v>176</v>
      </c>
    </row>
    <row r="458" spans="2:51" s="172" customFormat="1" ht="12">
      <c r="B458" s="173"/>
      <c r="D458" s="174" t="s">
        <v>187</v>
      </c>
      <c r="E458" s="175" t="s">
        <v>3</v>
      </c>
      <c r="F458" s="176" t="s">
        <v>671</v>
      </c>
      <c r="H458" s="177">
        <v>-0.153</v>
      </c>
      <c r="I458" s="6"/>
      <c r="L458" s="173"/>
      <c r="M458" s="178"/>
      <c r="T458" s="179"/>
      <c r="AT458" s="175" t="s">
        <v>187</v>
      </c>
      <c r="AU458" s="175" t="s">
        <v>79</v>
      </c>
      <c r="AV458" s="172" t="s">
        <v>79</v>
      </c>
      <c r="AW458" s="172" t="s">
        <v>33</v>
      </c>
      <c r="AX458" s="172" t="s">
        <v>71</v>
      </c>
      <c r="AY458" s="175" t="s">
        <v>176</v>
      </c>
    </row>
    <row r="459" spans="2:51" s="172" customFormat="1" ht="12">
      <c r="B459" s="173"/>
      <c r="D459" s="174" t="s">
        <v>187</v>
      </c>
      <c r="E459" s="175" t="s">
        <v>3</v>
      </c>
      <c r="F459" s="176" t="s">
        <v>672</v>
      </c>
      <c r="H459" s="177">
        <v>6.652</v>
      </c>
      <c r="I459" s="6"/>
      <c r="L459" s="173"/>
      <c r="M459" s="178"/>
      <c r="T459" s="179"/>
      <c r="AT459" s="175" t="s">
        <v>187</v>
      </c>
      <c r="AU459" s="175" t="s">
        <v>79</v>
      </c>
      <c r="AV459" s="172" t="s">
        <v>79</v>
      </c>
      <c r="AW459" s="172" t="s">
        <v>33</v>
      </c>
      <c r="AX459" s="172" t="s">
        <v>71</v>
      </c>
      <c r="AY459" s="175" t="s">
        <v>176</v>
      </c>
    </row>
    <row r="460" spans="2:51" s="172" customFormat="1" ht="12">
      <c r="B460" s="173"/>
      <c r="D460" s="174" t="s">
        <v>187</v>
      </c>
      <c r="E460" s="175" t="s">
        <v>3</v>
      </c>
      <c r="F460" s="176" t="s">
        <v>673</v>
      </c>
      <c r="H460" s="177">
        <v>4.16</v>
      </c>
      <c r="I460" s="6"/>
      <c r="L460" s="173"/>
      <c r="M460" s="178"/>
      <c r="T460" s="179"/>
      <c r="AT460" s="175" t="s">
        <v>187</v>
      </c>
      <c r="AU460" s="175" t="s">
        <v>79</v>
      </c>
      <c r="AV460" s="172" t="s">
        <v>79</v>
      </c>
      <c r="AW460" s="172" t="s">
        <v>33</v>
      </c>
      <c r="AX460" s="172" t="s">
        <v>71</v>
      </c>
      <c r="AY460" s="175" t="s">
        <v>176</v>
      </c>
    </row>
    <row r="461" spans="2:51" s="172" customFormat="1" ht="12">
      <c r="B461" s="173"/>
      <c r="D461" s="174" t="s">
        <v>187</v>
      </c>
      <c r="E461" s="175" t="s">
        <v>3</v>
      </c>
      <c r="F461" s="176" t="s">
        <v>674</v>
      </c>
      <c r="H461" s="177">
        <v>0.562</v>
      </c>
      <c r="I461" s="6"/>
      <c r="L461" s="173"/>
      <c r="M461" s="178"/>
      <c r="T461" s="179"/>
      <c r="AT461" s="175" t="s">
        <v>187</v>
      </c>
      <c r="AU461" s="175" t="s">
        <v>79</v>
      </c>
      <c r="AV461" s="172" t="s">
        <v>79</v>
      </c>
      <c r="AW461" s="172" t="s">
        <v>33</v>
      </c>
      <c r="AX461" s="172" t="s">
        <v>71</v>
      </c>
      <c r="AY461" s="175" t="s">
        <v>176</v>
      </c>
    </row>
    <row r="462" spans="2:51" s="186" customFormat="1" ht="12">
      <c r="B462" s="187"/>
      <c r="D462" s="174" t="s">
        <v>187</v>
      </c>
      <c r="E462" s="188" t="s">
        <v>3</v>
      </c>
      <c r="F462" s="189" t="s">
        <v>206</v>
      </c>
      <c r="H462" s="190">
        <v>29.376</v>
      </c>
      <c r="I462" s="8"/>
      <c r="L462" s="187"/>
      <c r="M462" s="191"/>
      <c r="T462" s="192"/>
      <c r="AT462" s="188" t="s">
        <v>187</v>
      </c>
      <c r="AU462" s="188" t="s">
        <v>79</v>
      </c>
      <c r="AV462" s="186" t="s">
        <v>183</v>
      </c>
      <c r="AW462" s="186" t="s">
        <v>33</v>
      </c>
      <c r="AX462" s="186" t="s">
        <v>15</v>
      </c>
      <c r="AY462" s="188" t="s">
        <v>176</v>
      </c>
    </row>
    <row r="463" spans="2:65" s="99" customFormat="1" ht="37.9" customHeight="1">
      <c r="B463" s="100"/>
      <c r="C463" s="206" t="s">
        <v>675</v>
      </c>
      <c r="D463" s="206" t="s">
        <v>178</v>
      </c>
      <c r="E463" s="207" t="s">
        <v>676</v>
      </c>
      <c r="F463" s="208" t="s">
        <v>677</v>
      </c>
      <c r="G463" s="209" t="s">
        <v>181</v>
      </c>
      <c r="H463" s="210">
        <v>29.376</v>
      </c>
      <c r="I463" s="4"/>
      <c r="J463" s="211">
        <f>ROUND(I463*H463,2)</f>
        <v>0</v>
      </c>
      <c r="K463" s="208" t="s">
        <v>182</v>
      </c>
      <c r="L463" s="100"/>
      <c r="M463" s="212" t="s">
        <v>3</v>
      </c>
      <c r="N463" s="163" t="s">
        <v>42</v>
      </c>
      <c r="P463" s="164">
        <f>O463*H463</f>
        <v>0</v>
      </c>
      <c r="Q463" s="164">
        <v>0</v>
      </c>
      <c r="R463" s="164">
        <f>Q463*H463</f>
        <v>0</v>
      </c>
      <c r="S463" s="164">
        <v>0</v>
      </c>
      <c r="T463" s="165">
        <f>S463*H463</f>
        <v>0</v>
      </c>
      <c r="AR463" s="166" t="s">
        <v>183</v>
      </c>
      <c r="AT463" s="166" t="s">
        <v>178</v>
      </c>
      <c r="AU463" s="166" t="s">
        <v>79</v>
      </c>
      <c r="AY463" s="92" t="s">
        <v>176</v>
      </c>
      <c r="BE463" s="167">
        <f>IF(N463="základní",J463,0)</f>
        <v>0</v>
      </c>
      <c r="BF463" s="167">
        <f>IF(N463="snížená",J463,0)</f>
        <v>0</v>
      </c>
      <c r="BG463" s="167">
        <f>IF(N463="zákl. přenesená",J463,0)</f>
        <v>0</v>
      </c>
      <c r="BH463" s="167">
        <f>IF(N463="sníž. přenesená",J463,0)</f>
        <v>0</v>
      </c>
      <c r="BI463" s="167">
        <f>IF(N463="nulová",J463,0)</f>
        <v>0</v>
      </c>
      <c r="BJ463" s="92" t="s">
        <v>15</v>
      </c>
      <c r="BK463" s="167">
        <f>ROUND(I463*H463,2)</f>
        <v>0</v>
      </c>
      <c r="BL463" s="92" t="s">
        <v>183</v>
      </c>
      <c r="BM463" s="166" t="s">
        <v>678</v>
      </c>
    </row>
    <row r="464" spans="2:47" s="99" customFormat="1" ht="12">
      <c r="B464" s="100"/>
      <c r="D464" s="168" t="s">
        <v>185</v>
      </c>
      <c r="F464" s="169" t="s">
        <v>679</v>
      </c>
      <c r="I464" s="5"/>
      <c r="L464" s="100"/>
      <c r="M464" s="170"/>
      <c r="T464" s="171"/>
      <c r="AT464" s="92" t="s">
        <v>185</v>
      </c>
      <c r="AU464" s="92" t="s">
        <v>79</v>
      </c>
    </row>
    <row r="465" spans="2:65" s="99" customFormat="1" ht="37.9" customHeight="1">
      <c r="B465" s="100"/>
      <c r="C465" s="206" t="s">
        <v>680</v>
      </c>
      <c r="D465" s="206" t="s">
        <v>178</v>
      </c>
      <c r="E465" s="207" t="s">
        <v>681</v>
      </c>
      <c r="F465" s="208" t="s">
        <v>682</v>
      </c>
      <c r="G465" s="209" t="s">
        <v>181</v>
      </c>
      <c r="H465" s="210">
        <v>17.145</v>
      </c>
      <c r="I465" s="4"/>
      <c r="J465" s="211">
        <f>ROUND(I465*H465,2)</f>
        <v>0</v>
      </c>
      <c r="K465" s="208" t="s">
        <v>182</v>
      </c>
      <c r="L465" s="100"/>
      <c r="M465" s="212" t="s">
        <v>3</v>
      </c>
      <c r="N465" s="163" t="s">
        <v>42</v>
      </c>
      <c r="P465" s="164">
        <f>O465*H465</f>
        <v>0</v>
      </c>
      <c r="Q465" s="164">
        <v>0.001</v>
      </c>
      <c r="R465" s="164">
        <f>Q465*H465</f>
        <v>0.017145</v>
      </c>
      <c r="S465" s="164">
        <v>0</v>
      </c>
      <c r="T465" s="165">
        <f>S465*H465</f>
        <v>0</v>
      </c>
      <c r="AR465" s="166" t="s">
        <v>183</v>
      </c>
      <c r="AT465" s="166" t="s">
        <v>178</v>
      </c>
      <c r="AU465" s="166" t="s">
        <v>79</v>
      </c>
      <c r="AY465" s="92" t="s">
        <v>176</v>
      </c>
      <c r="BE465" s="167">
        <f>IF(N465="základní",J465,0)</f>
        <v>0</v>
      </c>
      <c r="BF465" s="167">
        <f>IF(N465="snížená",J465,0)</f>
        <v>0</v>
      </c>
      <c r="BG465" s="167">
        <f>IF(N465="zákl. přenesená",J465,0)</f>
        <v>0</v>
      </c>
      <c r="BH465" s="167">
        <f>IF(N465="sníž. přenesená",J465,0)</f>
        <v>0</v>
      </c>
      <c r="BI465" s="167">
        <f>IF(N465="nulová",J465,0)</f>
        <v>0</v>
      </c>
      <c r="BJ465" s="92" t="s">
        <v>15</v>
      </c>
      <c r="BK465" s="167">
        <f>ROUND(I465*H465,2)</f>
        <v>0</v>
      </c>
      <c r="BL465" s="92" t="s">
        <v>183</v>
      </c>
      <c r="BM465" s="166" t="s">
        <v>683</v>
      </c>
    </row>
    <row r="466" spans="2:47" s="99" customFormat="1" ht="12">
      <c r="B466" s="100"/>
      <c r="D466" s="168" t="s">
        <v>185</v>
      </c>
      <c r="F466" s="169" t="s">
        <v>684</v>
      </c>
      <c r="I466" s="5"/>
      <c r="L466" s="100"/>
      <c r="M466" s="170"/>
      <c r="T466" s="171"/>
      <c r="AT466" s="92" t="s">
        <v>185</v>
      </c>
      <c r="AU466" s="92" t="s">
        <v>79</v>
      </c>
    </row>
    <row r="467" spans="2:51" s="180" customFormat="1" ht="12">
      <c r="B467" s="181"/>
      <c r="D467" s="174" t="s">
        <v>187</v>
      </c>
      <c r="E467" s="182" t="s">
        <v>3</v>
      </c>
      <c r="F467" s="183" t="s">
        <v>660</v>
      </c>
      <c r="H467" s="182" t="s">
        <v>3</v>
      </c>
      <c r="I467" s="7"/>
      <c r="L467" s="181"/>
      <c r="M467" s="184"/>
      <c r="T467" s="185"/>
      <c r="AT467" s="182" t="s">
        <v>187</v>
      </c>
      <c r="AU467" s="182" t="s">
        <v>79</v>
      </c>
      <c r="AV467" s="180" t="s">
        <v>15</v>
      </c>
      <c r="AW467" s="180" t="s">
        <v>33</v>
      </c>
      <c r="AX467" s="180" t="s">
        <v>71</v>
      </c>
      <c r="AY467" s="182" t="s">
        <v>176</v>
      </c>
    </row>
    <row r="468" spans="2:51" s="172" customFormat="1" ht="12">
      <c r="B468" s="173"/>
      <c r="D468" s="174" t="s">
        <v>187</v>
      </c>
      <c r="E468" s="175" t="s">
        <v>3</v>
      </c>
      <c r="F468" s="176" t="s">
        <v>685</v>
      </c>
      <c r="H468" s="177">
        <v>18.95</v>
      </c>
      <c r="I468" s="6"/>
      <c r="L468" s="173"/>
      <c r="M468" s="178"/>
      <c r="T468" s="179"/>
      <c r="AT468" s="175" t="s">
        <v>187</v>
      </c>
      <c r="AU468" s="175" t="s">
        <v>79</v>
      </c>
      <c r="AV468" s="172" t="s">
        <v>79</v>
      </c>
      <c r="AW468" s="172" t="s">
        <v>33</v>
      </c>
      <c r="AX468" s="172" t="s">
        <v>71</v>
      </c>
      <c r="AY468" s="175" t="s">
        <v>176</v>
      </c>
    </row>
    <row r="469" spans="2:51" s="172" customFormat="1" ht="12">
      <c r="B469" s="173"/>
      <c r="D469" s="174" t="s">
        <v>187</v>
      </c>
      <c r="E469" s="175" t="s">
        <v>3</v>
      </c>
      <c r="F469" s="176" t="s">
        <v>686</v>
      </c>
      <c r="H469" s="177">
        <v>-1.66</v>
      </c>
      <c r="I469" s="6"/>
      <c r="L469" s="173"/>
      <c r="M469" s="178"/>
      <c r="T469" s="179"/>
      <c r="AT469" s="175" t="s">
        <v>187</v>
      </c>
      <c r="AU469" s="175" t="s">
        <v>79</v>
      </c>
      <c r="AV469" s="172" t="s">
        <v>79</v>
      </c>
      <c r="AW469" s="172" t="s">
        <v>33</v>
      </c>
      <c r="AX469" s="172" t="s">
        <v>71</v>
      </c>
      <c r="AY469" s="175" t="s">
        <v>176</v>
      </c>
    </row>
    <row r="470" spans="2:51" s="172" customFormat="1" ht="12">
      <c r="B470" s="173"/>
      <c r="D470" s="174" t="s">
        <v>187</v>
      </c>
      <c r="E470" s="175" t="s">
        <v>3</v>
      </c>
      <c r="F470" s="176" t="s">
        <v>687</v>
      </c>
      <c r="H470" s="177">
        <v>-0.145</v>
      </c>
      <c r="I470" s="6"/>
      <c r="L470" s="173"/>
      <c r="M470" s="178"/>
      <c r="T470" s="179"/>
      <c r="AT470" s="175" t="s">
        <v>187</v>
      </c>
      <c r="AU470" s="175" t="s">
        <v>79</v>
      </c>
      <c r="AV470" s="172" t="s">
        <v>79</v>
      </c>
      <c r="AW470" s="172" t="s">
        <v>33</v>
      </c>
      <c r="AX470" s="172" t="s">
        <v>71</v>
      </c>
      <c r="AY470" s="175" t="s">
        <v>176</v>
      </c>
    </row>
    <row r="471" spans="2:51" s="186" customFormat="1" ht="12">
      <c r="B471" s="187"/>
      <c r="D471" s="174" t="s">
        <v>187</v>
      </c>
      <c r="E471" s="188" t="s">
        <v>3</v>
      </c>
      <c r="F471" s="189" t="s">
        <v>206</v>
      </c>
      <c r="H471" s="190">
        <v>17.145</v>
      </c>
      <c r="I471" s="8"/>
      <c r="L471" s="187"/>
      <c r="M471" s="191"/>
      <c r="T471" s="192"/>
      <c r="AT471" s="188" t="s">
        <v>187</v>
      </c>
      <c r="AU471" s="188" t="s">
        <v>79</v>
      </c>
      <c r="AV471" s="186" t="s">
        <v>183</v>
      </c>
      <c r="AW471" s="186" t="s">
        <v>33</v>
      </c>
      <c r="AX471" s="186" t="s">
        <v>15</v>
      </c>
      <c r="AY471" s="188" t="s">
        <v>176</v>
      </c>
    </row>
    <row r="472" spans="2:65" s="99" customFormat="1" ht="37.9" customHeight="1">
      <c r="B472" s="100"/>
      <c r="C472" s="206" t="s">
        <v>688</v>
      </c>
      <c r="D472" s="206" t="s">
        <v>178</v>
      </c>
      <c r="E472" s="207" t="s">
        <v>689</v>
      </c>
      <c r="F472" s="208" t="s">
        <v>690</v>
      </c>
      <c r="G472" s="209" t="s">
        <v>181</v>
      </c>
      <c r="H472" s="210">
        <v>17.145</v>
      </c>
      <c r="I472" s="4"/>
      <c r="J472" s="211">
        <f>ROUND(I472*H472,2)</f>
        <v>0</v>
      </c>
      <c r="K472" s="208" t="s">
        <v>182</v>
      </c>
      <c r="L472" s="100"/>
      <c r="M472" s="212" t="s">
        <v>3</v>
      </c>
      <c r="N472" s="163" t="s">
        <v>42</v>
      </c>
      <c r="P472" s="164">
        <f>O472*H472</f>
        <v>0</v>
      </c>
      <c r="Q472" s="164">
        <v>0</v>
      </c>
      <c r="R472" s="164">
        <f>Q472*H472</f>
        <v>0</v>
      </c>
      <c r="S472" s="164">
        <v>0</v>
      </c>
      <c r="T472" s="165">
        <f>S472*H472</f>
        <v>0</v>
      </c>
      <c r="AR472" s="166" t="s">
        <v>183</v>
      </c>
      <c r="AT472" s="166" t="s">
        <v>178</v>
      </c>
      <c r="AU472" s="166" t="s">
        <v>79</v>
      </c>
      <c r="AY472" s="92" t="s">
        <v>176</v>
      </c>
      <c r="BE472" s="167">
        <f>IF(N472="základní",J472,0)</f>
        <v>0</v>
      </c>
      <c r="BF472" s="167">
        <f>IF(N472="snížená",J472,0)</f>
        <v>0</v>
      </c>
      <c r="BG472" s="167">
        <f>IF(N472="zákl. přenesená",J472,0)</f>
        <v>0</v>
      </c>
      <c r="BH472" s="167">
        <f>IF(N472="sníž. přenesená",J472,0)</f>
        <v>0</v>
      </c>
      <c r="BI472" s="167">
        <f>IF(N472="nulová",J472,0)</f>
        <v>0</v>
      </c>
      <c r="BJ472" s="92" t="s">
        <v>15</v>
      </c>
      <c r="BK472" s="167">
        <f>ROUND(I472*H472,2)</f>
        <v>0</v>
      </c>
      <c r="BL472" s="92" t="s">
        <v>183</v>
      </c>
      <c r="BM472" s="166" t="s">
        <v>691</v>
      </c>
    </row>
    <row r="473" spans="2:47" s="99" customFormat="1" ht="12">
      <c r="B473" s="100"/>
      <c r="D473" s="168" t="s">
        <v>185</v>
      </c>
      <c r="F473" s="169" t="s">
        <v>692</v>
      </c>
      <c r="I473" s="5"/>
      <c r="L473" s="100"/>
      <c r="M473" s="170"/>
      <c r="T473" s="171"/>
      <c r="AT473" s="92" t="s">
        <v>185</v>
      </c>
      <c r="AU473" s="92" t="s">
        <v>79</v>
      </c>
    </row>
    <row r="474" spans="2:65" s="99" customFormat="1" ht="78" customHeight="1">
      <c r="B474" s="100"/>
      <c r="C474" s="206" t="s">
        <v>693</v>
      </c>
      <c r="D474" s="206" t="s">
        <v>178</v>
      </c>
      <c r="E474" s="207" t="s">
        <v>694</v>
      </c>
      <c r="F474" s="208" t="s">
        <v>695</v>
      </c>
      <c r="G474" s="209" t="s">
        <v>249</v>
      </c>
      <c r="H474" s="210">
        <v>0.808</v>
      </c>
      <c r="I474" s="4"/>
      <c r="J474" s="211">
        <f>ROUND(I474*H474,2)</f>
        <v>0</v>
      </c>
      <c r="K474" s="208" t="s">
        <v>182</v>
      </c>
      <c r="L474" s="100"/>
      <c r="M474" s="212" t="s">
        <v>3</v>
      </c>
      <c r="N474" s="163" t="s">
        <v>42</v>
      </c>
      <c r="P474" s="164">
        <f>O474*H474</f>
        <v>0</v>
      </c>
      <c r="Q474" s="164">
        <v>1.05555</v>
      </c>
      <c r="R474" s="164">
        <f>Q474*H474</f>
        <v>0.8528844000000001</v>
      </c>
      <c r="S474" s="164">
        <v>0</v>
      </c>
      <c r="T474" s="165">
        <f>S474*H474</f>
        <v>0</v>
      </c>
      <c r="AR474" s="166" t="s">
        <v>183</v>
      </c>
      <c r="AT474" s="166" t="s">
        <v>178</v>
      </c>
      <c r="AU474" s="166" t="s">
        <v>79</v>
      </c>
      <c r="AY474" s="92" t="s">
        <v>176</v>
      </c>
      <c r="BE474" s="167">
        <f>IF(N474="základní",J474,0)</f>
        <v>0</v>
      </c>
      <c r="BF474" s="167">
        <f>IF(N474="snížená",J474,0)</f>
        <v>0</v>
      </c>
      <c r="BG474" s="167">
        <f>IF(N474="zákl. přenesená",J474,0)</f>
        <v>0</v>
      </c>
      <c r="BH474" s="167">
        <f>IF(N474="sníž. přenesená",J474,0)</f>
        <v>0</v>
      </c>
      <c r="BI474" s="167">
        <f>IF(N474="nulová",J474,0)</f>
        <v>0</v>
      </c>
      <c r="BJ474" s="92" t="s">
        <v>15</v>
      </c>
      <c r="BK474" s="167">
        <f>ROUND(I474*H474,2)</f>
        <v>0</v>
      </c>
      <c r="BL474" s="92" t="s">
        <v>183</v>
      </c>
      <c r="BM474" s="166" t="s">
        <v>696</v>
      </c>
    </row>
    <row r="475" spans="2:47" s="99" customFormat="1" ht="12">
      <c r="B475" s="100"/>
      <c r="D475" s="168" t="s">
        <v>185</v>
      </c>
      <c r="F475" s="169" t="s">
        <v>697</v>
      </c>
      <c r="I475" s="5"/>
      <c r="L475" s="100"/>
      <c r="M475" s="170"/>
      <c r="T475" s="171"/>
      <c r="AT475" s="92" t="s">
        <v>185</v>
      </c>
      <c r="AU475" s="92" t="s">
        <v>79</v>
      </c>
    </row>
    <row r="476" spans="2:51" s="180" customFormat="1" ht="12">
      <c r="B476" s="181"/>
      <c r="D476" s="174" t="s">
        <v>187</v>
      </c>
      <c r="E476" s="182" t="s">
        <v>3</v>
      </c>
      <c r="F476" s="183" t="s">
        <v>698</v>
      </c>
      <c r="H476" s="182" t="s">
        <v>3</v>
      </c>
      <c r="I476" s="7"/>
      <c r="L476" s="181"/>
      <c r="M476" s="184"/>
      <c r="T476" s="185"/>
      <c r="AT476" s="182" t="s">
        <v>187</v>
      </c>
      <c r="AU476" s="182" t="s">
        <v>79</v>
      </c>
      <c r="AV476" s="180" t="s">
        <v>15</v>
      </c>
      <c r="AW476" s="180" t="s">
        <v>33</v>
      </c>
      <c r="AX476" s="180" t="s">
        <v>71</v>
      </c>
      <c r="AY476" s="182" t="s">
        <v>176</v>
      </c>
    </row>
    <row r="477" spans="2:51" s="172" customFormat="1" ht="12">
      <c r="B477" s="173"/>
      <c r="D477" s="174" t="s">
        <v>187</v>
      </c>
      <c r="E477" s="175" t="s">
        <v>3</v>
      </c>
      <c r="F477" s="176" t="s">
        <v>699</v>
      </c>
      <c r="H477" s="177">
        <v>0.291</v>
      </c>
      <c r="I477" s="6"/>
      <c r="L477" s="173"/>
      <c r="M477" s="178"/>
      <c r="T477" s="179"/>
      <c r="AT477" s="175" t="s">
        <v>187</v>
      </c>
      <c r="AU477" s="175" t="s">
        <v>79</v>
      </c>
      <c r="AV477" s="172" t="s">
        <v>79</v>
      </c>
      <c r="AW477" s="172" t="s">
        <v>33</v>
      </c>
      <c r="AX477" s="172" t="s">
        <v>71</v>
      </c>
      <c r="AY477" s="175" t="s">
        <v>176</v>
      </c>
    </row>
    <row r="478" spans="2:51" s="180" customFormat="1" ht="12">
      <c r="B478" s="181"/>
      <c r="D478" s="174" t="s">
        <v>187</v>
      </c>
      <c r="E478" s="182" t="s">
        <v>3</v>
      </c>
      <c r="F478" s="183" t="s">
        <v>700</v>
      </c>
      <c r="H478" s="182" t="s">
        <v>3</v>
      </c>
      <c r="I478" s="7"/>
      <c r="L478" s="181"/>
      <c r="M478" s="184"/>
      <c r="T478" s="185"/>
      <c r="AT478" s="182" t="s">
        <v>187</v>
      </c>
      <c r="AU478" s="182" t="s">
        <v>79</v>
      </c>
      <c r="AV478" s="180" t="s">
        <v>15</v>
      </c>
      <c r="AW478" s="180" t="s">
        <v>33</v>
      </c>
      <c r="AX478" s="180" t="s">
        <v>71</v>
      </c>
      <c r="AY478" s="182" t="s">
        <v>176</v>
      </c>
    </row>
    <row r="479" spans="2:51" s="172" customFormat="1" ht="12">
      <c r="B479" s="173"/>
      <c r="D479" s="174" t="s">
        <v>187</v>
      </c>
      <c r="E479" s="175" t="s">
        <v>3</v>
      </c>
      <c r="F479" s="176" t="s">
        <v>701</v>
      </c>
      <c r="H479" s="177">
        <v>0.517</v>
      </c>
      <c r="I479" s="6"/>
      <c r="L479" s="173"/>
      <c r="M479" s="178"/>
      <c r="T479" s="179"/>
      <c r="AT479" s="175" t="s">
        <v>187</v>
      </c>
      <c r="AU479" s="175" t="s">
        <v>79</v>
      </c>
      <c r="AV479" s="172" t="s">
        <v>79</v>
      </c>
      <c r="AW479" s="172" t="s">
        <v>33</v>
      </c>
      <c r="AX479" s="172" t="s">
        <v>71</v>
      </c>
      <c r="AY479" s="175" t="s">
        <v>176</v>
      </c>
    </row>
    <row r="480" spans="2:51" s="186" customFormat="1" ht="12">
      <c r="B480" s="187"/>
      <c r="D480" s="174" t="s">
        <v>187</v>
      </c>
      <c r="E480" s="188" t="s">
        <v>3</v>
      </c>
      <c r="F480" s="189" t="s">
        <v>206</v>
      </c>
      <c r="H480" s="190">
        <v>0.808</v>
      </c>
      <c r="I480" s="8"/>
      <c r="L480" s="187"/>
      <c r="M480" s="191"/>
      <c r="T480" s="192"/>
      <c r="AT480" s="188" t="s">
        <v>187</v>
      </c>
      <c r="AU480" s="188" t="s">
        <v>79</v>
      </c>
      <c r="AV480" s="186" t="s">
        <v>183</v>
      </c>
      <c r="AW480" s="186" t="s">
        <v>33</v>
      </c>
      <c r="AX480" s="186" t="s">
        <v>15</v>
      </c>
      <c r="AY480" s="188" t="s">
        <v>176</v>
      </c>
    </row>
    <row r="481" spans="2:65" s="99" customFormat="1" ht="78" customHeight="1">
      <c r="B481" s="100"/>
      <c r="C481" s="206" t="s">
        <v>702</v>
      </c>
      <c r="D481" s="206" t="s">
        <v>178</v>
      </c>
      <c r="E481" s="207" t="s">
        <v>703</v>
      </c>
      <c r="F481" s="208" t="s">
        <v>704</v>
      </c>
      <c r="G481" s="209" t="s">
        <v>249</v>
      </c>
      <c r="H481" s="210">
        <v>0.053</v>
      </c>
      <c r="I481" s="4"/>
      <c r="J481" s="211">
        <f>ROUND(I481*H481,2)</f>
        <v>0</v>
      </c>
      <c r="K481" s="208" t="s">
        <v>182</v>
      </c>
      <c r="L481" s="100"/>
      <c r="M481" s="212" t="s">
        <v>3</v>
      </c>
      <c r="N481" s="163" t="s">
        <v>42</v>
      </c>
      <c r="P481" s="164">
        <f>O481*H481</f>
        <v>0</v>
      </c>
      <c r="Q481" s="164">
        <v>1.06277</v>
      </c>
      <c r="R481" s="164">
        <f>Q481*H481</f>
        <v>0.05632681</v>
      </c>
      <c r="S481" s="164">
        <v>0</v>
      </c>
      <c r="T481" s="165">
        <f>S481*H481</f>
        <v>0</v>
      </c>
      <c r="AR481" s="166" t="s">
        <v>183</v>
      </c>
      <c r="AT481" s="166" t="s">
        <v>178</v>
      </c>
      <c r="AU481" s="166" t="s">
        <v>79</v>
      </c>
      <c r="AY481" s="92" t="s">
        <v>176</v>
      </c>
      <c r="BE481" s="167">
        <f>IF(N481="základní",J481,0)</f>
        <v>0</v>
      </c>
      <c r="BF481" s="167">
        <f>IF(N481="snížená",J481,0)</f>
        <v>0</v>
      </c>
      <c r="BG481" s="167">
        <f>IF(N481="zákl. přenesená",J481,0)</f>
        <v>0</v>
      </c>
      <c r="BH481" s="167">
        <f>IF(N481="sníž. přenesená",J481,0)</f>
        <v>0</v>
      </c>
      <c r="BI481" s="167">
        <f>IF(N481="nulová",J481,0)</f>
        <v>0</v>
      </c>
      <c r="BJ481" s="92" t="s">
        <v>15</v>
      </c>
      <c r="BK481" s="167">
        <f>ROUND(I481*H481,2)</f>
        <v>0</v>
      </c>
      <c r="BL481" s="92" t="s">
        <v>183</v>
      </c>
      <c r="BM481" s="166" t="s">
        <v>705</v>
      </c>
    </row>
    <row r="482" spans="2:47" s="99" customFormat="1" ht="12">
      <c r="B482" s="100"/>
      <c r="D482" s="168" t="s">
        <v>185</v>
      </c>
      <c r="F482" s="169" t="s">
        <v>706</v>
      </c>
      <c r="I482" s="5"/>
      <c r="L482" s="100"/>
      <c r="M482" s="170"/>
      <c r="T482" s="171"/>
      <c r="AT482" s="92" t="s">
        <v>185</v>
      </c>
      <c r="AU482" s="92" t="s">
        <v>79</v>
      </c>
    </row>
    <row r="483" spans="2:51" s="172" customFormat="1" ht="12">
      <c r="B483" s="173"/>
      <c r="D483" s="174" t="s">
        <v>187</v>
      </c>
      <c r="E483" s="175" t="s">
        <v>3</v>
      </c>
      <c r="F483" s="176" t="s">
        <v>707</v>
      </c>
      <c r="H483" s="177">
        <v>0.053</v>
      </c>
      <c r="I483" s="6"/>
      <c r="L483" s="173"/>
      <c r="M483" s="178"/>
      <c r="T483" s="179"/>
      <c r="AT483" s="175" t="s">
        <v>187</v>
      </c>
      <c r="AU483" s="175" t="s">
        <v>79</v>
      </c>
      <c r="AV483" s="172" t="s">
        <v>79</v>
      </c>
      <c r="AW483" s="172" t="s">
        <v>33</v>
      </c>
      <c r="AX483" s="172" t="s">
        <v>15</v>
      </c>
      <c r="AY483" s="175" t="s">
        <v>176</v>
      </c>
    </row>
    <row r="484" spans="2:65" s="99" customFormat="1" ht="24.2" customHeight="1">
      <c r="B484" s="100"/>
      <c r="C484" s="206" t="s">
        <v>708</v>
      </c>
      <c r="D484" s="206" t="s">
        <v>178</v>
      </c>
      <c r="E484" s="207" t="s">
        <v>709</v>
      </c>
      <c r="F484" s="208" t="s">
        <v>710</v>
      </c>
      <c r="G484" s="209" t="s">
        <v>191</v>
      </c>
      <c r="H484" s="210">
        <v>26.479</v>
      </c>
      <c r="I484" s="4"/>
      <c r="J484" s="211">
        <f>ROUND(I484*H484,2)</f>
        <v>0</v>
      </c>
      <c r="K484" s="208" t="s">
        <v>182</v>
      </c>
      <c r="L484" s="100"/>
      <c r="M484" s="212" t="s">
        <v>3</v>
      </c>
      <c r="N484" s="163" t="s">
        <v>42</v>
      </c>
      <c r="P484" s="164">
        <f>O484*H484</f>
        <v>0</v>
      </c>
      <c r="Q484" s="164">
        <v>2.50198</v>
      </c>
      <c r="R484" s="164">
        <f>Q484*H484</f>
        <v>66.24992842</v>
      </c>
      <c r="S484" s="164">
        <v>0</v>
      </c>
      <c r="T484" s="165">
        <f>S484*H484</f>
        <v>0</v>
      </c>
      <c r="AR484" s="166" t="s">
        <v>183</v>
      </c>
      <c r="AT484" s="166" t="s">
        <v>178</v>
      </c>
      <c r="AU484" s="166" t="s">
        <v>79</v>
      </c>
      <c r="AY484" s="92" t="s">
        <v>176</v>
      </c>
      <c r="BE484" s="167">
        <f>IF(N484="základní",J484,0)</f>
        <v>0</v>
      </c>
      <c r="BF484" s="167">
        <f>IF(N484="snížená",J484,0)</f>
        <v>0</v>
      </c>
      <c r="BG484" s="167">
        <f>IF(N484="zákl. přenesená",J484,0)</f>
        <v>0</v>
      </c>
      <c r="BH484" s="167">
        <f>IF(N484="sníž. přenesená",J484,0)</f>
        <v>0</v>
      </c>
      <c r="BI484" s="167">
        <f>IF(N484="nulová",J484,0)</f>
        <v>0</v>
      </c>
      <c r="BJ484" s="92" t="s">
        <v>15</v>
      </c>
      <c r="BK484" s="167">
        <f>ROUND(I484*H484,2)</f>
        <v>0</v>
      </c>
      <c r="BL484" s="92" t="s">
        <v>183</v>
      </c>
      <c r="BM484" s="166" t="s">
        <v>711</v>
      </c>
    </row>
    <row r="485" spans="2:47" s="99" customFormat="1" ht="12">
      <c r="B485" s="100"/>
      <c r="D485" s="168" t="s">
        <v>185</v>
      </c>
      <c r="F485" s="169" t="s">
        <v>712</v>
      </c>
      <c r="I485" s="5"/>
      <c r="L485" s="100"/>
      <c r="M485" s="170"/>
      <c r="T485" s="171"/>
      <c r="AT485" s="92" t="s">
        <v>185</v>
      </c>
      <c r="AU485" s="92" t="s">
        <v>79</v>
      </c>
    </row>
    <row r="486" spans="2:51" s="180" customFormat="1" ht="12">
      <c r="B486" s="181"/>
      <c r="D486" s="174" t="s">
        <v>187</v>
      </c>
      <c r="E486" s="182" t="s">
        <v>3</v>
      </c>
      <c r="F486" s="183" t="s">
        <v>479</v>
      </c>
      <c r="H486" s="182" t="s">
        <v>3</v>
      </c>
      <c r="I486" s="7"/>
      <c r="L486" s="181"/>
      <c r="M486" s="184"/>
      <c r="T486" s="185"/>
      <c r="AT486" s="182" t="s">
        <v>187</v>
      </c>
      <c r="AU486" s="182" t="s">
        <v>79</v>
      </c>
      <c r="AV486" s="180" t="s">
        <v>15</v>
      </c>
      <c r="AW486" s="180" t="s">
        <v>33</v>
      </c>
      <c r="AX486" s="180" t="s">
        <v>71</v>
      </c>
      <c r="AY486" s="182" t="s">
        <v>176</v>
      </c>
    </row>
    <row r="487" spans="2:51" s="180" customFormat="1" ht="12">
      <c r="B487" s="181"/>
      <c r="D487" s="174" t="s">
        <v>187</v>
      </c>
      <c r="E487" s="182" t="s">
        <v>3</v>
      </c>
      <c r="F487" s="183" t="s">
        <v>480</v>
      </c>
      <c r="H487" s="182" t="s">
        <v>3</v>
      </c>
      <c r="I487" s="7"/>
      <c r="L487" s="181"/>
      <c r="M487" s="184"/>
      <c r="T487" s="185"/>
      <c r="AT487" s="182" t="s">
        <v>187</v>
      </c>
      <c r="AU487" s="182" t="s">
        <v>79</v>
      </c>
      <c r="AV487" s="180" t="s">
        <v>15</v>
      </c>
      <c r="AW487" s="180" t="s">
        <v>33</v>
      </c>
      <c r="AX487" s="180" t="s">
        <v>71</v>
      </c>
      <c r="AY487" s="182" t="s">
        <v>176</v>
      </c>
    </row>
    <row r="488" spans="2:51" s="172" customFormat="1" ht="12">
      <c r="B488" s="173"/>
      <c r="D488" s="174" t="s">
        <v>187</v>
      </c>
      <c r="E488" s="175" t="s">
        <v>3</v>
      </c>
      <c r="F488" s="176" t="s">
        <v>713</v>
      </c>
      <c r="H488" s="177">
        <v>10.641</v>
      </c>
      <c r="I488" s="6"/>
      <c r="L488" s="173"/>
      <c r="M488" s="178"/>
      <c r="T488" s="179"/>
      <c r="AT488" s="175" t="s">
        <v>187</v>
      </c>
      <c r="AU488" s="175" t="s">
        <v>79</v>
      </c>
      <c r="AV488" s="172" t="s">
        <v>79</v>
      </c>
      <c r="AW488" s="172" t="s">
        <v>33</v>
      </c>
      <c r="AX488" s="172" t="s">
        <v>71</v>
      </c>
      <c r="AY488" s="175" t="s">
        <v>176</v>
      </c>
    </row>
    <row r="489" spans="2:51" s="180" customFormat="1" ht="12">
      <c r="B489" s="181"/>
      <c r="D489" s="174" t="s">
        <v>187</v>
      </c>
      <c r="E489" s="182" t="s">
        <v>3</v>
      </c>
      <c r="F489" s="183" t="s">
        <v>482</v>
      </c>
      <c r="H489" s="182" t="s">
        <v>3</v>
      </c>
      <c r="I489" s="7"/>
      <c r="L489" s="181"/>
      <c r="M489" s="184"/>
      <c r="T489" s="185"/>
      <c r="AT489" s="182" t="s">
        <v>187</v>
      </c>
      <c r="AU489" s="182" t="s">
        <v>79</v>
      </c>
      <c r="AV489" s="180" t="s">
        <v>15</v>
      </c>
      <c r="AW489" s="180" t="s">
        <v>33</v>
      </c>
      <c r="AX489" s="180" t="s">
        <v>71</v>
      </c>
      <c r="AY489" s="182" t="s">
        <v>176</v>
      </c>
    </row>
    <row r="490" spans="2:51" s="172" customFormat="1" ht="12">
      <c r="B490" s="173"/>
      <c r="D490" s="174" t="s">
        <v>187</v>
      </c>
      <c r="E490" s="175" t="s">
        <v>3</v>
      </c>
      <c r="F490" s="176" t="s">
        <v>714</v>
      </c>
      <c r="H490" s="177">
        <v>1.995</v>
      </c>
      <c r="I490" s="6"/>
      <c r="L490" s="173"/>
      <c r="M490" s="178"/>
      <c r="T490" s="179"/>
      <c r="AT490" s="175" t="s">
        <v>187</v>
      </c>
      <c r="AU490" s="175" t="s">
        <v>79</v>
      </c>
      <c r="AV490" s="172" t="s">
        <v>79</v>
      </c>
      <c r="AW490" s="172" t="s">
        <v>33</v>
      </c>
      <c r="AX490" s="172" t="s">
        <v>71</v>
      </c>
      <c r="AY490" s="175" t="s">
        <v>176</v>
      </c>
    </row>
    <row r="491" spans="2:51" s="180" customFormat="1" ht="12">
      <c r="B491" s="181"/>
      <c r="D491" s="174" t="s">
        <v>187</v>
      </c>
      <c r="E491" s="182" t="s">
        <v>3</v>
      </c>
      <c r="F491" s="183" t="s">
        <v>715</v>
      </c>
      <c r="H491" s="182" t="s">
        <v>3</v>
      </c>
      <c r="I491" s="7"/>
      <c r="L491" s="181"/>
      <c r="M491" s="184"/>
      <c r="T491" s="185"/>
      <c r="AT491" s="182" t="s">
        <v>187</v>
      </c>
      <c r="AU491" s="182" t="s">
        <v>79</v>
      </c>
      <c r="AV491" s="180" t="s">
        <v>15</v>
      </c>
      <c r="AW491" s="180" t="s">
        <v>33</v>
      </c>
      <c r="AX491" s="180" t="s">
        <v>71</v>
      </c>
      <c r="AY491" s="182" t="s">
        <v>176</v>
      </c>
    </row>
    <row r="492" spans="2:51" s="172" customFormat="1" ht="12">
      <c r="B492" s="173"/>
      <c r="D492" s="174" t="s">
        <v>187</v>
      </c>
      <c r="E492" s="175" t="s">
        <v>3</v>
      </c>
      <c r="F492" s="176" t="s">
        <v>716</v>
      </c>
      <c r="H492" s="177">
        <v>3.4</v>
      </c>
      <c r="I492" s="6"/>
      <c r="L492" s="173"/>
      <c r="M492" s="178"/>
      <c r="T492" s="179"/>
      <c r="AT492" s="175" t="s">
        <v>187</v>
      </c>
      <c r="AU492" s="175" t="s">
        <v>79</v>
      </c>
      <c r="AV492" s="172" t="s">
        <v>79</v>
      </c>
      <c r="AW492" s="172" t="s">
        <v>33</v>
      </c>
      <c r="AX492" s="172" t="s">
        <v>71</v>
      </c>
      <c r="AY492" s="175" t="s">
        <v>176</v>
      </c>
    </row>
    <row r="493" spans="2:51" s="172" customFormat="1" ht="12">
      <c r="B493" s="173"/>
      <c r="D493" s="174" t="s">
        <v>187</v>
      </c>
      <c r="E493" s="175" t="s">
        <v>3</v>
      </c>
      <c r="F493" s="176" t="s">
        <v>717</v>
      </c>
      <c r="H493" s="177">
        <v>2.058</v>
      </c>
      <c r="I493" s="6"/>
      <c r="L493" s="173"/>
      <c r="M493" s="178"/>
      <c r="T493" s="179"/>
      <c r="AT493" s="175" t="s">
        <v>187</v>
      </c>
      <c r="AU493" s="175" t="s">
        <v>79</v>
      </c>
      <c r="AV493" s="172" t="s">
        <v>79</v>
      </c>
      <c r="AW493" s="172" t="s">
        <v>33</v>
      </c>
      <c r="AX493" s="172" t="s">
        <v>71</v>
      </c>
      <c r="AY493" s="175" t="s">
        <v>176</v>
      </c>
    </row>
    <row r="494" spans="2:51" s="180" customFormat="1" ht="12">
      <c r="B494" s="181"/>
      <c r="D494" s="174" t="s">
        <v>187</v>
      </c>
      <c r="E494" s="182" t="s">
        <v>3</v>
      </c>
      <c r="F494" s="183" t="s">
        <v>718</v>
      </c>
      <c r="H494" s="182" t="s">
        <v>3</v>
      </c>
      <c r="I494" s="7"/>
      <c r="L494" s="181"/>
      <c r="M494" s="184"/>
      <c r="T494" s="185"/>
      <c r="AT494" s="182" t="s">
        <v>187</v>
      </c>
      <c r="AU494" s="182" t="s">
        <v>79</v>
      </c>
      <c r="AV494" s="180" t="s">
        <v>15</v>
      </c>
      <c r="AW494" s="180" t="s">
        <v>33</v>
      </c>
      <c r="AX494" s="180" t="s">
        <v>71</v>
      </c>
      <c r="AY494" s="182" t="s">
        <v>176</v>
      </c>
    </row>
    <row r="495" spans="2:51" s="172" customFormat="1" ht="12">
      <c r="B495" s="173"/>
      <c r="D495" s="174" t="s">
        <v>187</v>
      </c>
      <c r="E495" s="175" t="s">
        <v>3</v>
      </c>
      <c r="F495" s="176" t="s">
        <v>719</v>
      </c>
      <c r="H495" s="177">
        <v>2.907</v>
      </c>
      <c r="I495" s="6"/>
      <c r="L495" s="173"/>
      <c r="M495" s="178"/>
      <c r="T495" s="179"/>
      <c r="AT495" s="175" t="s">
        <v>187</v>
      </c>
      <c r="AU495" s="175" t="s">
        <v>79</v>
      </c>
      <c r="AV495" s="172" t="s">
        <v>79</v>
      </c>
      <c r="AW495" s="172" t="s">
        <v>33</v>
      </c>
      <c r="AX495" s="172" t="s">
        <v>71</v>
      </c>
      <c r="AY495" s="175" t="s">
        <v>176</v>
      </c>
    </row>
    <row r="496" spans="2:51" s="180" customFormat="1" ht="12">
      <c r="B496" s="181"/>
      <c r="D496" s="174" t="s">
        <v>187</v>
      </c>
      <c r="E496" s="182" t="s">
        <v>3</v>
      </c>
      <c r="F496" s="183" t="s">
        <v>720</v>
      </c>
      <c r="H496" s="182" t="s">
        <v>3</v>
      </c>
      <c r="I496" s="7"/>
      <c r="L496" s="181"/>
      <c r="M496" s="184"/>
      <c r="T496" s="185"/>
      <c r="AT496" s="182" t="s">
        <v>187</v>
      </c>
      <c r="AU496" s="182" t="s">
        <v>79</v>
      </c>
      <c r="AV496" s="180" t="s">
        <v>15</v>
      </c>
      <c r="AW496" s="180" t="s">
        <v>33</v>
      </c>
      <c r="AX496" s="180" t="s">
        <v>71</v>
      </c>
      <c r="AY496" s="182" t="s">
        <v>176</v>
      </c>
    </row>
    <row r="497" spans="2:51" s="172" customFormat="1" ht="12">
      <c r="B497" s="173"/>
      <c r="D497" s="174" t="s">
        <v>187</v>
      </c>
      <c r="E497" s="175" t="s">
        <v>3</v>
      </c>
      <c r="F497" s="176" t="s">
        <v>721</v>
      </c>
      <c r="H497" s="177">
        <v>0.623</v>
      </c>
      <c r="I497" s="6"/>
      <c r="L497" s="173"/>
      <c r="M497" s="178"/>
      <c r="T497" s="179"/>
      <c r="AT497" s="175" t="s">
        <v>187</v>
      </c>
      <c r="AU497" s="175" t="s">
        <v>79</v>
      </c>
      <c r="AV497" s="172" t="s">
        <v>79</v>
      </c>
      <c r="AW497" s="172" t="s">
        <v>33</v>
      </c>
      <c r="AX497" s="172" t="s">
        <v>71</v>
      </c>
      <c r="AY497" s="175" t="s">
        <v>176</v>
      </c>
    </row>
    <row r="498" spans="2:51" s="172" customFormat="1" ht="12">
      <c r="B498" s="173"/>
      <c r="D498" s="174" t="s">
        <v>187</v>
      </c>
      <c r="E498" s="175" t="s">
        <v>3</v>
      </c>
      <c r="F498" s="176" t="s">
        <v>722</v>
      </c>
      <c r="H498" s="177">
        <v>0.492</v>
      </c>
      <c r="I498" s="6"/>
      <c r="L498" s="173"/>
      <c r="M498" s="178"/>
      <c r="T498" s="179"/>
      <c r="AT498" s="175" t="s">
        <v>187</v>
      </c>
      <c r="AU498" s="175" t="s">
        <v>79</v>
      </c>
      <c r="AV498" s="172" t="s">
        <v>79</v>
      </c>
      <c r="AW498" s="172" t="s">
        <v>33</v>
      </c>
      <c r="AX498" s="172" t="s">
        <v>71</v>
      </c>
      <c r="AY498" s="175" t="s">
        <v>176</v>
      </c>
    </row>
    <row r="499" spans="2:51" s="180" customFormat="1" ht="12">
      <c r="B499" s="181"/>
      <c r="D499" s="174" t="s">
        <v>187</v>
      </c>
      <c r="E499" s="182" t="s">
        <v>3</v>
      </c>
      <c r="F499" s="183" t="s">
        <v>457</v>
      </c>
      <c r="H499" s="182" t="s">
        <v>3</v>
      </c>
      <c r="I499" s="7"/>
      <c r="L499" s="181"/>
      <c r="M499" s="184"/>
      <c r="T499" s="185"/>
      <c r="AT499" s="182" t="s">
        <v>187</v>
      </c>
      <c r="AU499" s="182" t="s">
        <v>79</v>
      </c>
      <c r="AV499" s="180" t="s">
        <v>15</v>
      </c>
      <c r="AW499" s="180" t="s">
        <v>33</v>
      </c>
      <c r="AX499" s="180" t="s">
        <v>71</v>
      </c>
      <c r="AY499" s="182" t="s">
        <v>176</v>
      </c>
    </row>
    <row r="500" spans="2:51" s="180" customFormat="1" ht="12">
      <c r="B500" s="181"/>
      <c r="D500" s="174" t="s">
        <v>187</v>
      </c>
      <c r="E500" s="182" t="s">
        <v>3</v>
      </c>
      <c r="F500" s="183" t="s">
        <v>723</v>
      </c>
      <c r="H500" s="182" t="s">
        <v>3</v>
      </c>
      <c r="I500" s="7"/>
      <c r="L500" s="181"/>
      <c r="M500" s="184"/>
      <c r="T500" s="185"/>
      <c r="AT500" s="182" t="s">
        <v>187</v>
      </c>
      <c r="AU500" s="182" t="s">
        <v>79</v>
      </c>
      <c r="AV500" s="180" t="s">
        <v>15</v>
      </c>
      <c r="AW500" s="180" t="s">
        <v>33</v>
      </c>
      <c r="AX500" s="180" t="s">
        <v>71</v>
      </c>
      <c r="AY500" s="182" t="s">
        <v>176</v>
      </c>
    </row>
    <row r="501" spans="2:51" s="172" customFormat="1" ht="12">
      <c r="B501" s="173"/>
      <c r="D501" s="174" t="s">
        <v>187</v>
      </c>
      <c r="E501" s="175" t="s">
        <v>3</v>
      </c>
      <c r="F501" s="176" t="s">
        <v>724</v>
      </c>
      <c r="H501" s="177">
        <v>1.34</v>
      </c>
      <c r="I501" s="6"/>
      <c r="L501" s="173"/>
      <c r="M501" s="178"/>
      <c r="T501" s="179"/>
      <c r="AT501" s="175" t="s">
        <v>187</v>
      </c>
      <c r="AU501" s="175" t="s">
        <v>79</v>
      </c>
      <c r="AV501" s="172" t="s">
        <v>79</v>
      </c>
      <c r="AW501" s="172" t="s">
        <v>33</v>
      </c>
      <c r="AX501" s="172" t="s">
        <v>71</v>
      </c>
      <c r="AY501" s="175" t="s">
        <v>176</v>
      </c>
    </row>
    <row r="502" spans="2:51" s="172" customFormat="1" ht="12">
      <c r="B502" s="173"/>
      <c r="D502" s="174" t="s">
        <v>187</v>
      </c>
      <c r="E502" s="175" t="s">
        <v>3</v>
      </c>
      <c r="F502" s="176" t="s">
        <v>725</v>
      </c>
      <c r="H502" s="177">
        <v>0.811</v>
      </c>
      <c r="I502" s="6"/>
      <c r="L502" s="173"/>
      <c r="M502" s="178"/>
      <c r="T502" s="179"/>
      <c r="AT502" s="175" t="s">
        <v>187</v>
      </c>
      <c r="AU502" s="175" t="s">
        <v>79</v>
      </c>
      <c r="AV502" s="172" t="s">
        <v>79</v>
      </c>
      <c r="AW502" s="172" t="s">
        <v>33</v>
      </c>
      <c r="AX502" s="172" t="s">
        <v>71</v>
      </c>
      <c r="AY502" s="175" t="s">
        <v>176</v>
      </c>
    </row>
    <row r="503" spans="2:51" s="180" customFormat="1" ht="12">
      <c r="B503" s="181"/>
      <c r="D503" s="174" t="s">
        <v>187</v>
      </c>
      <c r="E503" s="182" t="s">
        <v>3</v>
      </c>
      <c r="F503" s="183" t="s">
        <v>726</v>
      </c>
      <c r="H503" s="182" t="s">
        <v>3</v>
      </c>
      <c r="I503" s="7"/>
      <c r="L503" s="181"/>
      <c r="M503" s="184"/>
      <c r="T503" s="185"/>
      <c r="AT503" s="182" t="s">
        <v>187</v>
      </c>
      <c r="AU503" s="182" t="s">
        <v>79</v>
      </c>
      <c r="AV503" s="180" t="s">
        <v>15</v>
      </c>
      <c r="AW503" s="180" t="s">
        <v>33</v>
      </c>
      <c r="AX503" s="180" t="s">
        <v>71</v>
      </c>
      <c r="AY503" s="182" t="s">
        <v>176</v>
      </c>
    </row>
    <row r="504" spans="2:51" s="172" customFormat="1" ht="12">
      <c r="B504" s="173"/>
      <c r="D504" s="174" t="s">
        <v>187</v>
      </c>
      <c r="E504" s="175" t="s">
        <v>3</v>
      </c>
      <c r="F504" s="176" t="s">
        <v>727</v>
      </c>
      <c r="H504" s="177">
        <v>0.607</v>
      </c>
      <c r="I504" s="6"/>
      <c r="L504" s="173"/>
      <c r="M504" s="178"/>
      <c r="T504" s="179"/>
      <c r="AT504" s="175" t="s">
        <v>187</v>
      </c>
      <c r="AU504" s="175" t="s">
        <v>79</v>
      </c>
      <c r="AV504" s="172" t="s">
        <v>79</v>
      </c>
      <c r="AW504" s="172" t="s">
        <v>33</v>
      </c>
      <c r="AX504" s="172" t="s">
        <v>71</v>
      </c>
      <c r="AY504" s="175" t="s">
        <v>176</v>
      </c>
    </row>
    <row r="505" spans="2:51" s="172" customFormat="1" ht="12">
      <c r="B505" s="173"/>
      <c r="D505" s="174" t="s">
        <v>187</v>
      </c>
      <c r="E505" s="175" t="s">
        <v>3</v>
      </c>
      <c r="F505" s="176" t="s">
        <v>728</v>
      </c>
      <c r="H505" s="177">
        <v>0.527</v>
      </c>
      <c r="I505" s="6"/>
      <c r="L505" s="173"/>
      <c r="M505" s="178"/>
      <c r="T505" s="179"/>
      <c r="AT505" s="175" t="s">
        <v>187</v>
      </c>
      <c r="AU505" s="175" t="s">
        <v>79</v>
      </c>
      <c r="AV505" s="172" t="s">
        <v>79</v>
      </c>
      <c r="AW505" s="172" t="s">
        <v>33</v>
      </c>
      <c r="AX505" s="172" t="s">
        <v>71</v>
      </c>
      <c r="AY505" s="175" t="s">
        <v>176</v>
      </c>
    </row>
    <row r="506" spans="2:51" s="180" customFormat="1" ht="12">
      <c r="B506" s="181"/>
      <c r="D506" s="174" t="s">
        <v>187</v>
      </c>
      <c r="E506" s="182" t="s">
        <v>3</v>
      </c>
      <c r="F506" s="183" t="s">
        <v>729</v>
      </c>
      <c r="H506" s="182" t="s">
        <v>3</v>
      </c>
      <c r="I506" s="7"/>
      <c r="L506" s="181"/>
      <c r="M506" s="184"/>
      <c r="T506" s="185"/>
      <c r="AT506" s="182" t="s">
        <v>187</v>
      </c>
      <c r="AU506" s="182" t="s">
        <v>79</v>
      </c>
      <c r="AV506" s="180" t="s">
        <v>15</v>
      </c>
      <c r="AW506" s="180" t="s">
        <v>33</v>
      </c>
      <c r="AX506" s="180" t="s">
        <v>71</v>
      </c>
      <c r="AY506" s="182" t="s">
        <v>176</v>
      </c>
    </row>
    <row r="507" spans="2:51" s="172" customFormat="1" ht="12">
      <c r="B507" s="173"/>
      <c r="D507" s="174" t="s">
        <v>187</v>
      </c>
      <c r="E507" s="175" t="s">
        <v>3</v>
      </c>
      <c r="F507" s="176" t="s">
        <v>727</v>
      </c>
      <c r="H507" s="177">
        <v>0.607</v>
      </c>
      <c r="I507" s="6"/>
      <c r="L507" s="173"/>
      <c r="M507" s="178"/>
      <c r="T507" s="179"/>
      <c r="AT507" s="175" t="s">
        <v>187</v>
      </c>
      <c r="AU507" s="175" t="s">
        <v>79</v>
      </c>
      <c r="AV507" s="172" t="s">
        <v>79</v>
      </c>
      <c r="AW507" s="172" t="s">
        <v>33</v>
      </c>
      <c r="AX507" s="172" t="s">
        <v>71</v>
      </c>
      <c r="AY507" s="175" t="s">
        <v>176</v>
      </c>
    </row>
    <row r="508" spans="2:51" s="172" customFormat="1" ht="12">
      <c r="B508" s="173"/>
      <c r="D508" s="174" t="s">
        <v>187</v>
      </c>
      <c r="E508" s="175" t="s">
        <v>3</v>
      </c>
      <c r="F508" s="176" t="s">
        <v>730</v>
      </c>
      <c r="H508" s="177">
        <v>0.471</v>
      </c>
      <c r="I508" s="6"/>
      <c r="L508" s="173"/>
      <c r="M508" s="178"/>
      <c r="T508" s="179"/>
      <c r="AT508" s="175" t="s">
        <v>187</v>
      </c>
      <c r="AU508" s="175" t="s">
        <v>79</v>
      </c>
      <c r="AV508" s="172" t="s">
        <v>79</v>
      </c>
      <c r="AW508" s="172" t="s">
        <v>33</v>
      </c>
      <c r="AX508" s="172" t="s">
        <v>71</v>
      </c>
      <c r="AY508" s="175" t="s">
        <v>176</v>
      </c>
    </row>
    <row r="509" spans="2:51" s="186" customFormat="1" ht="12">
      <c r="B509" s="187"/>
      <c r="D509" s="174" t="s">
        <v>187</v>
      </c>
      <c r="E509" s="188" t="s">
        <v>3</v>
      </c>
      <c r="F509" s="189" t="s">
        <v>206</v>
      </c>
      <c r="H509" s="190">
        <v>26.479</v>
      </c>
      <c r="I509" s="8"/>
      <c r="L509" s="187"/>
      <c r="M509" s="191"/>
      <c r="T509" s="192"/>
      <c r="AT509" s="188" t="s">
        <v>187</v>
      </c>
      <c r="AU509" s="188" t="s">
        <v>79</v>
      </c>
      <c r="AV509" s="186" t="s">
        <v>183</v>
      </c>
      <c r="AW509" s="186" t="s">
        <v>33</v>
      </c>
      <c r="AX509" s="186" t="s">
        <v>15</v>
      </c>
      <c r="AY509" s="188" t="s">
        <v>176</v>
      </c>
    </row>
    <row r="510" spans="2:65" s="99" customFormat="1" ht="24.2" customHeight="1">
      <c r="B510" s="100"/>
      <c r="C510" s="206" t="s">
        <v>731</v>
      </c>
      <c r="D510" s="206" t="s">
        <v>178</v>
      </c>
      <c r="E510" s="207" t="s">
        <v>732</v>
      </c>
      <c r="F510" s="208" t="s">
        <v>733</v>
      </c>
      <c r="G510" s="209" t="s">
        <v>181</v>
      </c>
      <c r="H510" s="210">
        <v>197.168</v>
      </c>
      <c r="I510" s="4"/>
      <c r="J510" s="211">
        <f>ROUND(I510*H510,2)</f>
        <v>0</v>
      </c>
      <c r="K510" s="208" t="s">
        <v>182</v>
      </c>
      <c r="L510" s="100"/>
      <c r="M510" s="212" t="s">
        <v>3</v>
      </c>
      <c r="N510" s="163" t="s">
        <v>42</v>
      </c>
      <c r="P510" s="164">
        <f>O510*H510</f>
        <v>0</v>
      </c>
      <c r="Q510" s="164">
        <v>0.00576</v>
      </c>
      <c r="R510" s="164">
        <f>Q510*H510</f>
        <v>1.1356876800000002</v>
      </c>
      <c r="S510" s="164">
        <v>0</v>
      </c>
      <c r="T510" s="165">
        <f>S510*H510</f>
        <v>0</v>
      </c>
      <c r="AR510" s="166" t="s">
        <v>183</v>
      </c>
      <c r="AT510" s="166" t="s">
        <v>178</v>
      </c>
      <c r="AU510" s="166" t="s">
        <v>79</v>
      </c>
      <c r="AY510" s="92" t="s">
        <v>176</v>
      </c>
      <c r="BE510" s="167">
        <f>IF(N510="základní",J510,0)</f>
        <v>0</v>
      </c>
      <c r="BF510" s="167">
        <f>IF(N510="snížená",J510,0)</f>
        <v>0</v>
      </c>
      <c r="BG510" s="167">
        <f>IF(N510="zákl. přenesená",J510,0)</f>
        <v>0</v>
      </c>
      <c r="BH510" s="167">
        <f>IF(N510="sníž. přenesená",J510,0)</f>
        <v>0</v>
      </c>
      <c r="BI510" s="167">
        <f>IF(N510="nulová",J510,0)</f>
        <v>0</v>
      </c>
      <c r="BJ510" s="92" t="s">
        <v>15</v>
      </c>
      <c r="BK510" s="167">
        <f>ROUND(I510*H510,2)</f>
        <v>0</v>
      </c>
      <c r="BL510" s="92" t="s">
        <v>183</v>
      </c>
      <c r="BM510" s="166" t="s">
        <v>734</v>
      </c>
    </row>
    <row r="511" spans="2:47" s="99" customFormat="1" ht="12">
      <c r="B511" s="100"/>
      <c r="D511" s="168" t="s">
        <v>185</v>
      </c>
      <c r="F511" s="169" t="s">
        <v>735</v>
      </c>
      <c r="I511" s="5"/>
      <c r="L511" s="100"/>
      <c r="M511" s="170"/>
      <c r="T511" s="171"/>
      <c r="AT511" s="92" t="s">
        <v>185</v>
      </c>
      <c r="AU511" s="92" t="s">
        <v>79</v>
      </c>
    </row>
    <row r="512" spans="2:51" s="180" customFormat="1" ht="12">
      <c r="B512" s="181"/>
      <c r="D512" s="174" t="s">
        <v>187</v>
      </c>
      <c r="E512" s="182" t="s">
        <v>3</v>
      </c>
      <c r="F512" s="183" t="s">
        <v>479</v>
      </c>
      <c r="H512" s="182" t="s">
        <v>3</v>
      </c>
      <c r="I512" s="7"/>
      <c r="L512" s="181"/>
      <c r="M512" s="184"/>
      <c r="T512" s="185"/>
      <c r="AT512" s="182" t="s">
        <v>187</v>
      </c>
      <c r="AU512" s="182" t="s">
        <v>79</v>
      </c>
      <c r="AV512" s="180" t="s">
        <v>15</v>
      </c>
      <c r="AW512" s="180" t="s">
        <v>33</v>
      </c>
      <c r="AX512" s="180" t="s">
        <v>71</v>
      </c>
      <c r="AY512" s="182" t="s">
        <v>176</v>
      </c>
    </row>
    <row r="513" spans="2:51" s="180" customFormat="1" ht="12">
      <c r="B513" s="181"/>
      <c r="D513" s="174" t="s">
        <v>187</v>
      </c>
      <c r="E513" s="182" t="s">
        <v>3</v>
      </c>
      <c r="F513" s="183" t="s">
        <v>480</v>
      </c>
      <c r="H513" s="182" t="s">
        <v>3</v>
      </c>
      <c r="I513" s="7"/>
      <c r="L513" s="181"/>
      <c r="M513" s="184"/>
      <c r="T513" s="185"/>
      <c r="AT513" s="182" t="s">
        <v>187</v>
      </c>
      <c r="AU513" s="182" t="s">
        <v>79</v>
      </c>
      <c r="AV513" s="180" t="s">
        <v>15</v>
      </c>
      <c r="AW513" s="180" t="s">
        <v>33</v>
      </c>
      <c r="AX513" s="180" t="s">
        <v>71</v>
      </c>
      <c r="AY513" s="182" t="s">
        <v>176</v>
      </c>
    </row>
    <row r="514" spans="2:51" s="172" customFormat="1" ht="12">
      <c r="B514" s="173"/>
      <c r="D514" s="174" t="s">
        <v>187</v>
      </c>
      <c r="E514" s="175" t="s">
        <v>3</v>
      </c>
      <c r="F514" s="176" t="s">
        <v>736</v>
      </c>
      <c r="H514" s="177">
        <v>79.45</v>
      </c>
      <c r="I514" s="6"/>
      <c r="L514" s="173"/>
      <c r="M514" s="178"/>
      <c r="T514" s="179"/>
      <c r="AT514" s="175" t="s">
        <v>187</v>
      </c>
      <c r="AU514" s="175" t="s">
        <v>79</v>
      </c>
      <c r="AV514" s="172" t="s">
        <v>79</v>
      </c>
      <c r="AW514" s="172" t="s">
        <v>33</v>
      </c>
      <c r="AX514" s="172" t="s">
        <v>71</v>
      </c>
      <c r="AY514" s="175" t="s">
        <v>176</v>
      </c>
    </row>
    <row r="515" spans="2:51" s="180" customFormat="1" ht="12">
      <c r="B515" s="181"/>
      <c r="D515" s="174" t="s">
        <v>187</v>
      </c>
      <c r="E515" s="182" t="s">
        <v>3</v>
      </c>
      <c r="F515" s="183" t="s">
        <v>482</v>
      </c>
      <c r="H515" s="182" t="s">
        <v>3</v>
      </c>
      <c r="I515" s="7"/>
      <c r="L515" s="181"/>
      <c r="M515" s="184"/>
      <c r="T515" s="185"/>
      <c r="AT515" s="182" t="s">
        <v>187</v>
      </c>
      <c r="AU515" s="182" t="s">
        <v>79</v>
      </c>
      <c r="AV515" s="180" t="s">
        <v>15</v>
      </c>
      <c r="AW515" s="180" t="s">
        <v>33</v>
      </c>
      <c r="AX515" s="180" t="s">
        <v>71</v>
      </c>
      <c r="AY515" s="182" t="s">
        <v>176</v>
      </c>
    </row>
    <row r="516" spans="2:51" s="172" customFormat="1" ht="12">
      <c r="B516" s="173"/>
      <c r="D516" s="174" t="s">
        <v>187</v>
      </c>
      <c r="E516" s="175" t="s">
        <v>3</v>
      </c>
      <c r="F516" s="176" t="s">
        <v>737</v>
      </c>
      <c r="H516" s="177">
        <v>18.62</v>
      </c>
      <c r="I516" s="6"/>
      <c r="L516" s="173"/>
      <c r="M516" s="178"/>
      <c r="T516" s="179"/>
      <c r="AT516" s="175" t="s">
        <v>187</v>
      </c>
      <c r="AU516" s="175" t="s">
        <v>79</v>
      </c>
      <c r="AV516" s="172" t="s">
        <v>79</v>
      </c>
      <c r="AW516" s="172" t="s">
        <v>33</v>
      </c>
      <c r="AX516" s="172" t="s">
        <v>71</v>
      </c>
      <c r="AY516" s="175" t="s">
        <v>176</v>
      </c>
    </row>
    <row r="517" spans="2:51" s="180" customFormat="1" ht="12">
      <c r="B517" s="181"/>
      <c r="D517" s="174" t="s">
        <v>187</v>
      </c>
      <c r="E517" s="182" t="s">
        <v>3</v>
      </c>
      <c r="F517" s="183" t="s">
        <v>715</v>
      </c>
      <c r="H517" s="182" t="s">
        <v>3</v>
      </c>
      <c r="I517" s="7"/>
      <c r="L517" s="181"/>
      <c r="M517" s="184"/>
      <c r="T517" s="185"/>
      <c r="AT517" s="182" t="s">
        <v>187</v>
      </c>
      <c r="AU517" s="182" t="s">
        <v>79</v>
      </c>
      <c r="AV517" s="180" t="s">
        <v>15</v>
      </c>
      <c r="AW517" s="180" t="s">
        <v>33</v>
      </c>
      <c r="AX517" s="180" t="s">
        <v>71</v>
      </c>
      <c r="AY517" s="182" t="s">
        <v>176</v>
      </c>
    </row>
    <row r="518" spans="2:51" s="172" customFormat="1" ht="12">
      <c r="B518" s="173"/>
      <c r="D518" s="174" t="s">
        <v>187</v>
      </c>
      <c r="E518" s="175" t="s">
        <v>3</v>
      </c>
      <c r="F518" s="176" t="s">
        <v>738</v>
      </c>
      <c r="H518" s="177">
        <v>39.364</v>
      </c>
      <c r="I518" s="6"/>
      <c r="L518" s="173"/>
      <c r="M518" s="178"/>
      <c r="T518" s="179"/>
      <c r="AT518" s="175" t="s">
        <v>187</v>
      </c>
      <c r="AU518" s="175" t="s">
        <v>79</v>
      </c>
      <c r="AV518" s="172" t="s">
        <v>79</v>
      </c>
      <c r="AW518" s="172" t="s">
        <v>33</v>
      </c>
      <c r="AX518" s="172" t="s">
        <v>71</v>
      </c>
      <c r="AY518" s="175" t="s">
        <v>176</v>
      </c>
    </row>
    <row r="519" spans="2:51" s="180" customFormat="1" ht="12">
      <c r="B519" s="181"/>
      <c r="D519" s="174" t="s">
        <v>187</v>
      </c>
      <c r="E519" s="182" t="s">
        <v>3</v>
      </c>
      <c r="F519" s="183" t="s">
        <v>718</v>
      </c>
      <c r="H519" s="182" t="s">
        <v>3</v>
      </c>
      <c r="I519" s="7"/>
      <c r="L519" s="181"/>
      <c r="M519" s="184"/>
      <c r="T519" s="185"/>
      <c r="AT519" s="182" t="s">
        <v>187</v>
      </c>
      <c r="AU519" s="182" t="s">
        <v>79</v>
      </c>
      <c r="AV519" s="180" t="s">
        <v>15</v>
      </c>
      <c r="AW519" s="180" t="s">
        <v>33</v>
      </c>
      <c r="AX519" s="180" t="s">
        <v>71</v>
      </c>
      <c r="AY519" s="182" t="s">
        <v>176</v>
      </c>
    </row>
    <row r="520" spans="2:51" s="172" customFormat="1" ht="12">
      <c r="B520" s="173"/>
      <c r="D520" s="174" t="s">
        <v>187</v>
      </c>
      <c r="E520" s="175" t="s">
        <v>3</v>
      </c>
      <c r="F520" s="176" t="s">
        <v>739</v>
      </c>
      <c r="H520" s="177">
        <v>22.95</v>
      </c>
      <c r="I520" s="6"/>
      <c r="L520" s="173"/>
      <c r="M520" s="178"/>
      <c r="T520" s="179"/>
      <c r="AT520" s="175" t="s">
        <v>187</v>
      </c>
      <c r="AU520" s="175" t="s">
        <v>79</v>
      </c>
      <c r="AV520" s="172" t="s">
        <v>79</v>
      </c>
      <c r="AW520" s="172" t="s">
        <v>33</v>
      </c>
      <c r="AX520" s="172" t="s">
        <v>71</v>
      </c>
      <c r="AY520" s="175" t="s">
        <v>176</v>
      </c>
    </row>
    <row r="521" spans="2:51" s="180" customFormat="1" ht="12">
      <c r="B521" s="181"/>
      <c r="D521" s="174" t="s">
        <v>187</v>
      </c>
      <c r="E521" s="182" t="s">
        <v>3</v>
      </c>
      <c r="F521" s="183" t="s">
        <v>720</v>
      </c>
      <c r="H521" s="182" t="s">
        <v>3</v>
      </c>
      <c r="I521" s="7"/>
      <c r="L521" s="181"/>
      <c r="M521" s="184"/>
      <c r="T521" s="185"/>
      <c r="AT521" s="182" t="s">
        <v>187</v>
      </c>
      <c r="AU521" s="182" t="s">
        <v>79</v>
      </c>
      <c r="AV521" s="180" t="s">
        <v>15</v>
      </c>
      <c r="AW521" s="180" t="s">
        <v>33</v>
      </c>
      <c r="AX521" s="180" t="s">
        <v>71</v>
      </c>
      <c r="AY521" s="182" t="s">
        <v>176</v>
      </c>
    </row>
    <row r="522" spans="2:51" s="172" customFormat="1" ht="12">
      <c r="B522" s="173"/>
      <c r="D522" s="174" t="s">
        <v>187</v>
      </c>
      <c r="E522" s="175" t="s">
        <v>3</v>
      </c>
      <c r="F522" s="176" t="s">
        <v>740</v>
      </c>
      <c r="H522" s="177">
        <v>7.216</v>
      </c>
      <c r="I522" s="6"/>
      <c r="L522" s="173"/>
      <c r="M522" s="178"/>
      <c r="T522" s="179"/>
      <c r="AT522" s="175" t="s">
        <v>187</v>
      </c>
      <c r="AU522" s="175" t="s">
        <v>79</v>
      </c>
      <c r="AV522" s="172" t="s">
        <v>79</v>
      </c>
      <c r="AW522" s="172" t="s">
        <v>33</v>
      </c>
      <c r="AX522" s="172" t="s">
        <v>71</v>
      </c>
      <c r="AY522" s="175" t="s">
        <v>176</v>
      </c>
    </row>
    <row r="523" spans="2:51" s="180" customFormat="1" ht="12">
      <c r="B523" s="181"/>
      <c r="D523" s="174" t="s">
        <v>187</v>
      </c>
      <c r="E523" s="182" t="s">
        <v>3</v>
      </c>
      <c r="F523" s="183" t="s">
        <v>457</v>
      </c>
      <c r="H523" s="182" t="s">
        <v>3</v>
      </c>
      <c r="I523" s="7"/>
      <c r="L523" s="181"/>
      <c r="M523" s="184"/>
      <c r="T523" s="185"/>
      <c r="AT523" s="182" t="s">
        <v>187</v>
      </c>
      <c r="AU523" s="182" t="s">
        <v>79</v>
      </c>
      <c r="AV523" s="180" t="s">
        <v>15</v>
      </c>
      <c r="AW523" s="180" t="s">
        <v>33</v>
      </c>
      <c r="AX523" s="180" t="s">
        <v>71</v>
      </c>
      <c r="AY523" s="182" t="s">
        <v>176</v>
      </c>
    </row>
    <row r="524" spans="2:51" s="180" customFormat="1" ht="12">
      <c r="B524" s="181"/>
      <c r="D524" s="174" t="s">
        <v>187</v>
      </c>
      <c r="E524" s="182" t="s">
        <v>3</v>
      </c>
      <c r="F524" s="183" t="s">
        <v>723</v>
      </c>
      <c r="H524" s="182" t="s">
        <v>3</v>
      </c>
      <c r="I524" s="7"/>
      <c r="L524" s="181"/>
      <c r="M524" s="184"/>
      <c r="T524" s="185"/>
      <c r="AT524" s="182" t="s">
        <v>187</v>
      </c>
      <c r="AU524" s="182" t="s">
        <v>79</v>
      </c>
      <c r="AV524" s="180" t="s">
        <v>15</v>
      </c>
      <c r="AW524" s="180" t="s">
        <v>33</v>
      </c>
      <c r="AX524" s="180" t="s">
        <v>71</v>
      </c>
      <c r="AY524" s="182" t="s">
        <v>176</v>
      </c>
    </row>
    <row r="525" spans="2:51" s="172" customFormat="1" ht="12">
      <c r="B525" s="173"/>
      <c r="D525" s="174" t="s">
        <v>187</v>
      </c>
      <c r="E525" s="175" t="s">
        <v>3</v>
      </c>
      <c r="F525" s="176" t="s">
        <v>741</v>
      </c>
      <c r="H525" s="177">
        <v>15.51</v>
      </c>
      <c r="I525" s="6"/>
      <c r="L525" s="173"/>
      <c r="M525" s="178"/>
      <c r="T525" s="179"/>
      <c r="AT525" s="175" t="s">
        <v>187</v>
      </c>
      <c r="AU525" s="175" t="s">
        <v>79</v>
      </c>
      <c r="AV525" s="172" t="s">
        <v>79</v>
      </c>
      <c r="AW525" s="172" t="s">
        <v>33</v>
      </c>
      <c r="AX525" s="172" t="s">
        <v>71</v>
      </c>
      <c r="AY525" s="175" t="s">
        <v>176</v>
      </c>
    </row>
    <row r="526" spans="2:51" s="180" customFormat="1" ht="12">
      <c r="B526" s="181"/>
      <c r="D526" s="174" t="s">
        <v>187</v>
      </c>
      <c r="E526" s="182" t="s">
        <v>3</v>
      </c>
      <c r="F526" s="183" t="s">
        <v>726</v>
      </c>
      <c r="H526" s="182" t="s">
        <v>3</v>
      </c>
      <c r="I526" s="7"/>
      <c r="L526" s="181"/>
      <c r="M526" s="184"/>
      <c r="T526" s="185"/>
      <c r="AT526" s="182" t="s">
        <v>187</v>
      </c>
      <c r="AU526" s="182" t="s">
        <v>79</v>
      </c>
      <c r="AV526" s="180" t="s">
        <v>15</v>
      </c>
      <c r="AW526" s="180" t="s">
        <v>33</v>
      </c>
      <c r="AX526" s="180" t="s">
        <v>71</v>
      </c>
      <c r="AY526" s="182" t="s">
        <v>176</v>
      </c>
    </row>
    <row r="527" spans="2:51" s="172" customFormat="1" ht="12">
      <c r="B527" s="173"/>
      <c r="D527" s="174" t="s">
        <v>187</v>
      </c>
      <c r="E527" s="175" t="s">
        <v>3</v>
      </c>
      <c r="F527" s="176" t="s">
        <v>742</v>
      </c>
      <c r="H527" s="177">
        <v>7.029</v>
      </c>
      <c r="I527" s="6"/>
      <c r="L527" s="173"/>
      <c r="M527" s="178"/>
      <c r="T527" s="179"/>
      <c r="AT527" s="175" t="s">
        <v>187</v>
      </c>
      <c r="AU527" s="175" t="s">
        <v>79</v>
      </c>
      <c r="AV527" s="172" t="s">
        <v>79</v>
      </c>
      <c r="AW527" s="172" t="s">
        <v>33</v>
      </c>
      <c r="AX527" s="172" t="s">
        <v>71</v>
      </c>
      <c r="AY527" s="175" t="s">
        <v>176</v>
      </c>
    </row>
    <row r="528" spans="2:51" s="180" customFormat="1" ht="12">
      <c r="B528" s="181"/>
      <c r="D528" s="174" t="s">
        <v>187</v>
      </c>
      <c r="E528" s="182" t="s">
        <v>3</v>
      </c>
      <c r="F528" s="183" t="s">
        <v>729</v>
      </c>
      <c r="H528" s="182" t="s">
        <v>3</v>
      </c>
      <c r="I528" s="7"/>
      <c r="L528" s="181"/>
      <c r="M528" s="184"/>
      <c r="T528" s="185"/>
      <c r="AT528" s="182" t="s">
        <v>187</v>
      </c>
      <c r="AU528" s="182" t="s">
        <v>79</v>
      </c>
      <c r="AV528" s="180" t="s">
        <v>15</v>
      </c>
      <c r="AW528" s="180" t="s">
        <v>33</v>
      </c>
      <c r="AX528" s="180" t="s">
        <v>71</v>
      </c>
      <c r="AY528" s="182" t="s">
        <v>176</v>
      </c>
    </row>
    <row r="529" spans="2:51" s="172" customFormat="1" ht="12">
      <c r="B529" s="173"/>
      <c r="D529" s="174" t="s">
        <v>187</v>
      </c>
      <c r="E529" s="175" t="s">
        <v>3</v>
      </c>
      <c r="F529" s="176" t="s">
        <v>742</v>
      </c>
      <c r="H529" s="177">
        <v>7.029</v>
      </c>
      <c r="I529" s="6"/>
      <c r="L529" s="173"/>
      <c r="M529" s="178"/>
      <c r="T529" s="179"/>
      <c r="AT529" s="175" t="s">
        <v>187</v>
      </c>
      <c r="AU529" s="175" t="s">
        <v>79</v>
      </c>
      <c r="AV529" s="172" t="s">
        <v>79</v>
      </c>
      <c r="AW529" s="172" t="s">
        <v>33</v>
      </c>
      <c r="AX529" s="172" t="s">
        <v>71</v>
      </c>
      <c r="AY529" s="175" t="s">
        <v>176</v>
      </c>
    </row>
    <row r="530" spans="2:51" s="186" customFormat="1" ht="12">
      <c r="B530" s="187"/>
      <c r="D530" s="174" t="s">
        <v>187</v>
      </c>
      <c r="E530" s="188" t="s">
        <v>3</v>
      </c>
      <c r="F530" s="189" t="s">
        <v>206</v>
      </c>
      <c r="H530" s="190">
        <v>197.168</v>
      </c>
      <c r="I530" s="8"/>
      <c r="L530" s="187"/>
      <c r="M530" s="191"/>
      <c r="T530" s="192"/>
      <c r="AT530" s="188" t="s">
        <v>187</v>
      </c>
      <c r="AU530" s="188" t="s">
        <v>79</v>
      </c>
      <c r="AV530" s="186" t="s">
        <v>183</v>
      </c>
      <c r="AW530" s="186" t="s">
        <v>33</v>
      </c>
      <c r="AX530" s="186" t="s">
        <v>15</v>
      </c>
      <c r="AY530" s="188" t="s">
        <v>176</v>
      </c>
    </row>
    <row r="531" spans="2:65" s="99" customFormat="1" ht="24.2" customHeight="1">
      <c r="B531" s="100"/>
      <c r="C531" s="206" t="s">
        <v>743</v>
      </c>
      <c r="D531" s="206" t="s">
        <v>178</v>
      </c>
      <c r="E531" s="207" t="s">
        <v>744</v>
      </c>
      <c r="F531" s="208" t="s">
        <v>745</v>
      </c>
      <c r="G531" s="209" t="s">
        <v>181</v>
      </c>
      <c r="H531" s="210">
        <v>197.168</v>
      </c>
      <c r="I531" s="4"/>
      <c r="J531" s="211">
        <f>ROUND(I531*H531,2)</f>
        <v>0</v>
      </c>
      <c r="K531" s="208" t="s">
        <v>182</v>
      </c>
      <c r="L531" s="100"/>
      <c r="M531" s="212" t="s">
        <v>3</v>
      </c>
      <c r="N531" s="163" t="s">
        <v>42</v>
      </c>
      <c r="P531" s="164">
        <f>O531*H531</f>
        <v>0</v>
      </c>
      <c r="Q531" s="164">
        <v>0</v>
      </c>
      <c r="R531" s="164">
        <f>Q531*H531</f>
        <v>0</v>
      </c>
      <c r="S531" s="164">
        <v>0</v>
      </c>
      <c r="T531" s="165">
        <f>S531*H531</f>
        <v>0</v>
      </c>
      <c r="AR531" s="166" t="s">
        <v>183</v>
      </c>
      <c r="AT531" s="166" t="s">
        <v>178</v>
      </c>
      <c r="AU531" s="166" t="s">
        <v>79</v>
      </c>
      <c r="AY531" s="92" t="s">
        <v>176</v>
      </c>
      <c r="BE531" s="167">
        <f>IF(N531="základní",J531,0)</f>
        <v>0</v>
      </c>
      <c r="BF531" s="167">
        <f>IF(N531="snížená",J531,0)</f>
        <v>0</v>
      </c>
      <c r="BG531" s="167">
        <f>IF(N531="zákl. přenesená",J531,0)</f>
        <v>0</v>
      </c>
      <c r="BH531" s="167">
        <f>IF(N531="sníž. přenesená",J531,0)</f>
        <v>0</v>
      </c>
      <c r="BI531" s="167">
        <f>IF(N531="nulová",J531,0)</f>
        <v>0</v>
      </c>
      <c r="BJ531" s="92" t="s">
        <v>15</v>
      </c>
      <c r="BK531" s="167">
        <f>ROUND(I531*H531,2)</f>
        <v>0</v>
      </c>
      <c r="BL531" s="92" t="s">
        <v>183</v>
      </c>
      <c r="BM531" s="166" t="s">
        <v>746</v>
      </c>
    </row>
    <row r="532" spans="2:47" s="99" customFormat="1" ht="12">
      <c r="B532" s="100"/>
      <c r="D532" s="168" t="s">
        <v>185</v>
      </c>
      <c r="F532" s="169" t="s">
        <v>747</v>
      </c>
      <c r="I532" s="5"/>
      <c r="L532" s="100"/>
      <c r="M532" s="170"/>
      <c r="T532" s="171"/>
      <c r="AT532" s="92" t="s">
        <v>185</v>
      </c>
      <c r="AU532" s="92" t="s">
        <v>79</v>
      </c>
    </row>
    <row r="533" spans="2:65" s="99" customFormat="1" ht="24.2" customHeight="1">
      <c r="B533" s="100"/>
      <c r="C533" s="206" t="s">
        <v>748</v>
      </c>
      <c r="D533" s="206" t="s">
        <v>178</v>
      </c>
      <c r="E533" s="207" t="s">
        <v>749</v>
      </c>
      <c r="F533" s="208" t="s">
        <v>750</v>
      </c>
      <c r="G533" s="209" t="s">
        <v>249</v>
      </c>
      <c r="H533" s="210">
        <v>2.658</v>
      </c>
      <c r="I533" s="4"/>
      <c r="J533" s="211">
        <f>ROUND(I533*H533,2)</f>
        <v>0</v>
      </c>
      <c r="K533" s="208" t="s">
        <v>182</v>
      </c>
      <c r="L533" s="100"/>
      <c r="M533" s="212" t="s">
        <v>3</v>
      </c>
      <c r="N533" s="163" t="s">
        <v>42</v>
      </c>
      <c r="P533" s="164">
        <f>O533*H533</f>
        <v>0</v>
      </c>
      <c r="Q533" s="164">
        <v>1.05291</v>
      </c>
      <c r="R533" s="164">
        <f>Q533*H533</f>
        <v>2.79863478</v>
      </c>
      <c r="S533" s="164">
        <v>0</v>
      </c>
      <c r="T533" s="165">
        <f>S533*H533</f>
        <v>0</v>
      </c>
      <c r="AR533" s="166" t="s">
        <v>183</v>
      </c>
      <c r="AT533" s="166" t="s">
        <v>178</v>
      </c>
      <c r="AU533" s="166" t="s">
        <v>79</v>
      </c>
      <c r="AY533" s="92" t="s">
        <v>176</v>
      </c>
      <c r="BE533" s="167">
        <f>IF(N533="základní",J533,0)</f>
        <v>0</v>
      </c>
      <c r="BF533" s="167">
        <f>IF(N533="snížená",J533,0)</f>
        <v>0</v>
      </c>
      <c r="BG533" s="167">
        <f>IF(N533="zákl. přenesená",J533,0)</f>
        <v>0</v>
      </c>
      <c r="BH533" s="167">
        <f>IF(N533="sníž. přenesená",J533,0)</f>
        <v>0</v>
      </c>
      <c r="BI533" s="167">
        <f>IF(N533="nulová",J533,0)</f>
        <v>0</v>
      </c>
      <c r="BJ533" s="92" t="s">
        <v>15</v>
      </c>
      <c r="BK533" s="167">
        <f>ROUND(I533*H533,2)</f>
        <v>0</v>
      </c>
      <c r="BL533" s="92" t="s">
        <v>183</v>
      </c>
      <c r="BM533" s="166" t="s">
        <v>751</v>
      </c>
    </row>
    <row r="534" spans="2:47" s="99" customFormat="1" ht="12">
      <c r="B534" s="100"/>
      <c r="D534" s="168" t="s">
        <v>185</v>
      </c>
      <c r="F534" s="169" t="s">
        <v>752</v>
      </c>
      <c r="I534" s="5"/>
      <c r="L534" s="100"/>
      <c r="M534" s="170"/>
      <c r="T534" s="171"/>
      <c r="AT534" s="92" t="s">
        <v>185</v>
      </c>
      <c r="AU534" s="92" t="s">
        <v>79</v>
      </c>
    </row>
    <row r="535" spans="2:51" s="172" customFormat="1" ht="12">
      <c r="B535" s="173"/>
      <c r="D535" s="174" t="s">
        <v>187</v>
      </c>
      <c r="E535" s="175" t="s">
        <v>3</v>
      </c>
      <c r="F535" s="176" t="s">
        <v>753</v>
      </c>
      <c r="H535" s="177">
        <v>1.142</v>
      </c>
      <c r="I535" s="6"/>
      <c r="L535" s="173"/>
      <c r="M535" s="178"/>
      <c r="T535" s="179"/>
      <c r="AT535" s="175" t="s">
        <v>187</v>
      </c>
      <c r="AU535" s="175" t="s">
        <v>79</v>
      </c>
      <c r="AV535" s="172" t="s">
        <v>79</v>
      </c>
      <c r="AW535" s="172" t="s">
        <v>33</v>
      </c>
      <c r="AX535" s="172" t="s">
        <v>71</v>
      </c>
      <c r="AY535" s="175" t="s">
        <v>176</v>
      </c>
    </row>
    <row r="536" spans="2:51" s="172" customFormat="1" ht="12">
      <c r="B536" s="173"/>
      <c r="D536" s="174" t="s">
        <v>187</v>
      </c>
      <c r="E536" s="175" t="s">
        <v>3</v>
      </c>
      <c r="F536" s="176" t="s">
        <v>754</v>
      </c>
      <c r="H536" s="177">
        <v>1.516</v>
      </c>
      <c r="I536" s="6"/>
      <c r="L536" s="173"/>
      <c r="M536" s="178"/>
      <c r="T536" s="179"/>
      <c r="AT536" s="175" t="s">
        <v>187</v>
      </c>
      <c r="AU536" s="175" t="s">
        <v>79</v>
      </c>
      <c r="AV536" s="172" t="s">
        <v>79</v>
      </c>
      <c r="AW536" s="172" t="s">
        <v>33</v>
      </c>
      <c r="AX536" s="172" t="s">
        <v>71</v>
      </c>
      <c r="AY536" s="175" t="s">
        <v>176</v>
      </c>
    </row>
    <row r="537" spans="2:51" s="186" customFormat="1" ht="12">
      <c r="B537" s="187"/>
      <c r="D537" s="174" t="s">
        <v>187</v>
      </c>
      <c r="E537" s="188" t="s">
        <v>3</v>
      </c>
      <c r="F537" s="189" t="s">
        <v>206</v>
      </c>
      <c r="H537" s="190">
        <v>2.658</v>
      </c>
      <c r="I537" s="8"/>
      <c r="L537" s="187"/>
      <c r="M537" s="191"/>
      <c r="T537" s="192"/>
      <c r="AT537" s="188" t="s">
        <v>187</v>
      </c>
      <c r="AU537" s="188" t="s">
        <v>79</v>
      </c>
      <c r="AV537" s="186" t="s">
        <v>183</v>
      </c>
      <c r="AW537" s="186" t="s">
        <v>33</v>
      </c>
      <c r="AX537" s="186" t="s">
        <v>15</v>
      </c>
      <c r="AY537" s="188" t="s">
        <v>176</v>
      </c>
    </row>
    <row r="538" spans="2:63" s="151" customFormat="1" ht="22.9" customHeight="1">
      <c r="B538" s="152"/>
      <c r="D538" s="153" t="s">
        <v>70</v>
      </c>
      <c r="E538" s="161" t="s">
        <v>223</v>
      </c>
      <c r="F538" s="161" t="s">
        <v>755</v>
      </c>
      <c r="I538" s="3"/>
      <c r="J538" s="162">
        <f>BK538</f>
        <v>0</v>
      </c>
      <c r="L538" s="152"/>
      <c r="M538" s="156"/>
      <c r="P538" s="157">
        <f>P539+P770+P877</f>
        <v>0</v>
      </c>
      <c r="R538" s="157">
        <f>R539+R770+R877</f>
        <v>268.66428349</v>
      </c>
      <c r="T538" s="158">
        <f>T539+T770+T877</f>
        <v>0.24</v>
      </c>
      <c r="AR538" s="153" t="s">
        <v>15</v>
      </c>
      <c r="AT538" s="159" t="s">
        <v>70</v>
      </c>
      <c r="AU538" s="159" t="s">
        <v>15</v>
      </c>
      <c r="AY538" s="153" t="s">
        <v>176</v>
      </c>
      <c r="BK538" s="160">
        <f>BK539+BK770+BK877</f>
        <v>0</v>
      </c>
    </row>
    <row r="539" spans="2:63" s="151" customFormat="1" ht="20.85" customHeight="1">
      <c r="B539" s="152"/>
      <c r="D539" s="153" t="s">
        <v>70</v>
      </c>
      <c r="E539" s="161" t="s">
        <v>616</v>
      </c>
      <c r="F539" s="161" t="s">
        <v>756</v>
      </c>
      <c r="I539" s="3"/>
      <c r="J539" s="162">
        <f>BK539</f>
        <v>0</v>
      </c>
      <c r="L539" s="152"/>
      <c r="M539" s="156"/>
      <c r="P539" s="157">
        <f>SUM(P540:P769)</f>
        <v>0</v>
      </c>
      <c r="R539" s="157">
        <f>SUM(R540:R769)</f>
        <v>54.71665921</v>
      </c>
      <c r="T539" s="158">
        <f>SUM(T540:T769)</f>
        <v>0.24</v>
      </c>
      <c r="AR539" s="153" t="s">
        <v>15</v>
      </c>
      <c r="AT539" s="159" t="s">
        <v>70</v>
      </c>
      <c r="AU539" s="159" t="s">
        <v>79</v>
      </c>
      <c r="AY539" s="153" t="s">
        <v>176</v>
      </c>
      <c r="BK539" s="160">
        <f>SUM(BK540:BK769)</f>
        <v>0</v>
      </c>
    </row>
    <row r="540" spans="2:65" s="99" customFormat="1" ht="24.2" customHeight="1">
      <c r="B540" s="100"/>
      <c r="C540" s="206" t="s">
        <v>757</v>
      </c>
      <c r="D540" s="206" t="s">
        <v>178</v>
      </c>
      <c r="E540" s="207" t="s">
        <v>758</v>
      </c>
      <c r="F540" s="208" t="s">
        <v>759</v>
      </c>
      <c r="G540" s="209" t="s">
        <v>181</v>
      </c>
      <c r="H540" s="210">
        <v>2722.102</v>
      </c>
      <c r="I540" s="4"/>
      <c r="J540" s="211">
        <f>ROUND(I540*H540,2)</f>
        <v>0</v>
      </c>
      <c r="K540" s="208" t="s">
        <v>182</v>
      </c>
      <c r="L540" s="100"/>
      <c r="M540" s="212" t="s">
        <v>3</v>
      </c>
      <c r="N540" s="163" t="s">
        <v>42</v>
      </c>
      <c r="P540" s="164">
        <f>O540*H540</f>
        <v>0</v>
      </c>
      <c r="Q540" s="164">
        <v>0.00026</v>
      </c>
      <c r="R540" s="164">
        <f>Q540*H540</f>
        <v>0.7077465199999999</v>
      </c>
      <c r="S540" s="164">
        <v>0</v>
      </c>
      <c r="T540" s="165">
        <f>S540*H540</f>
        <v>0</v>
      </c>
      <c r="AR540" s="166" t="s">
        <v>183</v>
      </c>
      <c r="AT540" s="166" t="s">
        <v>178</v>
      </c>
      <c r="AU540" s="166" t="s">
        <v>195</v>
      </c>
      <c r="AY540" s="92" t="s">
        <v>176</v>
      </c>
      <c r="BE540" s="167">
        <f>IF(N540="základní",J540,0)</f>
        <v>0</v>
      </c>
      <c r="BF540" s="167">
        <f>IF(N540="snížená",J540,0)</f>
        <v>0</v>
      </c>
      <c r="BG540" s="167">
        <f>IF(N540="zákl. přenesená",J540,0)</f>
        <v>0</v>
      </c>
      <c r="BH540" s="167">
        <f>IF(N540="sníž. přenesená",J540,0)</f>
        <v>0</v>
      </c>
      <c r="BI540" s="167">
        <f>IF(N540="nulová",J540,0)</f>
        <v>0</v>
      </c>
      <c r="BJ540" s="92" t="s">
        <v>15</v>
      </c>
      <c r="BK540" s="167">
        <f>ROUND(I540*H540,2)</f>
        <v>0</v>
      </c>
      <c r="BL540" s="92" t="s">
        <v>183</v>
      </c>
      <c r="BM540" s="166" t="s">
        <v>760</v>
      </c>
    </row>
    <row r="541" spans="2:47" s="99" customFormat="1" ht="12">
      <c r="B541" s="100"/>
      <c r="D541" s="168" t="s">
        <v>185</v>
      </c>
      <c r="F541" s="169" t="s">
        <v>761</v>
      </c>
      <c r="I541" s="5"/>
      <c r="L541" s="100"/>
      <c r="M541" s="170"/>
      <c r="T541" s="171"/>
      <c r="AT541" s="92" t="s">
        <v>185</v>
      </c>
      <c r="AU541" s="92" t="s">
        <v>195</v>
      </c>
    </row>
    <row r="542" spans="2:51" s="180" customFormat="1" ht="12">
      <c r="B542" s="181"/>
      <c r="D542" s="174" t="s">
        <v>187</v>
      </c>
      <c r="E542" s="182" t="s">
        <v>3</v>
      </c>
      <c r="F542" s="183" t="s">
        <v>762</v>
      </c>
      <c r="H542" s="182" t="s">
        <v>3</v>
      </c>
      <c r="I542" s="7"/>
      <c r="L542" s="181"/>
      <c r="M542" s="184"/>
      <c r="T542" s="185"/>
      <c r="AT542" s="182" t="s">
        <v>187</v>
      </c>
      <c r="AU542" s="182" t="s">
        <v>195</v>
      </c>
      <c r="AV542" s="180" t="s">
        <v>15</v>
      </c>
      <c r="AW542" s="180" t="s">
        <v>33</v>
      </c>
      <c r="AX542" s="180" t="s">
        <v>71</v>
      </c>
      <c r="AY542" s="182" t="s">
        <v>176</v>
      </c>
    </row>
    <row r="543" spans="2:51" s="180" customFormat="1" ht="12">
      <c r="B543" s="181"/>
      <c r="D543" s="174" t="s">
        <v>187</v>
      </c>
      <c r="E543" s="182" t="s">
        <v>3</v>
      </c>
      <c r="F543" s="183" t="s">
        <v>453</v>
      </c>
      <c r="H543" s="182" t="s">
        <v>3</v>
      </c>
      <c r="I543" s="7"/>
      <c r="L543" s="181"/>
      <c r="M543" s="184"/>
      <c r="T543" s="185"/>
      <c r="AT543" s="182" t="s">
        <v>187</v>
      </c>
      <c r="AU543" s="182" t="s">
        <v>195</v>
      </c>
      <c r="AV543" s="180" t="s">
        <v>15</v>
      </c>
      <c r="AW543" s="180" t="s">
        <v>33</v>
      </c>
      <c r="AX543" s="180" t="s">
        <v>71</v>
      </c>
      <c r="AY543" s="182" t="s">
        <v>176</v>
      </c>
    </row>
    <row r="544" spans="2:51" s="172" customFormat="1" ht="12">
      <c r="B544" s="173"/>
      <c r="D544" s="174" t="s">
        <v>187</v>
      </c>
      <c r="E544" s="175" t="s">
        <v>3</v>
      </c>
      <c r="F544" s="176" t="s">
        <v>763</v>
      </c>
      <c r="H544" s="177">
        <v>2881.033</v>
      </c>
      <c r="I544" s="6"/>
      <c r="L544" s="173"/>
      <c r="M544" s="178"/>
      <c r="T544" s="179"/>
      <c r="AT544" s="175" t="s">
        <v>187</v>
      </c>
      <c r="AU544" s="175" t="s">
        <v>195</v>
      </c>
      <c r="AV544" s="172" t="s">
        <v>79</v>
      </c>
      <c r="AW544" s="172" t="s">
        <v>33</v>
      </c>
      <c r="AX544" s="172" t="s">
        <v>71</v>
      </c>
      <c r="AY544" s="175" t="s">
        <v>176</v>
      </c>
    </row>
    <row r="545" spans="2:51" s="180" customFormat="1" ht="12">
      <c r="B545" s="181"/>
      <c r="D545" s="174" t="s">
        <v>187</v>
      </c>
      <c r="E545" s="182" t="s">
        <v>3</v>
      </c>
      <c r="F545" s="183" t="s">
        <v>764</v>
      </c>
      <c r="H545" s="182" t="s">
        <v>3</v>
      </c>
      <c r="I545" s="7"/>
      <c r="L545" s="181"/>
      <c r="M545" s="184"/>
      <c r="T545" s="185"/>
      <c r="AT545" s="182" t="s">
        <v>187</v>
      </c>
      <c r="AU545" s="182" t="s">
        <v>195</v>
      </c>
      <c r="AV545" s="180" t="s">
        <v>15</v>
      </c>
      <c r="AW545" s="180" t="s">
        <v>33</v>
      </c>
      <c r="AX545" s="180" t="s">
        <v>71</v>
      </c>
      <c r="AY545" s="182" t="s">
        <v>176</v>
      </c>
    </row>
    <row r="546" spans="2:51" s="172" customFormat="1" ht="12">
      <c r="B546" s="173"/>
      <c r="D546" s="174" t="s">
        <v>187</v>
      </c>
      <c r="E546" s="175" t="s">
        <v>3</v>
      </c>
      <c r="F546" s="176" t="s">
        <v>765</v>
      </c>
      <c r="H546" s="177">
        <v>-45.9</v>
      </c>
      <c r="I546" s="6"/>
      <c r="L546" s="173"/>
      <c r="M546" s="178"/>
      <c r="T546" s="179"/>
      <c r="AT546" s="175" t="s">
        <v>187</v>
      </c>
      <c r="AU546" s="175" t="s">
        <v>195</v>
      </c>
      <c r="AV546" s="172" t="s">
        <v>79</v>
      </c>
      <c r="AW546" s="172" t="s">
        <v>33</v>
      </c>
      <c r="AX546" s="172" t="s">
        <v>71</v>
      </c>
      <c r="AY546" s="175" t="s">
        <v>176</v>
      </c>
    </row>
    <row r="547" spans="2:51" s="180" customFormat="1" ht="12">
      <c r="B547" s="181"/>
      <c r="D547" s="174" t="s">
        <v>187</v>
      </c>
      <c r="E547" s="182" t="s">
        <v>3</v>
      </c>
      <c r="F547" s="183" t="s">
        <v>766</v>
      </c>
      <c r="H547" s="182" t="s">
        <v>3</v>
      </c>
      <c r="I547" s="7"/>
      <c r="L547" s="181"/>
      <c r="M547" s="184"/>
      <c r="T547" s="185"/>
      <c r="AT547" s="182" t="s">
        <v>187</v>
      </c>
      <c r="AU547" s="182" t="s">
        <v>195</v>
      </c>
      <c r="AV547" s="180" t="s">
        <v>15</v>
      </c>
      <c r="AW547" s="180" t="s">
        <v>33</v>
      </c>
      <c r="AX547" s="180" t="s">
        <v>71</v>
      </c>
      <c r="AY547" s="182" t="s">
        <v>176</v>
      </c>
    </row>
    <row r="548" spans="2:51" s="172" customFormat="1" ht="12">
      <c r="B548" s="173"/>
      <c r="D548" s="174" t="s">
        <v>187</v>
      </c>
      <c r="E548" s="175" t="s">
        <v>3</v>
      </c>
      <c r="F548" s="176" t="s">
        <v>767</v>
      </c>
      <c r="H548" s="177">
        <v>-30.8</v>
      </c>
      <c r="I548" s="6"/>
      <c r="L548" s="173"/>
      <c r="M548" s="178"/>
      <c r="T548" s="179"/>
      <c r="AT548" s="175" t="s">
        <v>187</v>
      </c>
      <c r="AU548" s="175" t="s">
        <v>195</v>
      </c>
      <c r="AV548" s="172" t="s">
        <v>79</v>
      </c>
      <c r="AW548" s="172" t="s">
        <v>33</v>
      </c>
      <c r="AX548" s="172" t="s">
        <v>71</v>
      </c>
      <c r="AY548" s="175" t="s">
        <v>176</v>
      </c>
    </row>
    <row r="549" spans="2:51" s="172" customFormat="1" ht="12">
      <c r="B549" s="173"/>
      <c r="D549" s="174" t="s">
        <v>187</v>
      </c>
      <c r="E549" s="175" t="s">
        <v>3</v>
      </c>
      <c r="F549" s="176" t="s">
        <v>768</v>
      </c>
      <c r="H549" s="177">
        <v>-60.8</v>
      </c>
      <c r="I549" s="6"/>
      <c r="L549" s="173"/>
      <c r="M549" s="178"/>
      <c r="T549" s="179"/>
      <c r="AT549" s="175" t="s">
        <v>187</v>
      </c>
      <c r="AU549" s="175" t="s">
        <v>195</v>
      </c>
      <c r="AV549" s="172" t="s">
        <v>79</v>
      </c>
      <c r="AW549" s="172" t="s">
        <v>33</v>
      </c>
      <c r="AX549" s="172" t="s">
        <v>71</v>
      </c>
      <c r="AY549" s="175" t="s">
        <v>176</v>
      </c>
    </row>
    <row r="550" spans="2:51" s="172" customFormat="1" ht="12">
      <c r="B550" s="173"/>
      <c r="D550" s="174" t="s">
        <v>187</v>
      </c>
      <c r="E550" s="175" t="s">
        <v>3</v>
      </c>
      <c r="F550" s="176" t="s">
        <v>769</v>
      </c>
      <c r="H550" s="177">
        <v>-36</v>
      </c>
      <c r="I550" s="6"/>
      <c r="L550" s="173"/>
      <c r="M550" s="178"/>
      <c r="T550" s="179"/>
      <c r="AT550" s="175" t="s">
        <v>187</v>
      </c>
      <c r="AU550" s="175" t="s">
        <v>195</v>
      </c>
      <c r="AV550" s="172" t="s">
        <v>79</v>
      </c>
      <c r="AW550" s="172" t="s">
        <v>33</v>
      </c>
      <c r="AX550" s="172" t="s">
        <v>71</v>
      </c>
      <c r="AY550" s="175" t="s">
        <v>176</v>
      </c>
    </row>
    <row r="551" spans="2:51" s="172" customFormat="1" ht="12">
      <c r="B551" s="173"/>
      <c r="D551" s="174" t="s">
        <v>187</v>
      </c>
      <c r="E551" s="175" t="s">
        <v>3</v>
      </c>
      <c r="F551" s="176" t="s">
        <v>770</v>
      </c>
      <c r="H551" s="177">
        <v>-36.4</v>
      </c>
      <c r="I551" s="6"/>
      <c r="L551" s="173"/>
      <c r="M551" s="178"/>
      <c r="T551" s="179"/>
      <c r="AT551" s="175" t="s">
        <v>187</v>
      </c>
      <c r="AU551" s="175" t="s">
        <v>195</v>
      </c>
      <c r="AV551" s="172" t="s">
        <v>79</v>
      </c>
      <c r="AW551" s="172" t="s">
        <v>33</v>
      </c>
      <c r="AX551" s="172" t="s">
        <v>71</v>
      </c>
      <c r="AY551" s="175" t="s">
        <v>176</v>
      </c>
    </row>
    <row r="552" spans="2:51" s="172" customFormat="1" ht="12">
      <c r="B552" s="173"/>
      <c r="D552" s="174" t="s">
        <v>187</v>
      </c>
      <c r="E552" s="175" t="s">
        <v>3</v>
      </c>
      <c r="F552" s="176" t="s">
        <v>771</v>
      </c>
      <c r="H552" s="177">
        <v>-4</v>
      </c>
      <c r="I552" s="6"/>
      <c r="L552" s="173"/>
      <c r="M552" s="178"/>
      <c r="T552" s="179"/>
      <c r="AT552" s="175" t="s">
        <v>187</v>
      </c>
      <c r="AU552" s="175" t="s">
        <v>195</v>
      </c>
      <c r="AV552" s="172" t="s">
        <v>79</v>
      </c>
      <c r="AW552" s="172" t="s">
        <v>33</v>
      </c>
      <c r="AX552" s="172" t="s">
        <v>71</v>
      </c>
      <c r="AY552" s="175" t="s">
        <v>176</v>
      </c>
    </row>
    <row r="553" spans="2:51" s="172" customFormat="1" ht="12">
      <c r="B553" s="173"/>
      <c r="D553" s="174" t="s">
        <v>187</v>
      </c>
      <c r="E553" s="175" t="s">
        <v>3</v>
      </c>
      <c r="F553" s="176" t="s">
        <v>772</v>
      </c>
      <c r="H553" s="177">
        <v>-9.6</v>
      </c>
      <c r="I553" s="6"/>
      <c r="L553" s="173"/>
      <c r="M553" s="178"/>
      <c r="T553" s="179"/>
      <c r="AT553" s="175" t="s">
        <v>187</v>
      </c>
      <c r="AU553" s="175" t="s">
        <v>195</v>
      </c>
      <c r="AV553" s="172" t="s">
        <v>79</v>
      </c>
      <c r="AW553" s="172" t="s">
        <v>33</v>
      </c>
      <c r="AX553" s="172" t="s">
        <v>71</v>
      </c>
      <c r="AY553" s="175" t="s">
        <v>176</v>
      </c>
    </row>
    <row r="554" spans="2:51" s="172" customFormat="1" ht="12">
      <c r="B554" s="173"/>
      <c r="D554" s="174" t="s">
        <v>187</v>
      </c>
      <c r="E554" s="175" t="s">
        <v>3</v>
      </c>
      <c r="F554" s="176" t="s">
        <v>773</v>
      </c>
      <c r="H554" s="177">
        <v>-8.16</v>
      </c>
      <c r="I554" s="6"/>
      <c r="L554" s="173"/>
      <c r="M554" s="178"/>
      <c r="T554" s="179"/>
      <c r="AT554" s="175" t="s">
        <v>187</v>
      </c>
      <c r="AU554" s="175" t="s">
        <v>195</v>
      </c>
      <c r="AV554" s="172" t="s">
        <v>79</v>
      </c>
      <c r="AW554" s="172" t="s">
        <v>33</v>
      </c>
      <c r="AX554" s="172" t="s">
        <v>71</v>
      </c>
      <c r="AY554" s="175" t="s">
        <v>176</v>
      </c>
    </row>
    <row r="555" spans="2:51" s="180" customFormat="1" ht="12">
      <c r="B555" s="181"/>
      <c r="D555" s="174" t="s">
        <v>187</v>
      </c>
      <c r="E555" s="182" t="s">
        <v>3</v>
      </c>
      <c r="F555" s="183" t="s">
        <v>774</v>
      </c>
      <c r="H555" s="182" t="s">
        <v>3</v>
      </c>
      <c r="I555" s="7"/>
      <c r="L555" s="181"/>
      <c r="M555" s="184"/>
      <c r="T555" s="185"/>
      <c r="AT555" s="182" t="s">
        <v>187</v>
      </c>
      <c r="AU555" s="182" t="s">
        <v>195</v>
      </c>
      <c r="AV555" s="180" t="s">
        <v>15</v>
      </c>
      <c r="AW555" s="180" t="s">
        <v>33</v>
      </c>
      <c r="AX555" s="180" t="s">
        <v>71</v>
      </c>
      <c r="AY555" s="182" t="s">
        <v>176</v>
      </c>
    </row>
    <row r="556" spans="2:51" s="172" customFormat="1" ht="12">
      <c r="B556" s="173"/>
      <c r="D556" s="174" t="s">
        <v>187</v>
      </c>
      <c r="E556" s="175" t="s">
        <v>3</v>
      </c>
      <c r="F556" s="176" t="s">
        <v>775</v>
      </c>
      <c r="H556" s="177">
        <v>-2.233</v>
      </c>
      <c r="I556" s="6"/>
      <c r="L556" s="173"/>
      <c r="M556" s="178"/>
      <c r="T556" s="179"/>
      <c r="AT556" s="175" t="s">
        <v>187</v>
      </c>
      <c r="AU556" s="175" t="s">
        <v>195</v>
      </c>
      <c r="AV556" s="172" t="s">
        <v>79</v>
      </c>
      <c r="AW556" s="172" t="s">
        <v>33</v>
      </c>
      <c r="AX556" s="172" t="s">
        <v>71</v>
      </c>
      <c r="AY556" s="175" t="s">
        <v>176</v>
      </c>
    </row>
    <row r="557" spans="2:51" s="180" customFormat="1" ht="12">
      <c r="B557" s="181"/>
      <c r="D557" s="174" t="s">
        <v>187</v>
      </c>
      <c r="E557" s="182" t="s">
        <v>3</v>
      </c>
      <c r="F557" s="183" t="s">
        <v>776</v>
      </c>
      <c r="H557" s="182" t="s">
        <v>3</v>
      </c>
      <c r="I557" s="7"/>
      <c r="L557" s="181"/>
      <c r="M557" s="184"/>
      <c r="T557" s="185"/>
      <c r="AT557" s="182" t="s">
        <v>187</v>
      </c>
      <c r="AU557" s="182" t="s">
        <v>195</v>
      </c>
      <c r="AV557" s="180" t="s">
        <v>15</v>
      </c>
      <c r="AW557" s="180" t="s">
        <v>33</v>
      </c>
      <c r="AX557" s="180" t="s">
        <v>71</v>
      </c>
      <c r="AY557" s="182" t="s">
        <v>176</v>
      </c>
    </row>
    <row r="558" spans="2:51" s="172" customFormat="1" ht="45">
      <c r="B558" s="173"/>
      <c r="D558" s="174" t="s">
        <v>187</v>
      </c>
      <c r="E558" s="175" t="s">
        <v>3</v>
      </c>
      <c r="F558" s="176" t="s">
        <v>777</v>
      </c>
      <c r="H558" s="177">
        <v>-83.693</v>
      </c>
      <c r="I558" s="6"/>
      <c r="L558" s="173"/>
      <c r="M558" s="178"/>
      <c r="T558" s="179"/>
      <c r="AT558" s="175" t="s">
        <v>187</v>
      </c>
      <c r="AU558" s="175" t="s">
        <v>195</v>
      </c>
      <c r="AV558" s="172" t="s">
        <v>79</v>
      </c>
      <c r="AW558" s="172" t="s">
        <v>33</v>
      </c>
      <c r="AX558" s="172" t="s">
        <v>71</v>
      </c>
      <c r="AY558" s="175" t="s">
        <v>176</v>
      </c>
    </row>
    <row r="559" spans="2:51" s="172" customFormat="1" ht="12">
      <c r="B559" s="173"/>
      <c r="D559" s="174" t="s">
        <v>187</v>
      </c>
      <c r="E559" s="175" t="s">
        <v>3</v>
      </c>
      <c r="F559" s="176" t="s">
        <v>778</v>
      </c>
      <c r="H559" s="177">
        <v>-3.9</v>
      </c>
      <c r="I559" s="6"/>
      <c r="L559" s="173"/>
      <c r="M559" s="178"/>
      <c r="T559" s="179"/>
      <c r="AT559" s="175" t="s">
        <v>187</v>
      </c>
      <c r="AU559" s="175" t="s">
        <v>195</v>
      </c>
      <c r="AV559" s="172" t="s">
        <v>79</v>
      </c>
      <c r="AW559" s="172" t="s">
        <v>33</v>
      </c>
      <c r="AX559" s="172" t="s">
        <v>71</v>
      </c>
      <c r="AY559" s="175" t="s">
        <v>176</v>
      </c>
    </row>
    <row r="560" spans="2:51" s="180" customFormat="1" ht="12">
      <c r="B560" s="181"/>
      <c r="D560" s="174" t="s">
        <v>187</v>
      </c>
      <c r="E560" s="182" t="s">
        <v>3</v>
      </c>
      <c r="F560" s="183" t="s">
        <v>779</v>
      </c>
      <c r="H560" s="182" t="s">
        <v>3</v>
      </c>
      <c r="I560" s="7"/>
      <c r="L560" s="181"/>
      <c r="M560" s="184"/>
      <c r="T560" s="185"/>
      <c r="AT560" s="182" t="s">
        <v>187</v>
      </c>
      <c r="AU560" s="182" t="s">
        <v>195</v>
      </c>
      <c r="AV560" s="180" t="s">
        <v>15</v>
      </c>
      <c r="AW560" s="180" t="s">
        <v>33</v>
      </c>
      <c r="AX560" s="180" t="s">
        <v>71</v>
      </c>
      <c r="AY560" s="182" t="s">
        <v>176</v>
      </c>
    </row>
    <row r="561" spans="2:51" s="172" customFormat="1" ht="12">
      <c r="B561" s="173"/>
      <c r="D561" s="174" t="s">
        <v>187</v>
      </c>
      <c r="E561" s="175" t="s">
        <v>3</v>
      </c>
      <c r="F561" s="176" t="s">
        <v>780</v>
      </c>
      <c r="H561" s="177">
        <v>2.19</v>
      </c>
      <c r="I561" s="6"/>
      <c r="L561" s="173"/>
      <c r="M561" s="178"/>
      <c r="T561" s="179"/>
      <c r="AT561" s="175" t="s">
        <v>187</v>
      </c>
      <c r="AU561" s="175" t="s">
        <v>195</v>
      </c>
      <c r="AV561" s="172" t="s">
        <v>79</v>
      </c>
      <c r="AW561" s="172" t="s">
        <v>33</v>
      </c>
      <c r="AX561" s="172" t="s">
        <v>71</v>
      </c>
      <c r="AY561" s="175" t="s">
        <v>176</v>
      </c>
    </row>
    <row r="562" spans="2:51" s="172" customFormat="1" ht="12">
      <c r="B562" s="173"/>
      <c r="D562" s="174" t="s">
        <v>187</v>
      </c>
      <c r="E562" s="175" t="s">
        <v>3</v>
      </c>
      <c r="F562" s="176" t="s">
        <v>781</v>
      </c>
      <c r="H562" s="177">
        <v>3.18</v>
      </c>
      <c r="I562" s="6"/>
      <c r="L562" s="173"/>
      <c r="M562" s="178"/>
      <c r="T562" s="179"/>
      <c r="AT562" s="175" t="s">
        <v>187</v>
      </c>
      <c r="AU562" s="175" t="s">
        <v>195</v>
      </c>
      <c r="AV562" s="172" t="s">
        <v>79</v>
      </c>
      <c r="AW562" s="172" t="s">
        <v>33</v>
      </c>
      <c r="AX562" s="172" t="s">
        <v>71</v>
      </c>
      <c r="AY562" s="175" t="s">
        <v>176</v>
      </c>
    </row>
    <row r="563" spans="2:51" s="172" customFormat="1" ht="12">
      <c r="B563" s="173"/>
      <c r="D563" s="174" t="s">
        <v>187</v>
      </c>
      <c r="E563" s="175" t="s">
        <v>3</v>
      </c>
      <c r="F563" s="176" t="s">
        <v>782</v>
      </c>
      <c r="H563" s="177">
        <v>2.375</v>
      </c>
      <c r="I563" s="6"/>
      <c r="L563" s="173"/>
      <c r="M563" s="178"/>
      <c r="T563" s="179"/>
      <c r="AT563" s="175" t="s">
        <v>187</v>
      </c>
      <c r="AU563" s="175" t="s">
        <v>195</v>
      </c>
      <c r="AV563" s="172" t="s">
        <v>79</v>
      </c>
      <c r="AW563" s="172" t="s">
        <v>33</v>
      </c>
      <c r="AX563" s="172" t="s">
        <v>71</v>
      </c>
      <c r="AY563" s="175" t="s">
        <v>176</v>
      </c>
    </row>
    <row r="564" spans="2:51" s="172" customFormat="1" ht="12">
      <c r="B564" s="173"/>
      <c r="D564" s="174" t="s">
        <v>187</v>
      </c>
      <c r="E564" s="175" t="s">
        <v>3</v>
      </c>
      <c r="F564" s="176" t="s">
        <v>783</v>
      </c>
      <c r="H564" s="177">
        <v>1.77</v>
      </c>
      <c r="I564" s="6"/>
      <c r="L564" s="173"/>
      <c r="M564" s="178"/>
      <c r="T564" s="179"/>
      <c r="AT564" s="175" t="s">
        <v>187</v>
      </c>
      <c r="AU564" s="175" t="s">
        <v>195</v>
      </c>
      <c r="AV564" s="172" t="s">
        <v>79</v>
      </c>
      <c r="AW564" s="172" t="s">
        <v>33</v>
      </c>
      <c r="AX564" s="172" t="s">
        <v>71</v>
      </c>
      <c r="AY564" s="175" t="s">
        <v>176</v>
      </c>
    </row>
    <row r="565" spans="2:51" s="172" customFormat="1" ht="12">
      <c r="B565" s="173"/>
      <c r="D565" s="174" t="s">
        <v>187</v>
      </c>
      <c r="E565" s="175" t="s">
        <v>3</v>
      </c>
      <c r="F565" s="176" t="s">
        <v>784</v>
      </c>
      <c r="H565" s="177">
        <v>3.72</v>
      </c>
      <c r="I565" s="6"/>
      <c r="L565" s="173"/>
      <c r="M565" s="178"/>
      <c r="T565" s="179"/>
      <c r="AT565" s="175" t="s">
        <v>187</v>
      </c>
      <c r="AU565" s="175" t="s">
        <v>195</v>
      </c>
      <c r="AV565" s="172" t="s">
        <v>79</v>
      </c>
      <c r="AW565" s="172" t="s">
        <v>33</v>
      </c>
      <c r="AX565" s="172" t="s">
        <v>71</v>
      </c>
      <c r="AY565" s="175" t="s">
        <v>176</v>
      </c>
    </row>
    <row r="566" spans="2:51" s="172" customFormat="1" ht="12">
      <c r="B566" s="173"/>
      <c r="D566" s="174" t="s">
        <v>187</v>
      </c>
      <c r="E566" s="175" t="s">
        <v>3</v>
      </c>
      <c r="F566" s="176" t="s">
        <v>785</v>
      </c>
      <c r="H566" s="177">
        <v>2.325</v>
      </c>
      <c r="I566" s="6"/>
      <c r="L566" s="173"/>
      <c r="M566" s="178"/>
      <c r="T566" s="179"/>
      <c r="AT566" s="175" t="s">
        <v>187</v>
      </c>
      <c r="AU566" s="175" t="s">
        <v>195</v>
      </c>
      <c r="AV566" s="172" t="s">
        <v>79</v>
      </c>
      <c r="AW566" s="172" t="s">
        <v>33</v>
      </c>
      <c r="AX566" s="172" t="s">
        <v>71</v>
      </c>
      <c r="AY566" s="175" t="s">
        <v>176</v>
      </c>
    </row>
    <row r="567" spans="2:51" s="172" customFormat="1" ht="12">
      <c r="B567" s="173"/>
      <c r="D567" s="174" t="s">
        <v>187</v>
      </c>
      <c r="E567" s="175" t="s">
        <v>3</v>
      </c>
      <c r="F567" s="176" t="s">
        <v>786</v>
      </c>
      <c r="H567" s="177">
        <v>1.86</v>
      </c>
      <c r="I567" s="6"/>
      <c r="L567" s="173"/>
      <c r="M567" s="178"/>
      <c r="T567" s="179"/>
      <c r="AT567" s="175" t="s">
        <v>187</v>
      </c>
      <c r="AU567" s="175" t="s">
        <v>195</v>
      </c>
      <c r="AV567" s="172" t="s">
        <v>79</v>
      </c>
      <c r="AW567" s="172" t="s">
        <v>33</v>
      </c>
      <c r="AX567" s="172" t="s">
        <v>71</v>
      </c>
      <c r="AY567" s="175" t="s">
        <v>176</v>
      </c>
    </row>
    <row r="568" spans="2:51" s="172" customFormat="1" ht="12">
      <c r="B568" s="173"/>
      <c r="D568" s="174" t="s">
        <v>187</v>
      </c>
      <c r="E568" s="175" t="s">
        <v>3</v>
      </c>
      <c r="F568" s="176" t="s">
        <v>787</v>
      </c>
      <c r="H568" s="177">
        <v>8.85</v>
      </c>
      <c r="I568" s="6"/>
      <c r="L568" s="173"/>
      <c r="M568" s="178"/>
      <c r="T568" s="179"/>
      <c r="AT568" s="175" t="s">
        <v>187</v>
      </c>
      <c r="AU568" s="175" t="s">
        <v>195</v>
      </c>
      <c r="AV568" s="172" t="s">
        <v>79</v>
      </c>
      <c r="AW568" s="172" t="s">
        <v>33</v>
      </c>
      <c r="AX568" s="172" t="s">
        <v>71</v>
      </c>
      <c r="AY568" s="175" t="s">
        <v>176</v>
      </c>
    </row>
    <row r="569" spans="2:51" s="172" customFormat="1" ht="12">
      <c r="B569" s="173"/>
      <c r="D569" s="174" t="s">
        <v>187</v>
      </c>
      <c r="E569" s="175" t="s">
        <v>3</v>
      </c>
      <c r="F569" s="176" t="s">
        <v>788</v>
      </c>
      <c r="H569" s="177">
        <v>6.57</v>
      </c>
      <c r="I569" s="6"/>
      <c r="L569" s="173"/>
      <c r="M569" s="178"/>
      <c r="T569" s="179"/>
      <c r="AT569" s="175" t="s">
        <v>187</v>
      </c>
      <c r="AU569" s="175" t="s">
        <v>195</v>
      </c>
      <c r="AV569" s="172" t="s">
        <v>79</v>
      </c>
      <c r="AW569" s="172" t="s">
        <v>33</v>
      </c>
      <c r="AX569" s="172" t="s">
        <v>71</v>
      </c>
      <c r="AY569" s="175" t="s">
        <v>176</v>
      </c>
    </row>
    <row r="570" spans="2:51" s="172" customFormat="1" ht="12">
      <c r="B570" s="173"/>
      <c r="D570" s="174" t="s">
        <v>187</v>
      </c>
      <c r="E570" s="175" t="s">
        <v>3</v>
      </c>
      <c r="F570" s="176" t="s">
        <v>789</v>
      </c>
      <c r="H570" s="177">
        <v>1.545</v>
      </c>
      <c r="I570" s="6"/>
      <c r="L570" s="173"/>
      <c r="M570" s="178"/>
      <c r="T570" s="179"/>
      <c r="AT570" s="175" t="s">
        <v>187</v>
      </c>
      <c r="AU570" s="175" t="s">
        <v>195</v>
      </c>
      <c r="AV570" s="172" t="s">
        <v>79</v>
      </c>
      <c r="AW570" s="172" t="s">
        <v>33</v>
      </c>
      <c r="AX570" s="172" t="s">
        <v>71</v>
      </c>
      <c r="AY570" s="175" t="s">
        <v>176</v>
      </c>
    </row>
    <row r="571" spans="2:51" s="172" customFormat="1" ht="12">
      <c r="B571" s="173"/>
      <c r="D571" s="174" t="s">
        <v>187</v>
      </c>
      <c r="E571" s="175" t="s">
        <v>3</v>
      </c>
      <c r="F571" s="176" t="s">
        <v>790</v>
      </c>
      <c r="H571" s="177">
        <v>2.25</v>
      </c>
      <c r="I571" s="6"/>
      <c r="L571" s="173"/>
      <c r="M571" s="178"/>
      <c r="T571" s="179"/>
      <c r="AT571" s="175" t="s">
        <v>187</v>
      </c>
      <c r="AU571" s="175" t="s">
        <v>195</v>
      </c>
      <c r="AV571" s="172" t="s">
        <v>79</v>
      </c>
      <c r="AW571" s="172" t="s">
        <v>33</v>
      </c>
      <c r="AX571" s="172" t="s">
        <v>71</v>
      </c>
      <c r="AY571" s="175" t="s">
        <v>176</v>
      </c>
    </row>
    <row r="572" spans="2:51" s="172" customFormat="1" ht="12">
      <c r="B572" s="173"/>
      <c r="D572" s="174" t="s">
        <v>187</v>
      </c>
      <c r="E572" s="175" t="s">
        <v>3</v>
      </c>
      <c r="F572" s="176" t="s">
        <v>791</v>
      </c>
      <c r="H572" s="177">
        <v>3.54</v>
      </c>
      <c r="I572" s="6"/>
      <c r="L572" s="173"/>
      <c r="M572" s="178"/>
      <c r="T572" s="179"/>
      <c r="AT572" s="175" t="s">
        <v>187</v>
      </c>
      <c r="AU572" s="175" t="s">
        <v>195</v>
      </c>
      <c r="AV572" s="172" t="s">
        <v>79</v>
      </c>
      <c r="AW572" s="172" t="s">
        <v>33</v>
      </c>
      <c r="AX572" s="172" t="s">
        <v>71</v>
      </c>
      <c r="AY572" s="175" t="s">
        <v>176</v>
      </c>
    </row>
    <row r="573" spans="2:51" s="172" customFormat="1" ht="12">
      <c r="B573" s="173"/>
      <c r="D573" s="174" t="s">
        <v>187</v>
      </c>
      <c r="E573" s="175" t="s">
        <v>3</v>
      </c>
      <c r="F573" s="176" t="s">
        <v>792</v>
      </c>
      <c r="H573" s="177">
        <v>3</v>
      </c>
      <c r="I573" s="6"/>
      <c r="L573" s="173"/>
      <c r="M573" s="178"/>
      <c r="T573" s="179"/>
      <c r="AT573" s="175" t="s">
        <v>187</v>
      </c>
      <c r="AU573" s="175" t="s">
        <v>195</v>
      </c>
      <c r="AV573" s="172" t="s">
        <v>79</v>
      </c>
      <c r="AW573" s="172" t="s">
        <v>33</v>
      </c>
      <c r="AX573" s="172" t="s">
        <v>71</v>
      </c>
      <c r="AY573" s="175" t="s">
        <v>176</v>
      </c>
    </row>
    <row r="574" spans="2:51" s="172" customFormat="1" ht="12">
      <c r="B574" s="173"/>
      <c r="D574" s="174" t="s">
        <v>187</v>
      </c>
      <c r="E574" s="175" t="s">
        <v>3</v>
      </c>
      <c r="F574" s="176" t="s">
        <v>793</v>
      </c>
      <c r="H574" s="177">
        <v>2.07</v>
      </c>
      <c r="I574" s="6"/>
      <c r="L574" s="173"/>
      <c r="M574" s="178"/>
      <c r="T574" s="179"/>
      <c r="AT574" s="175" t="s">
        <v>187</v>
      </c>
      <c r="AU574" s="175" t="s">
        <v>195</v>
      </c>
      <c r="AV574" s="172" t="s">
        <v>79</v>
      </c>
      <c r="AW574" s="172" t="s">
        <v>33</v>
      </c>
      <c r="AX574" s="172" t="s">
        <v>71</v>
      </c>
      <c r="AY574" s="175" t="s">
        <v>176</v>
      </c>
    </row>
    <row r="575" spans="2:51" s="195" customFormat="1" ht="12">
      <c r="B575" s="196"/>
      <c r="D575" s="174" t="s">
        <v>187</v>
      </c>
      <c r="E575" s="197" t="s">
        <v>3</v>
      </c>
      <c r="F575" s="198" t="s">
        <v>794</v>
      </c>
      <c r="H575" s="199">
        <v>2604.791999999999</v>
      </c>
      <c r="I575" s="10"/>
      <c r="L575" s="196"/>
      <c r="M575" s="200"/>
      <c r="T575" s="201"/>
      <c r="AT575" s="197" t="s">
        <v>187</v>
      </c>
      <c r="AU575" s="197" t="s">
        <v>195</v>
      </c>
      <c r="AV575" s="195" t="s">
        <v>195</v>
      </c>
      <c r="AW575" s="195" t="s">
        <v>33</v>
      </c>
      <c r="AX575" s="195" t="s">
        <v>71</v>
      </c>
      <c r="AY575" s="197" t="s">
        <v>176</v>
      </c>
    </row>
    <row r="576" spans="2:51" s="180" customFormat="1" ht="12">
      <c r="B576" s="181"/>
      <c r="D576" s="174" t="s">
        <v>187</v>
      </c>
      <c r="E576" s="182" t="s">
        <v>3</v>
      </c>
      <c r="F576" s="183" t="s">
        <v>457</v>
      </c>
      <c r="H576" s="182" t="s">
        <v>3</v>
      </c>
      <c r="I576" s="7"/>
      <c r="L576" s="181"/>
      <c r="M576" s="184"/>
      <c r="T576" s="185"/>
      <c r="AT576" s="182" t="s">
        <v>187</v>
      </c>
      <c r="AU576" s="182" t="s">
        <v>195</v>
      </c>
      <c r="AV576" s="180" t="s">
        <v>15</v>
      </c>
      <c r="AW576" s="180" t="s">
        <v>33</v>
      </c>
      <c r="AX576" s="180" t="s">
        <v>71</v>
      </c>
      <c r="AY576" s="182" t="s">
        <v>176</v>
      </c>
    </row>
    <row r="577" spans="2:51" s="172" customFormat="1" ht="12">
      <c r="B577" s="173"/>
      <c r="D577" s="174" t="s">
        <v>187</v>
      </c>
      <c r="E577" s="175" t="s">
        <v>3</v>
      </c>
      <c r="F577" s="176" t="s">
        <v>795</v>
      </c>
      <c r="H577" s="177">
        <v>108</v>
      </c>
      <c r="I577" s="6"/>
      <c r="L577" s="173"/>
      <c r="M577" s="178"/>
      <c r="T577" s="179"/>
      <c r="AT577" s="175" t="s">
        <v>187</v>
      </c>
      <c r="AU577" s="175" t="s">
        <v>195</v>
      </c>
      <c r="AV577" s="172" t="s">
        <v>79</v>
      </c>
      <c r="AW577" s="172" t="s">
        <v>33</v>
      </c>
      <c r="AX577" s="172" t="s">
        <v>71</v>
      </c>
      <c r="AY577" s="175" t="s">
        <v>176</v>
      </c>
    </row>
    <row r="578" spans="2:51" s="180" customFormat="1" ht="12">
      <c r="B578" s="181"/>
      <c r="D578" s="174" t="s">
        <v>187</v>
      </c>
      <c r="E578" s="182" t="s">
        <v>3</v>
      </c>
      <c r="F578" s="183" t="s">
        <v>776</v>
      </c>
      <c r="H578" s="182" t="s">
        <v>3</v>
      </c>
      <c r="I578" s="7"/>
      <c r="L578" s="181"/>
      <c r="M578" s="184"/>
      <c r="T578" s="185"/>
      <c r="AT578" s="182" t="s">
        <v>187</v>
      </c>
      <c r="AU578" s="182" t="s">
        <v>195</v>
      </c>
      <c r="AV578" s="180" t="s">
        <v>15</v>
      </c>
      <c r="AW578" s="180" t="s">
        <v>33</v>
      </c>
      <c r="AX578" s="180" t="s">
        <v>71</v>
      </c>
      <c r="AY578" s="182" t="s">
        <v>176</v>
      </c>
    </row>
    <row r="579" spans="2:51" s="172" customFormat="1" ht="12">
      <c r="B579" s="173"/>
      <c r="D579" s="174" t="s">
        <v>187</v>
      </c>
      <c r="E579" s="175" t="s">
        <v>3</v>
      </c>
      <c r="F579" s="176" t="s">
        <v>459</v>
      </c>
      <c r="H579" s="177">
        <v>-8</v>
      </c>
      <c r="I579" s="6"/>
      <c r="L579" s="173"/>
      <c r="M579" s="178"/>
      <c r="T579" s="179"/>
      <c r="AT579" s="175" t="s">
        <v>187</v>
      </c>
      <c r="AU579" s="175" t="s">
        <v>195</v>
      </c>
      <c r="AV579" s="172" t="s">
        <v>79</v>
      </c>
      <c r="AW579" s="172" t="s">
        <v>33</v>
      </c>
      <c r="AX579" s="172" t="s">
        <v>71</v>
      </c>
      <c r="AY579" s="175" t="s">
        <v>176</v>
      </c>
    </row>
    <row r="580" spans="2:51" s="180" customFormat="1" ht="12">
      <c r="B580" s="181"/>
      <c r="D580" s="174" t="s">
        <v>187</v>
      </c>
      <c r="E580" s="182" t="s">
        <v>3</v>
      </c>
      <c r="F580" s="183" t="s">
        <v>779</v>
      </c>
      <c r="H580" s="182" t="s">
        <v>3</v>
      </c>
      <c r="I580" s="7"/>
      <c r="L580" s="181"/>
      <c r="M580" s="184"/>
      <c r="T580" s="185"/>
      <c r="AT580" s="182" t="s">
        <v>187</v>
      </c>
      <c r="AU580" s="182" t="s">
        <v>195</v>
      </c>
      <c r="AV580" s="180" t="s">
        <v>15</v>
      </c>
      <c r="AW580" s="180" t="s">
        <v>33</v>
      </c>
      <c r="AX580" s="180" t="s">
        <v>71</v>
      </c>
      <c r="AY580" s="182" t="s">
        <v>176</v>
      </c>
    </row>
    <row r="581" spans="2:51" s="172" customFormat="1" ht="22.5">
      <c r="B581" s="173"/>
      <c r="D581" s="174" t="s">
        <v>187</v>
      </c>
      <c r="E581" s="175" t="s">
        <v>3</v>
      </c>
      <c r="F581" s="176" t="s">
        <v>796</v>
      </c>
      <c r="H581" s="177">
        <v>5.31</v>
      </c>
      <c r="I581" s="6"/>
      <c r="L581" s="173"/>
      <c r="M581" s="178"/>
      <c r="T581" s="179"/>
      <c r="AT581" s="175" t="s">
        <v>187</v>
      </c>
      <c r="AU581" s="175" t="s">
        <v>195</v>
      </c>
      <c r="AV581" s="172" t="s">
        <v>79</v>
      </c>
      <c r="AW581" s="172" t="s">
        <v>33</v>
      </c>
      <c r="AX581" s="172" t="s">
        <v>71</v>
      </c>
      <c r="AY581" s="175" t="s">
        <v>176</v>
      </c>
    </row>
    <row r="582" spans="2:51" s="195" customFormat="1" ht="12">
      <c r="B582" s="196"/>
      <c r="D582" s="174" t="s">
        <v>187</v>
      </c>
      <c r="E582" s="197" t="s">
        <v>3</v>
      </c>
      <c r="F582" s="198" t="s">
        <v>794</v>
      </c>
      <c r="H582" s="199">
        <v>105.31</v>
      </c>
      <c r="I582" s="10"/>
      <c r="L582" s="196"/>
      <c r="M582" s="200"/>
      <c r="T582" s="201"/>
      <c r="AT582" s="197" t="s">
        <v>187</v>
      </c>
      <c r="AU582" s="197" t="s">
        <v>195</v>
      </c>
      <c r="AV582" s="195" t="s">
        <v>195</v>
      </c>
      <c r="AW582" s="195" t="s">
        <v>33</v>
      </c>
      <c r="AX582" s="195" t="s">
        <v>71</v>
      </c>
      <c r="AY582" s="197" t="s">
        <v>176</v>
      </c>
    </row>
    <row r="583" spans="2:51" s="180" customFormat="1" ht="12">
      <c r="B583" s="181"/>
      <c r="D583" s="174" t="s">
        <v>187</v>
      </c>
      <c r="E583" s="182" t="s">
        <v>3</v>
      </c>
      <c r="F583" s="183" t="s">
        <v>586</v>
      </c>
      <c r="H583" s="182" t="s">
        <v>3</v>
      </c>
      <c r="I583" s="7"/>
      <c r="L583" s="181"/>
      <c r="M583" s="184"/>
      <c r="T583" s="185"/>
      <c r="AT583" s="182" t="s">
        <v>187</v>
      </c>
      <c r="AU583" s="182" t="s">
        <v>195</v>
      </c>
      <c r="AV583" s="180" t="s">
        <v>15</v>
      </c>
      <c r="AW583" s="180" t="s">
        <v>33</v>
      </c>
      <c r="AX583" s="180" t="s">
        <v>71</v>
      </c>
      <c r="AY583" s="182" t="s">
        <v>176</v>
      </c>
    </row>
    <row r="584" spans="2:51" s="172" customFormat="1" ht="12">
      <c r="B584" s="173"/>
      <c r="D584" s="174" t="s">
        <v>187</v>
      </c>
      <c r="E584" s="175" t="s">
        <v>3</v>
      </c>
      <c r="F584" s="176" t="s">
        <v>797</v>
      </c>
      <c r="H584" s="177">
        <v>12</v>
      </c>
      <c r="I584" s="6"/>
      <c r="L584" s="173"/>
      <c r="M584" s="178"/>
      <c r="T584" s="179"/>
      <c r="AT584" s="175" t="s">
        <v>187</v>
      </c>
      <c r="AU584" s="175" t="s">
        <v>195</v>
      </c>
      <c r="AV584" s="172" t="s">
        <v>79</v>
      </c>
      <c r="AW584" s="172" t="s">
        <v>33</v>
      </c>
      <c r="AX584" s="172" t="s">
        <v>71</v>
      </c>
      <c r="AY584" s="175" t="s">
        <v>176</v>
      </c>
    </row>
    <row r="585" spans="2:51" s="195" customFormat="1" ht="12">
      <c r="B585" s="196"/>
      <c r="D585" s="174" t="s">
        <v>187</v>
      </c>
      <c r="E585" s="197" t="s">
        <v>3</v>
      </c>
      <c r="F585" s="198" t="s">
        <v>794</v>
      </c>
      <c r="H585" s="199">
        <v>12</v>
      </c>
      <c r="I585" s="10"/>
      <c r="L585" s="196"/>
      <c r="M585" s="200"/>
      <c r="T585" s="201"/>
      <c r="AT585" s="197" t="s">
        <v>187</v>
      </c>
      <c r="AU585" s="197" t="s">
        <v>195</v>
      </c>
      <c r="AV585" s="195" t="s">
        <v>195</v>
      </c>
      <c r="AW585" s="195" t="s">
        <v>33</v>
      </c>
      <c r="AX585" s="195" t="s">
        <v>71</v>
      </c>
      <c r="AY585" s="197" t="s">
        <v>176</v>
      </c>
    </row>
    <row r="586" spans="2:51" s="186" customFormat="1" ht="12">
      <c r="B586" s="187"/>
      <c r="D586" s="174" t="s">
        <v>187</v>
      </c>
      <c r="E586" s="188" t="s">
        <v>3</v>
      </c>
      <c r="F586" s="189" t="s">
        <v>206</v>
      </c>
      <c r="H586" s="190">
        <v>2722.101999999999</v>
      </c>
      <c r="I586" s="8"/>
      <c r="L586" s="187"/>
      <c r="M586" s="191"/>
      <c r="T586" s="192"/>
      <c r="AT586" s="188" t="s">
        <v>187</v>
      </c>
      <c r="AU586" s="188" t="s">
        <v>195</v>
      </c>
      <c r="AV586" s="186" t="s">
        <v>183</v>
      </c>
      <c r="AW586" s="186" t="s">
        <v>33</v>
      </c>
      <c r="AX586" s="186" t="s">
        <v>15</v>
      </c>
      <c r="AY586" s="188" t="s">
        <v>176</v>
      </c>
    </row>
    <row r="587" spans="2:65" s="99" customFormat="1" ht="37.9" customHeight="1">
      <c r="B587" s="100"/>
      <c r="C587" s="206" t="s">
        <v>798</v>
      </c>
      <c r="D587" s="206" t="s">
        <v>178</v>
      </c>
      <c r="E587" s="207" t="s">
        <v>799</v>
      </c>
      <c r="F587" s="208" t="s">
        <v>800</v>
      </c>
      <c r="G587" s="209" t="s">
        <v>181</v>
      </c>
      <c r="H587" s="210">
        <v>348.12</v>
      </c>
      <c r="I587" s="4"/>
      <c r="J587" s="211">
        <f>ROUND(I587*H587,2)</f>
        <v>0</v>
      </c>
      <c r="K587" s="208" t="s">
        <v>182</v>
      </c>
      <c r="L587" s="100"/>
      <c r="M587" s="212" t="s">
        <v>3</v>
      </c>
      <c r="N587" s="163" t="s">
        <v>42</v>
      </c>
      <c r="P587" s="164">
        <f>O587*H587</f>
        <v>0</v>
      </c>
      <c r="Q587" s="164">
        <v>0.01575</v>
      </c>
      <c r="R587" s="164">
        <f>Q587*H587</f>
        <v>5.48289</v>
      </c>
      <c r="S587" s="164">
        <v>0</v>
      </c>
      <c r="T587" s="165">
        <f>S587*H587</f>
        <v>0</v>
      </c>
      <c r="AR587" s="166" t="s">
        <v>183</v>
      </c>
      <c r="AT587" s="166" t="s">
        <v>178</v>
      </c>
      <c r="AU587" s="166" t="s">
        <v>195</v>
      </c>
      <c r="AY587" s="92" t="s">
        <v>176</v>
      </c>
      <c r="BE587" s="167">
        <f>IF(N587="základní",J587,0)</f>
        <v>0</v>
      </c>
      <c r="BF587" s="167">
        <f>IF(N587="snížená",J587,0)</f>
        <v>0</v>
      </c>
      <c r="BG587" s="167">
        <f>IF(N587="zákl. přenesená",J587,0)</f>
        <v>0</v>
      </c>
      <c r="BH587" s="167">
        <f>IF(N587="sníž. přenesená",J587,0)</f>
        <v>0</v>
      </c>
      <c r="BI587" s="167">
        <f>IF(N587="nulová",J587,0)</f>
        <v>0</v>
      </c>
      <c r="BJ587" s="92" t="s">
        <v>15</v>
      </c>
      <c r="BK587" s="167">
        <f>ROUND(I587*H587,2)</f>
        <v>0</v>
      </c>
      <c r="BL587" s="92" t="s">
        <v>183</v>
      </c>
      <c r="BM587" s="166" t="s">
        <v>801</v>
      </c>
    </row>
    <row r="588" spans="2:47" s="99" customFormat="1" ht="12">
      <c r="B588" s="100"/>
      <c r="D588" s="168" t="s">
        <v>185</v>
      </c>
      <c r="F588" s="169" t="s">
        <v>802</v>
      </c>
      <c r="I588" s="5"/>
      <c r="L588" s="100"/>
      <c r="M588" s="170"/>
      <c r="T588" s="171"/>
      <c r="AT588" s="92" t="s">
        <v>185</v>
      </c>
      <c r="AU588" s="92" t="s">
        <v>195</v>
      </c>
    </row>
    <row r="589" spans="2:51" s="180" customFormat="1" ht="12">
      <c r="B589" s="181"/>
      <c r="D589" s="174" t="s">
        <v>187</v>
      </c>
      <c r="E589" s="182" t="s">
        <v>3</v>
      </c>
      <c r="F589" s="183" t="s">
        <v>803</v>
      </c>
      <c r="H589" s="182" t="s">
        <v>3</v>
      </c>
      <c r="I589" s="7"/>
      <c r="L589" s="181"/>
      <c r="M589" s="184"/>
      <c r="T589" s="185"/>
      <c r="AT589" s="182" t="s">
        <v>187</v>
      </c>
      <c r="AU589" s="182" t="s">
        <v>195</v>
      </c>
      <c r="AV589" s="180" t="s">
        <v>15</v>
      </c>
      <c r="AW589" s="180" t="s">
        <v>33</v>
      </c>
      <c r="AX589" s="180" t="s">
        <v>71</v>
      </c>
      <c r="AY589" s="182" t="s">
        <v>176</v>
      </c>
    </row>
    <row r="590" spans="2:51" s="172" customFormat="1" ht="12">
      <c r="B590" s="173"/>
      <c r="D590" s="174" t="s">
        <v>187</v>
      </c>
      <c r="E590" s="175" t="s">
        <v>3</v>
      </c>
      <c r="F590" s="176" t="s">
        <v>804</v>
      </c>
      <c r="H590" s="177">
        <v>348.12</v>
      </c>
      <c r="I590" s="6"/>
      <c r="L590" s="173"/>
      <c r="M590" s="178"/>
      <c r="T590" s="179"/>
      <c r="AT590" s="175" t="s">
        <v>187</v>
      </c>
      <c r="AU590" s="175" t="s">
        <v>195</v>
      </c>
      <c r="AV590" s="172" t="s">
        <v>79</v>
      </c>
      <c r="AW590" s="172" t="s">
        <v>33</v>
      </c>
      <c r="AX590" s="172" t="s">
        <v>15</v>
      </c>
      <c r="AY590" s="175" t="s">
        <v>176</v>
      </c>
    </row>
    <row r="591" spans="2:65" s="99" customFormat="1" ht="44.25" customHeight="1">
      <c r="B591" s="100"/>
      <c r="C591" s="206" t="s">
        <v>805</v>
      </c>
      <c r="D591" s="206" t="s">
        <v>178</v>
      </c>
      <c r="E591" s="207" t="s">
        <v>806</v>
      </c>
      <c r="F591" s="208" t="s">
        <v>807</v>
      </c>
      <c r="G591" s="209" t="s">
        <v>181</v>
      </c>
      <c r="H591" s="210">
        <v>2308.608</v>
      </c>
      <c r="I591" s="4"/>
      <c r="J591" s="211">
        <f>ROUND(I591*H591,2)</f>
        <v>0</v>
      </c>
      <c r="K591" s="208" t="s">
        <v>182</v>
      </c>
      <c r="L591" s="100"/>
      <c r="M591" s="212" t="s">
        <v>3</v>
      </c>
      <c r="N591" s="163" t="s">
        <v>42</v>
      </c>
      <c r="P591" s="164">
        <f>O591*H591</f>
        <v>0</v>
      </c>
      <c r="Q591" s="164">
        <v>0.01838</v>
      </c>
      <c r="R591" s="164">
        <f>Q591*H591</f>
        <v>42.43221504</v>
      </c>
      <c r="S591" s="164">
        <v>0</v>
      </c>
      <c r="T591" s="165">
        <f>S591*H591</f>
        <v>0</v>
      </c>
      <c r="AR591" s="166" t="s">
        <v>183</v>
      </c>
      <c r="AT591" s="166" t="s">
        <v>178</v>
      </c>
      <c r="AU591" s="166" t="s">
        <v>195</v>
      </c>
      <c r="AY591" s="92" t="s">
        <v>176</v>
      </c>
      <c r="BE591" s="167">
        <f>IF(N591="základní",J591,0)</f>
        <v>0</v>
      </c>
      <c r="BF591" s="167">
        <f>IF(N591="snížená",J591,0)</f>
        <v>0</v>
      </c>
      <c r="BG591" s="167">
        <f>IF(N591="zákl. přenesená",J591,0)</f>
        <v>0</v>
      </c>
      <c r="BH591" s="167">
        <f>IF(N591="sníž. přenesená",J591,0)</f>
        <v>0</v>
      </c>
      <c r="BI591" s="167">
        <f>IF(N591="nulová",J591,0)</f>
        <v>0</v>
      </c>
      <c r="BJ591" s="92" t="s">
        <v>15</v>
      </c>
      <c r="BK591" s="167">
        <f>ROUND(I591*H591,2)</f>
        <v>0</v>
      </c>
      <c r="BL591" s="92" t="s">
        <v>183</v>
      </c>
      <c r="BM591" s="166" t="s">
        <v>808</v>
      </c>
    </row>
    <row r="592" spans="2:47" s="99" customFormat="1" ht="12">
      <c r="B592" s="100"/>
      <c r="D592" s="168" t="s">
        <v>185</v>
      </c>
      <c r="F592" s="169" t="s">
        <v>809</v>
      </c>
      <c r="I592" s="5"/>
      <c r="L592" s="100"/>
      <c r="M592" s="170"/>
      <c r="T592" s="171"/>
      <c r="AT592" s="92" t="s">
        <v>185</v>
      </c>
      <c r="AU592" s="92" t="s">
        <v>195</v>
      </c>
    </row>
    <row r="593" spans="2:51" s="180" customFormat="1" ht="12">
      <c r="B593" s="181"/>
      <c r="D593" s="174" t="s">
        <v>187</v>
      </c>
      <c r="E593" s="182" t="s">
        <v>3</v>
      </c>
      <c r="F593" s="183" t="s">
        <v>810</v>
      </c>
      <c r="H593" s="182" t="s">
        <v>3</v>
      </c>
      <c r="I593" s="7"/>
      <c r="L593" s="181"/>
      <c r="M593" s="184"/>
      <c r="T593" s="185"/>
      <c r="AT593" s="182" t="s">
        <v>187</v>
      </c>
      <c r="AU593" s="182" t="s">
        <v>195</v>
      </c>
      <c r="AV593" s="180" t="s">
        <v>15</v>
      </c>
      <c r="AW593" s="180" t="s">
        <v>33</v>
      </c>
      <c r="AX593" s="180" t="s">
        <v>71</v>
      </c>
      <c r="AY593" s="182" t="s">
        <v>176</v>
      </c>
    </row>
    <row r="594" spans="2:51" s="172" customFormat="1" ht="12">
      <c r="B594" s="173"/>
      <c r="D594" s="174" t="s">
        <v>187</v>
      </c>
      <c r="E594" s="175" t="s">
        <v>3</v>
      </c>
      <c r="F594" s="176" t="s">
        <v>811</v>
      </c>
      <c r="H594" s="177">
        <v>2722.102</v>
      </c>
      <c r="I594" s="6"/>
      <c r="L594" s="173"/>
      <c r="M594" s="178"/>
      <c r="T594" s="179"/>
      <c r="AT594" s="175" t="s">
        <v>187</v>
      </c>
      <c r="AU594" s="175" t="s">
        <v>195</v>
      </c>
      <c r="AV594" s="172" t="s">
        <v>79</v>
      </c>
      <c r="AW594" s="172" t="s">
        <v>33</v>
      </c>
      <c r="AX594" s="172" t="s">
        <v>71</v>
      </c>
      <c r="AY594" s="175" t="s">
        <v>176</v>
      </c>
    </row>
    <row r="595" spans="2:51" s="180" customFormat="1" ht="12">
      <c r="B595" s="181"/>
      <c r="D595" s="174" t="s">
        <v>187</v>
      </c>
      <c r="E595" s="182" t="s">
        <v>3</v>
      </c>
      <c r="F595" s="183" t="s">
        <v>812</v>
      </c>
      <c r="H595" s="182" t="s">
        <v>3</v>
      </c>
      <c r="I595" s="7"/>
      <c r="L595" s="181"/>
      <c r="M595" s="184"/>
      <c r="T595" s="185"/>
      <c r="AT595" s="182" t="s">
        <v>187</v>
      </c>
      <c r="AU595" s="182" t="s">
        <v>195</v>
      </c>
      <c r="AV595" s="180" t="s">
        <v>15</v>
      </c>
      <c r="AW595" s="180" t="s">
        <v>33</v>
      </c>
      <c r="AX595" s="180" t="s">
        <v>71</v>
      </c>
      <c r="AY595" s="182" t="s">
        <v>176</v>
      </c>
    </row>
    <row r="596" spans="2:51" s="172" customFormat="1" ht="12">
      <c r="B596" s="173"/>
      <c r="D596" s="174" t="s">
        <v>187</v>
      </c>
      <c r="E596" s="175" t="s">
        <v>3</v>
      </c>
      <c r="F596" s="176" t="s">
        <v>813</v>
      </c>
      <c r="H596" s="177">
        <v>-348.12</v>
      </c>
      <c r="I596" s="6"/>
      <c r="L596" s="173"/>
      <c r="M596" s="178"/>
      <c r="T596" s="179"/>
      <c r="AT596" s="175" t="s">
        <v>187</v>
      </c>
      <c r="AU596" s="175" t="s">
        <v>195</v>
      </c>
      <c r="AV596" s="172" t="s">
        <v>79</v>
      </c>
      <c r="AW596" s="172" t="s">
        <v>33</v>
      </c>
      <c r="AX596" s="172" t="s">
        <v>71</v>
      </c>
      <c r="AY596" s="175" t="s">
        <v>176</v>
      </c>
    </row>
    <row r="597" spans="2:51" s="180" customFormat="1" ht="12">
      <c r="B597" s="181"/>
      <c r="D597" s="174" t="s">
        <v>187</v>
      </c>
      <c r="E597" s="182" t="s">
        <v>3</v>
      </c>
      <c r="F597" s="183" t="s">
        <v>814</v>
      </c>
      <c r="H597" s="182" t="s">
        <v>3</v>
      </c>
      <c r="I597" s="7"/>
      <c r="L597" s="181"/>
      <c r="M597" s="184"/>
      <c r="T597" s="185"/>
      <c r="AT597" s="182" t="s">
        <v>187</v>
      </c>
      <c r="AU597" s="182" t="s">
        <v>195</v>
      </c>
      <c r="AV597" s="180" t="s">
        <v>15</v>
      </c>
      <c r="AW597" s="180" t="s">
        <v>33</v>
      </c>
      <c r="AX597" s="180" t="s">
        <v>71</v>
      </c>
      <c r="AY597" s="182" t="s">
        <v>176</v>
      </c>
    </row>
    <row r="598" spans="2:51" s="172" customFormat="1" ht="12">
      <c r="B598" s="173"/>
      <c r="D598" s="174" t="s">
        <v>187</v>
      </c>
      <c r="E598" s="175" t="s">
        <v>3</v>
      </c>
      <c r="F598" s="176" t="s">
        <v>815</v>
      </c>
      <c r="H598" s="177">
        <v>-65.374</v>
      </c>
      <c r="I598" s="6"/>
      <c r="L598" s="173"/>
      <c r="M598" s="178"/>
      <c r="T598" s="179"/>
      <c r="AT598" s="175" t="s">
        <v>187</v>
      </c>
      <c r="AU598" s="175" t="s">
        <v>195</v>
      </c>
      <c r="AV598" s="172" t="s">
        <v>79</v>
      </c>
      <c r="AW598" s="172" t="s">
        <v>33</v>
      </c>
      <c r="AX598" s="172" t="s">
        <v>71</v>
      </c>
      <c r="AY598" s="175" t="s">
        <v>176</v>
      </c>
    </row>
    <row r="599" spans="2:51" s="186" customFormat="1" ht="12">
      <c r="B599" s="187"/>
      <c r="D599" s="174" t="s">
        <v>187</v>
      </c>
      <c r="E599" s="188" t="s">
        <v>3</v>
      </c>
      <c r="F599" s="189" t="s">
        <v>206</v>
      </c>
      <c r="H599" s="190">
        <v>2308.608</v>
      </c>
      <c r="I599" s="8"/>
      <c r="L599" s="187"/>
      <c r="M599" s="191"/>
      <c r="T599" s="192"/>
      <c r="AT599" s="188" t="s">
        <v>187</v>
      </c>
      <c r="AU599" s="188" t="s">
        <v>195</v>
      </c>
      <c r="AV599" s="186" t="s">
        <v>183</v>
      </c>
      <c r="AW599" s="186" t="s">
        <v>33</v>
      </c>
      <c r="AX599" s="186" t="s">
        <v>15</v>
      </c>
      <c r="AY599" s="188" t="s">
        <v>176</v>
      </c>
    </row>
    <row r="600" spans="2:65" s="99" customFormat="1" ht="37.9" customHeight="1">
      <c r="B600" s="100"/>
      <c r="C600" s="206" t="s">
        <v>816</v>
      </c>
      <c r="D600" s="206" t="s">
        <v>178</v>
      </c>
      <c r="E600" s="207" t="s">
        <v>817</v>
      </c>
      <c r="F600" s="208" t="s">
        <v>818</v>
      </c>
      <c r="G600" s="209" t="s">
        <v>181</v>
      </c>
      <c r="H600" s="210">
        <v>65.374</v>
      </c>
      <c r="I600" s="4"/>
      <c r="J600" s="211">
        <f>ROUND(I600*H600,2)</f>
        <v>0</v>
      </c>
      <c r="K600" s="208" t="s">
        <v>182</v>
      </c>
      <c r="L600" s="100"/>
      <c r="M600" s="212" t="s">
        <v>3</v>
      </c>
      <c r="N600" s="163" t="s">
        <v>42</v>
      </c>
      <c r="P600" s="164">
        <f>O600*H600</f>
        <v>0</v>
      </c>
      <c r="Q600" s="164">
        <v>0.02625</v>
      </c>
      <c r="R600" s="164">
        <f>Q600*H600</f>
        <v>1.7160674999999999</v>
      </c>
      <c r="S600" s="164">
        <v>0</v>
      </c>
      <c r="T600" s="165">
        <f>S600*H600</f>
        <v>0</v>
      </c>
      <c r="AR600" s="166" t="s">
        <v>183</v>
      </c>
      <c r="AT600" s="166" t="s">
        <v>178</v>
      </c>
      <c r="AU600" s="166" t="s">
        <v>195</v>
      </c>
      <c r="AY600" s="92" t="s">
        <v>176</v>
      </c>
      <c r="BE600" s="167">
        <f>IF(N600="základní",J600,0)</f>
        <v>0</v>
      </c>
      <c r="BF600" s="167">
        <f>IF(N600="snížená",J600,0)</f>
        <v>0</v>
      </c>
      <c r="BG600" s="167">
        <f>IF(N600="zákl. přenesená",J600,0)</f>
        <v>0</v>
      </c>
      <c r="BH600" s="167">
        <f>IF(N600="sníž. přenesená",J600,0)</f>
        <v>0</v>
      </c>
      <c r="BI600" s="167">
        <f>IF(N600="nulová",J600,0)</f>
        <v>0</v>
      </c>
      <c r="BJ600" s="92" t="s">
        <v>15</v>
      </c>
      <c r="BK600" s="167">
        <f>ROUND(I600*H600,2)</f>
        <v>0</v>
      </c>
      <c r="BL600" s="92" t="s">
        <v>183</v>
      </c>
      <c r="BM600" s="166" t="s">
        <v>819</v>
      </c>
    </row>
    <row r="601" spans="2:47" s="99" customFormat="1" ht="12">
      <c r="B601" s="100"/>
      <c r="D601" s="168" t="s">
        <v>185</v>
      </c>
      <c r="F601" s="169" t="s">
        <v>820</v>
      </c>
      <c r="I601" s="5"/>
      <c r="L601" s="100"/>
      <c r="M601" s="170"/>
      <c r="T601" s="171"/>
      <c r="AT601" s="92" t="s">
        <v>185</v>
      </c>
      <c r="AU601" s="92" t="s">
        <v>195</v>
      </c>
    </row>
    <row r="602" spans="2:51" s="180" customFormat="1" ht="12">
      <c r="B602" s="181"/>
      <c r="D602" s="174" t="s">
        <v>187</v>
      </c>
      <c r="E602" s="182" t="s">
        <v>3</v>
      </c>
      <c r="F602" s="183" t="s">
        <v>821</v>
      </c>
      <c r="H602" s="182" t="s">
        <v>3</v>
      </c>
      <c r="I602" s="7"/>
      <c r="L602" s="181"/>
      <c r="M602" s="184"/>
      <c r="T602" s="185"/>
      <c r="AT602" s="182" t="s">
        <v>187</v>
      </c>
      <c r="AU602" s="182" t="s">
        <v>195</v>
      </c>
      <c r="AV602" s="180" t="s">
        <v>15</v>
      </c>
      <c r="AW602" s="180" t="s">
        <v>33</v>
      </c>
      <c r="AX602" s="180" t="s">
        <v>71</v>
      </c>
      <c r="AY602" s="182" t="s">
        <v>176</v>
      </c>
    </row>
    <row r="603" spans="2:51" s="172" customFormat="1" ht="12">
      <c r="B603" s="173"/>
      <c r="D603" s="174" t="s">
        <v>187</v>
      </c>
      <c r="E603" s="175" t="s">
        <v>3</v>
      </c>
      <c r="F603" s="176" t="s">
        <v>822</v>
      </c>
      <c r="H603" s="177">
        <v>72.505</v>
      </c>
      <c r="I603" s="6"/>
      <c r="L603" s="173"/>
      <c r="M603" s="178"/>
      <c r="T603" s="179"/>
      <c r="AT603" s="175" t="s">
        <v>187</v>
      </c>
      <c r="AU603" s="175" t="s">
        <v>195</v>
      </c>
      <c r="AV603" s="172" t="s">
        <v>79</v>
      </c>
      <c r="AW603" s="172" t="s">
        <v>33</v>
      </c>
      <c r="AX603" s="172" t="s">
        <v>71</v>
      </c>
      <c r="AY603" s="175" t="s">
        <v>176</v>
      </c>
    </row>
    <row r="604" spans="2:51" s="172" customFormat="1" ht="12">
      <c r="B604" s="173"/>
      <c r="D604" s="174" t="s">
        <v>187</v>
      </c>
      <c r="E604" s="175" t="s">
        <v>3</v>
      </c>
      <c r="F604" s="176" t="s">
        <v>823</v>
      </c>
      <c r="H604" s="177">
        <v>-8.606</v>
      </c>
      <c r="I604" s="6"/>
      <c r="L604" s="173"/>
      <c r="M604" s="178"/>
      <c r="T604" s="179"/>
      <c r="AT604" s="175" t="s">
        <v>187</v>
      </c>
      <c r="AU604" s="175" t="s">
        <v>195</v>
      </c>
      <c r="AV604" s="172" t="s">
        <v>79</v>
      </c>
      <c r="AW604" s="172" t="s">
        <v>33</v>
      </c>
      <c r="AX604" s="172" t="s">
        <v>71</v>
      </c>
      <c r="AY604" s="175" t="s">
        <v>176</v>
      </c>
    </row>
    <row r="605" spans="2:51" s="172" customFormat="1" ht="12">
      <c r="B605" s="173"/>
      <c r="D605" s="174" t="s">
        <v>187</v>
      </c>
      <c r="E605" s="175" t="s">
        <v>3</v>
      </c>
      <c r="F605" s="176" t="s">
        <v>824</v>
      </c>
      <c r="H605" s="177">
        <v>1.475</v>
      </c>
      <c r="I605" s="6"/>
      <c r="L605" s="173"/>
      <c r="M605" s="178"/>
      <c r="T605" s="179"/>
      <c r="AT605" s="175" t="s">
        <v>187</v>
      </c>
      <c r="AU605" s="175" t="s">
        <v>195</v>
      </c>
      <c r="AV605" s="172" t="s">
        <v>79</v>
      </c>
      <c r="AW605" s="172" t="s">
        <v>33</v>
      </c>
      <c r="AX605" s="172" t="s">
        <v>71</v>
      </c>
      <c r="AY605" s="175" t="s">
        <v>176</v>
      </c>
    </row>
    <row r="606" spans="2:51" s="186" customFormat="1" ht="12">
      <c r="B606" s="187"/>
      <c r="D606" s="174" t="s">
        <v>187</v>
      </c>
      <c r="E606" s="188" t="s">
        <v>3</v>
      </c>
      <c r="F606" s="189" t="s">
        <v>206</v>
      </c>
      <c r="H606" s="190">
        <v>65.374</v>
      </c>
      <c r="I606" s="8"/>
      <c r="L606" s="187"/>
      <c r="M606" s="191"/>
      <c r="T606" s="192"/>
      <c r="AT606" s="188" t="s">
        <v>187</v>
      </c>
      <c r="AU606" s="188" t="s">
        <v>195</v>
      </c>
      <c r="AV606" s="186" t="s">
        <v>183</v>
      </c>
      <c r="AW606" s="186" t="s">
        <v>33</v>
      </c>
      <c r="AX606" s="186" t="s">
        <v>15</v>
      </c>
      <c r="AY606" s="188" t="s">
        <v>176</v>
      </c>
    </row>
    <row r="607" spans="2:65" s="99" customFormat="1" ht="44.25" customHeight="1">
      <c r="B607" s="100"/>
      <c r="C607" s="206" t="s">
        <v>825</v>
      </c>
      <c r="D607" s="206" t="s">
        <v>178</v>
      </c>
      <c r="E607" s="207" t="s">
        <v>826</v>
      </c>
      <c r="F607" s="208" t="s">
        <v>827</v>
      </c>
      <c r="G607" s="209" t="s">
        <v>181</v>
      </c>
      <c r="H607" s="210">
        <v>326.87</v>
      </c>
      <c r="I607" s="4"/>
      <c r="J607" s="211">
        <f>ROUND(I607*H607,2)</f>
        <v>0</v>
      </c>
      <c r="K607" s="208" t="s">
        <v>3</v>
      </c>
      <c r="L607" s="100"/>
      <c r="M607" s="212" t="s">
        <v>3</v>
      </c>
      <c r="N607" s="163" t="s">
        <v>42</v>
      </c>
      <c r="P607" s="164">
        <f>O607*H607</f>
        <v>0</v>
      </c>
      <c r="Q607" s="164">
        <v>0.0079</v>
      </c>
      <c r="R607" s="164">
        <f>Q607*H607</f>
        <v>2.5822730000000003</v>
      </c>
      <c r="S607" s="164">
        <v>0</v>
      </c>
      <c r="T607" s="165">
        <f>S607*H607</f>
        <v>0</v>
      </c>
      <c r="AR607" s="166" t="s">
        <v>183</v>
      </c>
      <c r="AT607" s="166" t="s">
        <v>178</v>
      </c>
      <c r="AU607" s="166" t="s">
        <v>195</v>
      </c>
      <c r="AY607" s="92" t="s">
        <v>176</v>
      </c>
      <c r="BE607" s="167">
        <f>IF(N607="základní",J607,0)</f>
        <v>0</v>
      </c>
      <c r="BF607" s="167">
        <f>IF(N607="snížená",J607,0)</f>
        <v>0</v>
      </c>
      <c r="BG607" s="167">
        <f>IF(N607="zákl. přenesená",J607,0)</f>
        <v>0</v>
      </c>
      <c r="BH607" s="167">
        <f>IF(N607="sníž. přenesená",J607,0)</f>
        <v>0</v>
      </c>
      <c r="BI607" s="167">
        <f>IF(N607="nulová",J607,0)</f>
        <v>0</v>
      </c>
      <c r="BJ607" s="92" t="s">
        <v>15</v>
      </c>
      <c r="BK607" s="167">
        <f>ROUND(I607*H607,2)</f>
        <v>0</v>
      </c>
      <c r="BL607" s="92" t="s">
        <v>183</v>
      </c>
      <c r="BM607" s="166" t="s">
        <v>828</v>
      </c>
    </row>
    <row r="608" spans="2:51" s="180" customFormat="1" ht="12">
      <c r="B608" s="181"/>
      <c r="D608" s="174" t="s">
        <v>187</v>
      </c>
      <c r="E608" s="182" t="s">
        <v>3</v>
      </c>
      <c r="F608" s="183" t="s">
        <v>829</v>
      </c>
      <c r="H608" s="182" t="s">
        <v>3</v>
      </c>
      <c r="I608" s="7"/>
      <c r="L608" s="181"/>
      <c r="M608" s="184"/>
      <c r="T608" s="185"/>
      <c r="AT608" s="182" t="s">
        <v>187</v>
      </c>
      <c r="AU608" s="182" t="s">
        <v>195</v>
      </c>
      <c r="AV608" s="180" t="s">
        <v>15</v>
      </c>
      <c r="AW608" s="180" t="s">
        <v>33</v>
      </c>
      <c r="AX608" s="180" t="s">
        <v>71</v>
      </c>
      <c r="AY608" s="182" t="s">
        <v>176</v>
      </c>
    </row>
    <row r="609" spans="2:51" s="172" customFormat="1" ht="12">
      <c r="B609" s="173"/>
      <c r="D609" s="174" t="s">
        <v>187</v>
      </c>
      <c r="E609" s="175" t="s">
        <v>3</v>
      </c>
      <c r="F609" s="176" t="s">
        <v>830</v>
      </c>
      <c r="H609" s="177">
        <v>326.87</v>
      </c>
      <c r="I609" s="6"/>
      <c r="L609" s="173"/>
      <c r="M609" s="178"/>
      <c r="T609" s="179"/>
      <c r="AT609" s="175" t="s">
        <v>187</v>
      </c>
      <c r="AU609" s="175" t="s">
        <v>195</v>
      </c>
      <c r="AV609" s="172" t="s">
        <v>79</v>
      </c>
      <c r="AW609" s="172" t="s">
        <v>33</v>
      </c>
      <c r="AX609" s="172" t="s">
        <v>15</v>
      </c>
      <c r="AY609" s="175" t="s">
        <v>176</v>
      </c>
    </row>
    <row r="610" spans="2:65" s="99" customFormat="1" ht="33" customHeight="1">
      <c r="B610" s="100"/>
      <c r="C610" s="206" t="s">
        <v>831</v>
      </c>
      <c r="D610" s="206" t="s">
        <v>178</v>
      </c>
      <c r="E610" s="207" t="s">
        <v>832</v>
      </c>
      <c r="F610" s="208" t="s">
        <v>833</v>
      </c>
      <c r="G610" s="209" t="s">
        <v>291</v>
      </c>
      <c r="H610" s="210">
        <v>3</v>
      </c>
      <c r="I610" s="4"/>
      <c r="J610" s="211">
        <f>ROUND(I610*H610,2)</f>
        <v>0</v>
      </c>
      <c r="K610" s="208" t="s">
        <v>182</v>
      </c>
      <c r="L610" s="100"/>
      <c r="M610" s="212" t="s">
        <v>3</v>
      </c>
      <c r="N610" s="163" t="s">
        <v>42</v>
      </c>
      <c r="P610" s="164">
        <f>O610*H610</f>
        <v>0</v>
      </c>
      <c r="Q610" s="164">
        <v>0.1575</v>
      </c>
      <c r="R610" s="164">
        <f>Q610*H610</f>
        <v>0.47250000000000003</v>
      </c>
      <c r="S610" s="164">
        <v>0</v>
      </c>
      <c r="T610" s="165">
        <f>S610*H610</f>
        <v>0</v>
      </c>
      <c r="AR610" s="166" t="s">
        <v>183</v>
      </c>
      <c r="AT610" s="166" t="s">
        <v>178</v>
      </c>
      <c r="AU610" s="166" t="s">
        <v>195</v>
      </c>
      <c r="AY610" s="92" t="s">
        <v>176</v>
      </c>
      <c r="BE610" s="167">
        <f>IF(N610="základní",J610,0)</f>
        <v>0</v>
      </c>
      <c r="BF610" s="167">
        <f>IF(N610="snížená",J610,0)</f>
        <v>0</v>
      </c>
      <c r="BG610" s="167">
        <f>IF(N610="zákl. přenesená",J610,0)</f>
        <v>0</v>
      </c>
      <c r="BH610" s="167">
        <f>IF(N610="sníž. přenesená",J610,0)</f>
        <v>0</v>
      </c>
      <c r="BI610" s="167">
        <f>IF(N610="nulová",J610,0)</f>
        <v>0</v>
      </c>
      <c r="BJ610" s="92" t="s">
        <v>15</v>
      </c>
      <c r="BK610" s="167">
        <f>ROUND(I610*H610,2)</f>
        <v>0</v>
      </c>
      <c r="BL610" s="92" t="s">
        <v>183</v>
      </c>
      <c r="BM610" s="166" t="s">
        <v>834</v>
      </c>
    </row>
    <row r="611" spans="2:47" s="99" customFormat="1" ht="12">
      <c r="B611" s="100"/>
      <c r="D611" s="168" t="s">
        <v>185</v>
      </c>
      <c r="F611" s="169" t="s">
        <v>835</v>
      </c>
      <c r="I611" s="5"/>
      <c r="L611" s="100"/>
      <c r="M611" s="170"/>
      <c r="T611" s="171"/>
      <c r="AT611" s="92" t="s">
        <v>185</v>
      </c>
      <c r="AU611" s="92" t="s">
        <v>195</v>
      </c>
    </row>
    <row r="612" spans="2:51" s="180" customFormat="1" ht="12">
      <c r="B612" s="181"/>
      <c r="D612" s="174" t="s">
        <v>187</v>
      </c>
      <c r="E612" s="182" t="s">
        <v>3</v>
      </c>
      <c r="F612" s="183" t="s">
        <v>531</v>
      </c>
      <c r="H612" s="182" t="s">
        <v>3</v>
      </c>
      <c r="I612" s="7"/>
      <c r="L612" s="181"/>
      <c r="M612" s="184"/>
      <c r="T612" s="185"/>
      <c r="AT612" s="182" t="s">
        <v>187</v>
      </c>
      <c r="AU612" s="182" t="s">
        <v>195</v>
      </c>
      <c r="AV612" s="180" t="s">
        <v>15</v>
      </c>
      <c r="AW612" s="180" t="s">
        <v>33</v>
      </c>
      <c r="AX612" s="180" t="s">
        <v>71</v>
      </c>
      <c r="AY612" s="182" t="s">
        <v>176</v>
      </c>
    </row>
    <row r="613" spans="2:51" s="172" customFormat="1" ht="12">
      <c r="B613" s="173"/>
      <c r="D613" s="174" t="s">
        <v>187</v>
      </c>
      <c r="E613" s="175" t="s">
        <v>3</v>
      </c>
      <c r="F613" s="176" t="s">
        <v>195</v>
      </c>
      <c r="H613" s="177">
        <v>3</v>
      </c>
      <c r="I613" s="6"/>
      <c r="L613" s="173"/>
      <c r="M613" s="178"/>
      <c r="T613" s="179"/>
      <c r="AT613" s="175" t="s">
        <v>187</v>
      </c>
      <c r="AU613" s="175" t="s">
        <v>195</v>
      </c>
      <c r="AV613" s="172" t="s">
        <v>79</v>
      </c>
      <c r="AW613" s="172" t="s">
        <v>33</v>
      </c>
      <c r="AX613" s="172" t="s">
        <v>15</v>
      </c>
      <c r="AY613" s="175" t="s">
        <v>176</v>
      </c>
    </row>
    <row r="614" spans="2:65" s="99" customFormat="1" ht="44.25" customHeight="1">
      <c r="B614" s="100"/>
      <c r="C614" s="206" t="s">
        <v>836</v>
      </c>
      <c r="D614" s="206" t="s">
        <v>178</v>
      </c>
      <c r="E614" s="207" t="s">
        <v>837</v>
      </c>
      <c r="F614" s="208" t="s">
        <v>838</v>
      </c>
      <c r="G614" s="209" t="s">
        <v>269</v>
      </c>
      <c r="H614" s="210">
        <v>243.315</v>
      </c>
      <c r="I614" s="4"/>
      <c r="J614" s="211">
        <f>ROUND(I614*H614,2)</f>
        <v>0</v>
      </c>
      <c r="K614" s="208" t="s">
        <v>182</v>
      </c>
      <c r="L614" s="100"/>
      <c r="M614" s="212" t="s">
        <v>3</v>
      </c>
      <c r="N614" s="163" t="s">
        <v>42</v>
      </c>
      <c r="P614" s="164">
        <f>O614*H614</f>
        <v>0</v>
      </c>
      <c r="Q614" s="164">
        <v>0</v>
      </c>
      <c r="R614" s="164">
        <f>Q614*H614</f>
        <v>0</v>
      </c>
      <c r="S614" s="164">
        <v>0</v>
      </c>
      <c r="T614" s="165">
        <f>S614*H614</f>
        <v>0</v>
      </c>
      <c r="AR614" s="166" t="s">
        <v>183</v>
      </c>
      <c r="AT614" s="166" t="s">
        <v>178</v>
      </c>
      <c r="AU614" s="166" t="s">
        <v>195</v>
      </c>
      <c r="AY614" s="92" t="s">
        <v>176</v>
      </c>
      <c r="BE614" s="167">
        <f>IF(N614="základní",J614,0)</f>
        <v>0</v>
      </c>
      <c r="BF614" s="167">
        <f>IF(N614="snížená",J614,0)</f>
        <v>0</v>
      </c>
      <c r="BG614" s="167">
        <f>IF(N614="zákl. přenesená",J614,0)</f>
        <v>0</v>
      </c>
      <c r="BH614" s="167">
        <f>IF(N614="sníž. přenesená",J614,0)</f>
        <v>0</v>
      </c>
      <c r="BI614" s="167">
        <f>IF(N614="nulová",J614,0)</f>
        <v>0</v>
      </c>
      <c r="BJ614" s="92" t="s">
        <v>15</v>
      </c>
      <c r="BK614" s="167">
        <f>ROUND(I614*H614,2)</f>
        <v>0</v>
      </c>
      <c r="BL614" s="92" t="s">
        <v>183</v>
      </c>
      <c r="BM614" s="166" t="s">
        <v>839</v>
      </c>
    </row>
    <row r="615" spans="2:47" s="99" customFormat="1" ht="12">
      <c r="B615" s="100"/>
      <c r="D615" s="168" t="s">
        <v>185</v>
      </c>
      <c r="F615" s="169" t="s">
        <v>840</v>
      </c>
      <c r="I615" s="5"/>
      <c r="L615" s="100"/>
      <c r="M615" s="170"/>
      <c r="T615" s="171"/>
      <c r="AT615" s="92" t="s">
        <v>185</v>
      </c>
      <c r="AU615" s="92" t="s">
        <v>195</v>
      </c>
    </row>
    <row r="616" spans="2:51" s="180" customFormat="1" ht="12">
      <c r="B616" s="181"/>
      <c r="D616" s="174" t="s">
        <v>187</v>
      </c>
      <c r="E616" s="182" t="s">
        <v>3</v>
      </c>
      <c r="F616" s="183" t="s">
        <v>841</v>
      </c>
      <c r="H616" s="182" t="s">
        <v>3</v>
      </c>
      <c r="I616" s="7"/>
      <c r="L616" s="181"/>
      <c r="M616" s="184"/>
      <c r="T616" s="185"/>
      <c r="AT616" s="182" t="s">
        <v>187</v>
      </c>
      <c r="AU616" s="182" t="s">
        <v>195</v>
      </c>
      <c r="AV616" s="180" t="s">
        <v>15</v>
      </c>
      <c r="AW616" s="180" t="s">
        <v>33</v>
      </c>
      <c r="AX616" s="180" t="s">
        <v>71</v>
      </c>
      <c r="AY616" s="182" t="s">
        <v>176</v>
      </c>
    </row>
    <row r="617" spans="2:51" s="172" customFormat="1" ht="12">
      <c r="B617" s="173"/>
      <c r="D617" s="174" t="s">
        <v>187</v>
      </c>
      <c r="E617" s="175" t="s">
        <v>3</v>
      </c>
      <c r="F617" s="176" t="s">
        <v>842</v>
      </c>
      <c r="H617" s="177">
        <v>155.315</v>
      </c>
      <c r="I617" s="6"/>
      <c r="L617" s="173"/>
      <c r="M617" s="178"/>
      <c r="T617" s="179"/>
      <c r="AT617" s="175" t="s">
        <v>187</v>
      </c>
      <c r="AU617" s="175" t="s">
        <v>195</v>
      </c>
      <c r="AV617" s="172" t="s">
        <v>79</v>
      </c>
      <c r="AW617" s="172" t="s">
        <v>33</v>
      </c>
      <c r="AX617" s="172" t="s">
        <v>71</v>
      </c>
      <c r="AY617" s="175" t="s">
        <v>176</v>
      </c>
    </row>
    <row r="618" spans="2:51" s="180" customFormat="1" ht="12">
      <c r="B618" s="181"/>
      <c r="D618" s="174" t="s">
        <v>187</v>
      </c>
      <c r="E618" s="182" t="s">
        <v>3</v>
      </c>
      <c r="F618" s="183" t="s">
        <v>843</v>
      </c>
      <c r="H618" s="182" t="s">
        <v>3</v>
      </c>
      <c r="I618" s="7"/>
      <c r="L618" s="181"/>
      <c r="M618" s="184"/>
      <c r="T618" s="185"/>
      <c r="AT618" s="182" t="s">
        <v>187</v>
      </c>
      <c r="AU618" s="182" t="s">
        <v>195</v>
      </c>
      <c r="AV618" s="180" t="s">
        <v>15</v>
      </c>
      <c r="AW618" s="180" t="s">
        <v>33</v>
      </c>
      <c r="AX618" s="180" t="s">
        <v>71</v>
      </c>
      <c r="AY618" s="182" t="s">
        <v>176</v>
      </c>
    </row>
    <row r="619" spans="2:51" s="172" customFormat="1" ht="12">
      <c r="B619" s="173"/>
      <c r="D619" s="174" t="s">
        <v>187</v>
      </c>
      <c r="E619" s="175" t="s">
        <v>3</v>
      </c>
      <c r="F619" s="176" t="s">
        <v>844</v>
      </c>
      <c r="H619" s="177">
        <v>85</v>
      </c>
      <c r="I619" s="6"/>
      <c r="L619" s="173"/>
      <c r="M619" s="178"/>
      <c r="T619" s="179"/>
      <c r="AT619" s="175" t="s">
        <v>187</v>
      </c>
      <c r="AU619" s="175" t="s">
        <v>195</v>
      </c>
      <c r="AV619" s="172" t="s">
        <v>79</v>
      </c>
      <c r="AW619" s="172" t="s">
        <v>33</v>
      </c>
      <c r="AX619" s="172" t="s">
        <v>71</v>
      </c>
      <c r="AY619" s="175" t="s">
        <v>176</v>
      </c>
    </row>
    <row r="620" spans="2:51" s="172" customFormat="1" ht="12">
      <c r="B620" s="173"/>
      <c r="D620" s="174" t="s">
        <v>187</v>
      </c>
      <c r="E620" s="175" t="s">
        <v>3</v>
      </c>
      <c r="F620" s="176" t="s">
        <v>845</v>
      </c>
      <c r="H620" s="177">
        <v>3</v>
      </c>
      <c r="I620" s="6"/>
      <c r="L620" s="173"/>
      <c r="M620" s="178"/>
      <c r="T620" s="179"/>
      <c r="AT620" s="175" t="s">
        <v>187</v>
      </c>
      <c r="AU620" s="175" t="s">
        <v>195</v>
      </c>
      <c r="AV620" s="172" t="s">
        <v>79</v>
      </c>
      <c r="AW620" s="172" t="s">
        <v>33</v>
      </c>
      <c r="AX620" s="172" t="s">
        <v>71</v>
      </c>
      <c r="AY620" s="175" t="s">
        <v>176</v>
      </c>
    </row>
    <row r="621" spans="2:51" s="186" customFormat="1" ht="12">
      <c r="B621" s="187"/>
      <c r="D621" s="174" t="s">
        <v>187</v>
      </c>
      <c r="E621" s="188" t="s">
        <v>3</v>
      </c>
      <c r="F621" s="189" t="s">
        <v>206</v>
      </c>
      <c r="H621" s="190">
        <v>243.315</v>
      </c>
      <c r="I621" s="8"/>
      <c r="L621" s="187"/>
      <c r="M621" s="191"/>
      <c r="T621" s="192"/>
      <c r="AT621" s="188" t="s">
        <v>187</v>
      </c>
      <c r="AU621" s="188" t="s">
        <v>195</v>
      </c>
      <c r="AV621" s="186" t="s">
        <v>183</v>
      </c>
      <c r="AW621" s="186" t="s">
        <v>33</v>
      </c>
      <c r="AX621" s="186" t="s">
        <v>15</v>
      </c>
      <c r="AY621" s="188" t="s">
        <v>176</v>
      </c>
    </row>
    <row r="622" spans="2:65" s="99" customFormat="1" ht="24.2" customHeight="1">
      <c r="B622" s="100"/>
      <c r="C622" s="213" t="s">
        <v>846</v>
      </c>
      <c r="D622" s="213" t="s">
        <v>312</v>
      </c>
      <c r="E622" s="214" t="s">
        <v>847</v>
      </c>
      <c r="F622" s="215" t="s">
        <v>848</v>
      </c>
      <c r="G622" s="216" t="s">
        <v>269</v>
      </c>
      <c r="H622" s="217">
        <v>255.481</v>
      </c>
      <c r="I622" s="9"/>
      <c r="J622" s="218">
        <f>ROUND(I622*H622,2)</f>
        <v>0</v>
      </c>
      <c r="K622" s="215" t="s">
        <v>182</v>
      </c>
      <c r="L622" s="193"/>
      <c r="M622" s="219" t="s">
        <v>3</v>
      </c>
      <c r="N622" s="194" t="s">
        <v>42</v>
      </c>
      <c r="P622" s="164">
        <f>O622*H622</f>
        <v>0</v>
      </c>
      <c r="Q622" s="164">
        <v>0.00011</v>
      </c>
      <c r="R622" s="164">
        <f>Q622*H622</f>
        <v>0.028102910000000002</v>
      </c>
      <c r="S622" s="164">
        <v>0</v>
      </c>
      <c r="T622" s="165">
        <f>S622*H622</f>
        <v>0</v>
      </c>
      <c r="AR622" s="166" t="s">
        <v>241</v>
      </c>
      <c r="AT622" s="166" t="s">
        <v>312</v>
      </c>
      <c r="AU622" s="166" t="s">
        <v>195</v>
      </c>
      <c r="AY622" s="92" t="s">
        <v>176</v>
      </c>
      <c r="BE622" s="167">
        <f>IF(N622="základní",J622,0)</f>
        <v>0</v>
      </c>
      <c r="BF622" s="167">
        <f>IF(N622="snížená",J622,0)</f>
        <v>0</v>
      </c>
      <c r="BG622" s="167">
        <f>IF(N622="zákl. přenesená",J622,0)</f>
        <v>0</v>
      </c>
      <c r="BH622" s="167">
        <f>IF(N622="sníž. přenesená",J622,0)</f>
        <v>0</v>
      </c>
      <c r="BI622" s="167">
        <f>IF(N622="nulová",J622,0)</f>
        <v>0</v>
      </c>
      <c r="BJ622" s="92" t="s">
        <v>15</v>
      </c>
      <c r="BK622" s="167">
        <f>ROUND(I622*H622,2)</f>
        <v>0</v>
      </c>
      <c r="BL622" s="92" t="s">
        <v>183</v>
      </c>
      <c r="BM622" s="166" t="s">
        <v>849</v>
      </c>
    </row>
    <row r="623" spans="2:51" s="172" customFormat="1" ht="12">
      <c r="B623" s="173"/>
      <c r="D623" s="174" t="s">
        <v>187</v>
      </c>
      <c r="F623" s="176" t="s">
        <v>850</v>
      </c>
      <c r="H623" s="177">
        <v>255.481</v>
      </c>
      <c r="I623" s="6"/>
      <c r="L623" s="173"/>
      <c r="M623" s="178"/>
      <c r="T623" s="179"/>
      <c r="AT623" s="175" t="s">
        <v>187</v>
      </c>
      <c r="AU623" s="175" t="s">
        <v>195</v>
      </c>
      <c r="AV623" s="172" t="s">
        <v>79</v>
      </c>
      <c r="AW623" s="172" t="s">
        <v>4</v>
      </c>
      <c r="AX623" s="172" t="s">
        <v>15</v>
      </c>
      <c r="AY623" s="175" t="s">
        <v>176</v>
      </c>
    </row>
    <row r="624" spans="2:65" s="99" customFormat="1" ht="55.5" customHeight="1">
      <c r="B624" s="100"/>
      <c r="C624" s="206" t="s">
        <v>851</v>
      </c>
      <c r="D624" s="206" t="s">
        <v>178</v>
      </c>
      <c r="E624" s="207" t="s">
        <v>852</v>
      </c>
      <c r="F624" s="208" t="s">
        <v>853</v>
      </c>
      <c r="G624" s="209" t="s">
        <v>269</v>
      </c>
      <c r="H624" s="210">
        <v>155.315</v>
      </c>
      <c r="I624" s="4"/>
      <c r="J624" s="211">
        <f>ROUND(I624*H624,2)</f>
        <v>0</v>
      </c>
      <c r="K624" s="208" t="s">
        <v>182</v>
      </c>
      <c r="L624" s="100"/>
      <c r="M624" s="212" t="s">
        <v>3</v>
      </c>
      <c r="N624" s="163" t="s">
        <v>42</v>
      </c>
      <c r="P624" s="164">
        <f>O624*H624</f>
        <v>0</v>
      </c>
      <c r="Q624" s="164">
        <v>0</v>
      </c>
      <c r="R624" s="164">
        <f>Q624*H624</f>
        <v>0</v>
      </c>
      <c r="S624" s="164">
        <v>0</v>
      </c>
      <c r="T624" s="165">
        <f>S624*H624</f>
        <v>0</v>
      </c>
      <c r="AR624" s="166" t="s">
        <v>183</v>
      </c>
      <c r="AT624" s="166" t="s">
        <v>178</v>
      </c>
      <c r="AU624" s="166" t="s">
        <v>195</v>
      </c>
      <c r="AY624" s="92" t="s">
        <v>176</v>
      </c>
      <c r="BE624" s="167">
        <f>IF(N624="základní",J624,0)</f>
        <v>0</v>
      </c>
      <c r="BF624" s="167">
        <f>IF(N624="snížená",J624,0)</f>
        <v>0</v>
      </c>
      <c r="BG624" s="167">
        <f>IF(N624="zákl. přenesená",J624,0)</f>
        <v>0</v>
      </c>
      <c r="BH624" s="167">
        <f>IF(N624="sníž. přenesená",J624,0)</f>
        <v>0</v>
      </c>
      <c r="BI624" s="167">
        <f>IF(N624="nulová",J624,0)</f>
        <v>0</v>
      </c>
      <c r="BJ624" s="92" t="s">
        <v>15</v>
      </c>
      <c r="BK624" s="167">
        <f>ROUND(I624*H624,2)</f>
        <v>0</v>
      </c>
      <c r="BL624" s="92" t="s">
        <v>183</v>
      </c>
      <c r="BM624" s="166" t="s">
        <v>854</v>
      </c>
    </row>
    <row r="625" spans="2:47" s="99" customFormat="1" ht="12">
      <c r="B625" s="100"/>
      <c r="D625" s="168" t="s">
        <v>185</v>
      </c>
      <c r="F625" s="169" t="s">
        <v>855</v>
      </c>
      <c r="I625" s="5"/>
      <c r="L625" s="100"/>
      <c r="M625" s="170"/>
      <c r="T625" s="171"/>
      <c r="AT625" s="92" t="s">
        <v>185</v>
      </c>
      <c r="AU625" s="92" t="s">
        <v>195</v>
      </c>
    </row>
    <row r="626" spans="2:51" s="172" customFormat="1" ht="12">
      <c r="B626" s="173"/>
      <c r="D626" s="174" t="s">
        <v>187</v>
      </c>
      <c r="E626" s="175" t="s">
        <v>3</v>
      </c>
      <c r="F626" s="176" t="s">
        <v>856</v>
      </c>
      <c r="H626" s="177">
        <v>18.6</v>
      </c>
      <c r="I626" s="6"/>
      <c r="L626" s="173"/>
      <c r="M626" s="178"/>
      <c r="T626" s="179"/>
      <c r="AT626" s="175" t="s">
        <v>187</v>
      </c>
      <c r="AU626" s="175" t="s">
        <v>195</v>
      </c>
      <c r="AV626" s="172" t="s">
        <v>79</v>
      </c>
      <c r="AW626" s="172" t="s">
        <v>33</v>
      </c>
      <c r="AX626" s="172" t="s">
        <v>71</v>
      </c>
      <c r="AY626" s="175" t="s">
        <v>176</v>
      </c>
    </row>
    <row r="627" spans="2:51" s="172" customFormat="1" ht="12">
      <c r="B627" s="173"/>
      <c r="D627" s="174" t="s">
        <v>187</v>
      </c>
      <c r="E627" s="175" t="s">
        <v>3</v>
      </c>
      <c r="F627" s="176" t="s">
        <v>857</v>
      </c>
      <c r="H627" s="177">
        <v>47.2</v>
      </c>
      <c r="I627" s="6"/>
      <c r="L627" s="173"/>
      <c r="M627" s="178"/>
      <c r="T627" s="179"/>
      <c r="AT627" s="175" t="s">
        <v>187</v>
      </c>
      <c r="AU627" s="175" t="s">
        <v>195</v>
      </c>
      <c r="AV627" s="172" t="s">
        <v>79</v>
      </c>
      <c r="AW627" s="172" t="s">
        <v>33</v>
      </c>
      <c r="AX627" s="172" t="s">
        <v>71</v>
      </c>
      <c r="AY627" s="175" t="s">
        <v>176</v>
      </c>
    </row>
    <row r="628" spans="2:51" s="172" customFormat="1" ht="12">
      <c r="B628" s="173"/>
      <c r="D628" s="174" t="s">
        <v>187</v>
      </c>
      <c r="E628" s="175" t="s">
        <v>3</v>
      </c>
      <c r="F628" s="176" t="s">
        <v>858</v>
      </c>
      <c r="H628" s="177">
        <v>5.15</v>
      </c>
      <c r="I628" s="6"/>
      <c r="L628" s="173"/>
      <c r="M628" s="178"/>
      <c r="T628" s="179"/>
      <c r="AT628" s="175" t="s">
        <v>187</v>
      </c>
      <c r="AU628" s="175" t="s">
        <v>195</v>
      </c>
      <c r="AV628" s="172" t="s">
        <v>79</v>
      </c>
      <c r="AW628" s="172" t="s">
        <v>33</v>
      </c>
      <c r="AX628" s="172" t="s">
        <v>71</v>
      </c>
      <c r="AY628" s="175" t="s">
        <v>176</v>
      </c>
    </row>
    <row r="629" spans="2:51" s="172" customFormat="1" ht="12">
      <c r="B629" s="173"/>
      <c r="D629" s="174" t="s">
        <v>187</v>
      </c>
      <c r="E629" s="175" t="s">
        <v>3</v>
      </c>
      <c r="F629" s="176" t="s">
        <v>859</v>
      </c>
      <c r="H629" s="177">
        <v>10.6</v>
      </c>
      <c r="I629" s="6"/>
      <c r="L629" s="173"/>
      <c r="M629" s="178"/>
      <c r="T629" s="179"/>
      <c r="AT629" s="175" t="s">
        <v>187</v>
      </c>
      <c r="AU629" s="175" t="s">
        <v>195</v>
      </c>
      <c r="AV629" s="172" t="s">
        <v>79</v>
      </c>
      <c r="AW629" s="172" t="s">
        <v>33</v>
      </c>
      <c r="AX629" s="172" t="s">
        <v>71</v>
      </c>
      <c r="AY629" s="175" t="s">
        <v>176</v>
      </c>
    </row>
    <row r="630" spans="2:51" s="172" customFormat="1" ht="12">
      <c r="B630" s="173"/>
      <c r="D630" s="174" t="s">
        <v>187</v>
      </c>
      <c r="E630" s="175" t="s">
        <v>3</v>
      </c>
      <c r="F630" s="176" t="s">
        <v>860</v>
      </c>
      <c r="H630" s="177">
        <v>10</v>
      </c>
      <c r="I630" s="6"/>
      <c r="L630" s="173"/>
      <c r="M630" s="178"/>
      <c r="T630" s="179"/>
      <c r="AT630" s="175" t="s">
        <v>187</v>
      </c>
      <c r="AU630" s="175" t="s">
        <v>195</v>
      </c>
      <c r="AV630" s="172" t="s">
        <v>79</v>
      </c>
      <c r="AW630" s="172" t="s">
        <v>33</v>
      </c>
      <c r="AX630" s="172" t="s">
        <v>71</v>
      </c>
      <c r="AY630" s="175" t="s">
        <v>176</v>
      </c>
    </row>
    <row r="631" spans="2:51" s="172" customFormat="1" ht="12">
      <c r="B631" s="173"/>
      <c r="D631" s="174" t="s">
        <v>187</v>
      </c>
      <c r="E631" s="175" t="s">
        <v>3</v>
      </c>
      <c r="F631" s="176" t="s">
        <v>861</v>
      </c>
      <c r="H631" s="177">
        <v>3.355</v>
      </c>
      <c r="I631" s="6"/>
      <c r="L631" s="173"/>
      <c r="M631" s="178"/>
      <c r="T631" s="179"/>
      <c r="AT631" s="175" t="s">
        <v>187</v>
      </c>
      <c r="AU631" s="175" t="s">
        <v>195</v>
      </c>
      <c r="AV631" s="172" t="s">
        <v>79</v>
      </c>
      <c r="AW631" s="172" t="s">
        <v>33</v>
      </c>
      <c r="AX631" s="172" t="s">
        <v>71</v>
      </c>
      <c r="AY631" s="175" t="s">
        <v>176</v>
      </c>
    </row>
    <row r="632" spans="2:51" s="172" customFormat="1" ht="12">
      <c r="B632" s="173"/>
      <c r="D632" s="174" t="s">
        <v>187</v>
      </c>
      <c r="E632" s="175" t="s">
        <v>3</v>
      </c>
      <c r="F632" s="176" t="s">
        <v>862</v>
      </c>
      <c r="H632" s="177">
        <v>6.71</v>
      </c>
      <c r="I632" s="6"/>
      <c r="L632" s="173"/>
      <c r="M632" s="178"/>
      <c r="T632" s="179"/>
      <c r="AT632" s="175" t="s">
        <v>187</v>
      </c>
      <c r="AU632" s="175" t="s">
        <v>195</v>
      </c>
      <c r="AV632" s="172" t="s">
        <v>79</v>
      </c>
      <c r="AW632" s="172" t="s">
        <v>33</v>
      </c>
      <c r="AX632" s="172" t="s">
        <v>71</v>
      </c>
      <c r="AY632" s="175" t="s">
        <v>176</v>
      </c>
    </row>
    <row r="633" spans="2:51" s="172" customFormat="1" ht="12">
      <c r="B633" s="173"/>
      <c r="D633" s="174" t="s">
        <v>187</v>
      </c>
      <c r="E633" s="175" t="s">
        <v>3</v>
      </c>
      <c r="F633" s="176" t="s">
        <v>863</v>
      </c>
      <c r="H633" s="177">
        <v>6.6</v>
      </c>
      <c r="I633" s="6"/>
      <c r="L633" s="173"/>
      <c r="M633" s="178"/>
      <c r="T633" s="179"/>
      <c r="AT633" s="175" t="s">
        <v>187</v>
      </c>
      <c r="AU633" s="175" t="s">
        <v>195</v>
      </c>
      <c r="AV633" s="172" t="s">
        <v>79</v>
      </c>
      <c r="AW633" s="172" t="s">
        <v>33</v>
      </c>
      <c r="AX633" s="172" t="s">
        <v>71</v>
      </c>
      <c r="AY633" s="175" t="s">
        <v>176</v>
      </c>
    </row>
    <row r="634" spans="2:51" s="172" customFormat="1" ht="12">
      <c r="B634" s="173"/>
      <c r="D634" s="174" t="s">
        <v>187</v>
      </c>
      <c r="E634" s="175" t="s">
        <v>3</v>
      </c>
      <c r="F634" s="176" t="s">
        <v>864</v>
      </c>
      <c r="H634" s="177">
        <v>24.5</v>
      </c>
      <c r="I634" s="6"/>
      <c r="L634" s="173"/>
      <c r="M634" s="178"/>
      <c r="T634" s="179"/>
      <c r="AT634" s="175" t="s">
        <v>187</v>
      </c>
      <c r="AU634" s="175" t="s">
        <v>195</v>
      </c>
      <c r="AV634" s="172" t="s">
        <v>79</v>
      </c>
      <c r="AW634" s="172" t="s">
        <v>33</v>
      </c>
      <c r="AX634" s="172" t="s">
        <v>71</v>
      </c>
      <c r="AY634" s="175" t="s">
        <v>176</v>
      </c>
    </row>
    <row r="635" spans="2:51" s="172" customFormat="1" ht="12">
      <c r="B635" s="173"/>
      <c r="D635" s="174" t="s">
        <v>187</v>
      </c>
      <c r="E635" s="175" t="s">
        <v>3</v>
      </c>
      <c r="F635" s="176" t="s">
        <v>865</v>
      </c>
      <c r="H635" s="177">
        <v>5.3</v>
      </c>
      <c r="I635" s="6"/>
      <c r="L635" s="173"/>
      <c r="M635" s="178"/>
      <c r="T635" s="179"/>
      <c r="AT635" s="175" t="s">
        <v>187</v>
      </c>
      <c r="AU635" s="175" t="s">
        <v>195</v>
      </c>
      <c r="AV635" s="172" t="s">
        <v>79</v>
      </c>
      <c r="AW635" s="172" t="s">
        <v>33</v>
      </c>
      <c r="AX635" s="172" t="s">
        <v>71</v>
      </c>
      <c r="AY635" s="175" t="s">
        <v>176</v>
      </c>
    </row>
    <row r="636" spans="2:51" s="172" customFormat="1" ht="12">
      <c r="B636" s="173"/>
      <c r="D636" s="174" t="s">
        <v>187</v>
      </c>
      <c r="E636" s="175" t="s">
        <v>3</v>
      </c>
      <c r="F636" s="176" t="s">
        <v>866</v>
      </c>
      <c r="H636" s="177">
        <v>6.5</v>
      </c>
      <c r="I636" s="6"/>
      <c r="L636" s="173"/>
      <c r="M636" s="178"/>
      <c r="T636" s="179"/>
      <c r="AT636" s="175" t="s">
        <v>187</v>
      </c>
      <c r="AU636" s="175" t="s">
        <v>195</v>
      </c>
      <c r="AV636" s="172" t="s">
        <v>79</v>
      </c>
      <c r="AW636" s="172" t="s">
        <v>33</v>
      </c>
      <c r="AX636" s="172" t="s">
        <v>71</v>
      </c>
      <c r="AY636" s="175" t="s">
        <v>176</v>
      </c>
    </row>
    <row r="637" spans="2:51" s="172" customFormat="1" ht="12">
      <c r="B637" s="173"/>
      <c r="D637" s="174" t="s">
        <v>187</v>
      </c>
      <c r="E637" s="175" t="s">
        <v>3</v>
      </c>
      <c r="F637" s="176" t="s">
        <v>867</v>
      </c>
      <c r="H637" s="177">
        <v>5.4</v>
      </c>
      <c r="I637" s="6"/>
      <c r="L637" s="173"/>
      <c r="M637" s="178"/>
      <c r="T637" s="179"/>
      <c r="AT637" s="175" t="s">
        <v>187</v>
      </c>
      <c r="AU637" s="175" t="s">
        <v>195</v>
      </c>
      <c r="AV637" s="172" t="s">
        <v>79</v>
      </c>
      <c r="AW637" s="172" t="s">
        <v>33</v>
      </c>
      <c r="AX637" s="172" t="s">
        <v>71</v>
      </c>
      <c r="AY637" s="175" t="s">
        <v>176</v>
      </c>
    </row>
    <row r="638" spans="2:51" s="172" customFormat="1" ht="12">
      <c r="B638" s="173"/>
      <c r="D638" s="174" t="s">
        <v>187</v>
      </c>
      <c r="E638" s="175" t="s">
        <v>3</v>
      </c>
      <c r="F638" s="176" t="s">
        <v>868</v>
      </c>
      <c r="H638" s="177">
        <v>5.4</v>
      </c>
      <c r="I638" s="6"/>
      <c r="L638" s="173"/>
      <c r="M638" s="178"/>
      <c r="T638" s="179"/>
      <c r="AT638" s="175" t="s">
        <v>187</v>
      </c>
      <c r="AU638" s="175" t="s">
        <v>195</v>
      </c>
      <c r="AV638" s="172" t="s">
        <v>79</v>
      </c>
      <c r="AW638" s="172" t="s">
        <v>33</v>
      </c>
      <c r="AX638" s="172" t="s">
        <v>71</v>
      </c>
      <c r="AY638" s="175" t="s">
        <v>176</v>
      </c>
    </row>
    <row r="639" spans="2:51" s="186" customFormat="1" ht="12">
      <c r="B639" s="187"/>
      <c r="D639" s="174" t="s">
        <v>187</v>
      </c>
      <c r="E639" s="188" t="s">
        <v>3</v>
      </c>
      <c r="F639" s="189" t="s">
        <v>206</v>
      </c>
      <c r="H639" s="190">
        <v>155.315</v>
      </c>
      <c r="I639" s="8"/>
      <c r="L639" s="187"/>
      <c r="M639" s="191"/>
      <c r="T639" s="192"/>
      <c r="AT639" s="188" t="s">
        <v>187</v>
      </c>
      <c r="AU639" s="188" t="s">
        <v>195</v>
      </c>
      <c r="AV639" s="186" t="s">
        <v>183</v>
      </c>
      <c r="AW639" s="186" t="s">
        <v>33</v>
      </c>
      <c r="AX639" s="186" t="s">
        <v>15</v>
      </c>
      <c r="AY639" s="188" t="s">
        <v>176</v>
      </c>
    </row>
    <row r="640" spans="2:65" s="99" customFormat="1" ht="24.2" customHeight="1">
      <c r="B640" s="100"/>
      <c r="C640" s="213" t="s">
        <v>869</v>
      </c>
      <c r="D640" s="213" t="s">
        <v>312</v>
      </c>
      <c r="E640" s="214" t="s">
        <v>870</v>
      </c>
      <c r="F640" s="215" t="s">
        <v>871</v>
      </c>
      <c r="G640" s="216" t="s">
        <v>269</v>
      </c>
      <c r="H640" s="217">
        <v>163.081</v>
      </c>
      <c r="I640" s="9"/>
      <c r="J640" s="218">
        <f>ROUND(I640*H640,2)</f>
        <v>0</v>
      </c>
      <c r="K640" s="215" t="s">
        <v>182</v>
      </c>
      <c r="L640" s="193"/>
      <c r="M640" s="219" t="s">
        <v>3</v>
      </c>
      <c r="N640" s="194" t="s">
        <v>42</v>
      </c>
      <c r="P640" s="164">
        <f>O640*H640</f>
        <v>0</v>
      </c>
      <c r="Q640" s="164">
        <v>4E-05</v>
      </c>
      <c r="R640" s="164">
        <f>Q640*H640</f>
        <v>0.0065232400000000005</v>
      </c>
      <c r="S640" s="164">
        <v>0</v>
      </c>
      <c r="T640" s="165">
        <f>S640*H640</f>
        <v>0</v>
      </c>
      <c r="AR640" s="166" t="s">
        <v>241</v>
      </c>
      <c r="AT640" s="166" t="s">
        <v>312</v>
      </c>
      <c r="AU640" s="166" t="s">
        <v>195</v>
      </c>
      <c r="AY640" s="92" t="s">
        <v>176</v>
      </c>
      <c r="BE640" s="167">
        <f>IF(N640="základní",J640,0)</f>
        <v>0</v>
      </c>
      <c r="BF640" s="167">
        <f>IF(N640="snížená",J640,0)</f>
        <v>0</v>
      </c>
      <c r="BG640" s="167">
        <f>IF(N640="zákl. přenesená",J640,0)</f>
        <v>0</v>
      </c>
      <c r="BH640" s="167">
        <f>IF(N640="sníž. přenesená",J640,0)</f>
        <v>0</v>
      </c>
      <c r="BI640" s="167">
        <f>IF(N640="nulová",J640,0)</f>
        <v>0</v>
      </c>
      <c r="BJ640" s="92" t="s">
        <v>15</v>
      </c>
      <c r="BK640" s="167">
        <f>ROUND(I640*H640,2)</f>
        <v>0</v>
      </c>
      <c r="BL640" s="92" t="s">
        <v>183</v>
      </c>
      <c r="BM640" s="166" t="s">
        <v>872</v>
      </c>
    </row>
    <row r="641" spans="2:51" s="172" customFormat="1" ht="12">
      <c r="B641" s="173"/>
      <c r="D641" s="174" t="s">
        <v>187</v>
      </c>
      <c r="F641" s="176" t="s">
        <v>873</v>
      </c>
      <c r="H641" s="177">
        <v>163.081</v>
      </c>
      <c r="I641" s="6"/>
      <c r="L641" s="173"/>
      <c r="M641" s="178"/>
      <c r="T641" s="179"/>
      <c r="AT641" s="175" t="s">
        <v>187</v>
      </c>
      <c r="AU641" s="175" t="s">
        <v>195</v>
      </c>
      <c r="AV641" s="172" t="s">
        <v>79</v>
      </c>
      <c r="AW641" s="172" t="s">
        <v>4</v>
      </c>
      <c r="AX641" s="172" t="s">
        <v>15</v>
      </c>
      <c r="AY641" s="175" t="s">
        <v>176</v>
      </c>
    </row>
    <row r="642" spans="2:65" s="99" customFormat="1" ht="37.9" customHeight="1">
      <c r="B642" s="100"/>
      <c r="C642" s="206" t="s">
        <v>874</v>
      </c>
      <c r="D642" s="206" t="s">
        <v>178</v>
      </c>
      <c r="E642" s="207" t="s">
        <v>875</v>
      </c>
      <c r="F642" s="208" t="s">
        <v>876</v>
      </c>
      <c r="G642" s="209" t="s">
        <v>181</v>
      </c>
      <c r="H642" s="210">
        <v>79.347</v>
      </c>
      <c r="I642" s="4"/>
      <c r="J642" s="211">
        <f>ROUND(I642*H642,2)</f>
        <v>0</v>
      </c>
      <c r="K642" s="208" t="s">
        <v>182</v>
      </c>
      <c r="L642" s="100"/>
      <c r="M642" s="212" t="s">
        <v>3</v>
      </c>
      <c r="N642" s="163" t="s">
        <v>42</v>
      </c>
      <c r="P642" s="164">
        <f>O642*H642</f>
        <v>0</v>
      </c>
      <c r="Q642" s="164">
        <v>0</v>
      </c>
      <c r="R642" s="164">
        <f>Q642*H642</f>
        <v>0</v>
      </c>
      <c r="S642" s="164">
        <v>0</v>
      </c>
      <c r="T642" s="165">
        <f>S642*H642</f>
        <v>0</v>
      </c>
      <c r="AR642" s="166" t="s">
        <v>183</v>
      </c>
      <c r="AT642" s="166" t="s">
        <v>178</v>
      </c>
      <c r="AU642" s="166" t="s">
        <v>195</v>
      </c>
      <c r="AY642" s="92" t="s">
        <v>176</v>
      </c>
      <c r="BE642" s="167">
        <f>IF(N642="základní",J642,0)</f>
        <v>0</v>
      </c>
      <c r="BF642" s="167">
        <f>IF(N642="snížená",J642,0)</f>
        <v>0</v>
      </c>
      <c r="BG642" s="167">
        <f>IF(N642="zákl. přenesená",J642,0)</f>
        <v>0</v>
      </c>
      <c r="BH642" s="167">
        <f>IF(N642="sníž. přenesená",J642,0)</f>
        <v>0</v>
      </c>
      <c r="BI642" s="167">
        <f>IF(N642="nulová",J642,0)</f>
        <v>0</v>
      </c>
      <c r="BJ642" s="92" t="s">
        <v>15</v>
      </c>
      <c r="BK642" s="167">
        <f>ROUND(I642*H642,2)</f>
        <v>0</v>
      </c>
      <c r="BL642" s="92" t="s">
        <v>183</v>
      </c>
      <c r="BM642" s="166" t="s">
        <v>877</v>
      </c>
    </row>
    <row r="643" spans="2:47" s="99" customFormat="1" ht="12">
      <c r="B643" s="100"/>
      <c r="D643" s="168" t="s">
        <v>185</v>
      </c>
      <c r="F643" s="169" t="s">
        <v>878</v>
      </c>
      <c r="I643" s="5"/>
      <c r="L643" s="100"/>
      <c r="M643" s="170"/>
      <c r="T643" s="171"/>
      <c r="AT643" s="92" t="s">
        <v>185</v>
      </c>
      <c r="AU643" s="92" t="s">
        <v>195</v>
      </c>
    </row>
    <row r="644" spans="2:51" s="172" customFormat="1" ht="12">
      <c r="B644" s="173"/>
      <c r="D644" s="174" t="s">
        <v>187</v>
      </c>
      <c r="E644" s="175" t="s">
        <v>3</v>
      </c>
      <c r="F644" s="176" t="s">
        <v>879</v>
      </c>
      <c r="H644" s="177">
        <v>12.915</v>
      </c>
      <c r="I644" s="6"/>
      <c r="L644" s="173"/>
      <c r="M644" s="178"/>
      <c r="T644" s="179"/>
      <c r="AT644" s="175" t="s">
        <v>187</v>
      </c>
      <c r="AU644" s="175" t="s">
        <v>195</v>
      </c>
      <c r="AV644" s="172" t="s">
        <v>79</v>
      </c>
      <c r="AW644" s="172" t="s">
        <v>33</v>
      </c>
      <c r="AX644" s="172" t="s">
        <v>71</v>
      </c>
      <c r="AY644" s="175" t="s">
        <v>176</v>
      </c>
    </row>
    <row r="645" spans="2:51" s="172" customFormat="1" ht="12">
      <c r="B645" s="173"/>
      <c r="D645" s="174" t="s">
        <v>187</v>
      </c>
      <c r="E645" s="175" t="s">
        <v>3</v>
      </c>
      <c r="F645" s="176" t="s">
        <v>880</v>
      </c>
      <c r="H645" s="177">
        <v>29.52</v>
      </c>
      <c r="I645" s="6"/>
      <c r="L645" s="173"/>
      <c r="M645" s="178"/>
      <c r="T645" s="179"/>
      <c r="AT645" s="175" t="s">
        <v>187</v>
      </c>
      <c r="AU645" s="175" t="s">
        <v>195</v>
      </c>
      <c r="AV645" s="172" t="s">
        <v>79</v>
      </c>
      <c r="AW645" s="172" t="s">
        <v>33</v>
      </c>
      <c r="AX645" s="172" t="s">
        <v>71</v>
      </c>
      <c r="AY645" s="175" t="s">
        <v>176</v>
      </c>
    </row>
    <row r="646" spans="2:51" s="172" customFormat="1" ht="12">
      <c r="B646" s="173"/>
      <c r="D646" s="174" t="s">
        <v>187</v>
      </c>
      <c r="E646" s="175" t="s">
        <v>3</v>
      </c>
      <c r="F646" s="176" t="s">
        <v>881</v>
      </c>
      <c r="H646" s="177">
        <v>2.153</v>
      </c>
      <c r="I646" s="6"/>
      <c r="L646" s="173"/>
      <c r="M646" s="178"/>
      <c r="T646" s="179"/>
      <c r="AT646" s="175" t="s">
        <v>187</v>
      </c>
      <c r="AU646" s="175" t="s">
        <v>195</v>
      </c>
      <c r="AV646" s="172" t="s">
        <v>79</v>
      </c>
      <c r="AW646" s="172" t="s">
        <v>33</v>
      </c>
      <c r="AX646" s="172" t="s">
        <v>71</v>
      </c>
      <c r="AY646" s="175" t="s">
        <v>176</v>
      </c>
    </row>
    <row r="647" spans="2:51" s="172" customFormat="1" ht="12">
      <c r="B647" s="173"/>
      <c r="D647" s="174" t="s">
        <v>187</v>
      </c>
      <c r="E647" s="175" t="s">
        <v>3</v>
      </c>
      <c r="F647" s="176" t="s">
        <v>882</v>
      </c>
      <c r="H647" s="177">
        <v>4.92</v>
      </c>
      <c r="I647" s="6"/>
      <c r="L647" s="173"/>
      <c r="M647" s="178"/>
      <c r="T647" s="179"/>
      <c r="AT647" s="175" t="s">
        <v>187</v>
      </c>
      <c r="AU647" s="175" t="s">
        <v>195</v>
      </c>
      <c r="AV647" s="172" t="s">
        <v>79</v>
      </c>
      <c r="AW647" s="172" t="s">
        <v>33</v>
      </c>
      <c r="AX647" s="172" t="s">
        <v>71</v>
      </c>
      <c r="AY647" s="175" t="s">
        <v>176</v>
      </c>
    </row>
    <row r="648" spans="2:51" s="172" customFormat="1" ht="12">
      <c r="B648" s="173"/>
      <c r="D648" s="174" t="s">
        <v>187</v>
      </c>
      <c r="E648" s="175" t="s">
        <v>3</v>
      </c>
      <c r="F648" s="176" t="s">
        <v>883</v>
      </c>
      <c r="H648" s="177">
        <v>3.69</v>
      </c>
      <c r="I648" s="6"/>
      <c r="L648" s="173"/>
      <c r="M648" s="178"/>
      <c r="T648" s="179"/>
      <c r="AT648" s="175" t="s">
        <v>187</v>
      </c>
      <c r="AU648" s="175" t="s">
        <v>195</v>
      </c>
      <c r="AV648" s="172" t="s">
        <v>79</v>
      </c>
      <c r="AW648" s="172" t="s">
        <v>33</v>
      </c>
      <c r="AX648" s="172" t="s">
        <v>71</v>
      </c>
      <c r="AY648" s="175" t="s">
        <v>176</v>
      </c>
    </row>
    <row r="649" spans="2:51" s="172" customFormat="1" ht="12">
      <c r="B649" s="173"/>
      <c r="D649" s="174" t="s">
        <v>187</v>
      </c>
      <c r="E649" s="175" t="s">
        <v>3</v>
      </c>
      <c r="F649" s="176" t="s">
        <v>884</v>
      </c>
      <c r="H649" s="177">
        <v>1.116</v>
      </c>
      <c r="I649" s="6"/>
      <c r="L649" s="173"/>
      <c r="M649" s="178"/>
      <c r="T649" s="179"/>
      <c r="AT649" s="175" t="s">
        <v>187</v>
      </c>
      <c r="AU649" s="175" t="s">
        <v>195</v>
      </c>
      <c r="AV649" s="172" t="s">
        <v>79</v>
      </c>
      <c r="AW649" s="172" t="s">
        <v>33</v>
      </c>
      <c r="AX649" s="172" t="s">
        <v>71</v>
      </c>
      <c r="AY649" s="175" t="s">
        <v>176</v>
      </c>
    </row>
    <row r="650" spans="2:51" s="172" customFormat="1" ht="12">
      <c r="B650" s="173"/>
      <c r="D650" s="174" t="s">
        <v>187</v>
      </c>
      <c r="E650" s="175" t="s">
        <v>3</v>
      </c>
      <c r="F650" s="176" t="s">
        <v>885</v>
      </c>
      <c r="H650" s="177">
        <v>2.233</v>
      </c>
      <c r="I650" s="6"/>
      <c r="L650" s="173"/>
      <c r="M650" s="178"/>
      <c r="T650" s="179"/>
      <c r="AT650" s="175" t="s">
        <v>187</v>
      </c>
      <c r="AU650" s="175" t="s">
        <v>195</v>
      </c>
      <c r="AV650" s="172" t="s">
        <v>79</v>
      </c>
      <c r="AW650" s="172" t="s">
        <v>33</v>
      </c>
      <c r="AX650" s="172" t="s">
        <v>71</v>
      </c>
      <c r="AY650" s="175" t="s">
        <v>176</v>
      </c>
    </row>
    <row r="651" spans="2:51" s="172" customFormat="1" ht="12">
      <c r="B651" s="173"/>
      <c r="D651" s="174" t="s">
        <v>187</v>
      </c>
      <c r="E651" s="175" t="s">
        <v>3</v>
      </c>
      <c r="F651" s="176" t="s">
        <v>886</v>
      </c>
      <c r="H651" s="177">
        <v>1.8</v>
      </c>
      <c r="I651" s="6"/>
      <c r="L651" s="173"/>
      <c r="M651" s="178"/>
      <c r="T651" s="179"/>
      <c r="AT651" s="175" t="s">
        <v>187</v>
      </c>
      <c r="AU651" s="175" t="s">
        <v>195</v>
      </c>
      <c r="AV651" s="172" t="s">
        <v>79</v>
      </c>
      <c r="AW651" s="172" t="s">
        <v>33</v>
      </c>
      <c r="AX651" s="172" t="s">
        <v>71</v>
      </c>
      <c r="AY651" s="175" t="s">
        <v>176</v>
      </c>
    </row>
    <row r="652" spans="2:51" s="172" customFormat="1" ht="12">
      <c r="B652" s="173"/>
      <c r="D652" s="174" t="s">
        <v>187</v>
      </c>
      <c r="E652" s="175" t="s">
        <v>3</v>
      </c>
      <c r="F652" s="176" t="s">
        <v>887</v>
      </c>
      <c r="H652" s="177">
        <v>9</v>
      </c>
      <c r="I652" s="6"/>
      <c r="L652" s="173"/>
      <c r="M652" s="178"/>
      <c r="T652" s="179"/>
      <c r="AT652" s="175" t="s">
        <v>187</v>
      </c>
      <c r="AU652" s="175" t="s">
        <v>195</v>
      </c>
      <c r="AV652" s="172" t="s">
        <v>79</v>
      </c>
      <c r="AW652" s="172" t="s">
        <v>33</v>
      </c>
      <c r="AX652" s="172" t="s">
        <v>71</v>
      </c>
      <c r="AY652" s="175" t="s">
        <v>176</v>
      </c>
    </row>
    <row r="653" spans="2:51" s="172" customFormat="1" ht="12">
      <c r="B653" s="173"/>
      <c r="D653" s="174" t="s">
        <v>187</v>
      </c>
      <c r="E653" s="175" t="s">
        <v>3</v>
      </c>
      <c r="F653" s="176" t="s">
        <v>888</v>
      </c>
      <c r="H653" s="177">
        <v>2.6</v>
      </c>
      <c r="I653" s="6"/>
      <c r="L653" s="173"/>
      <c r="M653" s="178"/>
      <c r="T653" s="179"/>
      <c r="AT653" s="175" t="s">
        <v>187</v>
      </c>
      <c r="AU653" s="175" t="s">
        <v>195</v>
      </c>
      <c r="AV653" s="172" t="s">
        <v>79</v>
      </c>
      <c r="AW653" s="172" t="s">
        <v>33</v>
      </c>
      <c r="AX653" s="172" t="s">
        <v>71</v>
      </c>
      <c r="AY653" s="175" t="s">
        <v>176</v>
      </c>
    </row>
    <row r="654" spans="2:51" s="172" customFormat="1" ht="12">
      <c r="B654" s="173"/>
      <c r="D654" s="174" t="s">
        <v>187</v>
      </c>
      <c r="E654" s="175" t="s">
        <v>3</v>
      </c>
      <c r="F654" s="176" t="s">
        <v>889</v>
      </c>
      <c r="H654" s="177">
        <v>4.08</v>
      </c>
      <c r="I654" s="6"/>
      <c r="L654" s="173"/>
      <c r="M654" s="178"/>
      <c r="T654" s="179"/>
      <c r="AT654" s="175" t="s">
        <v>187</v>
      </c>
      <c r="AU654" s="175" t="s">
        <v>195</v>
      </c>
      <c r="AV654" s="172" t="s">
        <v>79</v>
      </c>
      <c r="AW654" s="172" t="s">
        <v>33</v>
      </c>
      <c r="AX654" s="172" t="s">
        <v>71</v>
      </c>
      <c r="AY654" s="175" t="s">
        <v>176</v>
      </c>
    </row>
    <row r="655" spans="2:51" s="172" customFormat="1" ht="12">
      <c r="B655" s="173"/>
      <c r="D655" s="174" t="s">
        <v>187</v>
      </c>
      <c r="E655" s="175" t="s">
        <v>3</v>
      </c>
      <c r="F655" s="176" t="s">
        <v>890</v>
      </c>
      <c r="H655" s="177">
        <v>2.52</v>
      </c>
      <c r="I655" s="6"/>
      <c r="L655" s="173"/>
      <c r="M655" s="178"/>
      <c r="T655" s="179"/>
      <c r="AT655" s="175" t="s">
        <v>187</v>
      </c>
      <c r="AU655" s="175" t="s">
        <v>195</v>
      </c>
      <c r="AV655" s="172" t="s">
        <v>79</v>
      </c>
      <c r="AW655" s="172" t="s">
        <v>33</v>
      </c>
      <c r="AX655" s="172" t="s">
        <v>71</v>
      </c>
      <c r="AY655" s="175" t="s">
        <v>176</v>
      </c>
    </row>
    <row r="656" spans="2:51" s="172" customFormat="1" ht="12">
      <c r="B656" s="173"/>
      <c r="D656" s="174" t="s">
        <v>187</v>
      </c>
      <c r="E656" s="175" t="s">
        <v>3</v>
      </c>
      <c r="F656" s="176" t="s">
        <v>891</v>
      </c>
      <c r="H656" s="177">
        <v>2.8</v>
      </c>
      <c r="I656" s="6"/>
      <c r="L656" s="173"/>
      <c r="M656" s="178"/>
      <c r="T656" s="179"/>
      <c r="AT656" s="175" t="s">
        <v>187</v>
      </c>
      <c r="AU656" s="175" t="s">
        <v>195</v>
      </c>
      <c r="AV656" s="172" t="s">
        <v>79</v>
      </c>
      <c r="AW656" s="172" t="s">
        <v>33</v>
      </c>
      <c r="AX656" s="172" t="s">
        <v>71</v>
      </c>
      <c r="AY656" s="175" t="s">
        <v>176</v>
      </c>
    </row>
    <row r="657" spans="2:51" s="186" customFormat="1" ht="12">
      <c r="B657" s="187"/>
      <c r="D657" s="174" t="s">
        <v>187</v>
      </c>
      <c r="E657" s="188" t="s">
        <v>3</v>
      </c>
      <c r="F657" s="189" t="s">
        <v>206</v>
      </c>
      <c r="H657" s="190">
        <v>79.347</v>
      </c>
      <c r="I657" s="8"/>
      <c r="L657" s="187"/>
      <c r="M657" s="191"/>
      <c r="T657" s="192"/>
      <c r="AT657" s="188" t="s">
        <v>187</v>
      </c>
      <c r="AU657" s="188" t="s">
        <v>195</v>
      </c>
      <c r="AV657" s="186" t="s">
        <v>183</v>
      </c>
      <c r="AW657" s="186" t="s">
        <v>33</v>
      </c>
      <c r="AX657" s="186" t="s">
        <v>15</v>
      </c>
      <c r="AY657" s="188" t="s">
        <v>176</v>
      </c>
    </row>
    <row r="658" spans="2:65" s="99" customFormat="1" ht="33" customHeight="1">
      <c r="B658" s="100"/>
      <c r="C658" s="206" t="s">
        <v>892</v>
      </c>
      <c r="D658" s="206" t="s">
        <v>178</v>
      </c>
      <c r="E658" s="207" t="s">
        <v>893</v>
      </c>
      <c r="F658" s="208" t="s">
        <v>894</v>
      </c>
      <c r="G658" s="209" t="s">
        <v>181</v>
      </c>
      <c r="H658" s="210">
        <v>545.686</v>
      </c>
      <c r="I658" s="4"/>
      <c r="J658" s="211">
        <f>ROUND(I658*H658,2)</f>
        <v>0</v>
      </c>
      <c r="K658" s="208" t="s">
        <v>182</v>
      </c>
      <c r="L658" s="100"/>
      <c r="M658" s="212" t="s">
        <v>3</v>
      </c>
      <c r="N658" s="163" t="s">
        <v>42</v>
      </c>
      <c r="P658" s="164">
        <f>O658*H658</f>
        <v>0</v>
      </c>
      <c r="Q658" s="164">
        <v>0</v>
      </c>
      <c r="R658" s="164">
        <f>Q658*H658</f>
        <v>0</v>
      </c>
      <c r="S658" s="164">
        <v>0</v>
      </c>
      <c r="T658" s="165">
        <f>S658*H658</f>
        <v>0</v>
      </c>
      <c r="AR658" s="166" t="s">
        <v>183</v>
      </c>
      <c r="AT658" s="166" t="s">
        <v>178</v>
      </c>
      <c r="AU658" s="166" t="s">
        <v>195</v>
      </c>
      <c r="AY658" s="92" t="s">
        <v>176</v>
      </c>
      <c r="BE658" s="167">
        <f>IF(N658="základní",J658,0)</f>
        <v>0</v>
      </c>
      <c r="BF658" s="167">
        <f>IF(N658="snížená",J658,0)</f>
        <v>0</v>
      </c>
      <c r="BG658" s="167">
        <f>IF(N658="zákl. přenesená",J658,0)</f>
        <v>0</v>
      </c>
      <c r="BH658" s="167">
        <f>IF(N658="sníž. přenesená",J658,0)</f>
        <v>0</v>
      </c>
      <c r="BI658" s="167">
        <f>IF(N658="nulová",J658,0)</f>
        <v>0</v>
      </c>
      <c r="BJ658" s="92" t="s">
        <v>15</v>
      </c>
      <c r="BK658" s="167">
        <f>ROUND(I658*H658,2)</f>
        <v>0</v>
      </c>
      <c r="BL658" s="92" t="s">
        <v>183</v>
      </c>
      <c r="BM658" s="166" t="s">
        <v>895</v>
      </c>
    </row>
    <row r="659" spans="2:47" s="99" customFormat="1" ht="12">
      <c r="B659" s="100"/>
      <c r="D659" s="168" t="s">
        <v>185</v>
      </c>
      <c r="F659" s="169" t="s">
        <v>896</v>
      </c>
      <c r="I659" s="5"/>
      <c r="L659" s="100"/>
      <c r="M659" s="170"/>
      <c r="T659" s="171"/>
      <c r="AT659" s="92" t="s">
        <v>185</v>
      </c>
      <c r="AU659" s="92" t="s">
        <v>195</v>
      </c>
    </row>
    <row r="660" spans="2:51" s="180" customFormat="1" ht="12">
      <c r="B660" s="181"/>
      <c r="D660" s="174" t="s">
        <v>187</v>
      </c>
      <c r="E660" s="182" t="s">
        <v>3</v>
      </c>
      <c r="F660" s="183" t="s">
        <v>897</v>
      </c>
      <c r="H660" s="182" t="s">
        <v>3</v>
      </c>
      <c r="I660" s="7"/>
      <c r="L660" s="181"/>
      <c r="M660" s="184"/>
      <c r="T660" s="185"/>
      <c r="AT660" s="182" t="s">
        <v>187</v>
      </c>
      <c r="AU660" s="182" t="s">
        <v>195</v>
      </c>
      <c r="AV660" s="180" t="s">
        <v>15</v>
      </c>
      <c r="AW660" s="180" t="s">
        <v>33</v>
      </c>
      <c r="AX660" s="180" t="s">
        <v>71</v>
      </c>
      <c r="AY660" s="182" t="s">
        <v>176</v>
      </c>
    </row>
    <row r="661" spans="2:51" s="172" customFormat="1" ht="12">
      <c r="B661" s="173"/>
      <c r="D661" s="174" t="s">
        <v>187</v>
      </c>
      <c r="E661" s="175" t="s">
        <v>3</v>
      </c>
      <c r="F661" s="176" t="s">
        <v>898</v>
      </c>
      <c r="H661" s="177">
        <v>506.386</v>
      </c>
      <c r="I661" s="6"/>
      <c r="L661" s="173"/>
      <c r="M661" s="178"/>
      <c r="T661" s="179"/>
      <c r="AT661" s="175" t="s">
        <v>187</v>
      </c>
      <c r="AU661" s="175" t="s">
        <v>195</v>
      </c>
      <c r="AV661" s="172" t="s">
        <v>79</v>
      </c>
      <c r="AW661" s="172" t="s">
        <v>33</v>
      </c>
      <c r="AX661" s="172" t="s">
        <v>71</v>
      </c>
      <c r="AY661" s="175" t="s">
        <v>176</v>
      </c>
    </row>
    <row r="662" spans="2:51" s="180" customFormat="1" ht="12">
      <c r="B662" s="181"/>
      <c r="D662" s="174" t="s">
        <v>187</v>
      </c>
      <c r="E662" s="182" t="s">
        <v>3</v>
      </c>
      <c r="F662" s="183" t="s">
        <v>584</v>
      </c>
      <c r="H662" s="182" t="s">
        <v>3</v>
      </c>
      <c r="I662" s="7"/>
      <c r="L662" s="181"/>
      <c r="M662" s="184"/>
      <c r="T662" s="185"/>
      <c r="AT662" s="182" t="s">
        <v>187</v>
      </c>
      <c r="AU662" s="182" t="s">
        <v>195</v>
      </c>
      <c r="AV662" s="180" t="s">
        <v>15</v>
      </c>
      <c r="AW662" s="180" t="s">
        <v>33</v>
      </c>
      <c r="AX662" s="180" t="s">
        <v>71</v>
      </c>
      <c r="AY662" s="182" t="s">
        <v>176</v>
      </c>
    </row>
    <row r="663" spans="2:51" s="172" customFormat="1" ht="12">
      <c r="B663" s="173"/>
      <c r="D663" s="174" t="s">
        <v>187</v>
      </c>
      <c r="E663" s="175" t="s">
        <v>3</v>
      </c>
      <c r="F663" s="176" t="s">
        <v>899</v>
      </c>
      <c r="H663" s="177">
        <v>39.3</v>
      </c>
      <c r="I663" s="6"/>
      <c r="L663" s="173"/>
      <c r="M663" s="178"/>
      <c r="T663" s="179"/>
      <c r="AT663" s="175" t="s">
        <v>187</v>
      </c>
      <c r="AU663" s="175" t="s">
        <v>195</v>
      </c>
      <c r="AV663" s="172" t="s">
        <v>79</v>
      </c>
      <c r="AW663" s="172" t="s">
        <v>33</v>
      </c>
      <c r="AX663" s="172" t="s">
        <v>71</v>
      </c>
      <c r="AY663" s="175" t="s">
        <v>176</v>
      </c>
    </row>
    <row r="664" spans="2:51" s="186" customFormat="1" ht="12">
      <c r="B664" s="187"/>
      <c r="D664" s="174" t="s">
        <v>187</v>
      </c>
      <c r="E664" s="188" t="s">
        <v>3</v>
      </c>
      <c r="F664" s="189" t="s">
        <v>206</v>
      </c>
      <c r="H664" s="190">
        <v>545.686</v>
      </c>
      <c r="I664" s="8"/>
      <c r="L664" s="187"/>
      <c r="M664" s="191"/>
      <c r="T664" s="192"/>
      <c r="AT664" s="188" t="s">
        <v>187</v>
      </c>
      <c r="AU664" s="188" t="s">
        <v>195</v>
      </c>
      <c r="AV664" s="186" t="s">
        <v>183</v>
      </c>
      <c r="AW664" s="186" t="s">
        <v>33</v>
      </c>
      <c r="AX664" s="186" t="s">
        <v>15</v>
      </c>
      <c r="AY664" s="188" t="s">
        <v>176</v>
      </c>
    </row>
    <row r="665" spans="2:65" s="99" customFormat="1" ht="33" customHeight="1">
      <c r="B665" s="100"/>
      <c r="C665" s="206" t="s">
        <v>900</v>
      </c>
      <c r="D665" s="206" t="s">
        <v>178</v>
      </c>
      <c r="E665" s="207" t="s">
        <v>901</v>
      </c>
      <c r="F665" s="208" t="s">
        <v>902</v>
      </c>
      <c r="G665" s="209" t="s">
        <v>181</v>
      </c>
      <c r="H665" s="210">
        <v>10.773</v>
      </c>
      <c r="I665" s="4"/>
      <c r="J665" s="211">
        <f>ROUND(I665*H665,2)</f>
        <v>0</v>
      </c>
      <c r="K665" s="208" t="s">
        <v>182</v>
      </c>
      <c r="L665" s="100"/>
      <c r="M665" s="212" t="s">
        <v>3</v>
      </c>
      <c r="N665" s="163" t="s">
        <v>42</v>
      </c>
      <c r="P665" s="164">
        <f>O665*H665</f>
        <v>0</v>
      </c>
      <c r="Q665" s="164">
        <v>0.042</v>
      </c>
      <c r="R665" s="164">
        <f>Q665*H665</f>
        <v>0.45246600000000003</v>
      </c>
      <c r="S665" s="164">
        <v>0</v>
      </c>
      <c r="T665" s="165">
        <f>S665*H665</f>
        <v>0</v>
      </c>
      <c r="AR665" s="166" t="s">
        <v>183</v>
      </c>
      <c r="AT665" s="166" t="s">
        <v>178</v>
      </c>
      <c r="AU665" s="166" t="s">
        <v>195</v>
      </c>
      <c r="AY665" s="92" t="s">
        <v>176</v>
      </c>
      <c r="BE665" s="167">
        <f>IF(N665="základní",J665,0)</f>
        <v>0</v>
      </c>
      <c r="BF665" s="167">
        <f>IF(N665="snížená",J665,0)</f>
        <v>0</v>
      </c>
      <c r="BG665" s="167">
        <f>IF(N665="zákl. přenesená",J665,0)</f>
        <v>0</v>
      </c>
      <c r="BH665" s="167">
        <f>IF(N665="sníž. přenesená",J665,0)</f>
        <v>0</v>
      </c>
      <c r="BI665" s="167">
        <f>IF(N665="nulová",J665,0)</f>
        <v>0</v>
      </c>
      <c r="BJ665" s="92" t="s">
        <v>15</v>
      </c>
      <c r="BK665" s="167">
        <f>ROUND(I665*H665,2)</f>
        <v>0</v>
      </c>
      <c r="BL665" s="92" t="s">
        <v>183</v>
      </c>
      <c r="BM665" s="166" t="s">
        <v>903</v>
      </c>
    </row>
    <row r="666" spans="2:47" s="99" customFormat="1" ht="12">
      <c r="B666" s="100"/>
      <c r="D666" s="168" t="s">
        <v>185</v>
      </c>
      <c r="F666" s="169" t="s">
        <v>904</v>
      </c>
      <c r="I666" s="5"/>
      <c r="L666" s="100"/>
      <c r="M666" s="170"/>
      <c r="T666" s="171"/>
      <c r="AT666" s="92" t="s">
        <v>185</v>
      </c>
      <c r="AU666" s="92" t="s">
        <v>195</v>
      </c>
    </row>
    <row r="667" spans="2:51" s="180" customFormat="1" ht="12">
      <c r="B667" s="181"/>
      <c r="D667" s="174" t="s">
        <v>187</v>
      </c>
      <c r="E667" s="182" t="s">
        <v>3</v>
      </c>
      <c r="F667" s="183" t="s">
        <v>905</v>
      </c>
      <c r="H667" s="182" t="s">
        <v>3</v>
      </c>
      <c r="I667" s="7"/>
      <c r="L667" s="181"/>
      <c r="M667" s="184"/>
      <c r="T667" s="185"/>
      <c r="AT667" s="182" t="s">
        <v>187</v>
      </c>
      <c r="AU667" s="182" t="s">
        <v>195</v>
      </c>
      <c r="AV667" s="180" t="s">
        <v>15</v>
      </c>
      <c r="AW667" s="180" t="s">
        <v>33</v>
      </c>
      <c r="AX667" s="180" t="s">
        <v>71</v>
      </c>
      <c r="AY667" s="182" t="s">
        <v>176</v>
      </c>
    </row>
    <row r="668" spans="2:51" s="172" customFormat="1" ht="12">
      <c r="B668" s="173"/>
      <c r="D668" s="174" t="s">
        <v>187</v>
      </c>
      <c r="E668" s="175" t="s">
        <v>3</v>
      </c>
      <c r="F668" s="176" t="s">
        <v>906</v>
      </c>
      <c r="H668" s="177">
        <v>10.773</v>
      </c>
      <c r="I668" s="6"/>
      <c r="L668" s="173"/>
      <c r="M668" s="178"/>
      <c r="T668" s="179"/>
      <c r="AT668" s="175" t="s">
        <v>187</v>
      </c>
      <c r="AU668" s="175" t="s">
        <v>195</v>
      </c>
      <c r="AV668" s="172" t="s">
        <v>79</v>
      </c>
      <c r="AW668" s="172" t="s">
        <v>33</v>
      </c>
      <c r="AX668" s="172" t="s">
        <v>15</v>
      </c>
      <c r="AY668" s="175" t="s">
        <v>176</v>
      </c>
    </row>
    <row r="669" spans="2:65" s="99" customFormat="1" ht="24.2" customHeight="1">
      <c r="B669" s="100"/>
      <c r="C669" s="206" t="s">
        <v>907</v>
      </c>
      <c r="D669" s="206" t="s">
        <v>178</v>
      </c>
      <c r="E669" s="207" t="s">
        <v>908</v>
      </c>
      <c r="F669" s="208" t="s">
        <v>909</v>
      </c>
      <c r="G669" s="209" t="s">
        <v>269</v>
      </c>
      <c r="H669" s="210">
        <v>403.25</v>
      </c>
      <c r="I669" s="4"/>
      <c r="J669" s="211">
        <f>ROUND(I669*H669,2)</f>
        <v>0</v>
      </c>
      <c r="K669" s="208" t="s">
        <v>182</v>
      </c>
      <c r="L669" s="100"/>
      <c r="M669" s="212" t="s">
        <v>3</v>
      </c>
      <c r="N669" s="163" t="s">
        <v>42</v>
      </c>
      <c r="P669" s="164">
        <f>O669*H669</f>
        <v>0</v>
      </c>
      <c r="Q669" s="164">
        <v>0.0015</v>
      </c>
      <c r="R669" s="164">
        <f>Q669*H669</f>
        <v>0.604875</v>
      </c>
      <c r="S669" s="164">
        <v>0</v>
      </c>
      <c r="T669" s="165">
        <f>S669*H669</f>
        <v>0</v>
      </c>
      <c r="AR669" s="166" t="s">
        <v>183</v>
      </c>
      <c r="AT669" s="166" t="s">
        <v>178</v>
      </c>
      <c r="AU669" s="166" t="s">
        <v>195</v>
      </c>
      <c r="AY669" s="92" t="s">
        <v>176</v>
      </c>
      <c r="BE669" s="167">
        <f>IF(N669="základní",J669,0)</f>
        <v>0</v>
      </c>
      <c r="BF669" s="167">
        <f>IF(N669="snížená",J669,0)</f>
        <v>0</v>
      </c>
      <c r="BG669" s="167">
        <f>IF(N669="zákl. přenesená",J669,0)</f>
        <v>0</v>
      </c>
      <c r="BH669" s="167">
        <f>IF(N669="sníž. přenesená",J669,0)</f>
        <v>0</v>
      </c>
      <c r="BI669" s="167">
        <f>IF(N669="nulová",J669,0)</f>
        <v>0</v>
      </c>
      <c r="BJ669" s="92" t="s">
        <v>15</v>
      </c>
      <c r="BK669" s="167">
        <f>ROUND(I669*H669,2)</f>
        <v>0</v>
      </c>
      <c r="BL669" s="92" t="s">
        <v>183</v>
      </c>
      <c r="BM669" s="166" t="s">
        <v>910</v>
      </c>
    </row>
    <row r="670" spans="2:47" s="99" customFormat="1" ht="12">
      <c r="B670" s="100"/>
      <c r="D670" s="168" t="s">
        <v>185</v>
      </c>
      <c r="F670" s="169" t="s">
        <v>911</v>
      </c>
      <c r="I670" s="5"/>
      <c r="L670" s="100"/>
      <c r="M670" s="170"/>
      <c r="T670" s="171"/>
      <c r="AT670" s="92" t="s">
        <v>185</v>
      </c>
      <c r="AU670" s="92" t="s">
        <v>195</v>
      </c>
    </row>
    <row r="671" spans="2:51" s="180" customFormat="1" ht="12">
      <c r="B671" s="181"/>
      <c r="D671" s="174" t="s">
        <v>187</v>
      </c>
      <c r="E671" s="182" t="s">
        <v>3</v>
      </c>
      <c r="F671" s="183" t="s">
        <v>912</v>
      </c>
      <c r="H671" s="182" t="s">
        <v>3</v>
      </c>
      <c r="I671" s="7"/>
      <c r="L671" s="181"/>
      <c r="M671" s="184"/>
      <c r="T671" s="185"/>
      <c r="AT671" s="182" t="s">
        <v>187</v>
      </c>
      <c r="AU671" s="182" t="s">
        <v>195</v>
      </c>
      <c r="AV671" s="180" t="s">
        <v>15</v>
      </c>
      <c r="AW671" s="180" t="s">
        <v>33</v>
      </c>
      <c r="AX671" s="180" t="s">
        <v>71</v>
      </c>
      <c r="AY671" s="182" t="s">
        <v>176</v>
      </c>
    </row>
    <row r="672" spans="2:51" s="172" customFormat="1" ht="12">
      <c r="B672" s="173"/>
      <c r="D672" s="174" t="s">
        <v>187</v>
      </c>
      <c r="E672" s="175" t="s">
        <v>3</v>
      </c>
      <c r="F672" s="176" t="s">
        <v>913</v>
      </c>
      <c r="H672" s="177">
        <v>222.89</v>
      </c>
      <c r="I672" s="6"/>
      <c r="L672" s="173"/>
      <c r="M672" s="178"/>
      <c r="T672" s="179"/>
      <c r="AT672" s="175" t="s">
        <v>187</v>
      </c>
      <c r="AU672" s="175" t="s">
        <v>195</v>
      </c>
      <c r="AV672" s="172" t="s">
        <v>79</v>
      </c>
      <c r="AW672" s="172" t="s">
        <v>33</v>
      </c>
      <c r="AX672" s="172" t="s">
        <v>71</v>
      </c>
      <c r="AY672" s="175" t="s">
        <v>176</v>
      </c>
    </row>
    <row r="673" spans="2:51" s="180" customFormat="1" ht="12">
      <c r="B673" s="181"/>
      <c r="D673" s="174" t="s">
        <v>187</v>
      </c>
      <c r="E673" s="182" t="s">
        <v>3</v>
      </c>
      <c r="F673" s="183" t="s">
        <v>914</v>
      </c>
      <c r="H673" s="182" t="s">
        <v>3</v>
      </c>
      <c r="I673" s="7"/>
      <c r="L673" s="181"/>
      <c r="M673" s="184"/>
      <c r="T673" s="185"/>
      <c r="AT673" s="182" t="s">
        <v>187</v>
      </c>
      <c r="AU673" s="182" t="s">
        <v>195</v>
      </c>
      <c r="AV673" s="180" t="s">
        <v>15</v>
      </c>
      <c r="AW673" s="180" t="s">
        <v>33</v>
      </c>
      <c r="AX673" s="180" t="s">
        <v>71</v>
      </c>
      <c r="AY673" s="182" t="s">
        <v>176</v>
      </c>
    </row>
    <row r="674" spans="2:51" s="180" customFormat="1" ht="12">
      <c r="B674" s="181"/>
      <c r="D674" s="174" t="s">
        <v>187</v>
      </c>
      <c r="E674" s="182" t="s">
        <v>3</v>
      </c>
      <c r="F674" s="183" t="s">
        <v>915</v>
      </c>
      <c r="H674" s="182" t="s">
        <v>3</v>
      </c>
      <c r="I674" s="7"/>
      <c r="L674" s="181"/>
      <c r="M674" s="184"/>
      <c r="T674" s="185"/>
      <c r="AT674" s="182" t="s">
        <v>187</v>
      </c>
      <c r="AU674" s="182" t="s">
        <v>195</v>
      </c>
      <c r="AV674" s="180" t="s">
        <v>15</v>
      </c>
      <c r="AW674" s="180" t="s">
        <v>33</v>
      </c>
      <c r="AX674" s="180" t="s">
        <v>71</v>
      </c>
      <c r="AY674" s="182" t="s">
        <v>176</v>
      </c>
    </row>
    <row r="675" spans="2:51" s="172" customFormat="1" ht="12">
      <c r="B675" s="173"/>
      <c r="D675" s="174" t="s">
        <v>187</v>
      </c>
      <c r="E675" s="175" t="s">
        <v>3</v>
      </c>
      <c r="F675" s="176" t="s">
        <v>916</v>
      </c>
      <c r="H675" s="177">
        <v>11.96</v>
      </c>
      <c r="I675" s="6"/>
      <c r="L675" s="173"/>
      <c r="M675" s="178"/>
      <c r="T675" s="179"/>
      <c r="AT675" s="175" t="s">
        <v>187</v>
      </c>
      <c r="AU675" s="175" t="s">
        <v>195</v>
      </c>
      <c r="AV675" s="172" t="s">
        <v>79</v>
      </c>
      <c r="AW675" s="172" t="s">
        <v>33</v>
      </c>
      <c r="AX675" s="172" t="s">
        <v>71</v>
      </c>
      <c r="AY675" s="175" t="s">
        <v>176</v>
      </c>
    </row>
    <row r="676" spans="2:51" s="172" customFormat="1" ht="12">
      <c r="B676" s="173"/>
      <c r="D676" s="174" t="s">
        <v>187</v>
      </c>
      <c r="E676" s="175" t="s">
        <v>3</v>
      </c>
      <c r="F676" s="176" t="s">
        <v>917</v>
      </c>
      <c r="H676" s="177">
        <v>-1.8</v>
      </c>
      <c r="I676" s="6"/>
      <c r="L676" s="173"/>
      <c r="M676" s="178"/>
      <c r="T676" s="179"/>
      <c r="AT676" s="175" t="s">
        <v>187</v>
      </c>
      <c r="AU676" s="175" t="s">
        <v>195</v>
      </c>
      <c r="AV676" s="172" t="s">
        <v>79</v>
      </c>
      <c r="AW676" s="172" t="s">
        <v>33</v>
      </c>
      <c r="AX676" s="172" t="s">
        <v>71</v>
      </c>
      <c r="AY676" s="175" t="s">
        <v>176</v>
      </c>
    </row>
    <row r="677" spans="2:51" s="180" customFormat="1" ht="12">
      <c r="B677" s="181"/>
      <c r="D677" s="174" t="s">
        <v>187</v>
      </c>
      <c r="E677" s="182" t="s">
        <v>3</v>
      </c>
      <c r="F677" s="183" t="s">
        <v>918</v>
      </c>
      <c r="H677" s="182" t="s">
        <v>3</v>
      </c>
      <c r="I677" s="7"/>
      <c r="L677" s="181"/>
      <c r="M677" s="184"/>
      <c r="T677" s="185"/>
      <c r="AT677" s="182" t="s">
        <v>187</v>
      </c>
      <c r="AU677" s="182" t="s">
        <v>195</v>
      </c>
      <c r="AV677" s="180" t="s">
        <v>15</v>
      </c>
      <c r="AW677" s="180" t="s">
        <v>33</v>
      </c>
      <c r="AX677" s="180" t="s">
        <v>71</v>
      </c>
      <c r="AY677" s="182" t="s">
        <v>176</v>
      </c>
    </row>
    <row r="678" spans="2:51" s="172" customFormat="1" ht="12">
      <c r="B678" s="173"/>
      <c r="D678" s="174" t="s">
        <v>187</v>
      </c>
      <c r="E678" s="175" t="s">
        <v>3</v>
      </c>
      <c r="F678" s="176" t="s">
        <v>919</v>
      </c>
      <c r="H678" s="177">
        <v>14.84</v>
      </c>
      <c r="I678" s="6"/>
      <c r="L678" s="173"/>
      <c r="M678" s="178"/>
      <c r="T678" s="179"/>
      <c r="AT678" s="175" t="s">
        <v>187</v>
      </c>
      <c r="AU678" s="175" t="s">
        <v>195</v>
      </c>
      <c r="AV678" s="172" t="s">
        <v>79</v>
      </c>
      <c r="AW678" s="172" t="s">
        <v>33</v>
      </c>
      <c r="AX678" s="172" t="s">
        <v>71</v>
      </c>
      <c r="AY678" s="175" t="s">
        <v>176</v>
      </c>
    </row>
    <row r="679" spans="2:51" s="172" customFormat="1" ht="12">
      <c r="B679" s="173"/>
      <c r="D679" s="174" t="s">
        <v>187</v>
      </c>
      <c r="E679" s="175" t="s">
        <v>3</v>
      </c>
      <c r="F679" s="176" t="s">
        <v>920</v>
      </c>
      <c r="H679" s="177">
        <v>-2.1</v>
      </c>
      <c r="I679" s="6"/>
      <c r="L679" s="173"/>
      <c r="M679" s="178"/>
      <c r="T679" s="179"/>
      <c r="AT679" s="175" t="s">
        <v>187</v>
      </c>
      <c r="AU679" s="175" t="s">
        <v>195</v>
      </c>
      <c r="AV679" s="172" t="s">
        <v>79</v>
      </c>
      <c r="AW679" s="172" t="s">
        <v>33</v>
      </c>
      <c r="AX679" s="172" t="s">
        <v>71</v>
      </c>
      <c r="AY679" s="175" t="s">
        <v>176</v>
      </c>
    </row>
    <row r="680" spans="2:51" s="180" customFormat="1" ht="12">
      <c r="B680" s="181"/>
      <c r="D680" s="174" t="s">
        <v>187</v>
      </c>
      <c r="E680" s="182" t="s">
        <v>3</v>
      </c>
      <c r="F680" s="183" t="s">
        <v>921</v>
      </c>
      <c r="H680" s="182" t="s">
        <v>3</v>
      </c>
      <c r="I680" s="7"/>
      <c r="L680" s="181"/>
      <c r="M680" s="184"/>
      <c r="T680" s="185"/>
      <c r="AT680" s="182" t="s">
        <v>187</v>
      </c>
      <c r="AU680" s="182" t="s">
        <v>195</v>
      </c>
      <c r="AV680" s="180" t="s">
        <v>15</v>
      </c>
      <c r="AW680" s="180" t="s">
        <v>33</v>
      </c>
      <c r="AX680" s="180" t="s">
        <v>71</v>
      </c>
      <c r="AY680" s="182" t="s">
        <v>176</v>
      </c>
    </row>
    <row r="681" spans="2:51" s="172" customFormat="1" ht="12">
      <c r="B681" s="173"/>
      <c r="D681" s="174" t="s">
        <v>187</v>
      </c>
      <c r="E681" s="175" t="s">
        <v>3</v>
      </c>
      <c r="F681" s="176" t="s">
        <v>922</v>
      </c>
      <c r="H681" s="177">
        <v>19.61</v>
      </c>
      <c r="I681" s="6"/>
      <c r="L681" s="173"/>
      <c r="M681" s="178"/>
      <c r="T681" s="179"/>
      <c r="AT681" s="175" t="s">
        <v>187</v>
      </c>
      <c r="AU681" s="175" t="s">
        <v>195</v>
      </c>
      <c r="AV681" s="172" t="s">
        <v>79</v>
      </c>
      <c r="AW681" s="172" t="s">
        <v>33</v>
      </c>
      <c r="AX681" s="172" t="s">
        <v>71</v>
      </c>
      <c r="AY681" s="175" t="s">
        <v>176</v>
      </c>
    </row>
    <row r="682" spans="2:51" s="172" customFormat="1" ht="12">
      <c r="B682" s="173"/>
      <c r="D682" s="174" t="s">
        <v>187</v>
      </c>
      <c r="E682" s="175" t="s">
        <v>3</v>
      </c>
      <c r="F682" s="176" t="s">
        <v>923</v>
      </c>
      <c r="H682" s="177">
        <v>-3.4</v>
      </c>
      <c r="I682" s="6"/>
      <c r="L682" s="173"/>
      <c r="M682" s="178"/>
      <c r="T682" s="179"/>
      <c r="AT682" s="175" t="s">
        <v>187</v>
      </c>
      <c r="AU682" s="175" t="s">
        <v>195</v>
      </c>
      <c r="AV682" s="172" t="s">
        <v>79</v>
      </c>
      <c r="AW682" s="172" t="s">
        <v>33</v>
      </c>
      <c r="AX682" s="172" t="s">
        <v>71</v>
      </c>
      <c r="AY682" s="175" t="s">
        <v>176</v>
      </c>
    </row>
    <row r="683" spans="2:51" s="180" customFormat="1" ht="12">
      <c r="B683" s="181"/>
      <c r="D683" s="174" t="s">
        <v>187</v>
      </c>
      <c r="E683" s="182" t="s">
        <v>3</v>
      </c>
      <c r="F683" s="183" t="s">
        <v>924</v>
      </c>
      <c r="H683" s="182" t="s">
        <v>3</v>
      </c>
      <c r="I683" s="7"/>
      <c r="L683" s="181"/>
      <c r="M683" s="184"/>
      <c r="T683" s="185"/>
      <c r="AT683" s="182" t="s">
        <v>187</v>
      </c>
      <c r="AU683" s="182" t="s">
        <v>195</v>
      </c>
      <c r="AV683" s="180" t="s">
        <v>15</v>
      </c>
      <c r="AW683" s="180" t="s">
        <v>33</v>
      </c>
      <c r="AX683" s="180" t="s">
        <v>71</v>
      </c>
      <c r="AY683" s="182" t="s">
        <v>176</v>
      </c>
    </row>
    <row r="684" spans="2:51" s="172" customFormat="1" ht="12">
      <c r="B684" s="173"/>
      <c r="D684" s="174" t="s">
        <v>187</v>
      </c>
      <c r="E684" s="175" t="s">
        <v>3</v>
      </c>
      <c r="F684" s="176" t="s">
        <v>925</v>
      </c>
      <c r="H684" s="177">
        <v>10.1</v>
      </c>
      <c r="I684" s="6"/>
      <c r="L684" s="173"/>
      <c r="M684" s="178"/>
      <c r="T684" s="179"/>
      <c r="AT684" s="175" t="s">
        <v>187</v>
      </c>
      <c r="AU684" s="175" t="s">
        <v>195</v>
      </c>
      <c r="AV684" s="172" t="s">
        <v>79</v>
      </c>
      <c r="AW684" s="172" t="s">
        <v>33</v>
      </c>
      <c r="AX684" s="172" t="s">
        <v>71</v>
      </c>
      <c r="AY684" s="175" t="s">
        <v>176</v>
      </c>
    </row>
    <row r="685" spans="2:51" s="172" customFormat="1" ht="12">
      <c r="B685" s="173"/>
      <c r="D685" s="174" t="s">
        <v>187</v>
      </c>
      <c r="E685" s="175" t="s">
        <v>3</v>
      </c>
      <c r="F685" s="176" t="s">
        <v>926</v>
      </c>
      <c r="H685" s="177">
        <v>-0.9</v>
      </c>
      <c r="I685" s="6"/>
      <c r="L685" s="173"/>
      <c r="M685" s="178"/>
      <c r="T685" s="179"/>
      <c r="AT685" s="175" t="s">
        <v>187</v>
      </c>
      <c r="AU685" s="175" t="s">
        <v>195</v>
      </c>
      <c r="AV685" s="172" t="s">
        <v>79</v>
      </c>
      <c r="AW685" s="172" t="s">
        <v>33</v>
      </c>
      <c r="AX685" s="172" t="s">
        <v>71</v>
      </c>
      <c r="AY685" s="175" t="s">
        <v>176</v>
      </c>
    </row>
    <row r="686" spans="2:51" s="180" customFormat="1" ht="12">
      <c r="B686" s="181"/>
      <c r="D686" s="174" t="s">
        <v>187</v>
      </c>
      <c r="E686" s="182" t="s">
        <v>3</v>
      </c>
      <c r="F686" s="183" t="s">
        <v>927</v>
      </c>
      <c r="H686" s="182" t="s">
        <v>3</v>
      </c>
      <c r="I686" s="7"/>
      <c r="L686" s="181"/>
      <c r="M686" s="184"/>
      <c r="T686" s="185"/>
      <c r="AT686" s="182" t="s">
        <v>187</v>
      </c>
      <c r="AU686" s="182" t="s">
        <v>195</v>
      </c>
      <c r="AV686" s="180" t="s">
        <v>15</v>
      </c>
      <c r="AW686" s="180" t="s">
        <v>33</v>
      </c>
      <c r="AX686" s="180" t="s">
        <v>71</v>
      </c>
      <c r="AY686" s="182" t="s">
        <v>176</v>
      </c>
    </row>
    <row r="687" spans="2:51" s="172" customFormat="1" ht="12">
      <c r="B687" s="173"/>
      <c r="D687" s="174" t="s">
        <v>187</v>
      </c>
      <c r="E687" s="175" t="s">
        <v>3</v>
      </c>
      <c r="F687" s="176" t="s">
        <v>928</v>
      </c>
      <c r="H687" s="177">
        <v>5.18</v>
      </c>
      <c r="I687" s="6"/>
      <c r="L687" s="173"/>
      <c r="M687" s="178"/>
      <c r="T687" s="179"/>
      <c r="AT687" s="175" t="s">
        <v>187</v>
      </c>
      <c r="AU687" s="175" t="s">
        <v>195</v>
      </c>
      <c r="AV687" s="172" t="s">
        <v>79</v>
      </c>
      <c r="AW687" s="172" t="s">
        <v>33</v>
      </c>
      <c r="AX687" s="172" t="s">
        <v>71</v>
      </c>
      <c r="AY687" s="175" t="s">
        <v>176</v>
      </c>
    </row>
    <row r="688" spans="2:51" s="172" customFormat="1" ht="12">
      <c r="B688" s="173"/>
      <c r="D688" s="174" t="s">
        <v>187</v>
      </c>
      <c r="E688" s="175" t="s">
        <v>3</v>
      </c>
      <c r="F688" s="176" t="s">
        <v>929</v>
      </c>
      <c r="H688" s="177">
        <v>-1.4</v>
      </c>
      <c r="I688" s="6"/>
      <c r="L688" s="173"/>
      <c r="M688" s="178"/>
      <c r="T688" s="179"/>
      <c r="AT688" s="175" t="s">
        <v>187</v>
      </c>
      <c r="AU688" s="175" t="s">
        <v>195</v>
      </c>
      <c r="AV688" s="172" t="s">
        <v>79</v>
      </c>
      <c r="AW688" s="172" t="s">
        <v>33</v>
      </c>
      <c r="AX688" s="172" t="s">
        <v>71</v>
      </c>
      <c r="AY688" s="175" t="s">
        <v>176</v>
      </c>
    </row>
    <row r="689" spans="2:51" s="180" customFormat="1" ht="12">
      <c r="B689" s="181"/>
      <c r="D689" s="174" t="s">
        <v>187</v>
      </c>
      <c r="E689" s="182" t="s">
        <v>3</v>
      </c>
      <c r="F689" s="183" t="s">
        <v>930</v>
      </c>
      <c r="H689" s="182" t="s">
        <v>3</v>
      </c>
      <c r="I689" s="7"/>
      <c r="L689" s="181"/>
      <c r="M689" s="184"/>
      <c r="T689" s="185"/>
      <c r="AT689" s="182" t="s">
        <v>187</v>
      </c>
      <c r="AU689" s="182" t="s">
        <v>195</v>
      </c>
      <c r="AV689" s="180" t="s">
        <v>15</v>
      </c>
      <c r="AW689" s="180" t="s">
        <v>33</v>
      </c>
      <c r="AX689" s="180" t="s">
        <v>71</v>
      </c>
      <c r="AY689" s="182" t="s">
        <v>176</v>
      </c>
    </row>
    <row r="690" spans="2:51" s="172" customFormat="1" ht="12">
      <c r="B690" s="173"/>
      <c r="D690" s="174" t="s">
        <v>187</v>
      </c>
      <c r="E690" s="175" t="s">
        <v>3</v>
      </c>
      <c r="F690" s="176" t="s">
        <v>931</v>
      </c>
      <c r="H690" s="177">
        <v>6</v>
      </c>
      <c r="I690" s="6"/>
      <c r="L690" s="173"/>
      <c r="M690" s="178"/>
      <c r="T690" s="179"/>
      <c r="AT690" s="175" t="s">
        <v>187</v>
      </c>
      <c r="AU690" s="175" t="s">
        <v>195</v>
      </c>
      <c r="AV690" s="172" t="s">
        <v>79</v>
      </c>
      <c r="AW690" s="172" t="s">
        <v>33</v>
      </c>
      <c r="AX690" s="172" t="s">
        <v>71</v>
      </c>
      <c r="AY690" s="175" t="s">
        <v>176</v>
      </c>
    </row>
    <row r="691" spans="2:51" s="172" customFormat="1" ht="12">
      <c r="B691" s="173"/>
      <c r="D691" s="174" t="s">
        <v>187</v>
      </c>
      <c r="E691" s="175" t="s">
        <v>3</v>
      </c>
      <c r="F691" s="176" t="s">
        <v>932</v>
      </c>
      <c r="H691" s="177">
        <v>-0.7</v>
      </c>
      <c r="I691" s="6"/>
      <c r="L691" s="173"/>
      <c r="M691" s="178"/>
      <c r="T691" s="179"/>
      <c r="AT691" s="175" t="s">
        <v>187</v>
      </c>
      <c r="AU691" s="175" t="s">
        <v>195</v>
      </c>
      <c r="AV691" s="172" t="s">
        <v>79</v>
      </c>
      <c r="AW691" s="172" t="s">
        <v>33</v>
      </c>
      <c r="AX691" s="172" t="s">
        <v>71</v>
      </c>
      <c r="AY691" s="175" t="s">
        <v>176</v>
      </c>
    </row>
    <row r="692" spans="2:51" s="180" customFormat="1" ht="12">
      <c r="B692" s="181"/>
      <c r="D692" s="174" t="s">
        <v>187</v>
      </c>
      <c r="E692" s="182" t="s">
        <v>3</v>
      </c>
      <c r="F692" s="183" t="s">
        <v>933</v>
      </c>
      <c r="H692" s="182" t="s">
        <v>3</v>
      </c>
      <c r="I692" s="7"/>
      <c r="L692" s="181"/>
      <c r="M692" s="184"/>
      <c r="T692" s="185"/>
      <c r="AT692" s="182" t="s">
        <v>187</v>
      </c>
      <c r="AU692" s="182" t="s">
        <v>195</v>
      </c>
      <c r="AV692" s="180" t="s">
        <v>15</v>
      </c>
      <c r="AW692" s="180" t="s">
        <v>33</v>
      </c>
      <c r="AX692" s="180" t="s">
        <v>71</v>
      </c>
      <c r="AY692" s="182" t="s">
        <v>176</v>
      </c>
    </row>
    <row r="693" spans="2:51" s="172" customFormat="1" ht="12">
      <c r="B693" s="173"/>
      <c r="D693" s="174" t="s">
        <v>187</v>
      </c>
      <c r="E693" s="175" t="s">
        <v>3</v>
      </c>
      <c r="F693" s="176" t="s">
        <v>934</v>
      </c>
      <c r="H693" s="177">
        <v>6.8</v>
      </c>
      <c r="I693" s="6"/>
      <c r="L693" s="173"/>
      <c r="M693" s="178"/>
      <c r="T693" s="179"/>
      <c r="AT693" s="175" t="s">
        <v>187</v>
      </c>
      <c r="AU693" s="175" t="s">
        <v>195</v>
      </c>
      <c r="AV693" s="172" t="s">
        <v>79</v>
      </c>
      <c r="AW693" s="172" t="s">
        <v>33</v>
      </c>
      <c r="AX693" s="172" t="s">
        <v>71</v>
      </c>
      <c r="AY693" s="175" t="s">
        <v>176</v>
      </c>
    </row>
    <row r="694" spans="2:51" s="172" customFormat="1" ht="12">
      <c r="B694" s="173"/>
      <c r="D694" s="174" t="s">
        <v>187</v>
      </c>
      <c r="E694" s="175" t="s">
        <v>3</v>
      </c>
      <c r="F694" s="176" t="s">
        <v>932</v>
      </c>
      <c r="H694" s="177">
        <v>-0.7</v>
      </c>
      <c r="I694" s="6"/>
      <c r="L694" s="173"/>
      <c r="M694" s="178"/>
      <c r="T694" s="179"/>
      <c r="AT694" s="175" t="s">
        <v>187</v>
      </c>
      <c r="AU694" s="175" t="s">
        <v>195</v>
      </c>
      <c r="AV694" s="172" t="s">
        <v>79</v>
      </c>
      <c r="AW694" s="172" t="s">
        <v>33</v>
      </c>
      <c r="AX694" s="172" t="s">
        <v>71</v>
      </c>
      <c r="AY694" s="175" t="s">
        <v>176</v>
      </c>
    </row>
    <row r="695" spans="2:51" s="180" customFormat="1" ht="12">
      <c r="B695" s="181"/>
      <c r="D695" s="174" t="s">
        <v>187</v>
      </c>
      <c r="E695" s="182" t="s">
        <v>3</v>
      </c>
      <c r="F695" s="183" t="s">
        <v>935</v>
      </c>
      <c r="H695" s="182" t="s">
        <v>3</v>
      </c>
      <c r="I695" s="7"/>
      <c r="L695" s="181"/>
      <c r="M695" s="184"/>
      <c r="T695" s="185"/>
      <c r="AT695" s="182" t="s">
        <v>187</v>
      </c>
      <c r="AU695" s="182" t="s">
        <v>195</v>
      </c>
      <c r="AV695" s="180" t="s">
        <v>15</v>
      </c>
      <c r="AW695" s="180" t="s">
        <v>33</v>
      </c>
      <c r="AX695" s="180" t="s">
        <v>71</v>
      </c>
      <c r="AY695" s="182" t="s">
        <v>176</v>
      </c>
    </row>
    <row r="696" spans="2:51" s="172" customFormat="1" ht="12">
      <c r="B696" s="173"/>
      <c r="D696" s="174" t="s">
        <v>187</v>
      </c>
      <c r="E696" s="175" t="s">
        <v>3</v>
      </c>
      <c r="F696" s="176" t="s">
        <v>936</v>
      </c>
      <c r="H696" s="177">
        <v>5.38</v>
      </c>
      <c r="I696" s="6"/>
      <c r="L696" s="173"/>
      <c r="M696" s="178"/>
      <c r="T696" s="179"/>
      <c r="AT696" s="175" t="s">
        <v>187</v>
      </c>
      <c r="AU696" s="175" t="s">
        <v>195</v>
      </c>
      <c r="AV696" s="172" t="s">
        <v>79</v>
      </c>
      <c r="AW696" s="172" t="s">
        <v>33</v>
      </c>
      <c r="AX696" s="172" t="s">
        <v>71</v>
      </c>
      <c r="AY696" s="175" t="s">
        <v>176</v>
      </c>
    </row>
    <row r="697" spans="2:51" s="172" customFormat="1" ht="12">
      <c r="B697" s="173"/>
      <c r="D697" s="174" t="s">
        <v>187</v>
      </c>
      <c r="E697" s="175" t="s">
        <v>3</v>
      </c>
      <c r="F697" s="176" t="s">
        <v>929</v>
      </c>
      <c r="H697" s="177">
        <v>-1.4</v>
      </c>
      <c r="I697" s="6"/>
      <c r="L697" s="173"/>
      <c r="M697" s="178"/>
      <c r="T697" s="179"/>
      <c r="AT697" s="175" t="s">
        <v>187</v>
      </c>
      <c r="AU697" s="175" t="s">
        <v>195</v>
      </c>
      <c r="AV697" s="172" t="s">
        <v>79</v>
      </c>
      <c r="AW697" s="172" t="s">
        <v>33</v>
      </c>
      <c r="AX697" s="172" t="s">
        <v>71</v>
      </c>
      <c r="AY697" s="175" t="s">
        <v>176</v>
      </c>
    </row>
    <row r="698" spans="2:51" s="180" customFormat="1" ht="12">
      <c r="B698" s="181"/>
      <c r="D698" s="174" t="s">
        <v>187</v>
      </c>
      <c r="E698" s="182" t="s">
        <v>3</v>
      </c>
      <c r="F698" s="183" t="s">
        <v>937</v>
      </c>
      <c r="H698" s="182" t="s">
        <v>3</v>
      </c>
      <c r="I698" s="7"/>
      <c r="L698" s="181"/>
      <c r="M698" s="184"/>
      <c r="T698" s="185"/>
      <c r="AT698" s="182" t="s">
        <v>187</v>
      </c>
      <c r="AU698" s="182" t="s">
        <v>195</v>
      </c>
      <c r="AV698" s="180" t="s">
        <v>15</v>
      </c>
      <c r="AW698" s="180" t="s">
        <v>33</v>
      </c>
      <c r="AX698" s="180" t="s">
        <v>71</v>
      </c>
      <c r="AY698" s="182" t="s">
        <v>176</v>
      </c>
    </row>
    <row r="699" spans="2:51" s="172" customFormat="1" ht="12">
      <c r="B699" s="173"/>
      <c r="D699" s="174" t="s">
        <v>187</v>
      </c>
      <c r="E699" s="175" t="s">
        <v>3</v>
      </c>
      <c r="F699" s="176" t="s">
        <v>938</v>
      </c>
      <c r="H699" s="177">
        <v>5</v>
      </c>
      <c r="I699" s="6"/>
      <c r="L699" s="173"/>
      <c r="M699" s="178"/>
      <c r="T699" s="179"/>
      <c r="AT699" s="175" t="s">
        <v>187</v>
      </c>
      <c r="AU699" s="175" t="s">
        <v>195</v>
      </c>
      <c r="AV699" s="172" t="s">
        <v>79</v>
      </c>
      <c r="AW699" s="172" t="s">
        <v>33</v>
      </c>
      <c r="AX699" s="172" t="s">
        <v>71</v>
      </c>
      <c r="AY699" s="175" t="s">
        <v>176</v>
      </c>
    </row>
    <row r="700" spans="2:51" s="172" customFormat="1" ht="12">
      <c r="B700" s="173"/>
      <c r="D700" s="174" t="s">
        <v>187</v>
      </c>
      <c r="E700" s="175" t="s">
        <v>3</v>
      </c>
      <c r="F700" s="176" t="s">
        <v>932</v>
      </c>
      <c r="H700" s="177">
        <v>-0.7</v>
      </c>
      <c r="I700" s="6"/>
      <c r="L700" s="173"/>
      <c r="M700" s="178"/>
      <c r="T700" s="179"/>
      <c r="AT700" s="175" t="s">
        <v>187</v>
      </c>
      <c r="AU700" s="175" t="s">
        <v>195</v>
      </c>
      <c r="AV700" s="172" t="s">
        <v>79</v>
      </c>
      <c r="AW700" s="172" t="s">
        <v>33</v>
      </c>
      <c r="AX700" s="172" t="s">
        <v>71</v>
      </c>
      <c r="AY700" s="175" t="s">
        <v>176</v>
      </c>
    </row>
    <row r="701" spans="2:51" s="180" customFormat="1" ht="12">
      <c r="B701" s="181"/>
      <c r="D701" s="174" t="s">
        <v>187</v>
      </c>
      <c r="E701" s="182" t="s">
        <v>3</v>
      </c>
      <c r="F701" s="183" t="s">
        <v>939</v>
      </c>
      <c r="H701" s="182" t="s">
        <v>3</v>
      </c>
      <c r="I701" s="7"/>
      <c r="L701" s="181"/>
      <c r="M701" s="184"/>
      <c r="T701" s="185"/>
      <c r="AT701" s="182" t="s">
        <v>187</v>
      </c>
      <c r="AU701" s="182" t="s">
        <v>195</v>
      </c>
      <c r="AV701" s="180" t="s">
        <v>15</v>
      </c>
      <c r="AW701" s="180" t="s">
        <v>33</v>
      </c>
      <c r="AX701" s="180" t="s">
        <v>71</v>
      </c>
      <c r="AY701" s="182" t="s">
        <v>176</v>
      </c>
    </row>
    <row r="702" spans="2:51" s="172" customFormat="1" ht="12">
      <c r="B702" s="173"/>
      <c r="D702" s="174" t="s">
        <v>187</v>
      </c>
      <c r="E702" s="175" t="s">
        <v>3</v>
      </c>
      <c r="F702" s="176" t="s">
        <v>938</v>
      </c>
      <c r="H702" s="177">
        <v>5</v>
      </c>
      <c r="I702" s="6"/>
      <c r="L702" s="173"/>
      <c r="M702" s="178"/>
      <c r="T702" s="179"/>
      <c r="AT702" s="175" t="s">
        <v>187</v>
      </c>
      <c r="AU702" s="175" t="s">
        <v>195</v>
      </c>
      <c r="AV702" s="172" t="s">
        <v>79</v>
      </c>
      <c r="AW702" s="172" t="s">
        <v>33</v>
      </c>
      <c r="AX702" s="172" t="s">
        <v>71</v>
      </c>
      <c r="AY702" s="175" t="s">
        <v>176</v>
      </c>
    </row>
    <row r="703" spans="2:51" s="172" customFormat="1" ht="12">
      <c r="B703" s="173"/>
      <c r="D703" s="174" t="s">
        <v>187</v>
      </c>
      <c r="E703" s="175" t="s">
        <v>3</v>
      </c>
      <c r="F703" s="176" t="s">
        <v>932</v>
      </c>
      <c r="H703" s="177">
        <v>-0.7</v>
      </c>
      <c r="I703" s="6"/>
      <c r="L703" s="173"/>
      <c r="M703" s="178"/>
      <c r="T703" s="179"/>
      <c r="AT703" s="175" t="s">
        <v>187</v>
      </c>
      <c r="AU703" s="175" t="s">
        <v>195</v>
      </c>
      <c r="AV703" s="172" t="s">
        <v>79</v>
      </c>
      <c r="AW703" s="172" t="s">
        <v>33</v>
      </c>
      <c r="AX703" s="172" t="s">
        <v>71</v>
      </c>
      <c r="AY703" s="175" t="s">
        <v>176</v>
      </c>
    </row>
    <row r="704" spans="2:51" s="180" customFormat="1" ht="12">
      <c r="B704" s="181"/>
      <c r="D704" s="174" t="s">
        <v>187</v>
      </c>
      <c r="E704" s="182" t="s">
        <v>3</v>
      </c>
      <c r="F704" s="183" t="s">
        <v>940</v>
      </c>
      <c r="H704" s="182" t="s">
        <v>3</v>
      </c>
      <c r="I704" s="7"/>
      <c r="L704" s="181"/>
      <c r="M704" s="184"/>
      <c r="T704" s="185"/>
      <c r="AT704" s="182" t="s">
        <v>187</v>
      </c>
      <c r="AU704" s="182" t="s">
        <v>195</v>
      </c>
      <c r="AV704" s="180" t="s">
        <v>15</v>
      </c>
      <c r="AW704" s="180" t="s">
        <v>33</v>
      </c>
      <c r="AX704" s="180" t="s">
        <v>71</v>
      </c>
      <c r="AY704" s="182" t="s">
        <v>176</v>
      </c>
    </row>
    <row r="705" spans="2:51" s="172" customFormat="1" ht="12">
      <c r="B705" s="173"/>
      <c r="D705" s="174" t="s">
        <v>187</v>
      </c>
      <c r="E705" s="175" t="s">
        <v>3</v>
      </c>
      <c r="F705" s="176" t="s">
        <v>941</v>
      </c>
      <c r="H705" s="177">
        <v>5.4</v>
      </c>
      <c r="I705" s="6"/>
      <c r="L705" s="173"/>
      <c r="M705" s="178"/>
      <c r="T705" s="179"/>
      <c r="AT705" s="175" t="s">
        <v>187</v>
      </c>
      <c r="AU705" s="175" t="s">
        <v>195</v>
      </c>
      <c r="AV705" s="172" t="s">
        <v>79</v>
      </c>
      <c r="AW705" s="172" t="s">
        <v>33</v>
      </c>
      <c r="AX705" s="172" t="s">
        <v>71</v>
      </c>
      <c r="AY705" s="175" t="s">
        <v>176</v>
      </c>
    </row>
    <row r="706" spans="2:51" s="172" customFormat="1" ht="12">
      <c r="B706" s="173"/>
      <c r="D706" s="174" t="s">
        <v>187</v>
      </c>
      <c r="E706" s="175" t="s">
        <v>3</v>
      </c>
      <c r="F706" s="176" t="s">
        <v>942</v>
      </c>
      <c r="H706" s="177">
        <v>-1.6</v>
      </c>
      <c r="I706" s="6"/>
      <c r="L706" s="173"/>
      <c r="M706" s="178"/>
      <c r="T706" s="179"/>
      <c r="AT706" s="175" t="s">
        <v>187</v>
      </c>
      <c r="AU706" s="175" t="s">
        <v>195</v>
      </c>
      <c r="AV706" s="172" t="s">
        <v>79</v>
      </c>
      <c r="AW706" s="172" t="s">
        <v>33</v>
      </c>
      <c r="AX706" s="172" t="s">
        <v>71</v>
      </c>
      <c r="AY706" s="175" t="s">
        <v>176</v>
      </c>
    </row>
    <row r="707" spans="2:51" s="180" customFormat="1" ht="12">
      <c r="B707" s="181"/>
      <c r="D707" s="174" t="s">
        <v>187</v>
      </c>
      <c r="E707" s="182" t="s">
        <v>3</v>
      </c>
      <c r="F707" s="183" t="s">
        <v>943</v>
      </c>
      <c r="H707" s="182" t="s">
        <v>3</v>
      </c>
      <c r="I707" s="7"/>
      <c r="L707" s="181"/>
      <c r="M707" s="184"/>
      <c r="T707" s="185"/>
      <c r="AT707" s="182" t="s">
        <v>187</v>
      </c>
      <c r="AU707" s="182" t="s">
        <v>195</v>
      </c>
      <c r="AV707" s="180" t="s">
        <v>15</v>
      </c>
      <c r="AW707" s="180" t="s">
        <v>33</v>
      </c>
      <c r="AX707" s="180" t="s">
        <v>71</v>
      </c>
      <c r="AY707" s="182" t="s">
        <v>176</v>
      </c>
    </row>
    <row r="708" spans="2:51" s="172" customFormat="1" ht="12">
      <c r="B708" s="173"/>
      <c r="D708" s="174" t="s">
        <v>187</v>
      </c>
      <c r="E708" s="175" t="s">
        <v>3</v>
      </c>
      <c r="F708" s="176" t="s">
        <v>941</v>
      </c>
      <c r="H708" s="177">
        <v>5.4</v>
      </c>
      <c r="I708" s="6"/>
      <c r="L708" s="173"/>
      <c r="M708" s="178"/>
      <c r="T708" s="179"/>
      <c r="AT708" s="175" t="s">
        <v>187</v>
      </c>
      <c r="AU708" s="175" t="s">
        <v>195</v>
      </c>
      <c r="AV708" s="172" t="s">
        <v>79</v>
      </c>
      <c r="AW708" s="172" t="s">
        <v>33</v>
      </c>
      <c r="AX708" s="172" t="s">
        <v>71</v>
      </c>
      <c r="AY708" s="175" t="s">
        <v>176</v>
      </c>
    </row>
    <row r="709" spans="2:51" s="172" customFormat="1" ht="12">
      <c r="B709" s="173"/>
      <c r="D709" s="174" t="s">
        <v>187</v>
      </c>
      <c r="E709" s="175" t="s">
        <v>3</v>
      </c>
      <c r="F709" s="176" t="s">
        <v>929</v>
      </c>
      <c r="H709" s="177">
        <v>-1.4</v>
      </c>
      <c r="I709" s="6"/>
      <c r="L709" s="173"/>
      <c r="M709" s="178"/>
      <c r="T709" s="179"/>
      <c r="AT709" s="175" t="s">
        <v>187</v>
      </c>
      <c r="AU709" s="175" t="s">
        <v>195</v>
      </c>
      <c r="AV709" s="172" t="s">
        <v>79</v>
      </c>
      <c r="AW709" s="172" t="s">
        <v>33</v>
      </c>
      <c r="AX709" s="172" t="s">
        <v>71</v>
      </c>
      <c r="AY709" s="175" t="s">
        <v>176</v>
      </c>
    </row>
    <row r="710" spans="2:51" s="180" customFormat="1" ht="12">
      <c r="B710" s="181"/>
      <c r="D710" s="174" t="s">
        <v>187</v>
      </c>
      <c r="E710" s="182" t="s">
        <v>3</v>
      </c>
      <c r="F710" s="183" t="s">
        <v>944</v>
      </c>
      <c r="H710" s="182" t="s">
        <v>3</v>
      </c>
      <c r="I710" s="7"/>
      <c r="L710" s="181"/>
      <c r="M710" s="184"/>
      <c r="T710" s="185"/>
      <c r="AT710" s="182" t="s">
        <v>187</v>
      </c>
      <c r="AU710" s="182" t="s">
        <v>195</v>
      </c>
      <c r="AV710" s="180" t="s">
        <v>15</v>
      </c>
      <c r="AW710" s="180" t="s">
        <v>33</v>
      </c>
      <c r="AX710" s="180" t="s">
        <v>71</v>
      </c>
      <c r="AY710" s="182" t="s">
        <v>176</v>
      </c>
    </row>
    <row r="711" spans="2:51" s="172" customFormat="1" ht="12">
      <c r="B711" s="173"/>
      <c r="D711" s="174" t="s">
        <v>187</v>
      </c>
      <c r="E711" s="175" t="s">
        <v>3</v>
      </c>
      <c r="F711" s="176" t="s">
        <v>938</v>
      </c>
      <c r="H711" s="177">
        <v>5</v>
      </c>
      <c r="I711" s="6"/>
      <c r="L711" s="173"/>
      <c r="M711" s="178"/>
      <c r="T711" s="179"/>
      <c r="AT711" s="175" t="s">
        <v>187</v>
      </c>
      <c r="AU711" s="175" t="s">
        <v>195</v>
      </c>
      <c r="AV711" s="172" t="s">
        <v>79</v>
      </c>
      <c r="AW711" s="172" t="s">
        <v>33</v>
      </c>
      <c r="AX711" s="172" t="s">
        <v>71</v>
      </c>
      <c r="AY711" s="175" t="s">
        <v>176</v>
      </c>
    </row>
    <row r="712" spans="2:51" s="172" customFormat="1" ht="12">
      <c r="B712" s="173"/>
      <c r="D712" s="174" t="s">
        <v>187</v>
      </c>
      <c r="E712" s="175" t="s">
        <v>3</v>
      </c>
      <c r="F712" s="176" t="s">
        <v>932</v>
      </c>
      <c r="H712" s="177">
        <v>-0.7</v>
      </c>
      <c r="I712" s="6"/>
      <c r="L712" s="173"/>
      <c r="M712" s="178"/>
      <c r="T712" s="179"/>
      <c r="AT712" s="175" t="s">
        <v>187</v>
      </c>
      <c r="AU712" s="175" t="s">
        <v>195</v>
      </c>
      <c r="AV712" s="172" t="s">
        <v>79</v>
      </c>
      <c r="AW712" s="172" t="s">
        <v>33</v>
      </c>
      <c r="AX712" s="172" t="s">
        <v>71</v>
      </c>
      <c r="AY712" s="175" t="s">
        <v>176</v>
      </c>
    </row>
    <row r="713" spans="2:51" s="180" customFormat="1" ht="12">
      <c r="B713" s="181"/>
      <c r="D713" s="174" t="s">
        <v>187</v>
      </c>
      <c r="E713" s="182" t="s">
        <v>3</v>
      </c>
      <c r="F713" s="183" t="s">
        <v>945</v>
      </c>
      <c r="H713" s="182" t="s">
        <v>3</v>
      </c>
      <c r="I713" s="7"/>
      <c r="L713" s="181"/>
      <c r="M713" s="184"/>
      <c r="T713" s="185"/>
      <c r="AT713" s="182" t="s">
        <v>187</v>
      </c>
      <c r="AU713" s="182" t="s">
        <v>195</v>
      </c>
      <c r="AV713" s="180" t="s">
        <v>15</v>
      </c>
      <c r="AW713" s="180" t="s">
        <v>33</v>
      </c>
      <c r="AX713" s="180" t="s">
        <v>71</v>
      </c>
      <c r="AY713" s="182" t="s">
        <v>176</v>
      </c>
    </row>
    <row r="714" spans="2:51" s="172" customFormat="1" ht="12">
      <c r="B714" s="173"/>
      <c r="D714" s="174" t="s">
        <v>187</v>
      </c>
      <c r="E714" s="175" t="s">
        <v>3</v>
      </c>
      <c r="F714" s="176" t="s">
        <v>938</v>
      </c>
      <c r="H714" s="177">
        <v>5</v>
      </c>
      <c r="I714" s="6"/>
      <c r="L714" s="173"/>
      <c r="M714" s="178"/>
      <c r="T714" s="179"/>
      <c r="AT714" s="175" t="s">
        <v>187</v>
      </c>
      <c r="AU714" s="175" t="s">
        <v>195</v>
      </c>
      <c r="AV714" s="172" t="s">
        <v>79</v>
      </c>
      <c r="AW714" s="172" t="s">
        <v>33</v>
      </c>
      <c r="AX714" s="172" t="s">
        <v>71</v>
      </c>
      <c r="AY714" s="175" t="s">
        <v>176</v>
      </c>
    </row>
    <row r="715" spans="2:51" s="172" customFormat="1" ht="12">
      <c r="B715" s="173"/>
      <c r="D715" s="174" t="s">
        <v>187</v>
      </c>
      <c r="E715" s="175" t="s">
        <v>3</v>
      </c>
      <c r="F715" s="176" t="s">
        <v>932</v>
      </c>
      <c r="H715" s="177">
        <v>-0.7</v>
      </c>
      <c r="I715" s="6"/>
      <c r="L715" s="173"/>
      <c r="M715" s="178"/>
      <c r="T715" s="179"/>
      <c r="AT715" s="175" t="s">
        <v>187</v>
      </c>
      <c r="AU715" s="175" t="s">
        <v>195</v>
      </c>
      <c r="AV715" s="172" t="s">
        <v>79</v>
      </c>
      <c r="AW715" s="172" t="s">
        <v>33</v>
      </c>
      <c r="AX715" s="172" t="s">
        <v>71</v>
      </c>
      <c r="AY715" s="175" t="s">
        <v>176</v>
      </c>
    </row>
    <row r="716" spans="2:51" s="180" customFormat="1" ht="12">
      <c r="B716" s="181"/>
      <c r="D716" s="174" t="s">
        <v>187</v>
      </c>
      <c r="E716" s="182" t="s">
        <v>3</v>
      </c>
      <c r="F716" s="183" t="s">
        <v>946</v>
      </c>
      <c r="H716" s="182" t="s">
        <v>3</v>
      </c>
      <c r="I716" s="7"/>
      <c r="L716" s="181"/>
      <c r="M716" s="184"/>
      <c r="T716" s="185"/>
      <c r="AT716" s="182" t="s">
        <v>187</v>
      </c>
      <c r="AU716" s="182" t="s">
        <v>195</v>
      </c>
      <c r="AV716" s="180" t="s">
        <v>15</v>
      </c>
      <c r="AW716" s="180" t="s">
        <v>33</v>
      </c>
      <c r="AX716" s="180" t="s">
        <v>71</v>
      </c>
      <c r="AY716" s="182" t="s">
        <v>176</v>
      </c>
    </row>
    <row r="717" spans="2:51" s="172" customFormat="1" ht="12">
      <c r="B717" s="173"/>
      <c r="D717" s="174" t="s">
        <v>187</v>
      </c>
      <c r="E717" s="175" t="s">
        <v>3</v>
      </c>
      <c r="F717" s="176" t="s">
        <v>936</v>
      </c>
      <c r="H717" s="177">
        <v>5.38</v>
      </c>
      <c r="I717" s="6"/>
      <c r="L717" s="173"/>
      <c r="M717" s="178"/>
      <c r="T717" s="179"/>
      <c r="AT717" s="175" t="s">
        <v>187</v>
      </c>
      <c r="AU717" s="175" t="s">
        <v>195</v>
      </c>
      <c r="AV717" s="172" t="s">
        <v>79</v>
      </c>
      <c r="AW717" s="172" t="s">
        <v>33</v>
      </c>
      <c r="AX717" s="172" t="s">
        <v>71</v>
      </c>
      <c r="AY717" s="175" t="s">
        <v>176</v>
      </c>
    </row>
    <row r="718" spans="2:51" s="172" customFormat="1" ht="12">
      <c r="B718" s="173"/>
      <c r="D718" s="174" t="s">
        <v>187</v>
      </c>
      <c r="E718" s="175" t="s">
        <v>3</v>
      </c>
      <c r="F718" s="176" t="s">
        <v>929</v>
      </c>
      <c r="H718" s="177">
        <v>-1.4</v>
      </c>
      <c r="I718" s="6"/>
      <c r="L718" s="173"/>
      <c r="M718" s="178"/>
      <c r="T718" s="179"/>
      <c r="AT718" s="175" t="s">
        <v>187</v>
      </c>
      <c r="AU718" s="175" t="s">
        <v>195</v>
      </c>
      <c r="AV718" s="172" t="s">
        <v>79</v>
      </c>
      <c r="AW718" s="172" t="s">
        <v>33</v>
      </c>
      <c r="AX718" s="172" t="s">
        <v>71</v>
      </c>
      <c r="AY718" s="175" t="s">
        <v>176</v>
      </c>
    </row>
    <row r="719" spans="2:51" s="180" customFormat="1" ht="12">
      <c r="B719" s="181"/>
      <c r="D719" s="174" t="s">
        <v>187</v>
      </c>
      <c r="E719" s="182" t="s">
        <v>3</v>
      </c>
      <c r="F719" s="183" t="s">
        <v>947</v>
      </c>
      <c r="H719" s="182" t="s">
        <v>3</v>
      </c>
      <c r="I719" s="7"/>
      <c r="L719" s="181"/>
      <c r="M719" s="184"/>
      <c r="T719" s="185"/>
      <c r="AT719" s="182" t="s">
        <v>187</v>
      </c>
      <c r="AU719" s="182" t="s">
        <v>195</v>
      </c>
      <c r="AV719" s="180" t="s">
        <v>15</v>
      </c>
      <c r="AW719" s="180" t="s">
        <v>33</v>
      </c>
      <c r="AX719" s="180" t="s">
        <v>71</v>
      </c>
      <c r="AY719" s="182" t="s">
        <v>176</v>
      </c>
    </row>
    <row r="720" spans="2:51" s="172" customFormat="1" ht="12">
      <c r="B720" s="173"/>
      <c r="D720" s="174" t="s">
        <v>187</v>
      </c>
      <c r="E720" s="175" t="s">
        <v>3</v>
      </c>
      <c r="F720" s="176" t="s">
        <v>948</v>
      </c>
      <c r="H720" s="177">
        <v>9.07</v>
      </c>
      <c r="I720" s="6"/>
      <c r="L720" s="173"/>
      <c r="M720" s="178"/>
      <c r="T720" s="179"/>
      <c r="AT720" s="175" t="s">
        <v>187</v>
      </c>
      <c r="AU720" s="175" t="s">
        <v>195</v>
      </c>
      <c r="AV720" s="172" t="s">
        <v>79</v>
      </c>
      <c r="AW720" s="172" t="s">
        <v>33</v>
      </c>
      <c r="AX720" s="172" t="s">
        <v>71</v>
      </c>
      <c r="AY720" s="175" t="s">
        <v>176</v>
      </c>
    </row>
    <row r="721" spans="2:51" s="172" customFormat="1" ht="12">
      <c r="B721" s="173"/>
      <c r="D721" s="174" t="s">
        <v>187</v>
      </c>
      <c r="E721" s="175" t="s">
        <v>3</v>
      </c>
      <c r="F721" s="176" t="s">
        <v>926</v>
      </c>
      <c r="H721" s="177">
        <v>-0.9</v>
      </c>
      <c r="I721" s="6"/>
      <c r="L721" s="173"/>
      <c r="M721" s="178"/>
      <c r="T721" s="179"/>
      <c r="AT721" s="175" t="s">
        <v>187</v>
      </c>
      <c r="AU721" s="175" t="s">
        <v>195</v>
      </c>
      <c r="AV721" s="172" t="s">
        <v>79</v>
      </c>
      <c r="AW721" s="172" t="s">
        <v>33</v>
      </c>
      <c r="AX721" s="172" t="s">
        <v>71</v>
      </c>
      <c r="AY721" s="175" t="s">
        <v>176</v>
      </c>
    </row>
    <row r="722" spans="2:51" s="180" customFormat="1" ht="12">
      <c r="B722" s="181"/>
      <c r="D722" s="174" t="s">
        <v>187</v>
      </c>
      <c r="E722" s="182" t="s">
        <v>3</v>
      </c>
      <c r="F722" s="183" t="s">
        <v>949</v>
      </c>
      <c r="H722" s="182" t="s">
        <v>3</v>
      </c>
      <c r="I722" s="7"/>
      <c r="L722" s="181"/>
      <c r="M722" s="184"/>
      <c r="T722" s="185"/>
      <c r="AT722" s="182" t="s">
        <v>187</v>
      </c>
      <c r="AU722" s="182" t="s">
        <v>195</v>
      </c>
      <c r="AV722" s="180" t="s">
        <v>15</v>
      </c>
      <c r="AW722" s="180" t="s">
        <v>33</v>
      </c>
      <c r="AX722" s="180" t="s">
        <v>71</v>
      </c>
      <c r="AY722" s="182" t="s">
        <v>176</v>
      </c>
    </row>
    <row r="723" spans="2:51" s="172" customFormat="1" ht="12">
      <c r="B723" s="173"/>
      <c r="D723" s="174" t="s">
        <v>187</v>
      </c>
      <c r="E723" s="175" t="s">
        <v>3</v>
      </c>
      <c r="F723" s="176" t="s">
        <v>950</v>
      </c>
      <c r="H723" s="177">
        <v>4.2</v>
      </c>
      <c r="I723" s="6"/>
      <c r="L723" s="173"/>
      <c r="M723" s="178"/>
      <c r="T723" s="179"/>
      <c r="AT723" s="175" t="s">
        <v>187</v>
      </c>
      <c r="AU723" s="175" t="s">
        <v>195</v>
      </c>
      <c r="AV723" s="172" t="s">
        <v>79</v>
      </c>
      <c r="AW723" s="172" t="s">
        <v>33</v>
      </c>
      <c r="AX723" s="172" t="s">
        <v>71</v>
      </c>
      <c r="AY723" s="175" t="s">
        <v>176</v>
      </c>
    </row>
    <row r="724" spans="2:51" s="172" customFormat="1" ht="12">
      <c r="B724" s="173"/>
      <c r="D724" s="174" t="s">
        <v>187</v>
      </c>
      <c r="E724" s="175" t="s">
        <v>3</v>
      </c>
      <c r="F724" s="176" t="s">
        <v>932</v>
      </c>
      <c r="H724" s="177">
        <v>-0.7</v>
      </c>
      <c r="I724" s="6"/>
      <c r="L724" s="173"/>
      <c r="M724" s="178"/>
      <c r="T724" s="179"/>
      <c r="AT724" s="175" t="s">
        <v>187</v>
      </c>
      <c r="AU724" s="175" t="s">
        <v>195</v>
      </c>
      <c r="AV724" s="172" t="s">
        <v>79</v>
      </c>
      <c r="AW724" s="172" t="s">
        <v>33</v>
      </c>
      <c r="AX724" s="172" t="s">
        <v>71</v>
      </c>
      <c r="AY724" s="175" t="s">
        <v>176</v>
      </c>
    </row>
    <row r="725" spans="2:51" s="180" customFormat="1" ht="12">
      <c r="B725" s="181"/>
      <c r="D725" s="174" t="s">
        <v>187</v>
      </c>
      <c r="E725" s="182" t="s">
        <v>3</v>
      </c>
      <c r="F725" s="183" t="s">
        <v>951</v>
      </c>
      <c r="H725" s="182" t="s">
        <v>3</v>
      </c>
      <c r="I725" s="7"/>
      <c r="L725" s="181"/>
      <c r="M725" s="184"/>
      <c r="T725" s="185"/>
      <c r="AT725" s="182" t="s">
        <v>187</v>
      </c>
      <c r="AU725" s="182" t="s">
        <v>195</v>
      </c>
      <c r="AV725" s="180" t="s">
        <v>15</v>
      </c>
      <c r="AW725" s="180" t="s">
        <v>33</v>
      </c>
      <c r="AX725" s="180" t="s">
        <v>71</v>
      </c>
      <c r="AY725" s="182" t="s">
        <v>176</v>
      </c>
    </row>
    <row r="726" spans="2:51" s="172" customFormat="1" ht="12">
      <c r="B726" s="173"/>
      <c r="D726" s="174" t="s">
        <v>187</v>
      </c>
      <c r="E726" s="175" t="s">
        <v>3</v>
      </c>
      <c r="F726" s="176" t="s">
        <v>952</v>
      </c>
      <c r="H726" s="177">
        <v>4.8</v>
      </c>
      <c r="I726" s="6"/>
      <c r="L726" s="173"/>
      <c r="M726" s="178"/>
      <c r="T726" s="179"/>
      <c r="AT726" s="175" t="s">
        <v>187</v>
      </c>
      <c r="AU726" s="175" t="s">
        <v>195</v>
      </c>
      <c r="AV726" s="172" t="s">
        <v>79</v>
      </c>
      <c r="AW726" s="172" t="s">
        <v>33</v>
      </c>
      <c r="AX726" s="172" t="s">
        <v>71</v>
      </c>
      <c r="AY726" s="175" t="s">
        <v>176</v>
      </c>
    </row>
    <row r="727" spans="2:51" s="172" customFormat="1" ht="12">
      <c r="B727" s="173"/>
      <c r="D727" s="174" t="s">
        <v>187</v>
      </c>
      <c r="E727" s="175" t="s">
        <v>3</v>
      </c>
      <c r="F727" s="176" t="s">
        <v>953</v>
      </c>
      <c r="H727" s="177">
        <v>-0.75</v>
      </c>
      <c r="I727" s="6"/>
      <c r="L727" s="173"/>
      <c r="M727" s="178"/>
      <c r="T727" s="179"/>
      <c r="AT727" s="175" t="s">
        <v>187</v>
      </c>
      <c r="AU727" s="175" t="s">
        <v>195</v>
      </c>
      <c r="AV727" s="172" t="s">
        <v>79</v>
      </c>
      <c r="AW727" s="172" t="s">
        <v>33</v>
      </c>
      <c r="AX727" s="172" t="s">
        <v>71</v>
      </c>
      <c r="AY727" s="175" t="s">
        <v>176</v>
      </c>
    </row>
    <row r="728" spans="2:51" s="180" customFormat="1" ht="12">
      <c r="B728" s="181"/>
      <c r="D728" s="174" t="s">
        <v>187</v>
      </c>
      <c r="E728" s="182" t="s">
        <v>3</v>
      </c>
      <c r="F728" s="183" t="s">
        <v>954</v>
      </c>
      <c r="H728" s="182" t="s">
        <v>3</v>
      </c>
      <c r="I728" s="7"/>
      <c r="L728" s="181"/>
      <c r="M728" s="184"/>
      <c r="T728" s="185"/>
      <c r="AT728" s="182" t="s">
        <v>187</v>
      </c>
      <c r="AU728" s="182" t="s">
        <v>195</v>
      </c>
      <c r="AV728" s="180" t="s">
        <v>15</v>
      </c>
      <c r="AW728" s="180" t="s">
        <v>33</v>
      </c>
      <c r="AX728" s="180" t="s">
        <v>71</v>
      </c>
      <c r="AY728" s="182" t="s">
        <v>176</v>
      </c>
    </row>
    <row r="729" spans="2:51" s="172" customFormat="1" ht="12">
      <c r="B729" s="173"/>
      <c r="D729" s="174" t="s">
        <v>187</v>
      </c>
      <c r="E729" s="175" t="s">
        <v>3</v>
      </c>
      <c r="F729" s="176" t="s">
        <v>955</v>
      </c>
      <c r="H729" s="177">
        <v>14.9</v>
      </c>
      <c r="I729" s="6"/>
      <c r="L729" s="173"/>
      <c r="M729" s="178"/>
      <c r="T729" s="179"/>
      <c r="AT729" s="175" t="s">
        <v>187</v>
      </c>
      <c r="AU729" s="175" t="s">
        <v>195</v>
      </c>
      <c r="AV729" s="172" t="s">
        <v>79</v>
      </c>
      <c r="AW729" s="172" t="s">
        <v>33</v>
      </c>
      <c r="AX729" s="172" t="s">
        <v>71</v>
      </c>
      <c r="AY729" s="175" t="s">
        <v>176</v>
      </c>
    </row>
    <row r="730" spans="2:51" s="172" customFormat="1" ht="12">
      <c r="B730" s="173"/>
      <c r="D730" s="174" t="s">
        <v>187</v>
      </c>
      <c r="E730" s="175" t="s">
        <v>3</v>
      </c>
      <c r="F730" s="176" t="s">
        <v>956</v>
      </c>
      <c r="H730" s="177">
        <v>-3.05</v>
      </c>
      <c r="I730" s="6"/>
      <c r="L730" s="173"/>
      <c r="M730" s="178"/>
      <c r="T730" s="179"/>
      <c r="AT730" s="175" t="s">
        <v>187</v>
      </c>
      <c r="AU730" s="175" t="s">
        <v>195</v>
      </c>
      <c r="AV730" s="172" t="s">
        <v>79</v>
      </c>
      <c r="AW730" s="172" t="s">
        <v>33</v>
      </c>
      <c r="AX730" s="172" t="s">
        <v>71</v>
      </c>
      <c r="AY730" s="175" t="s">
        <v>176</v>
      </c>
    </row>
    <row r="731" spans="2:51" s="180" customFormat="1" ht="12">
      <c r="B731" s="181"/>
      <c r="D731" s="174" t="s">
        <v>187</v>
      </c>
      <c r="E731" s="182" t="s">
        <v>3</v>
      </c>
      <c r="F731" s="183" t="s">
        <v>957</v>
      </c>
      <c r="H731" s="182" t="s">
        <v>3</v>
      </c>
      <c r="I731" s="7"/>
      <c r="L731" s="181"/>
      <c r="M731" s="184"/>
      <c r="T731" s="185"/>
      <c r="AT731" s="182" t="s">
        <v>187</v>
      </c>
      <c r="AU731" s="182" t="s">
        <v>195</v>
      </c>
      <c r="AV731" s="180" t="s">
        <v>15</v>
      </c>
      <c r="AW731" s="180" t="s">
        <v>33</v>
      </c>
      <c r="AX731" s="180" t="s">
        <v>71</v>
      </c>
      <c r="AY731" s="182" t="s">
        <v>176</v>
      </c>
    </row>
    <row r="732" spans="2:51" s="172" customFormat="1" ht="12">
      <c r="B732" s="173"/>
      <c r="D732" s="174" t="s">
        <v>187</v>
      </c>
      <c r="E732" s="175" t="s">
        <v>3</v>
      </c>
      <c r="F732" s="176" t="s">
        <v>958</v>
      </c>
      <c r="H732" s="177">
        <v>10.55</v>
      </c>
      <c r="I732" s="6"/>
      <c r="L732" s="173"/>
      <c r="M732" s="178"/>
      <c r="T732" s="179"/>
      <c r="AT732" s="175" t="s">
        <v>187</v>
      </c>
      <c r="AU732" s="175" t="s">
        <v>195</v>
      </c>
      <c r="AV732" s="172" t="s">
        <v>79</v>
      </c>
      <c r="AW732" s="172" t="s">
        <v>33</v>
      </c>
      <c r="AX732" s="172" t="s">
        <v>71</v>
      </c>
      <c r="AY732" s="175" t="s">
        <v>176</v>
      </c>
    </row>
    <row r="733" spans="2:51" s="172" customFormat="1" ht="12">
      <c r="B733" s="173"/>
      <c r="D733" s="174" t="s">
        <v>187</v>
      </c>
      <c r="E733" s="175" t="s">
        <v>3</v>
      </c>
      <c r="F733" s="176" t="s">
        <v>956</v>
      </c>
      <c r="H733" s="177">
        <v>-3.05</v>
      </c>
      <c r="I733" s="6"/>
      <c r="L733" s="173"/>
      <c r="M733" s="178"/>
      <c r="T733" s="179"/>
      <c r="AT733" s="175" t="s">
        <v>187</v>
      </c>
      <c r="AU733" s="175" t="s">
        <v>195</v>
      </c>
      <c r="AV733" s="172" t="s">
        <v>79</v>
      </c>
      <c r="AW733" s="172" t="s">
        <v>33</v>
      </c>
      <c r="AX733" s="172" t="s">
        <v>71</v>
      </c>
      <c r="AY733" s="175" t="s">
        <v>176</v>
      </c>
    </row>
    <row r="734" spans="2:51" s="180" customFormat="1" ht="12">
      <c r="B734" s="181"/>
      <c r="D734" s="174" t="s">
        <v>187</v>
      </c>
      <c r="E734" s="182" t="s">
        <v>3</v>
      </c>
      <c r="F734" s="183" t="s">
        <v>959</v>
      </c>
      <c r="H734" s="182" t="s">
        <v>3</v>
      </c>
      <c r="I734" s="7"/>
      <c r="L734" s="181"/>
      <c r="M734" s="184"/>
      <c r="T734" s="185"/>
      <c r="AT734" s="182" t="s">
        <v>187</v>
      </c>
      <c r="AU734" s="182" t="s">
        <v>195</v>
      </c>
      <c r="AV734" s="180" t="s">
        <v>15</v>
      </c>
      <c r="AW734" s="180" t="s">
        <v>33</v>
      </c>
      <c r="AX734" s="180" t="s">
        <v>71</v>
      </c>
      <c r="AY734" s="182" t="s">
        <v>176</v>
      </c>
    </row>
    <row r="735" spans="2:51" s="172" customFormat="1" ht="12">
      <c r="B735" s="173"/>
      <c r="D735" s="174" t="s">
        <v>187</v>
      </c>
      <c r="E735" s="175" t="s">
        <v>3</v>
      </c>
      <c r="F735" s="176" t="s">
        <v>952</v>
      </c>
      <c r="H735" s="177">
        <v>4.8</v>
      </c>
      <c r="I735" s="6"/>
      <c r="L735" s="173"/>
      <c r="M735" s="178"/>
      <c r="T735" s="179"/>
      <c r="AT735" s="175" t="s">
        <v>187</v>
      </c>
      <c r="AU735" s="175" t="s">
        <v>195</v>
      </c>
      <c r="AV735" s="172" t="s">
        <v>79</v>
      </c>
      <c r="AW735" s="172" t="s">
        <v>33</v>
      </c>
      <c r="AX735" s="172" t="s">
        <v>71</v>
      </c>
      <c r="AY735" s="175" t="s">
        <v>176</v>
      </c>
    </row>
    <row r="736" spans="2:51" s="172" customFormat="1" ht="12">
      <c r="B736" s="173"/>
      <c r="D736" s="174" t="s">
        <v>187</v>
      </c>
      <c r="E736" s="175" t="s">
        <v>3</v>
      </c>
      <c r="F736" s="176" t="s">
        <v>932</v>
      </c>
      <c r="H736" s="177">
        <v>-0.7</v>
      </c>
      <c r="I736" s="6"/>
      <c r="L736" s="173"/>
      <c r="M736" s="178"/>
      <c r="T736" s="179"/>
      <c r="AT736" s="175" t="s">
        <v>187</v>
      </c>
      <c r="AU736" s="175" t="s">
        <v>195</v>
      </c>
      <c r="AV736" s="172" t="s">
        <v>79</v>
      </c>
      <c r="AW736" s="172" t="s">
        <v>33</v>
      </c>
      <c r="AX736" s="172" t="s">
        <v>71</v>
      </c>
      <c r="AY736" s="175" t="s">
        <v>176</v>
      </c>
    </row>
    <row r="737" spans="2:51" s="180" customFormat="1" ht="12">
      <c r="B737" s="181"/>
      <c r="D737" s="174" t="s">
        <v>187</v>
      </c>
      <c r="E737" s="182" t="s">
        <v>3</v>
      </c>
      <c r="F737" s="183" t="s">
        <v>960</v>
      </c>
      <c r="H737" s="182" t="s">
        <v>3</v>
      </c>
      <c r="I737" s="7"/>
      <c r="L737" s="181"/>
      <c r="M737" s="184"/>
      <c r="T737" s="185"/>
      <c r="AT737" s="182" t="s">
        <v>187</v>
      </c>
      <c r="AU737" s="182" t="s">
        <v>195</v>
      </c>
      <c r="AV737" s="180" t="s">
        <v>15</v>
      </c>
      <c r="AW737" s="180" t="s">
        <v>33</v>
      </c>
      <c r="AX737" s="180" t="s">
        <v>71</v>
      </c>
      <c r="AY737" s="182" t="s">
        <v>176</v>
      </c>
    </row>
    <row r="738" spans="2:51" s="172" customFormat="1" ht="12">
      <c r="B738" s="173"/>
      <c r="D738" s="174" t="s">
        <v>187</v>
      </c>
      <c r="E738" s="175" t="s">
        <v>3</v>
      </c>
      <c r="F738" s="176" t="s">
        <v>961</v>
      </c>
      <c r="H738" s="177">
        <v>5.2</v>
      </c>
      <c r="I738" s="6"/>
      <c r="L738" s="173"/>
      <c r="M738" s="178"/>
      <c r="T738" s="179"/>
      <c r="AT738" s="175" t="s">
        <v>187</v>
      </c>
      <c r="AU738" s="175" t="s">
        <v>195</v>
      </c>
      <c r="AV738" s="172" t="s">
        <v>79</v>
      </c>
      <c r="AW738" s="172" t="s">
        <v>33</v>
      </c>
      <c r="AX738" s="172" t="s">
        <v>71</v>
      </c>
      <c r="AY738" s="175" t="s">
        <v>176</v>
      </c>
    </row>
    <row r="739" spans="2:51" s="172" customFormat="1" ht="12">
      <c r="B739" s="173"/>
      <c r="D739" s="174" t="s">
        <v>187</v>
      </c>
      <c r="E739" s="175" t="s">
        <v>3</v>
      </c>
      <c r="F739" s="176" t="s">
        <v>953</v>
      </c>
      <c r="H739" s="177">
        <v>-0.75</v>
      </c>
      <c r="I739" s="6"/>
      <c r="L739" s="173"/>
      <c r="M739" s="178"/>
      <c r="T739" s="179"/>
      <c r="AT739" s="175" t="s">
        <v>187</v>
      </c>
      <c r="AU739" s="175" t="s">
        <v>195</v>
      </c>
      <c r="AV739" s="172" t="s">
        <v>79</v>
      </c>
      <c r="AW739" s="172" t="s">
        <v>33</v>
      </c>
      <c r="AX739" s="172" t="s">
        <v>71</v>
      </c>
      <c r="AY739" s="175" t="s">
        <v>176</v>
      </c>
    </row>
    <row r="740" spans="2:51" s="180" customFormat="1" ht="12">
      <c r="B740" s="181"/>
      <c r="D740" s="174" t="s">
        <v>187</v>
      </c>
      <c r="E740" s="182" t="s">
        <v>3</v>
      </c>
      <c r="F740" s="183" t="s">
        <v>962</v>
      </c>
      <c r="H740" s="182" t="s">
        <v>3</v>
      </c>
      <c r="I740" s="7"/>
      <c r="L740" s="181"/>
      <c r="M740" s="184"/>
      <c r="T740" s="185"/>
      <c r="AT740" s="182" t="s">
        <v>187</v>
      </c>
      <c r="AU740" s="182" t="s">
        <v>195</v>
      </c>
      <c r="AV740" s="180" t="s">
        <v>15</v>
      </c>
      <c r="AW740" s="180" t="s">
        <v>33</v>
      </c>
      <c r="AX740" s="180" t="s">
        <v>71</v>
      </c>
      <c r="AY740" s="182" t="s">
        <v>176</v>
      </c>
    </row>
    <row r="741" spans="2:51" s="172" customFormat="1" ht="12">
      <c r="B741" s="173"/>
      <c r="D741" s="174" t="s">
        <v>187</v>
      </c>
      <c r="E741" s="175" t="s">
        <v>3</v>
      </c>
      <c r="F741" s="176" t="s">
        <v>963</v>
      </c>
      <c r="H741" s="177">
        <v>18.98</v>
      </c>
      <c r="I741" s="6"/>
      <c r="L741" s="173"/>
      <c r="M741" s="178"/>
      <c r="T741" s="179"/>
      <c r="AT741" s="175" t="s">
        <v>187</v>
      </c>
      <c r="AU741" s="175" t="s">
        <v>195</v>
      </c>
      <c r="AV741" s="172" t="s">
        <v>79</v>
      </c>
      <c r="AW741" s="172" t="s">
        <v>33</v>
      </c>
      <c r="AX741" s="172" t="s">
        <v>71</v>
      </c>
      <c r="AY741" s="175" t="s">
        <v>176</v>
      </c>
    </row>
    <row r="742" spans="2:51" s="172" customFormat="1" ht="12">
      <c r="B742" s="173"/>
      <c r="D742" s="174" t="s">
        <v>187</v>
      </c>
      <c r="E742" s="175" t="s">
        <v>3</v>
      </c>
      <c r="F742" s="176" t="s">
        <v>964</v>
      </c>
      <c r="H742" s="177">
        <v>-5.2</v>
      </c>
      <c r="I742" s="6"/>
      <c r="L742" s="173"/>
      <c r="M742" s="178"/>
      <c r="T742" s="179"/>
      <c r="AT742" s="175" t="s">
        <v>187</v>
      </c>
      <c r="AU742" s="175" t="s">
        <v>195</v>
      </c>
      <c r="AV742" s="172" t="s">
        <v>79</v>
      </c>
      <c r="AW742" s="172" t="s">
        <v>33</v>
      </c>
      <c r="AX742" s="172" t="s">
        <v>71</v>
      </c>
      <c r="AY742" s="175" t="s">
        <v>176</v>
      </c>
    </row>
    <row r="743" spans="2:51" s="180" customFormat="1" ht="12">
      <c r="B743" s="181"/>
      <c r="D743" s="174" t="s">
        <v>187</v>
      </c>
      <c r="E743" s="182" t="s">
        <v>3</v>
      </c>
      <c r="F743" s="183" t="s">
        <v>965</v>
      </c>
      <c r="H743" s="182" t="s">
        <v>3</v>
      </c>
      <c r="I743" s="7"/>
      <c r="L743" s="181"/>
      <c r="M743" s="184"/>
      <c r="T743" s="185"/>
      <c r="AT743" s="182" t="s">
        <v>187</v>
      </c>
      <c r="AU743" s="182" t="s">
        <v>195</v>
      </c>
      <c r="AV743" s="180" t="s">
        <v>15</v>
      </c>
      <c r="AW743" s="180" t="s">
        <v>33</v>
      </c>
      <c r="AX743" s="180" t="s">
        <v>71</v>
      </c>
      <c r="AY743" s="182" t="s">
        <v>176</v>
      </c>
    </row>
    <row r="744" spans="2:51" s="172" customFormat="1" ht="12">
      <c r="B744" s="173"/>
      <c r="D744" s="174" t="s">
        <v>187</v>
      </c>
      <c r="E744" s="175" t="s">
        <v>3</v>
      </c>
      <c r="F744" s="176" t="s">
        <v>966</v>
      </c>
      <c r="H744" s="177">
        <v>5.3</v>
      </c>
      <c r="I744" s="6"/>
      <c r="L744" s="173"/>
      <c r="M744" s="178"/>
      <c r="T744" s="179"/>
      <c r="AT744" s="175" t="s">
        <v>187</v>
      </c>
      <c r="AU744" s="175" t="s">
        <v>195</v>
      </c>
      <c r="AV744" s="172" t="s">
        <v>79</v>
      </c>
      <c r="AW744" s="172" t="s">
        <v>33</v>
      </c>
      <c r="AX744" s="172" t="s">
        <v>71</v>
      </c>
      <c r="AY744" s="175" t="s">
        <v>176</v>
      </c>
    </row>
    <row r="745" spans="2:51" s="172" customFormat="1" ht="12">
      <c r="B745" s="173"/>
      <c r="D745" s="174" t="s">
        <v>187</v>
      </c>
      <c r="E745" s="175" t="s">
        <v>3</v>
      </c>
      <c r="F745" s="176" t="s">
        <v>932</v>
      </c>
      <c r="H745" s="177">
        <v>-0.7</v>
      </c>
      <c r="I745" s="6"/>
      <c r="L745" s="173"/>
      <c r="M745" s="178"/>
      <c r="T745" s="179"/>
      <c r="AT745" s="175" t="s">
        <v>187</v>
      </c>
      <c r="AU745" s="175" t="s">
        <v>195</v>
      </c>
      <c r="AV745" s="172" t="s">
        <v>79</v>
      </c>
      <c r="AW745" s="172" t="s">
        <v>33</v>
      </c>
      <c r="AX745" s="172" t="s">
        <v>71</v>
      </c>
      <c r="AY745" s="175" t="s">
        <v>176</v>
      </c>
    </row>
    <row r="746" spans="2:51" s="180" customFormat="1" ht="12">
      <c r="B746" s="181"/>
      <c r="D746" s="174" t="s">
        <v>187</v>
      </c>
      <c r="E746" s="182" t="s">
        <v>3</v>
      </c>
      <c r="F746" s="183" t="s">
        <v>967</v>
      </c>
      <c r="H746" s="182" t="s">
        <v>3</v>
      </c>
      <c r="I746" s="7"/>
      <c r="L746" s="181"/>
      <c r="M746" s="184"/>
      <c r="T746" s="185"/>
      <c r="AT746" s="182" t="s">
        <v>187</v>
      </c>
      <c r="AU746" s="182" t="s">
        <v>195</v>
      </c>
      <c r="AV746" s="180" t="s">
        <v>15</v>
      </c>
      <c r="AW746" s="180" t="s">
        <v>33</v>
      </c>
      <c r="AX746" s="180" t="s">
        <v>71</v>
      </c>
      <c r="AY746" s="182" t="s">
        <v>176</v>
      </c>
    </row>
    <row r="747" spans="2:51" s="172" customFormat="1" ht="12">
      <c r="B747" s="173"/>
      <c r="D747" s="174" t="s">
        <v>187</v>
      </c>
      <c r="E747" s="175" t="s">
        <v>3</v>
      </c>
      <c r="F747" s="176" t="s">
        <v>968</v>
      </c>
      <c r="H747" s="177">
        <v>6.21</v>
      </c>
      <c r="I747" s="6"/>
      <c r="L747" s="173"/>
      <c r="M747" s="178"/>
      <c r="T747" s="179"/>
      <c r="AT747" s="175" t="s">
        <v>187</v>
      </c>
      <c r="AU747" s="175" t="s">
        <v>195</v>
      </c>
      <c r="AV747" s="172" t="s">
        <v>79</v>
      </c>
      <c r="AW747" s="172" t="s">
        <v>33</v>
      </c>
      <c r="AX747" s="172" t="s">
        <v>71</v>
      </c>
      <c r="AY747" s="175" t="s">
        <v>176</v>
      </c>
    </row>
    <row r="748" spans="2:51" s="172" customFormat="1" ht="12">
      <c r="B748" s="173"/>
      <c r="D748" s="174" t="s">
        <v>187</v>
      </c>
      <c r="E748" s="175" t="s">
        <v>3</v>
      </c>
      <c r="F748" s="176" t="s">
        <v>926</v>
      </c>
      <c r="H748" s="177">
        <v>-0.9</v>
      </c>
      <c r="I748" s="6"/>
      <c r="L748" s="173"/>
      <c r="M748" s="178"/>
      <c r="T748" s="179"/>
      <c r="AT748" s="175" t="s">
        <v>187</v>
      </c>
      <c r="AU748" s="175" t="s">
        <v>195</v>
      </c>
      <c r="AV748" s="172" t="s">
        <v>79</v>
      </c>
      <c r="AW748" s="172" t="s">
        <v>33</v>
      </c>
      <c r="AX748" s="172" t="s">
        <v>71</v>
      </c>
      <c r="AY748" s="175" t="s">
        <v>176</v>
      </c>
    </row>
    <row r="749" spans="2:51" s="180" customFormat="1" ht="12">
      <c r="B749" s="181"/>
      <c r="D749" s="174" t="s">
        <v>187</v>
      </c>
      <c r="E749" s="182" t="s">
        <v>3</v>
      </c>
      <c r="F749" s="183" t="s">
        <v>969</v>
      </c>
      <c r="H749" s="182" t="s">
        <v>3</v>
      </c>
      <c r="I749" s="7"/>
      <c r="L749" s="181"/>
      <c r="M749" s="184"/>
      <c r="T749" s="185"/>
      <c r="AT749" s="182" t="s">
        <v>187</v>
      </c>
      <c r="AU749" s="182" t="s">
        <v>195</v>
      </c>
      <c r="AV749" s="180" t="s">
        <v>15</v>
      </c>
      <c r="AW749" s="180" t="s">
        <v>33</v>
      </c>
      <c r="AX749" s="180" t="s">
        <v>71</v>
      </c>
      <c r="AY749" s="182" t="s">
        <v>176</v>
      </c>
    </row>
    <row r="750" spans="2:51" s="180" customFormat="1" ht="12">
      <c r="B750" s="181"/>
      <c r="D750" s="174" t="s">
        <v>187</v>
      </c>
      <c r="E750" s="182" t="s">
        <v>3</v>
      </c>
      <c r="F750" s="183" t="s">
        <v>970</v>
      </c>
      <c r="H750" s="182" t="s">
        <v>3</v>
      </c>
      <c r="I750" s="7"/>
      <c r="L750" s="181"/>
      <c r="M750" s="184"/>
      <c r="T750" s="185"/>
      <c r="AT750" s="182" t="s">
        <v>187</v>
      </c>
      <c r="AU750" s="182" t="s">
        <v>195</v>
      </c>
      <c r="AV750" s="180" t="s">
        <v>15</v>
      </c>
      <c r="AW750" s="180" t="s">
        <v>33</v>
      </c>
      <c r="AX750" s="180" t="s">
        <v>71</v>
      </c>
      <c r="AY750" s="182" t="s">
        <v>176</v>
      </c>
    </row>
    <row r="751" spans="2:51" s="172" customFormat="1" ht="12">
      <c r="B751" s="173"/>
      <c r="D751" s="174" t="s">
        <v>187</v>
      </c>
      <c r="E751" s="175" t="s">
        <v>3</v>
      </c>
      <c r="F751" s="176" t="s">
        <v>971</v>
      </c>
      <c r="H751" s="177">
        <v>2.2</v>
      </c>
      <c r="I751" s="6"/>
      <c r="L751" s="173"/>
      <c r="M751" s="178"/>
      <c r="T751" s="179"/>
      <c r="AT751" s="175" t="s">
        <v>187</v>
      </c>
      <c r="AU751" s="175" t="s">
        <v>195</v>
      </c>
      <c r="AV751" s="172" t="s">
        <v>79</v>
      </c>
      <c r="AW751" s="172" t="s">
        <v>33</v>
      </c>
      <c r="AX751" s="172" t="s">
        <v>71</v>
      </c>
      <c r="AY751" s="175" t="s">
        <v>176</v>
      </c>
    </row>
    <row r="752" spans="2:51" s="180" customFormat="1" ht="12">
      <c r="B752" s="181"/>
      <c r="D752" s="174" t="s">
        <v>187</v>
      </c>
      <c r="E752" s="182" t="s">
        <v>3</v>
      </c>
      <c r="F752" s="183" t="s">
        <v>972</v>
      </c>
      <c r="H752" s="182" t="s">
        <v>3</v>
      </c>
      <c r="I752" s="7"/>
      <c r="L752" s="181"/>
      <c r="M752" s="184"/>
      <c r="T752" s="185"/>
      <c r="AT752" s="182" t="s">
        <v>187</v>
      </c>
      <c r="AU752" s="182" t="s">
        <v>195</v>
      </c>
      <c r="AV752" s="180" t="s">
        <v>15</v>
      </c>
      <c r="AW752" s="180" t="s">
        <v>33</v>
      </c>
      <c r="AX752" s="180" t="s">
        <v>71</v>
      </c>
      <c r="AY752" s="182" t="s">
        <v>176</v>
      </c>
    </row>
    <row r="753" spans="2:51" s="172" customFormat="1" ht="12">
      <c r="B753" s="173"/>
      <c r="D753" s="174" t="s">
        <v>187</v>
      </c>
      <c r="E753" s="175" t="s">
        <v>3</v>
      </c>
      <c r="F753" s="176" t="s">
        <v>973</v>
      </c>
      <c r="H753" s="177">
        <v>2</v>
      </c>
      <c r="I753" s="6"/>
      <c r="L753" s="173"/>
      <c r="M753" s="178"/>
      <c r="T753" s="179"/>
      <c r="AT753" s="175" t="s">
        <v>187</v>
      </c>
      <c r="AU753" s="175" t="s">
        <v>195</v>
      </c>
      <c r="AV753" s="172" t="s">
        <v>79</v>
      </c>
      <c r="AW753" s="172" t="s">
        <v>33</v>
      </c>
      <c r="AX753" s="172" t="s">
        <v>71</v>
      </c>
      <c r="AY753" s="175" t="s">
        <v>176</v>
      </c>
    </row>
    <row r="754" spans="2:51" s="180" customFormat="1" ht="12">
      <c r="B754" s="181"/>
      <c r="D754" s="174" t="s">
        <v>187</v>
      </c>
      <c r="E754" s="182" t="s">
        <v>3</v>
      </c>
      <c r="F754" s="183" t="s">
        <v>821</v>
      </c>
      <c r="H754" s="182" t="s">
        <v>3</v>
      </c>
      <c r="I754" s="7"/>
      <c r="L754" s="181"/>
      <c r="M754" s="184"/>
      <c r="T754" s="185"/>
      <c r="AT754" s="182" t="s">
        <v>187</v>
      </c>
      <c r="AU754" s="182" t="s">
        <v>195</v>
      </c>
      <c r="AV754" s="180" t="s">
        <v>15</v>
      </c>
      <c r="AW754" s="180" t="s">
        <v>33</v>
      </c>
      <c r="AX754" s="180" t="s">
        <v>71</v>
      </c>
      <c r="AY754" s="182" t="s">
        <v>176</v>
      </c>
    </row>
    <row r="755" spans="2:51" s="172" customFormat="1" ht="12">
      <c r="B755" s="173"/>
      <c r="D755" s="174" t="s">
        <v>187</v>
      </c>
      <c r="E755" s="175" t="s">
        <v>3</v>
      </c>
      <c r="F755" s="176" t="s">
        <v>974</v>
      </c>
      <c r="H755" s="177">
        <v>1</v>
      </c>
      <c r="I755" s="6"/>
      <c r="L755" s="173"/>
      <c r="M755" s="178"/>
      <c r="T755" s="179"/>
      <c r="AT755" s="175" t="s">
        <v>187</v>
      </c>
      <c r="AU755" s="175" t="s">
        <v>195</v>
      </c>
      <c r="AV755" s="172" t="s">
        <v>79</v>
      </c>
      <c r="AW755" s="172" t="s">
        <v>33</v>
      </c>
      <c r="AX755" s="172" t="s">
        <v>71</v>
      </c>
      <c r="AY755" s="175" t="s">
        <v>176</v>
      </c>
    </row>
    <row r="756" spans="2:51" s="180" customFormat="1" ht="12">
      <c r="B756" s="181"/>
      <c r="D756" s="174" t="s">
        <v>187</v>
      </c>
      <c r="E756" s="182" t="s">
        <v>3</v>
      </c>
      <c r="F756" s="183" t="s">
        <v>975</v>
      </c>
      <c r="H756" s="182" t="s">
        <v>3</v>
      </c>
      <c r="I756" s="7"/>
      <c r="L756" s="181"/>
      <c r="M756" s="184"/>
      <c r="T756" s="185"/>
      <c r="AT756" s="182" t="s">
        <v>187</v>
      </c>
      <c r="AU756" s="182" t="s">
        <v>195</v>
      </c>
      <c r="AV756" s="180" t="s">
        <v>15</v>
      </c>
      <c r="AW756" s="180" t="s">
        <v>33</v>
      </c>
      <c r="AX756" s="180" t="s">
        <v>71</v>
      </c>
      <c r="AY756" s="182" t="s">
        <v>176</v>
      </c>
    </row>
    <row r="757" spans="2:51" s="172" customFormat="1" ht="12">
      <c r="B757" s="173"/>
      <c r="D757" s="174" t="s">
        <v>187</v>
      </c>
      <c r="E757" s="175" t="s">
        <v>3</v>
      </c>
      <c r="F757" s="176" t="s">
        <v>976</v>
      </c>
      <c r="H757" s="177">
        <v>4</v>
      </c>
      <c r="I757" s="6"/>
      <c r="L757" s="173"/>
      <c r="M757" s="178"/>
      <c r="T757" s="179"/>
      <c r="AT757" s="175" t="s">
        <v>187</v>
      </c>
      <c r="AU757" s="175" t="s">
        <v>195</v>
      </c>
      <c r="AV757" s="172" t="s">
        <v>79</v>
      </c>
      <c r="AW757" s="172" t="s">
        <v>33</v>
      </c>
      <c r="AX757" s="172" t="s">
        <v>71</v>
      </c>
      <c r="AY757" s="175" t="s">
        <v>176</v>
      </c>
    </row>
    <row r="758" spans="2:51" s="172" customFormat="1" ht="12">
      <c r="B758" s="173"/>
      <c r="D758" s="174" t="s">
        <v>187</v>
      </c>
      <c r="E758" s="175" t="s">
        <v>3</v>
      </c>
      <c r="F758" s="176" t="s">
        <v>974</v>
      </c>
      <c r="H758" s="177">
        <v>1</v>
      </c>
      <c r="I758" s="6"/>
      <c r="L758" s="173"/>
      <c r="M758" s="178"/>
      <c r="T758" s="179"/>
      <c r="AT758" s="175" t="s">
        <v>187</v>
      </c>
      <c r="AU758" s="175" t="s">
        <v>195</v>
      </c>
      <c r="AV758" s="172" t="s">
        <v>79</v>
      </c>
      <c r="AW758" s="172" t="s">
        <v>33</v>
      </c>
      <c r="AX758" s="172" t="s">
        <v>71</v>
      </c>
      <c r="AY758" s="175" t="s">
        <v>176</v>
      </c>
    </row>
    <row r="759" spans="2:51" s="180" customFormat="1" ht="12">
      <c r="B759" s="181"/>
      <c r="D759" s="174" t="s">
        <v>187</v>
      </c>
      <c r="E759" s="182" t="s">
        <v>3</v>
      </c>
      <c r="F759" s="183" t="s">
        <v>975</v>
      </c>
      <c r="H759" s="182" t="s">
        <v>3</v>
      </c>
      <c r="I759" s="7"/>
      <c r="L759" s="181"/>
      <c r="M759" s="184"/>
      <c r="T759" s="185"/>
      <c r="AT759" s="182" t="s">
        <v>187</v>
      </c>
      <c r="AU759" s="182" t="s">
        <v>195</v>
      </c>
      <c r="AV759" s="180" t="s">
        <v>15</v>
      </c>
      <c r="AW759" s="180" t="s">
        <v>33</v>
      </c>
      <c r="AX759" s="180" t="s">
        <v>71</v>
      </c>
      <c r="AY759" s="182" t="s">
        <v>176</v>
      </c>
    </row>
    <row r="760" spans="2:51" s="172" customFormat="1" ht="12">
      <c r="B760" s="173"/>
      <c r="D760" s="174" t="s">
        <v>187</v>
      </c>
      <c r="E760" s="175" t="s">
        <v>3</v>
      </c>
      <c r="F760" s="176" t="s">
        <v>971</v>
      </c>
      <c r="H760" s="177">
        <v>2.2</v>
      </c>
      <c r="I760" s="6"/>
      <c r="L760" s="173"/>
      <c r="M760" s="178"/>
      <c r="T760" s="179"/>
      <c r="AT760" s="175" t="s">
        <v>187</v>
      </c>
      <c r="AU760" s="175" t="s">
        <v>195</v>
      </c>
      <c r="AV760" s="172" t="s">
        <v>79</v>
      </c>
      <c r="AW760" s="172" t="s">
        <v>33</v>
      </c>
      <c r="AX760" s="172" t="s">
        <v>71</v>
      </c>
      <c r="AY760" s="175" t="s">
        <v>176</v>
      </c>
    </row>
    <row r="761" spans="2:51" s="172" customFormat="1" ht="12">
      <c r="B761" s="173"/>
      <c r="D761" s="174" t="s">
        <v>187</v>
      </c>
      <c r="E761" s="175" t="s">
        <v>3</v>
      </c>
      <c r="F761" s="176" t="s">
        <v>974</v>
      </c>
      <c r="H761" s="177">
        <v>1</v>
      </c>
      <c r="I761" s="6"/>
      <c r="L761" s="173"/>
      <c r="M761" s="178"/>
      <c r="T761" s="179"/>
      <c r="AT761" s="175" t="s">
        <v>187</v>
      </c>
      <c r="AU761" s="175" t="s">
        <v>195</v>
      </c>
      <c r="AV761" s="172" t="s">
        <v>79</v>
      </c>
      <c r="AW761" s="172" t="s">
        <v>33</v>
      </c>
      <c r="AX761" s="172" t="s">
        <v>71</v>
      </c>
      <c r="AY761" s="175" t="s">
        <v>176</v>
      </c>
    </row>
    <row r="762" spans="2:51" s="180" customFormat="1" ht="12">
      <c r="B762" s="181"/>
      <c r="D762" s="174" t="s">
        <v>187</v>
      </c>
      <c r="E762" s="182" t="s">
        <v>3</v>
      </c>
      <c r="F762" s="183" t="s">
        <v>977</v>
      </c>
      <c r="H762" s="182" t="s">
        <v>3</v>
      </c>
      <c r="I762" s="7"/>
      <c r="L762" s="181"/>
      <c r="M762" s="184"/>
      <c r="T762" s="185"/>
      <c r="AT762" s="182" t="s">
        <v>187</v>
      </c>
      <c r="AU762" s="182" t="s">
        <v>195</v>
      </c>
      <c r="AV762" s="180" t="s">
        <v>15</v>
      </c>
      <c r="AW762" s="180" t="s">
        <v>33</v>
      </c>
      <c r="AX762" s="180" t="s">
        <v>71</v>
      </c>
      <c r="AY762" s="182" t="s">
        <v>176</v>
      </c>
    </row>
    <row r="763" spans="2:51" s="172" customFormat="1" ht="12">
      <c r="B763" s="173"/>
      <c r="D763" s="174" t="s">
        <v>187</v>
      </c>
      <c r="E763" s="175" t="s">
        <v>3</v>
      </c>
      <c r="F763" s="176" t="s">
        <v>971</v>
      </c>
      <c r="H763" s="177">
        <v>2.2</v>
      </c>
      <c r="I763" s="6"/>
      <c r="L763" s="173"/>
      <c r="M763" s="178"/>
      <c r="T763" s="179"/>
      <c r="AT763" s="175" t="s">
        <v>187</v>
      </c>
      <c r="AU763" s="175" t="s">
        <v>195</v>
      </c>
      <c r="AV763" s="172" t="s">
        <v>79</v>
      </c>
      <c r="AW763" s="172" t="s">
        <v>33</v>
      </c>
      <c r="AX763" s="172" t="s">
        <v>71</v>
      </c>
      <c r="AY763" s="175" t="s">
        <v>176</v>
      </c>
    </row>
    <row r="764" spans="2:51" s="172" customFormat="1" ht="12">
      <c r="B764" s="173"/>
      <c r="D764" s="174" t="s">
        <v>187</v>
      </c>
      <c r="E764" s="175" t="s">
        <v>3</v>
      </c>
      <c r="F764" s="176" t="s">
        <v>974</v>
      </c>
      <c r="H764" s="177">
        <v>1</v>
      </c>
      <c r="I764" s="6"/>
      <c r="L764" s="173"/>
      <c r="M764" s="178"/>
      <c r="T764" s="179"/>
      <c r="AT764" s="175" t="s">
        <v>187</v>
      </c>
      <c r="AU764" s="175" t="s">
        <v>195</v>
      </c>
      <c r="AV764" s="172" t="s">
        <v>79</v>
      </c>
      <c r="AW764" s="172" t="s">
        <v>33</v>
      </c>
      <c r="AX764" s="172" t="s">
        <v>71</v>
      </c>
      <c r="AY764" s="175" t="s">
        <v>176</v>
      </c>
    </row>
    <row r="765" spans="2:51" s="186" customFormat="1" ht="12">
      <c r="B765" s="187"/>
      <c r="D765" s="174" t="s">
        <v>187</v>
      </c>
      <c r="E765" s="188" t="s">
        <v>3</v>
      </c>
      <c r="F765" s="189" t="s">
        <v>206</v>
      </c>
      <c r="H765" s="190">
        <v>403.25</v>
      </c>
      <c r="I765" s="8"/>
      <c r="L765" s="187"/>
      <c r="M765" s="191"/>
      <c r="T765" s="192"/>
      <c r="AT765" s="188" t="s">
        <v>187</v>
      </c>
      <c r="AU765" s="188" t="s">
        <v>195</v>
      </c>
      <c r="AV765" s="186" t="s">
        <v>183</v>
      </c>
      <c r="AW765" s="186" t="s">
        <v>33</v>
      </c>
      <c r="AX765" s="186" t="s">
        <v>15</v>
      </c>
      <c r="AY765" s="188" t="s">
        <v>176</v>
      </c>
    </row>
    <row r="766" spans="2:65" s="99" customFormat="1" ht="37.9" customHeight="1">
      <c r="B766" s="100"/>
      <c r="C766" s="206" t="s">
        <v>978</v>
      </c>
      <c r="D766" s="206" t="s">
        <v>178</v>
      </c>
      <c r="E766" s="207" t="s">
        <v>979</v>
      </c>
      <c r="F766" s="208" t="s">
        <v>980</v>
      </c>
      <c r="G766" s="209" t="s">
        <v>181</v>
      </c>
      <c r="H766" s="210">
        <v>12</v>
      </c>
      <c r="I766" s="4"/>
      <c r="J766" s="211">
        <f>ROUND(I766*H766,2)</f>
        <v>0</v>
      </c>
      <c r="K766" s="208" t="s">
        <v>182</v>
      </c>
      <c r="L766" s="100"/>
      <c r="M766" s="212" t="s">
        <v>3</v>
      </c>
      <c r="N766" s="163" t="s">
        <v>42</v>
      </c>
      <c r="P766" s="164">
        <f>O766*H766</f>
        <v>0</v>
      </c>
      <c r="Q766" s="164">
        <v>0.01925</v>
      </c>
      <c r="R766" s="164">
        <f>Q766*H766</f>
        <v>0.23099999999999998</v>
      </c>
      <c r="S766" s="164">
        <v>0.02</v>
      </c>
      <c r="T766" s="165">
        <f>S766*H766</f>
        <v>0.24</v>
      </c>
      <c r="AR766" s="166" t="s">
        <v>183</v>
      </c>
      <c r="AT766" s="166" t="s">
        <v>178</v>
      </c>
      <c r="AU766" s="166" t="s">
        <v>195</v>
      </c>
      <c r="AY766" s="92" t="s">
        <v>176</v>
      </c>
      <c r="BE766" s="167">
        <f>IF(N766="základní",J766,0)</f>
        <v>0</v>
      </c>
      <c r="BF766" s="167">
        <f>IF(N766="snížená",J766,0)</f>
        <v>0</v>
      </c>
      <c r="BG766" s="167">
        <f>IF(N766="zákl. přenesená",J766,0)</f>
        <v>0</v>
      </c>
      <c r="BH766" s="167">
        <f>IF(N766="sníž. přenesená",J766,0)</f>
        <v>0</v>
      </c>
      <c r="BI766" s="167">
        <f>IF(N766="nulová",J766,0)</f>
        <v>0</v>
      </c>
      <c r="BJ766" s="92" t="s">
        <v>15</v>
      </c>
      <c r="BK766" s="167">
        <f>ROUND(I766*H766,2)</f>
        <v>0</v>
      </c>
      <c r="BL766" s="92" t="s">
        <v>183</v>
      </c>
      <c r="BM766" s="166" t="s">
        <v>981</v>
      </c>
    </row>
    <row r="767" spans="2:47" s="99" customFormat="1" ht="12">
      <c r="B767" s="100"/>
      <c r="D767" s="168" t="s">
        <v>185</v>
      </c>
      <c r="F767" s="169" t="s">
        <v>982</v>
      </c>
      <c r="I767" s="5"/>
      <c r="L767" s="100"/>
      <c r="M767" s="170"/>
      <c r="T767" s="171"/>
      <c r="AT767" s="92" t="s">
        <v>185</v>
      </c>
      <c r="AU767" s="92" t="s">
        <v>195</v>
      </c>
    </row>
    <row r="768" spans="2:51" s="180" customFormat="1" ht="12">
      <c r="B768" s="181"/>
      <c r="D768" s="174" t="s">
        <v>187</v>
      </c>
      <c r="E768" s="182" t="s">
        <v>3</v>
      </c>
      <c r="F768" s="183" t="s">
        <v>983</v>
      </c>
      <c r="H768" s="182" t="s">
        <v>3</v>
      </c>
      <c r="I768" s="7"/>
      <c r="L768" s="181"/>
      <c r="M768" s="184"/>
      <c r="T768" s="185"/>
      <c r="AT768" s="182" t="s">
        <v>187</v>
      </c>
      <c r="AU768" s="182" t="s">
        <v>195</v>
      </c>
      <c r="AV768" s="180" t="s">
        <v>15</v>
      </c>
      <c r="AW768" s="180" t="s">
        <v>33</v>
      </c>
      <c r="AX768" s="180" t="s">
        <v>71</v>
      </c>
      <c r="AY768" s="182" t="s">
        <v>176</v>
      </c>
    </row>
    <row r="769" spans="2:51" s="172" customFormat="1" ht="12">
      <c r="B769" s="173"/>
      <c r="D769" s="174" t="s">
        <v>187</v>
      </c>
      <c r="E769" s="175" t="s">
        <v>3</v>
      </c>
      <c r="F769" s="176" t="s">
        <v>984</v>
      </c>
      <c r="H769" s="177">
        <v>12</v>
      </c>
      <c r="I769" s="6"/>
      <c r="L769" s="173"/>
      <c r="M769" s="178"/>
      <c r="T769" s="179"/>
      <c r="AT769" s="175" t="s">
        <v>187</v>
      </c>
      <c r="AU769" s="175" t="s">
        <v>195</v>
      </c>
      <c r="AV769" s="172" t="s">
        <v>79</v>
      </c>
      <c r="AW769" s="172" t="s">
        <v>33</v>
      </c>
      <c r="AX769" s="172" t="s">
        <v>15</v>
      </c>
      <c r="AY769" s="175" t="s">
        <v>176</v>
      </c>
    </row>
    <row r="770" spans="2:63" s="151" customFormat="1" ht="20.85" customHeight="1">
      <c r="B770" s="152"/>
      <c r="D770" s="153" t="s">
        <v>70</v>
      </c>
      <c r="E770" s="161" t="s">
        <v>621</v>
      </c>
      <c r="F770" s="161" t="s">
        <v>985</v>
      </c>
      <c r="I770" s="3"/>
      <c r="J770" s="162">
        <f>BK770</f>
        <v>0</v>
      </c>
      <c r="L770" s="152"/>
      <c r="M770" s="156"/>
      <c r="P770" s="157">
        <f>SUM(P771:P876)</f>
        <v>0</v>
      </c>
      <c r="R770" s="157">
        <f>SUM(R771:R876)</f>
        <v>20.192185260000002</v>
      </c>
      <c r="T770" s="158">
        <f>SUM(T771:T876)</f>
        <v>0</v>
      </c>
      <c r="AR770" s="153" t="s">
        <v>15</v>
      </c>
      <c r="AT770" s="159" t="s">
        <v>70</v>
      </c>
      <c r="AU770" s="159" t="s">
        <v>79</v>
      </c>
      <c r="AY770" s="153" t="s">
        <v>176</v>
      </c>
      <c r="BK770" s="160">
        <f>SUM(BK771:BK876)</f>
        <v>0</v>
      </c>
    </row>
    <row r="771" spans="2:65" s="99" customFormat="1" ht="24.2" customHeight="1">
      <c r="B771" s="100"/>
      <c r="C771" s="206" t="s">
        <v>986</v>
      </c>
      <c r="D771" s="206" t="s">
        <v>178</v>
      </c>
      <c r="E771" s="207" t="s">
        <v>987</v>
      </c>
      <c r="F771" s="208" t="s">
        <v>988</v>
      </c>
      <c r="G771" s="209" t="s">
        <v>181</v>
      </c>
      <c r="H771" s="210">
        <v>507.676</v>
      </c>
      <c r="I771" s="4"/>
      <c r="J771" s="211">
        <f>ROUND(I771*H771,2)</f>
        <v>0</v>
      </c>
      <c r="K771" s="208" t="s">
        <v>182</v>
      </c>
      <c r="L771" s="100"/>
      <c r="M771" s="212" t="s">
        <v>3</v>
      </c>
      <c r="N771" s="163" t="s">
        <v>42</v>
      </c>
      <c r="P771" s="164">
        <f>O771*H771</f>
        <v>0</v>
      </c>
      <c r="Q771" s="164">
        <v>0.00026</v>
      </c>
      <c r="R771" s="164">
        <f>Q771*H771</f>
        <v>0.13199576</v>
      </c>
      <c r="S771" s="164">
        <v>0</v>
      </c>
      <c r="T771" s="165">
        <f>S771*H771</f>
        <v>0</v>
      </c>
      <c r="AR771" s="166" t="s">
        <v>183</v>
      </c>
      <c r="AT771" s="166" t="s">
        <v>178</v>
      </c>
      <c r="AU771" s="166" t="s">
        <v>195</v>
      </c>
      <c r="AY771" s="92" t="s">
        <v>176</v>
      </c>
      <c r="BE771" s="167">
        <f>IF(N771="základní",J771,0)</f>
        <v>0</v>
      </c>
      <c r="BF771" s="167">
        <f>IF(N771="snížená",J771,0)</f>
        <v>0</v>
      </c>
      <c r="BG771" s="167">
        <f>IF(N771="zákl. přenesená",J771,0)</f>
        <v>0</v>
      </c>
      <c r="BH771" s="167">
        <f>IF(N771="sníž. přenesená",J771,0)</f>
        <v>0</v>
      </c>
      <c r="BI771" s="167">
        <f>IF(N771="nulová",J771,0)</f>
        <v>0</v>
      </c>
      <c r="BJ771" s="92" t="s">
        <v>15</v>
      </c>
      <c r="BK771" s="167">
        <f>ROUND(I771*H771,2)</f>
        <v>0</v>
      </c>
      <c r="BL771" s="92" t="s">
        <v>183</v>
      </c>
      <c r="BM771" s="166" t="s">
        <v>989</v>
      </c>
    </row>
    <row r="772" spans="2:47" s="99" customFormat="1" ht="12">
      <c r="B772" s="100"/>
      <c r="D772" s="168" t="s">
        <v>185</v>
      </c>
      <c r="F772" s="169" t="s">
        <v>990</v>
      </c>
      <c r="I772" s="5"/>
      <c r="L772" s="100"/>
      <c r="M772" s="170"/>
      <c r="T772" s="171"/>
      <c r="AT772" s="92" t="s">
        <v>185</v>
      </c>
      <c r="AU772" s="92" t="s">
        <v>195</v>
      </c>
    </row>
    <row r="773" spans="2:51" s="180" customFormat="1" ht="12">
      <c r="B773" s="181"/>
      <c r="D773" s="174" t="s">
        <v>187</v>
      </c>
      <c r="E773" s="182" t="s">
        <v>3</v>
      </c>
      <c r="F773" s="183" t="s">
        <v>991</v>
      </c>
      <c r="H773" s="182" t="s">
        <v>3</v>
      </c>
      <c r="I773" s="7"/>
      <c r="L773" s="181"/>
      <c r="M773" s="184"/>
      <c r="T773" s="185"/>
      <c r="AT773" s="182" t="s">
        <v>187</v>
      </c>
      <c r="AU773" s="182" t="s">
        <v>195</v>
      </c>
      <c r="AV773" s="180" t="s">
        <v>15</v>
      </c>
      <c r="AW773" s="180" t="s">
        <v>33</v>
      </c>
      <c r="AX773" s="180" t="s">
        <v>71</v>
      </c>
      <c r="AY773" s="182" t="s">
        <v>176</v>
      </c>
    </row>
    <row r="774" spans="2:51" s="172" customFormat="1" ht="12">
      <c r="B774" s="173"/>
      <c r="D774" s="174" t="s">
        <v>187</v>
      </c>
      <c r="E774" s="175" t="s">
        <v>3</v>
      </c>
      <c r="F774" s="176" t="s">
        <v>992</v>
      </c>
      <c r="H774" s="177">
        <v>480.586</v>
      </c>
      <c r="I774" s="6"/>
      <c r="L774" s="173"/>
      <c r="M774" s="178"/>
      <c r="T774" s="179"/>
      <c r="AT774" s="175" t="s">
        <v>187</v>
      </c>
      <c r="AU774" s="175" t="s">
        <v>195</v>
      </c>
      <c r="AV774" s="172" t="s">
        <v>79</v>
      </c>
      <c r="AW774" s="172" t="s">
        <v>33</v>
      </c>
      <c r="AX774" s="172" t="s">
        <v>71</v>
      </c>
      <c r="AY774" s="175" t="s">
        <v>176</v>
      </c>
    </row>
    <row r="775" spans="2:51" s="180" customFormat="1" ht="12">
      <c r="B775" s="181"/>
      <c r="D775" s="174" t="s">
        <v>187</v>
      </c>
      <c r="E775" s="182" t="s">
        <v>3</v>
      </c>
      <c r="F775" s="183" t="s">
        <v>993</v>
      </c>
      <c r="H775" s="182" t="s">
        <v>3</v>
      </c>
      <c r="I775" s="7"/>
      <c r="L775" s="181"/>
      <c r="M775" s="184"/>
      <c r="T775" s="185"/>
      <c r="AT775" s="182" t="s">
        <v>187</v>
      </c>
      <c r="AU775" s="182" t="s">
        <v>195</v>
      </c>
      <c r="AV775" s="180" t="s">
        <v>15</v>
      </c>
      <c r="AW775" s="180" t="s">
        <v>33</v>
      </c>
      <c r="AX775" s="180" t="s">
        <v>71</v>
      </c>
      <c r="AY775" s="182" t="s">
        <v>176</v>
      </c>
    </row>
    <row r="776" spans="2:51" s="172" customFormat="1" ht="12">
      <c r="B776" s="173"/>
      <c r="D776" s="174" t="s">
        <v>187</v>
      </c>
      <c r="E776" s="175" t="s">
        <v>3</v>
      </c>
      <c r="F776" s="176" t="s">
        <v>994</v>
      </c>
      <c r="H776" s="177">
        <v>27.09</v>
      </c>
      <c r="I776" s="6"/>
      <c r="L776" s="173"/>
      <c r="M776" s="178"/>
      <c r="T776" s="179"/>
      <c r="AT776" s="175" t="s">
        <v>187</v>
      </c>
      <c r="AU776" s="175" t="s">
        <v>195</v>
      </c>
      <c r="AV776" s="172" t="s">
        <v>79</v>
      </c>
      <c r="AW776" s="172" t="s">
        <v>33</v>
      </c>
      <c r="AX776" s="172" t="s">
        <v>71</v>
      </c>
      <c r="AY776" s="175" t="s">
        <v>176</v>
      </c>
    </row>
    <row r="777" spans="2:51" s="186" customFormat="1" ht="12">
      <c r="B777" s="187"/>
      <c r="D777" s="174" t="s">
        <v>187</v>
      </c>
      <c r="E777" s="188" t="s">
        <v>3</v>
      </c>
      <c r="F777" s="189" t="s">
        <v>206</v>
      </c>
      <c r="H777" s="190">
        <v>507.676</v>
      </c>
      <c r="I777" s="8"/>
      <c r="L777" s="187"/>
      <c r="M777" s="191"/>
      <c r="T777" s="192"/>
      <c r="AT777" s="188" t="s">
        <v>187</v>
      </c>
      <c r="AU777" s="188" t="s">
        <v>195</v>
      </c>
      <c r="AV777" s="186" t="s">
        <v>183</v>
      </c>
      <c r="AW777" s="186" t="s">
        <v>33</v>
      </c>
      <c r="AX777" s="186" t="s">
        <v>15</v>
      </c>
      <c r="AY777" s="188" t="s">
        <v>176</v>
      </c>
    </row>
    <row r="778" spans="2:65" s="99" customFormat="1" ht="78" customHeight="1">
      <c r="B778" s="100"/>
      <c r="C778" s="206" t="s">
        <v>995</v>
      </c>
      <c r="D778" s="206" t="s">
        <v>178</v>
      </c>
      <c r="E778" s="207" t="s">
        <v>996</v>
      </c>
      <c r="F778" s="208" t="s">
        <v>997</v>
      </c>
      <c r="G778" s="209" t="s">
        <v>181</v>
      </c>
      <c r="H778" s="210">
        <v>480.586</v>
      </c>
      <c r="I778" s="4"/>
      <c r="J778" s="211">
        <f>ROUND(I778*H778,2)</f>
        <v>0</v>
      </c>
      <c r="K778" s="208" t="s">
        <v>182</v>
      </c>
      <c r="L778" s="100"/>
      <c r="M778" s="212" t="s">
        <v>3</v>
      </c>
      <c r="N778" s="163" t="s">
        <v>42</v>
      </c>
      <c r="P778" s="164">
        <f>O778*H778</f>
        <v>0</v>
      </c>
      <c r="Q778" s="164">
        <v>0.0116</v>
      </c>
      <c r="R778" s="164">
        <f>Q778*H778</f>
        <v>5.5747976</v>
      </c>
      <c r="S778" s="164">
        <v>0</v>
      </c>
      <c r="T778" s="165">
        <f>S778*H778</f>
        <v>0</v>
      </c>
      <c r="AR778" s="166" t="s">
        <v>183</v>
      </c>
      <c r="AT778" s="166" t="s">
        <v>178</v>
      </c>
      <c r="AU778" s="166" t="s">
        <v>195</v>
      </c>
      <c r="AY778" s="92" t="s">
        <v>176</v>
      </c>
      <c r="BE778" s="167">
        <f>IF(N778="základní",J778,0)</f>
        <v>0</v>
      </c>
      <c r="BF778" s="167">
        <f>IF(N778="snížená",J778,0)</f>
        <v>0</v>
      </c>
      <c r="BG778" s="167">
        <f>IF(N778="zákl. přenesená",J778,0)</f>
        <v>0</v>
      </c>
      <c r="BH778" s="167">
        <f>IF(N778="sníž. přenesená",J778,0)</f>
        <v>0</v>
      </c>
      <c r="BI778" s="167">
        <f>IF(N778="nulová",J778,0)</f>
        <v>0</v>
      </c>
      <c r="BJ778" s="92" t="s">
        <v>15</v>
      </c>
      <c r="BK778" s="167">
        <f>ROUND(I778*H778,2)</f>
        <v>0</v>
      </c>
      <c r="BL778" s="92" t="s">
        <v>183</v>
      </c>
      <c r="BM778" s="166" t="s">
        <v>998</v>
      </c>
    </row>
    <row r="779" spans="2:47" s="99" customFormat="1" ht="12">
      <c r="B779" s="100"/>
      <c r="D779" s="168" t="s">
        <v>185</v>
      </c>
      <c r="F779" s="169" t="s">
        <v>999</v>
      </c>
      <c r="I779" s="5"/>
      <c r="L779" s="100"/>
      <c r="M779" s="170"/>
      <c r="T779" s="171"/>
      <c r="AT779" s="92" t="s">
        <v>185</v>
      </c>
      <c r="AU779" s="92" t="s">
        <v>195</v>
      </c>
    </row>
    <row r="780" spans="2:51" s="180" customFormat="1" ht="12">
      <c r="B780" s="181"/>
      <c r="D780" s="174" t="s">
        <v>187</v>
      </c>
      <c r="E780" s="182" t="s">
        <v>3</v>
      </c>
      <c r="F780" s="183" t="s">
        <v>453</v>
      </c>
      <c r="H780" s="182" t="s">
        <v>3</v>
      </c>
      <c r="I780" s="7"/>
      <c r="L780" s="181"/>
      <c r="M780" s="184"/>
      <c r="T780" s="185"/>
      <c r="AT780" s="182" t="s">
        <v>187</v>
      </c>
      <c r="AU780" s="182" t="s">
        <v>195</v>
      </c>
      <c r="AV780" s="180" t="s">
        <v>15</v>
      </c>
      <c r="AW780" s="180" t="s">
        <v>33</v>
      </c>
      <c r="AX780" s="180" t="s">
        <v>71</v>
      </c>
      <c r="AY780" s="182" t="s">
        <v>176</v>
      </c>
    </row>
    <row r="781" spans="2:51" s="172" customFormat="1" ht="12">
      <c r="B781" s="173"/>
      <c r="D781" s="174" t="s">
        <v>187</v>
      </c>
      <c r="E781" s="175" t="s">
        <v>3</v>
      </c>
      <c r="F781" s="176" t="s">
        <v>1000</v>
      </c>
      <c r="H781" s="177">
        <v>451.5</v>
      </c>
      <c r="I781" s="6"/>
      <c r="L781" s="173"/>
      <c r="M781" s="178"/>
      <c r="T781" s="179"/>
      <c r="AT781" s="175" t="s">
        <v>187</v>
      </c>
      <c r="AU781" s="175" t="s">
        <v>195</v>
      </c>
      <c r="AV781" s="172" t="s">
        <v>79</v>
      </c>
      <c r="AW781" s="172" t="s">
        <v>33</v>
      </c>
      <c r="AX781" s="172" t="s">
        <v>71</v>
      </c>
      <c r="AY781" s="175" t="s">
        <v>176</v>
      </c>
    </row>
    <row r="782" spans="2:51" s="180" customFormat="1" ht="12">
      <c r="B782" s="181"/>
      <c r="D782" s="174" t="s">
        <v>187</v>
      </c>
      <c r="E782" s="182" t="s">
        <v>3</v>
      </c>
      <c r="F782" s="183" t="s">
        <v>457</v>
      </c>
      <c r="H782" s="182" t="s">
        <v>3</v>
      </c>
      <c r="I782" s="7"/>
      <c r="L782" s="181"/>
      <c r="M782" s="184"/>
      <c r="T782" s="185"/>
      <c r="AT782" s="182" t="s">
        <v>187</v>
      </c>
      <c r="AU782" s="182" t="s">
        <v>195</v>
      </c>
      <c r="AV782" s="180" t="s">
        <v>15</v>
      </c>
      <c r="AW782" s="180" t="s">
        <v>33</v>
      </c>
      <c r="AX782" s="180" t="s">
        <v>71</v>
      </c>
      <c r="AY782" s="182" t="s">
        <v>176</v>
      </c>
    </row>
    <row r="783" spans="2:51" s="172" customFormat="1" ht="12">
      <c r="B783" s="173"/>
      <c r="D783" s="174" t="s">
        <v>187</v>
      </c>
      <c r="E783" s="175" t="s">
        <v>3</v>
      </c>
      <c r="F783" s="176" t="s">
        <v>1001</v>
      </c>
      <c r="H783" s="177">
        <v>106.2</v>
      </c>
      <c r="I783" s="6"/>
      <c r="L783" s="173"/>
      <c r="M783" s="178"/>
      <c r="T783" s="179"/>
      <c r="AT783" s="175" t="s">
        <v>187</v>
      </c>
      <c r="AU783" s="175" t="s">
        <v>195</v>
      </c>
      <c r="AV783" s="172" t="s">
        <v>79</v>
      </c>
      <c r="AW783" s="172" t="s">
        <v>33</v>
      </c>
      <c r="AX783" s="172" t="s">
        <v>71</v>
      </c>
      <c r="AY783" s="175" t="s">
        <v>176</v>
      </c>
    </row>
    <row r="784" spans="2:51" s="180" customFormat="1" ht="12">
      <c r="B784" s="181"/>
      <c r="D784" s="174" t="s">
        <v>187</v>
      </c>
      <c r="E784" s="182" t="s">
        <v>3</v>
      </c>
      <c r="F784" s="183" t="s">
        <v>1002</v>
      </c>
      <c r="H784" s="182" t="s">
        <v>3</v>
      </c>
      <c r="I784" s="7"/>
      <c r="L784" s="181"/>
      <c r="M784" s="184"/>
      <c r="T784" s="185"/>
      <c r="AT784" s="182" t="s">
        <v>187</v>
      </c>
      <c r="AU784" s="182" t="s">
        <v>195</v>
      </c>
      <c r="AV784" s="180" t="s">
        <v>15</v>
      </c>
      <c r="AW784" s="180" t="s">
        <v>33</v>
      </c>
      <c r="AX784" s="180" t="s">
        <v>71</v>
      </c>
      <c r="AY784" s="182" t="s">
        <v>176</v>
      </c>
    </row>
    <row r="785" spans="2:51" s="172" customFormat="1" ht="12">
      <c r="B785" s="173"/>
      <c r="D785" s="174" t="s">
        <v>187</v>
      </c>
      <c r="E785" s="175" t="s">
        <v>3</v>
      </c>
      <c r="F785" s="176" t="s">
        <v>1003</v>
      </c>
      <c r="H785" s="177">
        <v>-12.915</v>
      </c>
      <c r="I785" s="6"/>
      <c r="L785" s="173"/>
      <c r="M785" s="178"/>
      <c r="T785" s="179"/>
      <c r="AT785" s="175" t="s">
        <v>187</v>
      </c>
      <c r="AU785" s="175" t="s">
        <v>195</v>
      </c>
      <c r="AV785" s="172" t="s">
        <v>79</v>
      </c>
      <c r="AW785" s="172" t="s">
        <v>33</v>
      </c>
      <c r="AX785" s="172" t="s">
        <v>71</v>
      </c>
      <c r="AY785" s="175" t="s">
        <v>176</v>
      </c>
    </row>
    <row r="786" spans="2:51" s="172" customFormat="1" ht="12">
      <c r="B786" s="173"/>
      <c r="D786" s="174" t="s">
        <v>187</v>
      </c>
      <c r="E786" s="175" t="s">
        <v>3</v>
      </c>
      <c r="F786" s="176" t="s">
        <v>1004</v>
      </c>
      <c r="H786" s="177">
        <v>-29.52</v>
      </c>
      <c r="I786" s="6"/>
      <c r="L786" s="173"/>
      <c r="M786" s="178"/>
      <c r="T786" s="179"/>
      <c r="AT786" s="175" t="s">
        <v>187</v>
      </c>
      <c r="AU786" s="175" t="s">
        <v>195</v>
      </c>
      <c r="AV786" s="172" t="s">
        <v>79</v>
      </c>
      <c r="AW786" s="172" t="s">
        <v>33</v>
      </c>
      <c r="AX786" s="172" t="s">
        <v>71</v>
      </c>
      <c r="AY786" s="175" t="s">
        <v>176</v>
      </c>
    </row>
    <row r="787" spans="2:51" s="172" customFormat="1" ht="12">
      <c r="B787" s="173"/>
      <c r="D787" s="174" t="s">
        <v>187</v>
      </c>
      <c r="E787" s="175" t="s">
        <v>3</v>
      </c>
      <c r="F787" s="176" t="s">
        <v>1005</v>
      </c>
      <c r="H787" s="177">
        <v>-2.153</v>
      </c>
      <c r="I787" s="6"/>
      <c r="L787" s="173"/>
      <c r="M787" s="178"/>
      <c r="T787" s="179"/>
      <c r="AT787" s="175" t="s">
        <v>187</v>
      </c>
      <c r="AU787" s="175" t="s">
        <v>195</v>
      </c>
      <c r="AV787" s="172" t="s">
        <v>79</v>
      </c>
      <c r="AW787" s="172" t="s">
        <v>33</v>
      </c>
      <c r="AX787" s="172" t="s">
        <v>71</v>
      </c>
      <c r="AY787" s="175" t="s">
        <v>176</v>
      </c>
    </row>
    <row r="788" spans="2:51" s="172" customFormat="1" ht="12">
      <c r="B788" s="173"/>
      <c r="D788" s="174" t="s">
        <v>187</v>
      </c>
      <c r="E788" s="175" t="s">
        <v>3</v>
      </c>
      <c r="F788" s="176" t="s">
        <v>1006</v>
      </c>
      <c r="H788" s="177">
        <v>-4.92</v>
      </c>
      <c r="I788" s="6"/>
      <c r="L788" s="173"/>
      <c r="M788" s="178"/>
      <c r="T788" s="179"/>
      <c r="AT788" s="175" t="s">
        <v>187</v>
      </c>
      <c r="AU788" s="175" t="s">
        <v>195</v>
      </c>
      <c r="AV788" s="172" t="s">
        <v>79</v>
      </c>
      <c r="AW788" s="172" t="s">
        <v>33</v>
      </c>
      <c r="AX788" s="172" t="s">
        <v>71</v>
      </c>
      <c r="AY788" s="175" t="s">
        <v>176</v>
      </c>
    </row>
    <row r="789" spans="2:51" s="172" customFormat="1" ht="12">
      <c r="B789" s="173"/>
      <c r="D789" s="174" t="s">
        <v>187</v>
      </c>
      <c r="E789" s="175" t="s">
        <v>3</v>
      </c>
      <c r="F789" s="176" t="s">
        <v>1007</v>
      </c>
      <c r="H789" s="177">
        <v>-3.69</v>
      </c>
      <c r="I789" s="6"/>
      <c r="L789" s="173"/>
      <c r="M789" s="178"/>
      <c r="T789" s="179"/>
      <c r="AT789" s="175" t="s">
        <v>187</v>
      </c>
      <c r="AU789" s="175" t="s">
        <v>195</v>
      </c>
      <c r="AV789" s="172" t="s">
        <v>79</v>
      </c>
      <c r="AW789" s="172" t="s">
        <v>33</v>
      </c>
      <c r="AX789" s="172" t="s">
        <v>71</v>
      </c>
      <c r="AY789" s="175" t="s">
        <v>176</v>
      </c>
    </row>
    <row r="790" spans="2:51" s="172" customFormat="1" ht="12">
      <c r="B790" s="173"/>
      <c r="D790" s="174" t="s">
        <v>187</v>
      </c>
      <c r="E790" s="175" t="s">
        <v>3</v>
      </c>
      <c r="F790" s="176" t="s">
        <v>1008</v>
      </c>
      <c r="H790" s="177">
        <v>-1.116</v>
      </c>
      <c r="I790" s="6"/>
      <c r="L790" s="173"/>
      <c r="M790" s="178"/>
      <c r="T790" s="179"/>
      <c r="AT790" s="175" t="s">
        <v>187</v>
      </c>
      <c r="AU790" s="175" t="s">
        <v>195</v>
      </c>
      <c r="AV790" s="172" t="s">
        <v>79</v>
      </c>
      <c r="AW790" s="172" t="s">
        <v>33</v>
      </c>
      <c r="AX790" s="172" t="s">
        <v>71</v>
      </c>
      <c r="AY790" s="175" t="s">
        <v>176</v>
      </c>
    </row>
    <row r="791" spans="2:51" s="172" customFormat="1" ht="12">
      <c r="B791" s="173"/>
      <c r="D791" s="174" t="s">
        <v>187</v>
      </c>
      <c r="E791" s="175" t="s">
        <v>3</v>
      </c>
      <c r="F791" s="176" t="s">
        <v>1009</v>
      </c>
      <c r="H791" s="177">
        <v>-1.8</v>
      </c>
      <c r="I791" s="6"/>
      <c r="L791" s="173"/>
      <c r="M791" s="178"/>
      <c r="T791" s="179"/>
      <c r="AT791" s="175" t="s">
        <v>187</v>
      </c>
      <c r="AU791" s="175" t="s">
        <v>195</v>
      </c>
      <c r="AV791" s="172" t="s">
        <v>79</v>
      </c>
      <c r="AW791" s="172" t="s">
        <v>33</v>
      </c>
      <c r="AX791" s="172" t="s">
        <v>71</v>
      </c>
      <c r="AY791" s="175" t="s">
        <v>176</v>
      </c>
    </row>
    <row r="792" spans="2:51" s="172" customFormat="1" ht="12">
      <c r="B792" s="173"/>
      <c r="D792" s="174" t="s">
        <v>187</v>
      </c>
      <c r="E792" s="175" t="s">
        <v>3</v>
      </c>
      <c r="F792" s="176" t="s">
        <v>1010</v>
      </c>
      <c r="H792" s="177">
        <v>-9</v>
      </c>
      <c r="I792" s="6"/>
      <c r="L792" s="173"/>
      <c r="M792" s="178"/>
      <c r="T792" s="179"/>
      <c r="AT792" s="175" t="s">
        <v>187</v>
      </c>
      <c r="AU792" s="175" t="s">
        <v>195</v>
      </c>
      <c r="AV792" s="172" t="s">
        <v>79</v>
      </c>
      <c r="AW792" s="172" t="s">
        <v>33</v>
      </c>
      <c r="AX792" s="172" t="s">
        <v>71</v>
      </c>
      <c r="AY792" s="175" t="s">
        <v>176</v>
      </c>
    </row>
    <row r="793" spans="2:51" s="172" customFormat="1" ht="12">
      <c r="B793" s="173"/>
      <c r="D793" s="174" t="s">
        <v>187</v>
      </c>
      <c r="E793" s="175" t="s">
        <v>3</v>
      </c>
      <c r="F793" s="176" t="s">
        <v>1011</v>
      </c>
      <c r="H793" s="177">
        <v>-2.6</v>
      </c>
      <c r="I793" s="6"/>
      <c r="L793" s="173"/>
      <c r="M793" s="178"/>
      <c r="T793" s="179"/>
      <c r="AT793" s="175" t="s">
        <v>187</v>
      </c>
      <c r="AU793" s="175" t="s">
        <v>195</v>
      </c>
      <c r="AV793" s="172" t="s">
        <v>79</v>
      </c>
      <c r="AW793" s="172" t="s">
        <v>33</v>
      </c>
      <c r="AX793" s="172" t="s">
        <v>71</v>
      </c>
      <c r="AY793" s="175" t="s">
        <v>176</v>
      </c>
    </row>
    <row r="794" spans="2:51" s="172" customFormat="1" ht="12">
      <c r="B794" s="173"/>
      <c r="D794" s="174" t="s">
        <v>187</v>
      </c>
      <c r="E794" s="175" t="s">
        <v>3</v>
      </c>
      <c r="F794" s="176" t="s">
        <v>1012</v>
      </c>
      <c r="H794" s="177">
        <v>-4.08</v>
      </c>
      <c r="I794" s="6"/>
      <c r="L794" s="173"/>
      <c r="M794" s="178"/>
      <c r="T794" s="179"/>
      <c r="AT794" s="175" t="s">
        <v>187</v>
      </c>
      <c r="AU794" s="175" t="s">
        <v>195</v>
      </c>
      <c r="AV794" s="172" t="s">
        <v>79</v>
      </c>
      <c r="AW794" s="172" t="s">
        <v>33</v>
      </c>
      <c r="AX794" s="172" t="s">
        <v>71</v>
      </c>
      <c r="AY794" s="175" t="s">
        <v>176</v>
      </c>
    </row>
    <row r="795" spans="2:51" s="172" customFormat="1" ht="12">
      <c r="B795" s="173"/>
      <c r="D795" s="174" t="s">
        <v>187</v>
      </c>
      <c r="E795" s="175" t="s">
        <v>3</v>
      </c>
      <c r="F795" s="176" t="s">
        <v>1013</v>
      </c>
      <c r="H795" s="177">
        <v>-2.52</v>
      </c>
      <c r="I795" s="6"/>
      <c r="L795" s="173"/>
      <c r="M795" s="178"/>
      <c r="T795" s="179"/>
      <c r="AT795" s="175" t="s">
        <v>187</v>
      </c>
      <c r="AU795" s="175" t="s">
        <v>195</v>
      </c>
      <c r="AV795" s="172" t="s">
        <v>79</v>
      </c>
      <c r="AW795" s="172" t="s">
        <v>33</v>
      </c>
      <c r="AX795" s="172" t="s">
        <v>71</v>
      </c>
      <c r="AY795" s="175" t="s">
        <v>176</v>
      </c>
    </row>
    <row r="796" spans="2:51" s="172" customFormat="1" ht="12">
      <c r="B796" s="173"/>
      <c r="D796" s="174" t="s">
        <v>187</v>
      </c>
      <c r="E796" s="175" t="s">
        <v>3</v>
      </c>
      <c r="F796" s="176" t="s">
        <v>1014</v>
      </c>
      <c r="H796" s="177">
        <v>-2.8</v>
      </c>
      <c r="I796" s="6"/>
      <c r="L796" s="173"/>
      <c r="M796" s="178"/>
      <c r="T796" s="179"/>
      <c r="AT796" s="175" t="s">
        <v>187</v>
      </c>
      <c r="AU796" s="175" t="s">
        <v>195</v>
      </c>
      <c r="AV796" s="172" t="s">
        <v>79</v>
      </c>
      <c r="AW796" s="172" t="s">
        <v>33</v>
      </c>
      <c r="AX796" s="172" t="s">
        <v>71</v>
      </c>
      <c r="AY796" s="175" t="s">
        <v>176</v>
      </c>
    </row>
    <row r="797" spans="2:51" s="186" customFormat="1" ht="12">
      <c r="B797" s="187"/>
      <c r="D797" s="174" t="s">
        <v>187</v>
      </c>
      <c r="E797" s="188" t="s">
        <v>3</v>
      </c>
      <c r="F797" s="189" t="s">
        <v>206</v>
      </c>
      <c r="H797" s="190">
        <v>480.586</v>
      </c>
      <c r="I797" s="8"/>
      <c r="L797" s="187"/>
      <c r="M797" s="191"/>
      <c r="T797" s="192"/>
      <c r="AT797" s="188" t="s">
        <v>187</v>
      </c>
      <c r="AU797" s="188" t="s">
        <v>195</v>
      </c>
      <c r="AV797" s="186" t="s">
        <v>183</v>
      </c>
      <c r="AW797" s="186" t="s">
        <v>33</v>
      </c>
      <c r="AX797" s="186" t="s">
        <v>15</v>
      </c>
      <c r="AY797" s="188" t="s">
        <v>176</v>
      </c>
    </row>
    <row r="798" spans="2:65" s="99" customFormat="1" ht="24.2" customHeight="1">
      <c r="B798" s="100"/>
      <c r="C798" s="213" t="s">
        <v>1015</v>
      </c>
      <c r="D798" s="213" t="s">
        <v>312</v>
      </c>
      <c r="E798" s="214" t="s">
        <v>1016</v>
      </c>
      <c r="F798" s="215" t="s">
        <v>1017</v>
      </c>
      <c r="G798" s="216" t="s">
        <v>181</v>
      </c>
      <c r="H798" s="217">
        <v>504.615</v>
      </c>
      <c r="I798" s="9"/>
      <c r="J798" s="218">
        <f>ROUND(I798*H798,2)</f>
        <v>0</v>
      </c>
      <c r="K798" s="215" t="s">
        <v>182</v>
      </c>
      <c r="L798" s="193"/>
      <c r="M798" s="219" t="s">
        <v>3</v>
      </c>
      <c r="N798" s="194" t="s">
        <v>42</v>
      </c>
      <c r="P798" s="164">
        <f>O798*H798</f>
        <v>0</v>
      </c>
      <c r="Q798" s="164">
        <v>0.025</v>
      </c>
      <c r="R798" s="164">
        <f>Q798*H798</f>
        <v>12.615375</v>
      </c>
      <c r="S798" s="164">
        <v>0</v>
      </c>
      <c r="T798" s="165">
        <f>S798*H798</f>
        <v>0</v>
      </c>
      <c r="AR798" s="166" t="s">
        <v>241</v>
      </c>
      <c r="AT798" s="166" t="s">
        <v>312</v>
      </c>
      <c r="AU798" s="166" t="s">
        <v>195</v>
      </c>
      <c r="AY798" s="92" t="s">
        <v>176</v>
      </c>
      <c r="BE798" s="167">
        <f>IF(N798="základní",J798,0)</f>
        <v>0</v>
      </c>
      <c r="BF798" s="167">
        <f>IF(N798="snížená",J798,0)</f>
        <v>0</v>
      </c>
      <c r="BG798" s="167">
        <f>IF(N798="zákl. přenesená",J798,0)</f>
        <v>0</v>
      </c>
      <c r="BH798" s="167">
        <f>IF(N798="sníž. přenesená",J798,0)</f>
        <v>0</v>
      </c>
      <c r="BI798" s="167">
        <f>IF(N798="nulová",J798,0)</f>
        <v>0</v>
      </c>
      <c r="BJ798" s="92" t="s">
        <v>15</v>
      </c>
      <c r="BK798" s="167">
        <f>ROUND(I798*H798,2)</f>
        <v>0</v>
      </c>
      <c r="BL798" s="92" t="s">
        <v>183</v>
      </c>
      <c r="BM798" s="166" t="s">
        <v>1018</v>
      </c>
    </row>
    <row r="799" spans="2:51" s="172" customFormat="1" ht="12">
      <c r="B799" s="173"/>
      <c r="D799" s="174" t="s">
        <v>187</v>
      </c>
      <c r="F799" s="176" t="s">
        <v>1019</v>
      </c>
      <c r="H799" s="177">
        <v>504.615</v>
      </c>
      <c r="I799" s="6"/>
      <c r="L799" s="173"/>
      <c r="M799" s="178"/>
      <c r="T799" s="179"/>
      <c r="AT799" s="175" t="s">
        <v>187</v>
      </c>
      <c r="AU799" s="175" t="s">
        <v>195</v>
      </c>
      <c r="AV799" s="172" t="s">
        <v>79</v>
      </c>
      <c r="AW799" s="172" t="s">
        <v>4</v>
      </c>
      <c r="AX799" s="172" t="s">
        <v>15</v>
      </c>
      <c r="AY799" s="175" t="s">
        <v>176</v>
      </c>
    </row>
    <row r="800" spans="2:65" s="99" customFormat="1" ht="55.5" customHeight="1">
      <c r="B800" s="100"/>
      <c r="C800" s="206" t="s">
        <v>1020</v>
      </c>
      <c r="D800" s="206" t="s">
        <v>178</v>
      </c>
      <c r="E800" s="207" t="s">
        <v>1021</v>
      </c>
      <c r="F800" s="208" t="s">
        <v>1022</v>
      </c>
      <c r="G800" s="209" t="s">
        <v>181</v>
      </c>
      <c r="H800" s="210">
        <v>480.586</v>
      </c>
      <c r="I800" s="4"/>
      <c r="J800" s="211">
        <f>ROUND(I800*H800,2)</f>
        <v>0</v>
      </c>
      <c r="K800" s="208" t="s">
        <v>182</v>
      </c>
      <c r="L800" s="100"/>
      <c r="M800" s="212" t="s">
        <v>3</v>
      </c>
      <c r="N800" s="163" t="s">
        <v>42</v>
      </c>
      <c r="P800" s="164">
        <f>O800*H800</f>
        <v>0</v>
      </c>
      <c r="Q800" s="164">
        <v>8E-05</v>
      </c>
      <c r="R800" s="164">
        <f>Q800*H800</f>
        <v>0.03844688</v>
      </c>
      <c r="S800" s="164">
        <v>0</v>
      </c>
      <c r="T800" s="165">
        <f>S800*H800</f>
        <v>0</v>
      </c>
      <c r="AR800" s="166" t="s">
        <v>183</v>
      </c>
      <c r="AT800" s="166" t="s">
        <v>178</v>
      </c>
      <c r="AU800" s="166" t="s">
        <v>195</v>
      </c>
      <c r="AY800" s="92" t="s">
        <v>176</v>
      </c>
      <c r="BE800" s="167">
        <f>IF(N800="základní",J800,0)</f>
        <v>0</v>
      </c>
      <c r="BF800" s="167">
        <f>IF(N800="snížená",J800,0)</f>
        <v>0</v>
      </c>
      <c r="BG800" s="167">
        <f>IF(N800="zákl. přenesená",J800,0)</f>
        <v>0</v>
      </c>
      <c r="BH800" s="167">
        <f>IF(N800="sníž. přenesená",J800,0)</f>
        <v>0</v>
      </c>
      <c r="BI800" s="167">
        <f>IF(N800="nulová",J800,0)</f>
        <v>0</v>
      </c>
      <c r="BJ800" s="92" t="s">
        <v>15</v>
      </c>
      <c r="BK800" s="167">
        <f>ROUND(I800*H800,2)</f>
        <v>0</v>
      </c>
      <c r="BL800" s="92" t="s">
        <v>183</v>
      </c>
      <c r="BM800" s="166" t="s">
        <v>1023</v>
      </c>
    </row>
    <row r="801" spans="2:47" s="99" customFormat="1" ht="12">
      <c r="B801" s="100"/>
      <c r="D801" s="168" t="s">
        <v>185</v>
      </c>
      <c r="F801" s="169" t="s">
        <v>1024</v>
      </c>
      <c r="I801" s="5"/>
      <c r="L801" s="100"/>
      <c r="M801" s="170"/>
      <c r="T801" s="171"/>
      <c r="AT801" s="92" t="s">
        <v>185</v>
      </c>
      <c r="AU801" s="92" t="s">
        <v>195</v>
      </c>
    </row>
    <row r="802" spans="2:65" s="99" customFormat="1" ht="24.2" customHeight="1">
      <c r="B802" s="100"/>
      <c r="C802" s="206" t="s">
        <v>1025</v>
      </c>
      <c r="D802" s="206" t="s">
        <v>178</v>
      </c>
      <c r="E802" s="207" t="s">
        <v>1026</v>
      </c>
      <c r="F802" s="208" t="s">
        <v>1027</v>
      </c>
      <c r="G802" s="209" t="s">
        <v>181</v>
      </c>
      <c r="H802" s="210">
        <v>504.363</v>
      </c>
      <c r="I802" s="4"/>
      <c r="J802" s="211">
        <f>ROUND(I802*H802,2)</f>
        <v>0</v>
      </c>
      <c r="K802" s="208" t="s">
        <v>182</v>
      </c>
      <c r="L802" s="100"/>
      <c r="M802" s="212" t="s">
        <v>3</v>
      </c>
      <c r="N802" s="163" t="s">
        <v>42</v>
      </c>
      <c r="P802" s="164">
        <f>O802*H802</f>
        <v>0</v>
      </c>
      <c r="Q802" s="164">
        <v>0.00014</v>
      </c>
      <c r="R802" s="164">
        <f>Q802*H802</f>
        <v>0.07061081999999999</v>
      </c>
      <c r="S802" s="164">
        <v>0</v>
      </c>
      <c r="T802" s="165">
        <f>S802*H802</f>
        <v>0</v>
      </c>
      <c r="AR802" s="166" t="s">
        <v>183</v>
      </c>
      <c r="AT802" s="166" t="s">
        <v>178</v>
      </c>
      <c r="AU802" s="166" t="s">
        <v>195</v>
      </c>
      <c r="AY802" s="92" t="s">
        <v>176</v>
      </c>
      <c r="BE802" s="167">
        <f>IF(N802="základní",J802,0)</f>
        <v>0</v>
      </c>
      <c r="BF802" s="167">
        <f>IF(N802="snížená",J802,0)</f>
        <v>0</v>
      </c>
      <c r="BG802" s="167">
        <f>IF(N802="zákl. přenesená",J802,0)</f>
        <v>0</v>
      </c>
      <c r="BH802" s="167">
        <f>IF(N802="sníž. přenesená",J802,0)</f>
        <v>0</v>
      </c>
      <c r="BI802" s="167">
        <f>IF(N802="nulová",J802,0)</f>
        <v>0</v>
      </c>
      <c r="BJ802" s="92" t="s">
        <v>15</v>
      </c>
      <c r="BK802" s="167">
        <f>ROUND(I802*H802,2)</f>
        <v>0</v>
      </c>
      <c r="BL802" s="92" t="s">
        <v>183</v>
      </c>
      <c r="BM802" s="166" t="s">
        <v>1028</v>
      </c>
    </row>
    <row r="803" spans="2:47" s="99" customFormat="1" ht="12">
      <c r="B803" s="100"/>
      <c r="D803" s="168" t="s">
        <v>185</v>
      </c>
      <c r="F803" s="169" t="s">
        <v>1029</v>
      </c>
      <c r="I803" s="5"/>
      <c r="L803" s="100"/>
      <c r="M803" s="170"/>
      <c r="T803" s="171"/>
      <c r="AT803" s="92" t="s">
        <v>185</v>
      </c>
      <c r="AU803" s="92" t="s">
        <v>195</v>
      </c>
    </row>
    <row r="804" spans="2:51" s="180" customFormat="1" ht="12">
      <c r="B804" s="181"/>
      <c r="D804" s="174" t="s">
        <v>187</v>
      </c>
      <c r="E804" s="182" t="s">
        <v>3</v>
      </c>
      <c r="F804" s="183" t="s">
        <v>991</v>
      </c>
      <c r="H804" s="182" t="s">
        <v>3</v>
      </c>
      <c r="I804" s="7"/>
      <c r="L804" s="181"/>
      <c r="M804" s="184"/>
      <c r="T804" s="185"/>
      <c r="AT804" s="182" t="s">
        <v>187</v>
      </c>
      <c r="AU804" s="182" t="s">
        <v>195</v>
      </c>
      <c r="AV804" s="180" t="s">
        <v>15</v>
      </c>
      <c r="AW804" s="180" t="s">
        <v>33</v>
      </c>
      <c r="AX804" s="180" t="s">
        <v>71</v>
      </c>
      <c r="AY804" s="182" t="s">
        <v>176</v>
      </c>
    </row>
    <row r="805" spans="2:51" s="172" customFormat="1" ht="12">
      <c r="B805" s="173"/>
      <c r="D805" s="174" t="s">
        <v>187</v>
      </c>
      <c r="E805" s="175" t="s">
        <v>3</v>
      </c>
      <c r="F805" s="176" t="s">
        <v>992</v>
      </c>
      <c r="H805" s="177">
        <v>480.586</v>
      </c>
      <c r="I805" s="6"/>
      <c r="L805" s="173"/>
      <c r="M805" s="178"/>
      <c r="T805" s="179"/>
      <c r="AT805" s="175" t="s">
        <v>187</v>
      </c>
      <c r="AU805" s="175" t="s">
        <v>195</v>
      </c>
      <c r="AV805" s="172" t="s">
        <v>79</v>
      </c>
      <c r="AW805" s="172" t="s">
        <v>33</v>
      </c>
      <c r="AX805" s="172" t="s">
        <v>71</v>
      </c>
      <c r="AY805" s="175" t="s">
        <v>176</v>
      </c>
    </row>
    <row r="806" spans="2:51" s="180" customFormat="1" ht="12">
      <c r="B806" s="181"/>
      <c r="D806" s="174" t="s">
        <v>187</v>
      </c>
      <c r="E806" s="182" t="s">
        <v>3</v>
      </c>
      <c r="F806" s="183" t="s">
        <v>1030</v>
      </c>
      <c r="H806" s="182" t="s">
        <v>3</v>
      </c>
      <c r="I806" s="7"/>
      <c r="L806" s="181"/>
      <c r="M806" s="184"/>
      <c r="T806" s="185"/>
      <c r="AT806" s="182" t="s">
        <v>187</v>
      </c>
      <c r="AU806" s="182" t="s">
        <v>195</v>
      </c>
      <c r="AV806" s="180" t="s">
        <v>15</v>
      </c>
      <c r="AW806" s="180" t="s">
        <v>33</v>
      </c>
      <c r="AX806" s="180" t="s">
        <v>71</v>
      </c>
      <c r="AY806" s="182" t="s">
        <v>176</v>
      </c>
    </row>
    <row r="807" spans="2:51" s="172" customFormat="1" ht="12">
      <c r="B807" s="173"/>
      <c r="D807" s="174" t="s">
        <v>187</v>
      </c>
      <c r="E807" s="175" t="s">
        <v>3</v>
      </c>
      <c r="F807" s="176" t="s">
        <v>1031</v>
      </c>
      <c r="H807" s="177">
        <v>23.777</v>
      </c>
      <c r="I807" s="6"/>
      <c r="L807" s="173"/>
      <c r="M807" s="178"/>
      <c r="T807" s="179"/>
      <c r="AT807" s="175" t="s">
        <v>187</v>
      </c>
      <c r="AU807" s="175" t="s">
        <v>195</v>
      </c>
      <c r="AV807" s="172" t="s">
        <v>79</v>
      </c>
      <c r="AW807" s="172" t="s">
        <v>33</v>
      </c>
      <c r="AX807" s="172" t="s">
        <v>71</v>
      </c>
      <c r="AY807" s="175" t="s">
        <v>176</v>
      </c>
    </row>
    <row r="808" spans="2:51" s="186" customFormat="1" ht="12">
      <c r="B808" s="187"/>
      <c r="D808" s="174" t="s">
        <v>187</v>
      </c>
      <c r="E808" s="188" t="s">
        <v>3</v>
      </c>
      <c r="F808" s="189" t="s">
        <v>206</v>
      </c>
      <c r="H808" s="190">
        <v>504.363</v>
      </c>
      <c r="I808" s="8"/>
      <c r="L808" s="187"/>
      <c r="M808" s="191"/>
      <c r="T808" s="192"/>
      <c r="AT808" s="188" t="s">
        <v>187</v>
      </c>
      <c r="AU808" s="188" t="s">
        <v>195</v>
      </c>
      <c r="AV808" s="186" t="s">
        <v>183</v>
      </c>
      <c r="AW808" s="186" t="s">
        <v>33</v>
      </c>
      <c r="AX808" s="186" t="s">
        <v>15</v>
      </c>
      <c r="AY808" s="188" t="s">
        <v>176</v>
      </c>
    </row>
    <row r="809" spans="2:65" s="99" customFormat="1" ht="37.9" customHeight="1">
      <c r="B809" s="100"/>
      <c r="C809" s="206" t="s">
        <v>1032</v>
      </c>
      <c r="D809" s="206" t="s">
        <v>178</v>
      </c>
      <c r="E809" s="207" t="s">
        <v>1033</v>
      </c>
      <c r="F809" s="208" t="s">
        <v>1034</v>
      </c>
      <c r="G809" s="209" t="s">
        <v>181</v>
      </c>
      <c r="H809" s="210">
        <v>504.363</v>
      </c>
      <c r="I809" s="4"/>
      <c r="J809" s="211">
        <f>ROUND(I809*H809,2)</f>
        <v>0</v>
      </c>
      <c r="K809" s="208" t="s">
        <v>182</v>
      </c>
      <c r="L809" s="100"/>
      <c r="M809" s="212" t="s">
        <v>3</v>
      </c>
      <c r="N809" s="163" t="s">
        <v>42</v>
      </c>
      <c r="P809" s="164">
        <f>O809*H809</f>
        <v>0</v>
      </c>
      <c r="Q809" s="164">
        <v>0.00285</v>
      </c>
      <c r="R809" s="164">
        <f>Q809*H809</f>
        <v>1.43743455</v>
      </c>
      <c r="S809" s="164">
        <v>0</v>
      </c>
      <c r="T809" s="165">
        <f>S809*H809</f>
        <v>0</v>
      </c>
      <c r="AR809" s="166" t="s">
        <v>183</v>
      </c>
      <c r="AT809" s="166" t="s">
        <v>178</v>
      </c>
      <c r="AU809" s="166" t="s">
        <v>195</v>
      </c>
      <c r="AY809" s="92" t="s">
        <v>176</v>
      </c>
      <c r="BE809" s="167">
        <f>IF(N809="základní",J809,0)</f>
        <v>0</v>
      </c>
      <c r="BF809" s="167">
        <f>IF(N809="snížená",J809,0)</f>
        <v>0</v>
      </c>
      <c r="BG809" s="167">
        <f>IF(N809="zákl. přenesená",J809,0)</f>
        <v>0</v>
      </c>
      <c r="BH809" s="167">
        <f>IF(N809="sníž. přenesená",J809,0)</f>
        <v>0</v>
      </c>
      <c r="BI809" s="167">
        <f>IF(N809="nulová",J809,0)</f>
        <v>0</v>
      </c>
      <c r="BJ809" s="92" t="s">
        <v>15</v>
      </c>
      <c r="BK809" s="167">
        <f>ROUND(I809*H809,2)</f>
        <v>0</v>
      </c>
      <c r="BL809" s="92" t="s">
        <v>183</v>
      </c>
      <c r="BM809" s="166" t="s">
        <v>1035</v>
      </c>
    </row>
    <row r="810" spans="2:47" s="99" customFormat="1" ht="12">
      <c r="B810" s="100"/>
      <c r="D810" s="168" t="s">
        <v>185</v>
      </c>
      <c r="F810" s="169" t="s">
        <v>1036</v>
      </c>
      <c r="I810" s="5"/>
      <c r="L810" s="100"/>
      <c r="M810" s="170"/>
      <c r="T810" s="171"/>
      <c r="AT810" s="92" t="s">
        <v>185</v>
      </c>
      <c r="AU810" s="92" t="s">
        <v>195</v>
      </c>
    </row>
    <row r="811" spans="2:65" s="99" customFormat="1" ht="37.9" customHeight="1">
      <c r="B811" s="100"/>
      <c r="C811" s="206" t="s">
        <v>1037</v>
      </c>
      <c r="D811" s="206" t="s">
        <v>178</v>
      </c>
      <c r="E811" s="207" t="s">
        <v>1038</v>
      </c>
      <c r="F811" s="208" t="s">
        <v>1039</v>
      </c>
      <c r="G811" s="209" t="s">
        <v>181</v>
      </c>
      <c r="H811" s="210">
        <v>27.09</v>
      </c>
      <c r="I811" s="4"/>
      <c r="J811" s="211">
        <f>ROUND(I811*H811,2)</f>
        <v>0</v>
      </c>
      <c r="K811" s="208" t="s">
        <v>182</v>
      </c>
      <c r="L811" s="100"/>
      <c r="M811" s="212" t="s">
        <v>3</v>
      </c>
      <c r="N811" s="163" t="s">
        <v>42</v>
      </c>
      <c r="P811" s="164">
        <f>O811*H811</f>
        <v>0</v>
      </c>
      <c r="Q811" s="164">
        <v>0.00438</v>
      </c>
      <c r="R811" s="164">
        <f>Q811*H811</f>
        <v>0.1186542</v>
      </c>
      <c r="S811" s="164">
        <v>0</v>
      </c>
      <c r="T811" s="165">
        <f>S811*H811</f>
        <v>0</v>
      </c>
      <c r="AR811" s="166" t="s">
        <v>183</v>
      </c>
      <c r="AT811" s="166" t="s">
        <v>178</v>
      </c>
      <c r="AU811" s="166" t="s">
        <v>195</v>
      </c>
      <c r="AY811" s="92" t="s">
        <v>176</v>
      </c>
      <c r="BE811" s="167">
        <f>IF(N811="základní",J811,0)</f>
        <v>0</v>
      </c>
      <c r="BF811" s="167">
        <f>IF(N811="snížená",J811,0)</f>
        <v>0</v>
      </c>
      <c r="BG811" s="167">
        <f>IF(N811="zákl. přenesená",J811,0)</f>
        <v>0</v>
      </c>
      <c r="BH811" s="167">
        <f>IF(N811="sníž. přenesená",J811,0)</f>
        <v>0</v>
      </c>
      <c r="BI811" s="167">
        <f>IF(N811="nulová",J811,0)</f>
        <v>0</v>
      </c>
      <c r="BJ811" s="92" t="s">
        <v>15</v>
      </c>
      <c r="BK811" s="167">
        <f>ROUND(I811*H811,2)</f>
        <v>0</v>
      </c>
      <c r="BL811" s="92" t="s">
        <v>183</v>
      </c>
      <c r="BM811" s="166" t="s">
        <v>1040</v>
      </c>
    </row>
    <row r="812" spans="2:47" s="99" customFormat="1" ht="12">
      <c r="B812" s="100"/>
      <c r="D812" s="168" t="s">
        <v>185</v>
      </c>
      <c r="F812" s="169" t="s">
        <v>1041</v>
      </c>
      <c r="I812" s="5"/>
      <c r="L812" s="100"/>
      <c r="M812" s="170"/>
      <c r="T812" s="171"/>
      <c r="AT812" s="92" t="s">
        <v>185</v>
      </c>
      <c r="AU812" s="92" t="s">
        <v>195</v>
      </c>
    </row>
    <row r="813" spans="2:51" s="180" customFormat="1" ht="12">
      <c r="B813" s="181"/>
      <c r="D813" s="174" t="s">
        <v>187</v>
      </c>
      <c r="E813" s="182" t="s">
        <v>3</v>
      </c>
      <c r="F813" s="183" t="s">
        <v>1042</v>
      </c>
      <c r="H813" s="182" t="s">
        <v>3</v>
      </c>
      <c r="I813" s="7"/>
      <c r="L813" s="181"/>
      <c r="M813" s="184"/>
      <c r="T813" s="185"/>
      <c r="AT813" s="182" t="s">
        <v>187</v>
      </c>
      <c r="AU813" s="182" t="s">
        <v>195</v>
      </c>
      <c r="AV813" s="180" t="s">
        <v>15</v>
      </c>
      <c r="AW813" s="180" t="s">
        <v>33</v>
      </c>
      <c r="AX813" s="180" t="s">
        <v>71</v>
      </c>
      <c r="AY813" s="182" t="s">
        <v>176</v>
      </c>
    </row>
    <row r="814" spans="2:51" s="172" customFormat="1" ht="12">
      <c r="B814" s="173"/>
      <c r="D814" s="174" t="s">
        <v>187</v>
      </c>
      <c r="E814" s="175" t="s">
        <v>3</v>
      </c>
      <c r="F814" s="176" t="s">
        <v>994</v>
      </c>
      <c r="H814" s="177">
        <v>27.09</v>
      </c>
      <c r="I814" s="6"/>
      <c r="L814" s="173"/>
      <c r="M814" s="178"/>
      <c r="T814" s="179"/>
      <c r="AT814" s="175" t="s">
        <v>187</v>
      </c>
      <c r="AU814" s="175" t="s">
        <v>195</v>
      </c>
      <c r="AV814" s="172" t="s">
        <v>79</v>
      </c>
      <c r="AW814" s="172" t="s">
        <v>33</v>
      </c>
      <c r="AX814" s="172" t="s">
        <v>15</v>
      </c>
      <c r="AY814" s="175" t="s">
        <v>176</v>
      </c>
    </row>
    <row r="815" spans="2:65" s="99" customFormat="1" ht="24.2" customHeight="1">
      <c r="B815" s="100"/>
      <c r="C815" s="206" t="s">
        <v>1043</v>
      </c>
      <c r="D815" s="206" t="s">
        <v>178</v>
      </c>
      <c r="E815" s="207" t="s">
        <v>1044</v>
      </c>
      <c r="F815" s="208" t="s">
        <v>1045</v>
      </c>
      <c r="G815" s="209" t="s">
        <v>181</v>
      </c>
      <c r="H815" s="210">
        <v>27.09</v>
      </c>
      <c r="I815" s="4"/>
      <c r="J815" s="211">
        <f>ROUND(I815*H815,2)</f>
        <v>0</v>
      </c>
      <c r="K815" s="208" t="s">
        <v>182</v>
      </c>
      <c r="L815" s="100"/>
      <c r="M815" s="212" t="s">
        <v>3</v>
      </c>
      <c r="N815" s="163" t="s">
        <v>42</v>
      </c>
      <c r="P815" s="164">
        <f>O815*H815</f>
        <v>0</v>
      </c>
      <c r="Q815" s="164">
        <v>0.00018</v>
      </c>
      <c r="R815" s="164">
        <f>Q815*H815</f>
        <v>0.004876200000000001</v>
      </c>
      <c r="S815" s="164">
        <v>0</v>
      </c>
      <c r="T815" s="165">
        <f>S815*H815</f>
        <v>0</v>
      </c>
      <c r="AR815" s="166" t="s">
        <v>183</v>
      </c>
      <c r="AT815" s="166" t="s">
        <v>178</v>
      </c>
      <c r="AU815" s="166" t="s">
        <v>195</v>
      </c>
      <c r="AY815" s="92" t="s">
        <v>176</v>
      </c>
      <c r="BE815" s="167">
        <f>IF(N815="základní",J815,0)</f>
        <v>0</v>
      </c>
      <c r="BF815" s="167">
        <f>IF(N815="snížená",J815,0)</f>
        <v>0</v>
      </c>
      <c r="BG815" s="167">
        <f>IF(N815="zákl. přenesená",J815,0)</f>
        <v>0</v>
      </c>
      <c r="BH815" s="167">
        <f>IF(N815="sníž. přenesená",J815,0)</f>
        <v>0</v>
      </c>
      <c r="BI815" s="167">
        <f>IF(N815="nulová",J815,0)</f>
        <v>0</v>
      </c>
      <c r="BJ815" s="92" t="s">
        <v>15</v>
      </c>
      <c r="BK815" s="167">
        <f>ROUND(I815*H815,2)</f>
        <v>0</v>
      </c>
      <c r="BL815" s="92" t="s">
        <v>183</v>
      </c>
      <c r="BM815" s="166" t="s">
        <v>1046</v>
      </c>
    </row>
    <row r="816" spans="2:47" s="99" customFormat="1" ht="12">
      <c r="B816" s="100"/>
      <c r="D816" s="168" t="s">
        <v>185</v>
      </c>
      <c r="F816" s="169" t="s">
        <v>1047</v>
      </c>
      <c r="I816" s="5"/>
      <c r="L816" s="100"/>
      <c r="M816" s="170"/>
      <c r="T816" s="171"/>
      <c r="AT816" s="92" t="s">
        <v>185</v>
      </c>
      <c r="AU816" s="92" t="s">
        <v>195</v>
      </c>
    </row>
    <row r="817" spans="2:51" s="180" customFormat="1" ht="12">
      <c r="B817" s="181"/>
      <c r="D817" s="174" t="s">
        <v>187</v>
      </c>
      <c r="E817" s="182" t="s">
        <v>3</v>
      </c>
      <c r="F817" s="183" t="s">
        <v>1042</v>
      </c>
      <c r="H817" s="182" t="s">
        <v>3</v>
      </c>
      <c r="I817" s="7"/>
      <c r="L817" s="181"/>
      <c r="M817" s="184"/>
      <c r="T817" s="185"/>
      <c r="AT817" s="182" t="s">
        <v>187</v>
      </c>
      <c r="AU817" s="182" t="s">
        <v>195</v>
      </c>
      <c r="AV817" s="180" t="s">
        <v>15</v>
      </c>
      <c r="AW817" s="180" t="s">
        <v>33</v>
      </c>
      <c r="AX817" s="180" t="s">
        <v>71</v>
      </c>
      <c r="AY817" s="182" t="s">
        <v>176</v>
      </c>
    </row>
    <row r="818" spans="2:51" s="172" customFormat="1" ht="12">
      <c r="B818" s="173"/>
      <c r="D818" s="174" t="s">
        <v>187</v>
      </c>
      <c r="E818" s="175" t="s">
        <v>3</v>
      </c>
      <c r="F818" s="176" t="s">
        <v>994</v>
      </c>
      <c r="H818" s="177">
        <v>27.09</v>
      </c>
      <c r="I818" s="6"/>
      <c r="L818" s="173"/>
      <c r="M818" s="178"/>
      <c r="T818" s="179"/>
      <c r="AT818" s="175" t="s">
        <v>187</v>
      </c>
      <c r="AU818" s="175" t="s">
        <v>195</v>
      </c>
      <c r="AV818" s="172" t="s">
        <v>79</v>
      </c>
      <c r="AW818" s="172" t="s">
        <v>33</v>
      </c>
      <c r="AX818" s="172" t="s">
        <v>15</v>
      </c>
      <c r="AY818" s="175" t="s">
        <v>176</v>
      </c>
    </row>
    <row r="819" spans="2:65" s="99" customFormat="1" ht="37.9" customHeight="1">
      <c r="B819" s="100"/>
      <c r="C819" s="206" t="s">
        <v>1048</v>
      </c>
      <c r="D819" s="206" t="s">
        <v>178</v>
      </c>
      <c r="E819" s="207" t="s">
        <v>1049</v>
      </c>
      <c r="F819" s="208" t="s">
        <v>1050</v>
      </c>
      <c r="G819" s="209" t="s">
        <v>181</v>
      </c>
      <c r="H819" s="210">
        <v>27.09</v>
      </c>
      <c r="I819" s="4"/>
      <c r="J819" s="211">
        <f>ROUND(I819*H819,2)</f>
        <v>0</v>
      </c>
      <c r="K819" s="208" t="s">
        <v>182</v>
      </c>
      <c r="L819" s="100"/>
      <c r="M819" s="212" t="s">
        <v>3</v>
      </c>
      <c r="N819" s="163" t="s">
        <v>42</v>
      </c>
      <c r="P819" s="164">
        <f>O819*H819</f>
        <v>0</v>
      </c>
      <c r="Q819" s="164">
        <v>0.0057</v>
      </c>
      <c r="R819" s="164">
        <f>Q819*H819</f>
        <v>0.154413</v>
      </c>
      <c r="S819" s="164">
        <v>0</v>
      </c>
      <c r="T819" s="165">
        <f>S819*H819</f>
        <v>0</v>
      </c>
      <c r="AR819" s="166" t="s">
        <v>183</v>
      </c>
      <c r="AT819" s="166" t="s">
        <v>178</v>
      </c>
      <c r="AU819" s="166" t="s">
        <v>195</v>
      </c>
      <c r="AY819" s="92" t="s">
        <v>176</v>
      </c>
      <c r="BE819" s="167">
        <f>IF(N819="základní",J819,0)</f>
        <v>0</v>
      </c>
      <c r="BF819" s="167">
        <f>IF(N819="snížená",J819,0)</f>
        <v>0</v>
      </c>
      <c r="BG819" s="167">
        <f>IF(N819="zákl. přenesená",J819,0)</f>
        <v>0</v>
      </c>
      <c r="BH819" s="167">
        <f>IF(N819="sníž. přenesená",J819,0)</f>
        <v>0</v>
      </c>
      <c r="BI819" s="167">
        <f>IF(N819="nulová",J819,0)</f>
        <v>0</v>
      </c>
      <c r="BJ819" s="92" t="s">
        <v>15</v>
      </c>
      <c r="BK819" s="167">
        <f>ROUND(I819*H819,2)</f>
        <v>0</v>
      </c>
      <c r="BL819" s="92" t="s">
        <v>183</v>
      </c>
      <c r="BM819" s="166" t="s">
        <v>1051</v>
      </c>
    </row>
    <row r="820" spans="2:47" s="99" customFormat="1" ht="12">
      <c r="B820" s="100"/>
      <c r="D820" s="168" t="s">
        <v>185</v>
      </c>
      <c r="F820" s="169" t="s">
        <v>1052</v>
      </c>
      <c r="I820" s="5"/>
      <c r="L820" s="100"/>
      <c r="M820" s="170"/>
      <c r="T820" s="171"/>
      <c r="AT820" s="92" t="s">
        <v>185</v>
      </c>
      <c r="AU820" s="92" t="s">
        <v>195</v>
      </c>
    </row>
    <row r="821" spans="2:65" s="99" customFormat="1" ht="44.25" customHeight="1">
      <c r="B821" s="100"/>
      <c r="C821" s="206" t="s">
        <v>1053</v>
      </c>
      <c r="D821" s="206" t="s">
        <v>178</v>
      </c>
      <c r="E821" s="207" t="s">
        <v>837</v>
      </c>
      <c r="F821" s="208" t="s">
        <v>838</v>
      </c>
      <c r="G821" s="209" t="s">
        <v>269</v>
      </c>
      <c r="H821" s="210">
        <v>184.605</v>
      </c>
      <c r="I821" s="4"/>
      <c r="J821" s="211">
        <f>ROUND(I821*H821,2)</f>
        <v>0</v>
      </c>
      <c r="K821" s="208" t="s">
        <v>182</v>
      </c>
      <c r="L821" s="100"/>
      <c r="M821" s="212" t="s">
        <v>3</v>
      </c>
      <c r="N821" s="163" t="s">
        <v>42</v>
      </c>
      <c r="P821" s="164">
        <f>O821*H821</f>
        <v>0</v>
      </c>
      <c r="Q821" s="164">
        <v>0</v>
      </c>
      <c r="R821" s="164">
        <f>Q821*H821</f>
        <v>0</v>
      </c>
      <c r="S821" s="164">
        <v>0</v>
      </c>
      <c r="T821" s="165">
        <f>S821*H821</f>
        <v>0</v>
      </c>
      <c r="AR821" s="166" t="s">
        <v>183</v>
      </c>
      <c r="AT821" s="166" t="s">
        <v>178</v>
      </c>
      <c r="AU821" s="166" t="s">
        <v>195</v>
      </c>
      <c r="AY821" s="92" t="s">
        <v>176</v>
      </c>
      <c r="BE821" s="167">
        <f>IF(N821="základní",J821,0)</f>
        <v>0</v>
      </c>
      <c r="BF821" s="167">
        <f>IF(N821="snížená",J821,0)</f>
        <v>0</v>
      </c>
      <c r="BG821" s="167">
        <f>IF(N821="zákl. přenesená",J821,0)</f>
        <v>0</v>
      </c>
      <c r="BH821" s="167">
        <f>IF(N821="sníž. přenesená",J821,0)</f>
        <v>0</v>
      </c>
      <c r="BI821" s="167">
        <f>IF(N821="nulová",J821,0)</f>
        <v>0</v>
      </c>
      <c r="BJ821" s="92" t="s">
        <v>15</v>
      </c>
      <c r="BK821" s="167">
        <f>ROUND(I821*H821,2)</f>
        <v>0</v>
      </c>
      <c r="BL821" s="92" t="s">
        <v>183</v>
      </c>
      <c r="BM821" s="166" t="s">
        <v>1054</v>
      </c>
    </row>
    <row r="822" spans="2:47" s="99" customFormat="1" ht="12">
      <c r="B822" s="100"/>
      <c r="D822" s="168" t="s">
        <v>185</v>
      </c>
      <c r="F822" s="169" t="s">
        <v>840</v>
      </c>
      <c r="I822" s="5"/>
      <c r="L822" s="100"/>
      <c r="M822" s="170"/>
      <c r="T822" s="171"/>
      <c r="AT822" s="92" t="s">
        <v>185</v>
      </c>
      <c r="AU822" s="92" t="s">
        <v>195</v>
      </c>
    </row>
    <row r="823" spans="2:51" s="180" customFormat="1" ht="12">
      <c r="B823" s="181"/>
      <c r="D823" s="174" t="s">
        <v>187</v>
      </c>
      <c r="E823" s="182" t="s">
        <v>3</v>
      </c>
      <c r="F823" s="183" t="s">
        <v>841</v>
      </c>
      <c r="H823" s="182" t="s">
        <v>3</v>
      </c>
      <c r="I823" s="7"/>
      <c r="L823" s="181"/>
      <c r="M823" s="184"/>
      <c r="T823" s="185"/>
      <c r="AT823" s="182" t="s">
        <v>187</v>
      </c>
      <c r="AU823" s="182" t="s">
        <v>195</v>
      </c>
      <c r="AV823" s="180" t="s">
        <v>15</v>
      </c>
      <c r="AW823" s="180" t="s">
        <v>33</v>
      </c>
      <c r="AX823" s="180" t="s">
        <v>71</v>
      </c>
      <c r="AY823" s="182" t="s">
        <v>176</v>
      </c>
    </row>
    <row r="824" spans="2:51" s="172" customFormat="1" ht="12">
      <c r="B824" s="173"/>
      <c r="D824" s="174" t="s">
        <v>187</v>
      </c>
      <c r="E824" s="175" t="s">
        <v>3</v>
      </c>
      <c r="F824" s="176" t="s">
        <v>1055</v>
      </c>
      <c r="H824" s="177">
        <v>148.605</v>
      </c>
      <c r="I824" s="6"/>
      <c r="L824" s="173"/>
      <c r="M824" s="178"/>
      <c r="T824" s="179"/>
      <c r="AT824" s="175" t="s">
        <v>187</v>
      </c>
      <c r="AU824" s="175" t="s">
        <v>195</v>
      </c>
      <c r="AV824" s="172" t="s">
        <v>79</v>
      </c>
      <c r="AW824" s="172" t="s">
        <v>33</v>
      </c>
      <c r="AX824" s="172" t="s">
        <v>71</v>
      </c>
      <c r="AY824" s="175" t="s">
        <v>176</v>
      </c>
    </row>
    <row r="825" spans="2:51" s="180" customFormat="1" ht="12">
      <c r="B825" s="181"/>
      <c r="D825" s="174" t="s">
        <v>187</v>
      </c>
      <c r="E825" s="182" t="s">
        <v>3</v>
      </c>
      <c r="F825" s="183" t="s">
        <v>843</v>
      </c>
      <c r="H825" s="182" t="s">
        <v>3</v>
      </c>
      <c r="I825" s="7"/>
      <c r="L825" s="181"/>
      <c r="M825" s="184"/>
      <c r="T825" s="185"/>
      <c r="AT825" s="182" t="s">
        <v>187</v>
      </c>
      <c r="AU825" s="182" t="s">
        <v>195</v>
      </c>
      <c r="AV825" s="180" t="s">
        <v>15</v>
      </c>
      <c r="AW825" s="180" t="s">
        <v>33</v>
      </c>
      <c r="AX825" s="180" t="s">
        <v>71</v>
      </c>
      <c r="AY825" s="182" t="s">
        <v>176</v>
      </c>
    </row>
    <row r="826" spans="2:51" s="172" customFormat="1" ht="12">
      <c r="B826" s="173"/>
      <c r="D826" s="174" t="s">
        <v>187</v>
      </c>
      <c r="E826" s="175" t="s">
        <v>3</v>
      </c>
      <c r="F826" s="176" t="s">
        <v>1056</v>
      </c>
      <c r="H826" s="177">
        <v>21.2</v>
      </c>
      <c r="I826" s="6"/>
      <c r="L826" s="173"/>
      <c r="M826" s="178"/>
      <c r="T826" s="179"/>
      <c r="AT826" s="175" t="s">
        <v>187</v>
      </c>
      <c r="AU826" s="175" t="s">
        <v>195</v>
      </c>
      <c r="AV826" s="172" t="s">
        <v>79</v>
      </c>
      <c r="AW826" s="172" t="s">
        <v>33</v>
      </c>
      <c r="AX826" s="172" t="s">
        <v>71</v>
      </c>
      <c r="AY826" s="175" t="s">
        <v>176</v>
      </c>
    </row>
    <row r="827" spans="2:51" s="172" customFormat="1" ht="12">
      <c r="B827" s="173"/>
      <c r="D827" s="174" t="s">
        <v>187</v>
      </c>
      <c r="E827" s="175" t="s">
        <v>3</v>
      </c>
      <c r="F827" s="176" t="s">
        <v>1057</v>
      </c>
      <c r="H827" s="177">
        <v>14.8</v>
      </c>
      <c r="I827" s="6"/>
      <c r="L827" s="173"/>
      <c r="M827" s="178"/>
      <c r="T827" s="179"/>
      <c r="AT827" s="175" t="s">
        <v>187</v>
      </c>
      <c r="AU827" s="175" t="s">
        <v>195</v>
      </c>
      <c r="AV827" s="172" t="s">
        <v>79</v>
      </c>
      <c r="AW827" s="172" t="s">
        <v>33</v>
      </c>
      <c r="AX827" s="172" t="s">
        <v>71</v>
      </c>
      <c r="AY827" s="175" t="s">
        <v>176</v>
      </c>
    </row>
    <row r="828" spans="2:51" s="186" customFormat="1" ht="12">
      <c r="B828" s="187"/>
      <c r="D828" s="174" t="s">
        <v>187</v>
      </c>
      <c r="E828" s="188" t="s">
        <v>3</v>
      </c>
      <c r="F828" s="189" t="s">
        <v>206</v>
      </c>
      <c r="H828" s="190">
        <v>184.605</v>
      </c>
      <c r="I828" s="8"/>
      <c r="L828" s="187"/>
      <c r="M828" s="191"/>
      <c r="T828" s="192"/>
      <c r="AT828" s="188" t="s">
        <v>187</v>
      </c>
      <c r="AU828" s="188" t="s">
        <v>195</v>
      </c>
      <c r="AV828" s="186" t="s">
        <v>183</v>
      </c>
      <c r="AW828" s="186" t="s">
        <v>33</v>
      </c>
      <c r="AX828" s="186" t="s">
        <v>15</v>
      </c>
      <c r="AY828" s="188" t="s">
        <v>176</v>
      </c>
    </row>
    <row r="829" spans="2:65" s="99" customFormat="1" ht="24.2" customHeight="1">
      <c r="B829" s="100"/>
      <c r="C829" s="213" t="s">
        <v>1058</v>
      </c>
      <c r="D829" s="213" t="s">
        <v>312</v>
      </c>
      <c r="E829" s="214" t="s">
        <v>847</v>
      </c>
      <c r="F829" s="215" t="s">
        <v>848</v>
      </c>
      <c r="G829" s="216" t="s">
        <v>269</v>
      </c>
      <c r="H829" s="217">
        <v>193.835</v>
      </c>
      <c r="I829" s="9"/>
      <c r="J829" s="218">
        <f>ROUND(I829*H829,2)</f>
        <v>0</v>
      </c>
      <c r="K829" s="215" t="s">
        <v>182</v>
      </c>
      <c r="L829" s="193"/>
      <c r="M829" s="219" t="s">
        <v>3</v>
      </c>
      <c r="N829" s="194" t="s">
        <v>42</v>
      </c>
      <c r="P829" s="164">
        <f>O829*H829</f>
        <v>0</v>
      </c>
      <c r="Q829" s="164">
        <v>0.00011</v>
      </c>
      <c r="R829" s="164">
        <f>Q829*H829</f>
        <v>0.021321850000000003</v>
      </c>
      <c r="S829" s="164">
        <v>0</v>
      </c>
      <c r="T829" s="165">
        <f>S829*H829</f>
        <v>0</v>
      </c>
      <c r="AR829" s="166" t="s">
        <v>241</v>
      </c>
      <c r="AT829" s="166" t="s">
        <v>312</v>
      </c>
      <c r="AU829" s="166" t="s">
        <v>195</v>
      </c>
      <c r="AY829" s="92" t="s">
        <v>176</v>
      </c>
      <c r="BE829" s="167">
        <f>IF(N829="základní",J829,0)</f>
        <v>0</v>
      </c>
      <c r="BF829" s="167">
        <f>IF(N829="snížená",J829,0)</f>
        <v>0</v>
      </c>
      <c r="BG829" s="167">
        <f>IF(N829="zákl. přenesená",J829,0)</f>
        <v>0</v>
      </c>
      <c r="BH829" s="167">
        <f>IF(N829="sníž. přenesená",J829,0)</f>
        <v>0</v>
      </c>
      <c r="BI829" s="167">
        <f>IF(N829="nulová",J829,0)</f>
        <v>0</v>
      </c>
      <c r="BJ829" s="92" t="s">
        <v>15</v>
      </c>
      <c r="BK829" s="167">
        <f>ROUND(I829*H829,2)</f>
        <v>0</v>
      </c>
      <c r="BL829" s="92" t="s">
        <v>183</v>
      </c>
      <c r="BM829" s="166" t="s">
        <v>1059</v>
      </c>
    </row>
    <row r="830" spans="2:51" s="172" customFormat="1" ht="12">
      <c r="B830" s="173"/>
      <c r="D830" s="174" t="s">
        <v>187</v>
      </c>
      <c r="F830" s="176" t="s">
        <v>1060</v>
      </c>
      <c r="H830" s="177">
        <v>193.835</v>
      </c>
      <c r="I830" s="6"/>
      <c r="L830" s="173"/>
      <c r="M830" s="178"/>
      <c r="T830" s="179"/>
      <c r="AT830" s="175" t="s">
        <v>187</v>
      </c>
      <c r="AU830" s="175" t="s">
        <v>195</v>
      </c>
      <c r="AV830" s="172" t="s">
        <v>79</v>
      </c>
      <c r="AW830" s="172" t="s">
        <v>4</v>
      </c>
      <c r="AX830" s="172" t="s">
        <v>15</v>
      </c>
      <c r="AY830" s="175" t="s">
        <v>176</v>
      </c>
    </row>
    <row r="831" spans="2:65" s="99" customFormat="1" ht="55.5" customHeight="1">
      <c r="B831" s="100"/>
      <c r="C831" s="206" t="s">
        <v>1061</v>
      </c>
      <c r="D831" s="206" t="s">
        <v>178</v>
      </c>
      <c r="E831" s="207" t="s">
        <v>852</v>
      </c>
      <c r="F831" s="208" t="s">
        <v>853</v>
      </c>
      <c r="G831" s="209" t="s">
        <v>269</v>
      </c>
      <c r="H831" s="210">
        <v>148.605</v>
      </c>
      <c r="I831" s="4"/>
      <c r="J831" s="211">
        <f>ROUND(I831*H831,2)</f>
        <v>0</v>
      </c>
      <c r="K831" s="208" t="s">
        <v>182</v>
      </c>
      <c r="L831" s="100"/>
      <c r="M831" s="212" t="s">
        <v>3</v>
      </c>
      <c r="N831" s="163" t="s">
        <v>42</v>
      </c>
      <c r="P831" s="164">
        <f>O831*H831</f>
        <v>0</v>
      </c>
      <c r="Q831" s="164">
        <v>0</v>
      </c>
      <c r="R831" s="164">
        <f>Q831*H831</f>
        <v>0</v>
      </c>
      <c r="S831" s="164">
        <v>0</v>
      </c>
      <c r="T831" s="165">
        <f>S831*H831</f>
        <v>0</v>
      </c>
      <c r="AR831" s="166" t="s">
        <v>183</v>
      </c>
      <c r="AT831" s="166" t="s">
        <v>178</v>
      </c>
      <c r="AU831" s="166" t="s">
        <v>195</v>
      </c>
      <c r="AY831" s="92" t="s">
        <v>176</v>
      </c>
      <c r="BE831" s="167">
        <f>IF(N831="základní",J831,0)</f>
        <v>0</v>
      </c>
      <c r="BF831" s="167">
        <f>IF(N831="snížená",J831,0)</f>
        <v>0</v>
      </c>
      <c r="BG831" s="167">
        <f>IF(N831="zákl. přenesená",J831,0)</f>
        <v>0</v>
      </c>
      <c r="BH831" s="167">
        <f>IF(N831="sníž. přenesená",J831,0)</f>
        <v>0</v>
      </c>
      <c r="BI831" s="167">
        <f>IF(N831="nulová",J831,0)</f>
        <v>0</v>
      </c>
      <c r="BJ831" s="92" t="s">
        <v>15</v>
      </c>
      <c r="BK831" s="167">
        <f>ROUND(I831*H831,2)</f>
        <v>0</v>
      </c>
      <c r="BL831" s="92" t="s">
        <v>183</v>
      </c>
      <c r="BM831" s="166" t="s">
        <v>1062</v>
      </c>
    </row>
    <row r="832" spans="2:47" s="99" customFormat="1" ht="12">
      <c r="B832" s="100"/>
      <c r="D832" s="168" t="s">
        <v>185</v>
      </c>
      <c r="F832" s="169" t="s">
        <v>855</v>
      </c>
      <c r="I832" s="5"/>
      <c r="L832" s="100"/>
      <c r="M832" s="170"/>
      <c r="T832" s="171"/>
      <c r="AT832" s="92" t="s">
        <v>185</v>
      </c>
      <c r="AU832" s="92" t="s">
        <v>195</v>
      </c>
    </row>
    <row r="833" spans="2:51" s="172" customFormat="1" ht="12">
      <c r="B833" s="173"/>
      <c r="D833" s="174" t="s">
        <v>187</v>
      </c>
      <c r="E833" s="175" t="s">
        <v>3</v>
      </c>
      <c r="F833" s="176" t="s">
        <v>856</v>
      </c>
      <c r="H833" s="177">
        <v>18.6</v>
      </c>
      <c r="I833" s="6"/>
      <c r="L833" s="173"/>
      <c r="M833" s="178"/>
      <c r="T833" s="179"/>
      <c r="AT833" s="175" t="s">
        <v>187</v>
      </c>
      <c r="AU833" s="175" t="s">
        <v>195</v>
      </c>
      <c r="AV833" s="172" t="s">
        <v>79</v>
      </c>
      <c r="AW833" s="172" t="s">
        <v>33</v>
      </c>
      <c r="AX833" s="172" t="s">
        <v>71</v>
      </c>
      <c r="AY833" s="175" t="s">
        <v>176</v>
      </c>
    </row>
    <row r="834" spans="2:51" s="172" customFormat="1" ht="12">
      <c r="B834" s="173"/>
      <c r="D834" s="174" t="s">
        <v>187</v>
      </c>
      <c r="E834" s="175" t="s">
        <v>3</v>
      </c>
      <c r="F834" s="176" t="s">
        <v>857</v>
      </c>
      <c r="H834" s="177">
        <v>47.2</v>
      </c>
      <c r="I834" s="6"/>
      <c r="L834" s="173"/>
      <c r="M834" s="178"/>
      <c r="T834" s="179"/>
      <c r="AT834" s="175" t="s">
        <v>187</v>
      </c>
      <c r="AU834" s="175" t="s">
        <v>195</v>
      </c>
      <c r="AV834" s="172" t="s">
        <v>79</v>
      </c>
      <c r="AW834" s="172" t="s">
        <v>33</v>
      </c>
      <c r="AX834" s="172" t="s">
        <v>71</v>
      </c>
      <c r="AY834" s="175" t="s">
        <v>176</v>
      </c>
    </row>
    <row r="835" spans="2:51" s="172" customFormat="1" ht="12">
      <c r="B835" s="173"/>
      <c r="D835" s="174" t="s">
        <v>187</v>
      </c>
      <c r="E835" s="175" t="s">
        <v>3</v>
      </c>
      <c r="F835" s="176" t="s">
        <v>858</v>
      </c>
      <c r="H835" s="177">
        <v>5.15</v>
      </c>
      <c r="I835" s="6"/>
      <c r="L835" s="173"/>
      <c r="M835" s="178"/>
      <c r="T835" s="179"/>
      <c r="AT835" s="175" t="s">
        <v>187</v>
      </c>
      <c r="AU835" s="175" t="s">
        <v>195</v>
      </c>
      <c r="AV835" s="172" t="s">
        <v>79</v>
      </c>
      <c r="AW835" s="172" t="s">
        <v>33</v>
      </c>
      <c r="AX835" s="172" t="s">
        <v>71</v>
      </c>
      <c r="AY835" s="175" t="s">
        <v>176</v>
      </c>
    </row>
    <row r="836" spans="2:51" s="172" customFormat="1" ht="12">
      <c r="B836" s="173"/>
      <c r="D836" s="174" t="s">
        <v>187</v>
      </c>
      <c r="E836" s="175" t="s">
        <v>3</v>
      </c>
      <c r="F836" s="176" t="s">
        <v>859</v>
      </c>
      <c r="H836" s="177">
        <v>10.6</v>
      </c>
      <c r="I836" s="6"/>
      <c r="L836" s="173"/>
      <c r="M836" s="178"/>
      <c r="T836" s="179"/>
      <c r="AT836" s="175" t="s">
        <v>187</v>
      </c>
      <c r="AU836" s="175" t="s">
        <v>195</v>
      </c>
      <c r="AV836" s="172" t="s">
        <v>79</v>
      </c>
      <c r="AW836" s="172" t="s">
        <v>33</v>
      </c>
      <c r="AX836" s="172" t="s">
        <v>71</v>
      </c>
      <c r="AY836" s="175" t="s">
        <v>176</v>
      </c>
    </row>
    <row r="837" spans="2:51" s="172" customFormat="1" ht="12">
      <c r="B837" s="173"/>
      <c r="D837" s="174" t="s">
        <v>187</v>
      </c>
      <c r="E837" s="175" t="s">
        <v>3</v>
      </c>
      <c r="F837" s="176" t="s">
        <v>860</v>
      </c>
      <c r="H837" s="177">
        <v>10</v>
      </c>
      <c r="I837" s="6"/>
      <c r="L837" s="173"/>
      <c r="M837" s="178"/>
      <c r="T837" s="179"/>
      <c r="AT837" s="175" t="s">
        <v>187</v>
      </c>
      <c r="AU837" s="175" t="s">
        <v>195</v>
      </c>
      <c r="AV837" s="172" t="s">
        <v>79</v>
      </c>
      <c r="AW837" s="172" t="s">
        <v>33</v>
      </c>
      <c r="AX837" s="172" t="s">
        <v>71</v>
      </c>
      <c r="AY837" s="175" t="s">
        <v>176</v>
      </c>
    </row>
    <row r="838" spans="2:51" s="172" customFormat="1" ht="12">
      <c r="B838" s="173"/>
      <c r="D838" s="174" t="s">
        <v>187</v>
      </c>
      <c r="E838" s="175" t="s">
        <v>3</v>
      </c>
      <c r="F838" s="176" t="s">
        <v>861</v>
      </c>
      <c r="H838" s="177">
        <v>3.355</v>
      </c>
      <c r="I838" s="6"/>
      <c r="L838" s="173"/>
      <c r="M838" s="178"/>
      <c r="T838" s="179"/>
      <c r="AT838" s="175" t="s">
        <v>187</v>
      </c>
      <c r="AU838" s="175" t="s">
        <v>195</v>
      </c>
      <c r="AV838" s="172" t="s">
        <v>79</v>
      </c>
      <c r="AW838" s="172" t="s">
        <v>33</v>
      </c>
      <c r="AX838" s="172" t="s">
        <v>71</v>
      </c>
      <c r="AY838" s="175" t="s">
        <v>176</v>
      </c>
    </row>
    <row r="839" spans="2:51" s="172" customFormat="1" ht="12">
      <c r="B839" s="173"/>
      <c r="D839" s="174" t="s">
        <v>187</v>
      </c>
      <c r="E839" s="175" t="s">
        <v>3</v>
      </c>
      <c r="F839" s="176" t="s">
        <v>863</v>
      </c>
      <c r="H839" s="177">
        <v>6.6</v>
      </c>
      <c r="I839" s="6"/>
      <c r="L839" s="173"/>
      <c r="M839" s="178"/>
      <c r="T839" s="179"/>
      <c r="AT839" s="175" t="s">
        <v>187</v>
      </c>
      <c r="AU839" s="175" t="s">
        <v>195</v>
      </c>
      <c r="AV839" s="172" t="s">
        <v>79</v>
      </c>
      <c r="AW839" s="172" t="s">
        <v>33</v>
      </c>
      <c r="AX839" s="172" t="s">
        <v>71</v>
      </c>
      <c r="AY839" s="175" t="s">
        <v>176</v>
      </c>
    </row>
    <row r="840" spans="2:51" s="172" customFormat="1" ht="12">
      <c r="B840" s="173"/>
      <c r="D840" s="174" t="s">
        <v>187</v>
      </c>
      <c r="E840" s="175" t="s">
        <v>3</v>
      </c>
      <c r="F840" s="176" t="s">
        <v>864</v>
      </c>
      <c r="H840" s="177">
        <v>24.5</v>
      </c>
      <c r="I840" s="6"/>
      <c r="L840" s="173"/>
      <c r="M840" s="178"/>
      <c r="T840" s="179"/>
      <c r="AT840" s="175" t="s">
        <v>187</v>
      </c>
      <c r="AU840" s="175" t="s">
        <v>195</v>
      </c>
      <c r="AV840" s="172" t="s">
        <v>79</v>
      </c>
      <c r="AW840" s="172" t="s">
        <v>33</v>
      </c>
      <c r="AX840" s="172" t="s">
        <v>71</v>
      </c>
      <c r="AY840" s="175" t="s">
        <v>176</v>
      </c>
    </row>
    <row r="841" spans="2:51" s="172" customFormat="1" ht="12">
      <c r="B841" s="173"/>
      <c r="D841" s="174" t="s">
        <v>187</v>
      </c>
      <c r="E841" s="175" t="s">
        <v>3</v>
      </c>
      <c r="F841" s="176" t="s">
        <v>865</v>
      </c>
      <c r="H841" s="177">
        <v>5.3</v>
      </c>
      <c r="I841" s="6"/>
      <c r="L841" s="173"/>
      <c r="M841" s="178"/>
      <c r="T841" s="179"/>
      <c r="AT841" s="175" t="s">
        <v>187</v>
      </c>
      <c r="AU841" s="175" t="s">
        <v>195</v>
      </c>
      <c r="AV841" s="172" t="s">
        <v>79</v>
      </c>
      <c r="AW841" s="172" t="s">
        <v>33</v>
      </c>
      <c r="AX841" s="172" t="s">
        <v>71</v>
      </c>
      <c r="AY841" s="175" t="s">
        <v>176</v>
      </c>
    </row>
    <row r="842" spans="2:51" s="172" customFormat="1" ht="12">
      <c r="B842" s="173"/>
      <c r="D842" s="174" t="s">
        <v>187</v>
      </c>
      <c r="E842" s="175" t="s">
        <v>3</v>
      </c>
      <c r="F842" s="176" t="s">
        <v>866</v>
      </c>
      <c r="H842" s="177">
        <v>6.5</v>
      </c>
      <c r="I842" s="6"/>
      <c r="L842" s="173"/>
      <c r="M842" s="178"/>
      <c r="T842" s="179"/>
      <c r="AT842" s="175" t="s">
        <v>187</v>
      </c>
      <c r="AU842" s="175" t="s">
        <v>195</v>
      </c>
      <c r="AV842" s="172" t="s">
        <v>79</v>
      </c>
      <c r="AW842" s="172" t="s">
        <v>33</v>
      </c>
      <c r="AX842" s="172" t="s">
        <v>71</v>
      </c>
      <c r="AY842" s="175" t="s">
        <v>176</v>
      </c>
    </row>
    <row r="843" spans="2:51" s="172" customFormat="1" ht="12">
      <c r="B843" s="173"/>
      <c r="D843" s="174" t="s">
        <v>187</v>
      </c>
      <c r="E843" s="175" t="s">
        <v>3</v>
      </c>
      <c r="F843" s="176" t="s">
        <v>867</v>
      </c>
      <c r="H843" s="177">
        <v>5.4</v>
      </c>
      <c r="I843" s="6"/>
      <c r="L843" s="173"/>
      <c r="M843" s="178"/>
      <c r="T843" s="179"/>
      <c r="AT843" s="175" t="s">
        <v>187</v>
      </c>
      <c r="AU843" s="175" t="s">
        <v>195</v>
      </c>
      <c r="AV843" s="172" t="s">
        <v>79</v>
      </c>
      <c r="AW843" s="172" t="s">
        <v>33</v>
      </c>
      <c r="AX843" s="172" t="s">
        <v>71</v>
      </c>
      <c r="AY843" s="175" t="s">
        <v>176</v>
      </c>
    </row>
    <row r="844" spans="2:51" s="172" customFormat="1" ht="12">
      <c r="B844" s="173"/>
      <c r="D844" s="174" t="s">
        <v>187</v>
      </c>
      <c r="E844" s="175" t="s">
        <v>3</v>
      </c>
      <c r="F844" s="176" t="s">
        <v>868</v>
      </c>
      <c r="H844" s="177">
        <v>5.4</v>
      </c>
      <c r="I844" s="6"/>
      <c r="L844" s="173"/>
      <c r="M844" s="178"/>
      <c r="T844" s="179"/>
      <c r="AT844" s="175" t="s">
        <v>187</v>
      </c>
      <c r="AU844" s="175" t="s">
        <v>195</v>
      </c>
      <c r="AV844" s="172" t="s">
        <v>79</v>
      </c>
      <c r="AW844" s="172" t="s">
        <v>33</v>
      </c>
      <c r="AX844" s="172" t="s">
        <v>71</v>
      </c>
      <c r="AY844" s="175" t="s">
        <v>176</v>
      </c>
    </row>
    <row r="845" spans="2:51" s="186" customFormat="1" ht="12">
      <c r="B845" s="187"/>
      <c r="D845" s="174" t="s">
        <v>187</v>
      </c>
      <c r="E845" s="188" t="s">
        <v>3</v>
      </c>
      <c r="F845" s="189" t="s">
        <v>206</v>
      </c>
      <c r="H845" s="190">
        <v>148.605</v>
      </c>
      <c r="I845" s="8"/>
      <c r="L845" s="187"/>
      <c r="M845" s="191"/>
      <c r="T845" s="192"/>
      <c r="AT845" s="188" t="s">
        <v>187</v>
      </c>
      <c r="AU845" s="188" t="s">
        <v>195</v>
      </c>
      <c r="AV845" s="186" t="s">
        <v>183</v>
      </c>
      <c r="AW845" s="186" t="s">
        <v>33</v>
      </c>
      <c r="AX845" s="186" t="s">
        <v>15</v>
      </c>
      <c r="AY845" s="188" t="s">
        <v>176</v>
      </c>
    </row>
    <row r="846" spans="2:65" s="99" customFormat="1" ht="24.2" customHeight="1">
      <c r="B846" s="100"/>
      <c r="C846" s="213" t="s">
        <v>1063</v>
      </c>
      <c r="D846" s="213" t="s">
        <v>312</v>
      </c>
      <c r="E846" s="214" t="s">
        <v>870</v>
      </c>
      <c r="F846" s="215" t="s">
        <v>871</v>
      </c>
      <c r="G846" s="216" t="s">
        <v>269</v>
      </c>
      <c r="H846" s="217">
        <v>156.035</v>
      </c>
      <c r="I846" s="9"/>
      <c r="J846" s="218">
        <f>ROUND(I846*H846,2)</f>
        <v>0</v>
      </c>
      <c r="K846" s="215" t="s">
        <v>182</v>
      </c>
      <c r="L846" s="193"/>
      <c r="M846" s="219" t="s">
        <v>3</v>
      </c>
      <c r="N846" s="194" t="s">
        <v>42</v>
      </c>
      <c r="P846" s="164">
        <f>O846*H846</f>
        <v>0</v>
      </c>
      <c r="Q846" s="164">
        <v>4E-05</v>
      </c>
      <c r="R846" s="164">
        <f>Q846*H846</f>
        <v>0.0062414</v>
      </c>
      <c r="S846" s="164">
        <v>0</v>
      </c>
      <c r="T846" s="165">
        <f>S846*H846</f>
        <v>0</v>
      </c>
      <c r="AR846" s="166" t="s">
        <v>241</v>
      </c>
      <c r="AT846" s="166" t="s">
        <v>312</v>
      </c>
      <c r="AU846" s="166" t="s">
        <v>195</v>
      </c>
      <c r="AY846" s="92" t="s">
        <v>176</v>
      </c>
      <c r="BE846" s="167">
        <f>IF(N846="základní",J846,0)</f>
        <v>0</v>
      </c>
      <c r="BF846" s="167">
        <f>IF(N846="snížená",J846,0)</f>
        <v>0</v>
      </c>
      <c r="BG846" s="167">
        <f>IF(N846="zákl. přenesená",J846,0)</f>
        <v>0</v>
      </c>
      <c r="BH846" s="167">
        <f>IF(N846="sníž. přenesená",J846,0)</f>
        <v>0</v>
      </c>
      <c r="BI846" s="167">
        <f>IF(N846="nulová",J846,0)</f>
        <v>0</v>
      </c>
      <c r="BJ846" s="92" t="s">
        <v>15</v>
      </c>
      <c r="BK846" s="167">
        <f>ROUND(I846*H846,2)</f>
        <v>0</v>
      </c>
      <c r="BL846" s="92" t="s">
        <v>183</v>
      </c>
      <c r="BM846" s="166" t="s">
        <v>1064</v>
      </c>
    </row>
    <row r="847" spans="2:51" s="172" customFormat="1" ht="12">
      <c r="B847" s="173"/>
      <c r="D847" s="174" t="s">
        <v>187</v>
      </c>
      <c r="F847" s="176" t="s">
        <v>1065</v>
      </c>
      <c r="H847" s="177">
        <v>156.035</v>
      </c>
      <c r="I847" s="6"/>
      <c r="L847" s="173"/>
      <c r="M847" s="178"/>
      <c r="T847" s="179"/>
      <c r="AT847" s="175" t="s">
        <v>187</v>
      </c>
      <c r="AU847" s="175" t="s">
        <v>195</v>
      </c>
      <c r="AV847" s="172" t="s">
        <v>79</v>
      </c>
      <c r="AW847" s="172" t="s">
        <v>4</v>
      </c>
      <c r="AX847" s="172" t="s">
        <v>15</v>
      </c>
      <c r="AY847" s="175" t="s">
        <v>176</v>
      </c>
    </row>
    <row r="848" spans="2:65" s="99" customFormat="1" ht="24.2" customHeight="1">
      <c r="B848" s="100"/>
      <c r="C848" s="206" t="s">
        <v>1066</v>
      </c>
      <c r="D848" s="206" t="s">
        <v>178</v>
      </c>
      <c r="E848" s="207" t="s">
        <v>1067</v>
      </c>
      <c r="F848" s="208" t="s">
        <v>1068</v>
      </c>
      <c r="G848" s="209" t="s">
        <v>269</v>
      </c>
      <c r="H848" s="210">
        <v>20</v>
      </c>
      <c r="I848" s="4"/>
      <c r="J848" s="211">
        <f>ROUND(I848*H848,2)</f>
        <v>0</v>
      </c>
      <c r="K848" s="208" t="s">
        <v>182</v>
      </c>
      <c r="L848" s="100"/>
      <c r="M848" s="212" t="s">
        <v>3</v>
      </c>
      <c r="N848" s="163" t="s">
        <v>42</v>
      </c>
      <c r="P848" s="164">
        <f>O848*H848</f>
        <v>0</v>
      </c>
      <c r="Q848" s="164">
        <v>0</v>
      </c>
      <c r="R848" s="164">
        <f>Q848*H848</f>
        <v>0</v>
      </c>
      <c r="S848" s="164">
        <v>0</v>
      </c>
      <c r="T848" s="165">
        <f>S848*H848</f>
        <v>0</v>
      </c>
      <c r="AR848" s="166" t="s">
        <v>183</v>
      </c>
      <c r="AT848" s="166" t="s">
        <v>178</v>
      </c>
      <c r="AU848" s="166" t="s">
        <v>195</v>
      </c>
      <c r="AY848" s="92" t="s">
        <v>176</v>
      </c>
      <c r="BE848" s="167">
        <f>IF(N848="základní",J848,0)</f>
        <v>0</v>
      </c>
      <c r="BF848" s="167">
        <f>IF(N848="snížená",J848,0)</f>
        <v>0</v>
      </c>
      <c r="BG848" s="167">
        <f>IF(N848="zákl. přenesená",J848,0)</f>
        <v>0</v>
      </c>
      <c r="BH848" s="167">
        <f>IF(N848="sníž. přenesená",J848,0)</f>
        <v>0</v>
      </c>
      <c r="BI848" s="167">
        <f>IF(N848="nulová",J848,0)</f>
        <v>0</v>
      </c>
      <c r="BJ848" s="92" t="s">
        <v>15</v>
      </c>
      <c r="BK848" s="167">
        <f>ROUND(I848*H848,2)</f>
        <v>0</v>
      </c>
      <c r="BL848" s="92" t="s">
        <v>183</v>
      </c>
      <c r="BM848" s="166" t="s">
        <v>1069</v>
      </c>
    </row>
    <row r="849" spans="2:47" s="99" customFormat="1" ht="12">
      <c r="B849" s="100"/>
      <c r="D849" s="168" t="s">
        <v>185</v>
      </c>
      <c r="F849" s="169" t="s">
        <v>1070</v>
      </c>
      <c r="I849" s="5"/>
      <c r="L849" s="100"/>
      <c r="M849" s="170"/>
      <c r="T849" s="171"/>
      <c r="AT849" s="92" t="s">
        <v>185</v>
      </c>
      <c r="AU849" s="92" t="s">
        <v>195</v>
      </c>
    </row>
    <row r="850" spans="2:51" s="172" customFormat="1" ht="12">
      <c r="B850" s="173"/>
      <c r="D850" s="174" t="s">
        <v>187</v>
      </c>
      <c r="E850" s="175" t="s">
        <v>3</v>
      </c>
      <c r="F850" s="176" t="s">
        <v>1071</v>
      </c>
      <c r="H850" s="177">
        <v>20</v>
      </c>
      <c r="I850" s="6"/>
      <c r="L850" s="173"/>
      <c r="M850" s="178"/>
      <c r="T850" s="179"/>
      <c r="AT850" s="175" t="s">
        <v>187</v>
      </c>
      <c r="AU850" s="175" t="s">
        <v>195</v>
      </c>
      <c r="AV850" s="172" t="s">
        <v>79</v>
      </c>
      <c r="AW850" s="172" t="s">
        <v>33</v>
      </c>
      <c r="AX850" s="172" t="s">
        <v>15</v>
      </c>
      <c r="AY850" s="175" t="s">
        <v>176</v>
      </c>
    </row>
    <row r="851" spans="2:65" s="99" customFormat="1" ht="24.2" customHeight="1">
      <c r="B851" s="100"/>
      <c r="C851" s="213" t="s">
        <v>1072</v>
      </c>
      <c r="D851" s="213" t="s">
        <v>312</v>
      </c>
      <c r="E851" s="214" t="s">
        <v>1073</v>
      </c>
      <c r="F851" s="215" t="s">
        <v>1074</v>
      </c>
      <c r="G851" s="216" t="s">
        <v>269</v>
      </c>
      <c r="H851" s="217">
        <v>21</v>
      </c>
      <c r="I851" s="9"/>
      <c r="J851" s="218">
        <f>ROUND(I851*H851,2)</f>
        <v>0</v>
      </c>
      <c r="K851" s="215" t="s">
        <v>182</v>
      </c>
      <c r="L851" s="193"/>
      <c r="M851" s="219" t="s">
        <v>3</v>
      </c>
      <c r="N851" s="194" t="s">
        <v>42</v>
      </c>
      <c r="P851" s="164">
        <f>O851*H851</f>
        <v>0</v>
      </c>
      <c r="Q851" s="164">
        <v>0.0005</v>
      </c>
      <c r="R851" s="164">
        <f>Q851*H851</f>
        <v>0.0105</v>
      </c>
      <c r="S851" s="164">
        <v>0</v>
      </c>
      <c r="T851" s="165">
        <f>S851*H851</f>
        <v>0</v>
      </c>
      <c r="AR851" s="166" t="s">
        <v>241</v>
      </c>
      <c r="AT851" s="166" t="s">
        <v>312</v>
      </c>
      <c r="AU851" s="166" t="s">
        <v>195</v>
      </c>
      <c r="AY851" s="92" t="s">
        <v>176</v>
      </c>
      <c r="BE851" s="167">
        <f>IF(N851="základní",J851,0)</f>
        <v>0</v>
      </c>
      <c r="BF851" s="167">
        <f>IF(N851="snížená",J851,0)</f>
        <v>0</v>
      </c>
      <c r="BG851" s="167">
        <f>IF(N851="zákl. přenesená",J851,0)</f>
        <v>0</v>
      </c>
      <c r="BH851" s="167">
        <f>IF(N851="sníž. přenesená",J851,0)</f>
        <v>0</v>
      </c>
      <c r="BI851" s="167">
        <f>IF(N851="nulová",J851,0)</f>
        <v>0</v>
      </c>
      <c r="BJ851" s="92" t="s">
        <v>15</v>
      </c>
      <c r="BK851" s="167">
        <f>ROUND(I851*H851,2)</f>
        <v>0</v>
      </c>
      <c r="BL851" s="92" t="s">
        <v>183</v>
      </c>
      <c r="BM851" s="166" t="s">
        <v>1075</v>
      </c>
    </row>
    <row r="852" spans="2:51" s="172" customFormat="1" ht="12">
      <c r="B852" s="173"/>
      <c r="D852" s="174" t="s">
        <v>187</v>
      </c>
      <c r="F852" s="176" t="s">
        <v>1076</v>
      </c>
      <c r="H852" s="177">
        <v>21</v>
      </c>
      <c r="I852" s="6"/>
      <c r="L852" s="173"/>
      <c r="M852" s="178"/>
      <c r="T852" s="179"/>
      <c r="AT852" s="175" t="s">
        <v>187</v>
      </c>
      <c r="AU852" s="175" t="s">
        <v>195</v>
      </c>
      <c r="AV852" s="172" t="s">
        <v>79</v>
      </c>
      <c r="AW852" s="172" t="s">
        <v>4</v>
      </c>
      <c r="AX852" s="172" t="s">
        <v>15</v>
      </c>
      <c r="AY852" s="175" t="s">
        <v>176</v>
      </c>
    </row>
    <row r="853" spans="2:65" s="99" customFormat="1" ht="24.2" customHeight="1">
      <c r="B853" s="100"/>
      <c r="C853" s="206" t="s">
        <v>1077</v>
      </c>
      <c r="D853" s="206" t="s">
        <v>178</v>
      </c>
      <c r="E853" s="207" t="s">
        <v>1067</v>
      </c>
      <c r="F853" s="208" t="s">
        <v>1068</v>
      </c>
      <c r="G853" s="209" t="s">
        <v>269</v>
      </c>
      <c r="H853" s="210">
        <v>35.8</v>
      </c>
      <c r="I853" s="4"/>
      <c r="J853" s="211">
        <f>ROUND(I853*H853,2)</f>
        <v>0</v>
      </c>
      <c r="K853" s="208" t="s">
        <v>182</v>
      </c>
      <c r="L853" s="100"/>
      <c r="M853" s="212" t="s">
        <v>3</v>
      </c>
      <c r="N853" s="163" t="s">
        <v>42</v>
      </c>
      <c r="P853" s="164">
        <f>O853*H853</f>
        <v>0</v>
      </c>
      <c r="Q853" s="164">
        <v>0</v>
      </c>
      <c r="R853" s="164">
        <f>Q853*H853</f>
        <v>0</v>
      </c>
      <c r="S853" s="164">
        <v>0</v>
      </c>
      <c r="T853" s="165">
        <f>S853*H853</f>
        <v>0</v>
      </c>
      <c r="AR853" s="166" t="s">
        <v>183</v>
      </c>
      <c r="AT853" s="166" t="s">
        <v>178</v>
      </c>
      <c r="AU853" s="166" t="s">
        <v>195</v>
      </c>
      <c r="AY853" s="92" t="s">
        <v>176</v>
      </c>
      <c r="BE853" s="167">
        <f>IF(N853="základní",J853,0)</f>
        <v>0</v>
      </c>
      <c r="BF853" s="167">
        <f>IF(N853="snížená",J853,0)</f>
        <v>0</v>
      </c>
      <c r="BG853" s="167">
        <f>IF(N853="zákl. přenesená",J853,0)</f>
        <v>0</v>
      </c>
      <c r="BH853" s="167">
        <f>IF(N853="sníž. přenesená",J853,0)</f>
        <v>0</v>
      </c>
      <c r="BI853" s="167">
        <f>IF(N853="nulová",J853,0)</f>
        <v>0</v>
      </c>
      <c r="BJ853" s="92" t="s">
        <v>15</v>
      </c>
      <c r="BK853" s="167">
        <f>ROUND(I853*H853,2)</f>
        <v>0</v>
      </c>
      <c r="BL853" s="92" t="s">
        <v>183</v>
      </c>
      <c r="BM853" s="166" t="s">
        <v>1078</v>
      </c>
    </row>
    <row r="854" spans="2:47" s="99" customFormat="1" ht="12">
      <c r="B854" s="100"/>
      <c r="D854" s="168" t="s">
        <v>185</v>
      </c>
      <c r="F854" s="169" t="s">
        <v>1070</v>
      </c>
      <c r="I854" s="5"/>
      <c r="L854" s="100"/>
      <c r="M854" s="170"/>
      <c r="T854" s="171"/>
      <c r="AT854" s="92" t="s">
        <v>185</v>
      </c>
      <c r="AU854" s="92" t="s">
        <v>195</v>
      </c>
    </row>
    <row r="855" spans="2:51" s="172" customFormat="1" ht="12">
      <c r="B855" s="173"/>
      <c r="D855" s="174" t="s">
        <v>187</v>
      </c>
      <c r="E855" s="175" t="s">
        <v>3</v>
      </c>
      <c r="F855" s="176" t="s">
        <v>1079</v>
      </c>
      <c r="H855" s="177">
        <v>35.8</v>
      </c>
      <c r="I855" s="6"/>
      <c r="L855" s="173"/>
      <c r="M855" s="178"/>
      <c r="T855" s="179"/>
      <c r="AT855" s="175" t="s">
        <v>187</v>
      </c>
      <c r="AU855" s="175" t="s">
        <v>195</v>
      </c>
      <c r="AV855" s="172" t="s">
        <v>79</v>
      </c>
      <c r="AW855" s="172" t="s">
        <v>33</v>
      </c>
      <c r="AX855" s="172" t="s">
        <v>15</v>
      </c>
      <c r="AY855" s="175" t="s">
        <v>176</v>
      </c>
    </row>
    <row r="856" spans="2:65" s="99" customFormat="1" ht="24.2" customHeight="1">
      <c r="B856" s="100"/>
      <c r="C856" s="213" t="s">
        <v>1080</v>
      </c>
      <c r="D856" s="213" t="s">
        <v>312</v>
      </c>
      <c r="E856" s="214" t="s">
        <v>1081</v>
      </c>
      <c r="F856" s="215" t="s">
        <v>1082</v>
      </c>
      <c r="G856" s="216" t="s">
        <v>269</v>
      </c>
      <c r="H856" s="217">
        <v>37.59</v>
      </c>
      <c r="I856" s="9"/>
      <c r="J856" s="218">
        <f>ROUND(I856*H856,2)</f>
        <v>0</v>
      </c>
      <c r="K856" s="215" t="s">
        <v>182</v>
      </c>
      <c r="L856" s="193"/>
      <c r="M856" s="219" t="s">
        <v>3</v>
      </c>
      <c r="N856" s="194" t="s">
        <v>42</v>
      </c>
      <c r="P856" s="164">
        <f>O856*H856</f>
        <v>0</v>
      </c>
      <c r="Q856" s="164">
        <v>0.0002</v>
      </c>
      <c r="R856" s="164">
        <f>Q856*H856</f>
        <v>0.007518000000000001</v>
      </c>
      <c r="S856" s="164">
        <v>0</v>
      </c>
      <c r="T856" s="165">
        <f>S856*H856</f>
        <v>0</v>
      </c>
      <c r="AR856" s="166" t="s">
        <v>241</v>
      </c>
      <c r="AT856" s="166" t="s">
        <v>312</v>
      </c>
      <c r="AU856" s="166" t="s">
        <v>195</v>
      </c>
      <c r="AY856" s="92" t="s">
        <v>176</v>
      </c>
      <c r="BE856" s="167">
        <f>IF(N856="základní",J856,0)</f>
        <v>0</v>
      </c>
      <c r="BF856" s="167">
        <f>IF(N856="snížená",J856,0)</f>
        <v>0</v>
      </c>
      <c r="BG856" s="167">
        <f>IF(N856="zákl. přenesená",J856,0)</f>
        <v>0</v>
      </c>
      <c r="BH856" s="167">
        <f>IF(N856="sníž. přenesená",J856,0)</f>
        <v>0</v>
      </c>
      <c r="BI856" s="167">
        <f>IF(N856="nulová",J856,0)</f>
        <v>0</v>
      </c>
      <c r="BJ856" s="92" t="s">
        <v>15</v>
      </c>
      <c r="BK856" s="167">
        <f>ROUND(I856*H856,2)</f>
        <v>0</v>
      </c>
      <c r="BL856" s="92" t="s">
        <v>183</v>
      </c>
      <c r="BM856" s="166" t="s">
        <v>1083</v>
      </c>
    </row>
    <row r="857" spans="2:51" s="172" customFormat="1" ht="12">
      <c r="B857" s="173"/>
      <c r="D857" s="174" t="s">
        <v>187</v>
      </c>
      <c r="F857" s="176" t="s">
        <v>1084</v>
      </c>
      <c r="H857" s="177">
        <v>37.59</v>
      </c>
      <c r="I857" s="6"/>
      <c r="L857" s="173"/>
      <c r="M857" s="178"/>
      <c r="T857" s="179"/>
      <c r="AT857" s="175" t="s">
        <v>187</v>
      </c>
      <c r="AU857" s="175" t="s">
        <v>195</v>
      </c>
      <c r="AV857" s="172" t="s">
        <v>79</v>
      </c>
      <c r="AW857" s="172" t="s">
        <v>4</v>
      </c>
      <c r="AX857" s="172" t="s">
        <v>15</v>
      </c>
      <c r="AY857" s="175" t="s">
        <v>176</v>
      </c>
    </row>
    <row r="858" spans="2:65" s="99" customFormat="1" ht="37.9" customHeight="1">
      <c r="B858" s="100"/>
      <c r="C858" s="206" t="s">
        <v>1085</v>
      </c>
      <c r="D858" s="206" t="s">
        <v>178</v>
      </c>
      <c r="E858" s="207" t="s">
        <v>875</v>
      </c>
      <c r="F858" s="208" t="s">
        <v>876</v>
      </c>
      <c r="G858" s="209" t="s">
        <v>181</v>
      </c>
      <c r="H858" s="210">
        <v>79.347</v>
      </c>
      <c r="I858" s="4"/>
      <c r="J858" s="211">
        <f>ROUND(I858*H858,2)</f>
        <v>0</v>
      </c>
      <c r="K858" s="208" t="s">
        <v>182</v>
      </c>
      <c r="L858" s="100"/>
      <c r="M858" s="212" t="s">
        <v>3</v>
      </c>
      <c r="N858" s="163" t="s">
        <v>42</v>
      </c>
      <c r="P858" s="164">
        <f>O858*H858</f>
        <v>0</v>
      </c>
      <c r="Q858" s="164">
        <v>0</v>
      </c>
      <c r="R858" s="164">
        <f>Q858*H858</f>
        <v>0</v>
      </c>
      <c r="S858" s="164">
        <v>0</v>
      </c>
      <c r="T858" s="165">
        <f>S858*H858</f>
        <v>0</v>
      </c>
      <c r="AR858" s="166" t="s">
        <v>183</v>
      </c>
      <c r="AT858" s="166" t="s">
        <v>178</v>
      </c>
      <c r="AU858" s="166" t="s">
        <v>195</v>
      </c>
      <c r="AY858" s="92" t="s">
        <v>176</v>
      </c>
      <c r="BE858" s="167">
        <f>IF(N858="základní",J858,0)</f>
        <v>0</v>
      </c>
      <c r="BF858" s="167">
        <f>IF(N858="snížená",J858,0)</f>
        <v>0</v>
      </c>
      <c r="BG858" s="167">
        <f>IF(N858="zákl. přenesená",J858,0)</f>
        <v>0</v>
      </c>
      <c r="BH858" s="167">
        <f>IF(N858="sníž. přenesená",J858,0)</f>
        <v>0</v>
      </c>
      <c r="BI858" s="167">
        <f>IF(N858="nulová",J858,0)</f>
        <v>0</v>
      </c>
      <c r="BJ858" s="92" t="s">
        <v>15</v>
      </c>
      <c r="BK858" s="167">
        <f>ROUND(I858*H858,2)</f>
        <v>0</v>
      </c>
      <c r="BL858" s="92" t="s">
        <v>183</v>
      </c>
      <c r="BM858" s="166" t="s">
        <v>1086</v>
      </c>
    </row>
    <row r="859" spans="2:47" s="99" customFormat="1" ht="12">
      <c r="B859" s="100"/>
      <c r="D859" s="168" t="s">
        <v>185</v>
      </c>
      <c r="F859" s="169" t="s">
        <v>878</v>
      </c>
      <c r="I859" s="5"/>
      <c r="L859" s="100"/>
      <c r="M859" s="170"/>
      <c r="T859" s="171"/>
      <c r="AT859" s="92" t="s">
        <v>185</v>
      </c>
      <c r="AU859" s="92" t="s">
        <v>195</v>
      </c>
    </row>
    <row r="860" spans="2:51" s="172" customFormat="1" ht="12">
      <c r="B860" s="173"/>
      <c r="D860" s="174" t="s">
        <v>187</v>
      </c>
      <c r="E860" s="175" t="s">
        <v>3</v>
      </c>
      <c r="F860" s="176" t="s">
        <v>879</v>
      </c>
      <c r="H860" s="177">
        <v>12.915</v>
      </c>
      <c r="I860" s="6"/>
      <c r="L860" s="173"/>
      <c r="M860" s="178"/>
      <c r="T860" s="179"/>
      <c r="AT860" s="175" t="s">
        <v>187</v>
      </c>
      <c r="AU860" s="175" t="s">
        <v>195</v>
      </c>
      <c r="AV860" s="172" t="s">
        <v>79</v>
      </c>
      <c r="AW860" s="172" t="s">
        <v>33</v>
      </c>
      <c r="AX860" s="172" t="s">
        <v>71</v>
      </c>
      <c r="AY860" s="175" t="s">
        <v>176</v>
      </c>
    </row>
    <row r="861" spans="2:51" s="172" customFormat="1" ht="12">
      <c r="B861" s="173"/>
      <c r="D861" s="174" t="s">
        <v>187</v>
      </c>
      <c r="E861" s="175" t="s">
        <v>3</v>
      </c>
      <c r="F861" s="176" t="s">
        <v>880</v>
      </c>
      <c r="H861" s="177">
        <v>29.52</v>
      </c>
      <c r="I861" s="6"/>
      <c r="L861" s="173"/>
      <c r="M861" s="178"/>
      <c r="T861" s="179"/>
      <c r="AT861" s="175" t="s">
        <v>187</v>
      </c>
      <c r="AU861" s="175" t="s">
        <v>195</v>
      </c>
      <c r="AV861" s="172" t="s">
        <v>79</v>
      </c>
      <c r="AW861" s="172" t="s">
        <v>33</v>
      </c>
      <c r="AX861" s="172" t="s">
        <v>71</v>
      </c>
      <c r="AY861" s="175" t="s">
        <v>176</v>
      </c>
    </row>
    <row r="862" spans="2:51" s="172" customFormat="1" ht="12">
      <c r="B862" s="173"/>
      <c r="D862" s="174" t="s">
        <v>187</v>
      </c>
      <c r="E862" s="175" t="s">
        <v>3</v>
      </c>
      <c r="F862" s="176" t="s">
        <v>881</v>
      </c>
      <c r="H862" s="177">
        <v>2.153</v>
      </c>
      <c r="I862" s="6"/>
      <c r="L862" s="173"/>
      <c r="M862" s="178"/>
      <c r="T862" s="179"/>
      <c r="AT862" s="175" t="s">
        <v>187</v>
      </c>
      <c r="AU862" s="175" t="s">
        <v>195</v>
      </c>
      <c r="AV862" s="172" t="s">
        <v>79</v>
      </c>
      <c r="AW862" s="172" t="s">
        <v>33</v>
      </c>
      <c r="AX862" s="172" t="s">
        <v>71</v>
      </c>
      <c r="AY862" s="175" t="s">
        <v>176</v>
      </c>
    </row>
    <row r="863" spans="2:51" s="172" customFormat="1" ht="12">
      <c r="B863" s="173"/>
      <c r="D863" s="174" t="s">
        <v>187</v>
      </c>
      <c r="E863" s="175" t="s">
        <v>3</v>
      </c>
      <c r="F863" s="176" t="s">
        <v>882</v>
      </c>
      <c r="H863" s="177">
        <v>4.92</v>
      </c>
      <c r="I863" s="6"/>
      <c r="L863" s="173"/>
      <c r="M863" s="178"/>
      <c r="T863" s="179"/>
      <c r="AT863" s="175" t="s">
        <v>187</v>
      </c>
      <c r="AU863" s="175" t="s">
        <v>195</v>
      </c>
      <c r="AV863" s="172" t="s">
        <v>79</v>
      </c>
      <c r="AW863" s="172" t="s">
        <v>33</v>
      </c>
      <c r="AX863" s="172" t="s">
        <v>71</v>
      </c>
      <c r="AY863" s="175" t="s">
        <v>176</v>
      </c>
    </row>
    <row r="864" spans="2:51" s="172" customFormat="1" ht="12">
      <c r="B864" s="173"/>
      <c r="D864" s="174" t="s">
        <v>187</v>
      </c>
      <c r="E864" s="175" t="s">
        <v>3</v>
      </c>
      <c r="F864" s="176" t="s">
        <v>883</v>
      </c>
      <c r="H864" s="177">
        <v>3.69</v>
      </c>
      <c r="I864" s="6"/>
      <c r="L864" s="173"/>
      <c r="M864" s="178"/>
      <c r="T864" s="179"/>
      <c r="AT864" s="175" t="s">
        <v>187</v>
      </c>
      <c r="AU864" s="175" t="s">
        <v>195</v>
      </c>
      <c r="AV864" s="172" t="s">
        <v>79</v>
      </c>
      <c r="AW864" s="172" t="s">
        <v>33</v>
      </c>
      <c r="AX864" s="172" t="s">
        <v>71</v>
      </c>
      <c r="AY864" s="175" t="s">
        <v>176</v>
      </c>
    </row>
    <row r="865" spans="2:51" s="172" customFormat="1" ht="12">
      <c r="B865" s="173"/>
      <c r="D865" s="174" t="s">
        <v>187</v>
      </c>
      <c r="E865" s="175" t="s">
        <v>3</v>
      </c>
      <c r="F865" s="176" t="s">
        <v>884</v>
      </c>
      <c r="H865" s="177">
        <v>1.116</v>
      </c>
      <c r="I865" s="6"/>
      <c r="L865" s="173"/>
      <c r="M865" s="178"/>
      <c r="T865" s="179"/>
      <c r="AT865" s="175" t="s">
        <v>187</v>
      </c>
      <c r="AU865" s="175" t="s">
        <v>195</v>
      </c>
      <c r="AV865" s="172" t="s">
        <v>79</v>
      </c>
      <c r="AW865" s="172" t="s">
        <v>33</v>
      </c>
      <c r="AX865" s="172" t="s">
        <v>71</v>
      </c>
      <c r="AY865" s="175" t="s">
        <v>176</v>
      </c>
    </row>
    <row r="866" spans="2:51" s="172" customFormat="1" ht="12">
      <c r="B866" s="173"/>
      <c r="D866" s="174" t="s">
        <v>187</v>
      </c>
      <c r="E866" s="175" t="s">
        <v>3</v>
      </c>
      <c r="F866" s="176" t="s">
        <v>885</v>
      </c>
      <c r="H866" s="177">
        <v>2.233</v>
      </c>
      <c r="I866" s="6"/>
      <c r="L866" s="173"/>
      <c r="M866" s="178"/>
      <c r="T866" s="179"/>
      <c r="AT866" s="175" t="s">
        <v>187</v>
      </c>
      <c r="AU866" s="175" t="s">
        <v>195</v>
      </c>
      <c r="AV866" s="172" t="s">
        <v>79</v>
      </c>
      <c r="AW866" s="172" t="s">
        <v>33</v>
      </c>
      <c r="AX866" s="172" t="s">
        <v>71</v>
      </c>
      <c r="AY866" s="175" t="s">
        <v>176</v>
      </c>
    </row>
    <row r="867" spans="2:51" s="172" customFormat="1" ht="12">
      <c r="B867" s="173"/>
      <c r="D867" s="174" t="s">
        <v>187</v>
      </c>
      <c r="E867" s="175" t="s">
        <v>3</v>
      </c>
      <c r="F867" s="176" t="s">
        <v>886</v>
      </c>
      <c r="H867" s="177">
        <v>1.8</v>
      </c>
      <c r="I867" s="6"/>
      <c r="L867" s="173"/>
      <c r="M867" s="178"/>
      <c r="T867" s="179"/>
      <c r="AT867" s="175" t="s">
        <v>187</v>
      </c>
      <c r="AU867" s="175" t="s">
        <v>195</v>
      </c>
      <c r="AV867" s="172" t="s">
        <v>79</v>
      </c>
      <c r="AW867" s="172" t="s">
        <v>33</v>
      </c>
      <c r="AX867" s="172" t="s">
        <v>71</v>
      </c>
      <c r="AY867" s="175" t="s">
        <v>176</v>
      </c>
    </row>
    <row r="868" spans="2:51" s="172" customFormat="1" ht="12">
      <c r="B868" s="173"/>
      <c r="D868" s="174" t="s">
        <v>187</v>
      </c>
      <c r="E868" s="175" t="s">
        <v>3</v>
      </c>
      <c r="F868" s="176" t="s">
        <v>887</v>
      </c>
      <c r="H868" s="177">
        <v>9</v>
      </c>
      <c r="I868" s="6"/>
      <c r="L868" s="173"/>
      <c r="M868" s="178"/>
      <c r="T868" s="179"/>
      <c r="AT868" s="175" t="s">
        <v>187</v>
      </c>
      <c r="AU868" s="175" t="s">
        <v>195</v>
      </c>
      <c r="AV868" s="172" t="s">
        <v>79</v>
      </c>
      <c r="AW868" s="172" t="s">
        <v>33</v>
      </c>
      <c r="AX868" s="172" t="s">
        <v>71</v>
      </c>
      <c r="AY868" s="175" t="s">
        <v>176</v>
      </c>
    </row>
    <row r="869" spans="2:51" s="172" customFormat="1" ht="12">
      <c r="B869" s="173"/>
      <c r="D869" s="174" t="s">
        <v>187</v>
      </c>
      <c r="E869" s="175" t="s">
        <v>3</v>
      </c>
      <c r="F869" s="176" t="s">
        <v>888</v>
      </c>
      <c r="H869" s="177">
        <v>2.6</v>
      </c>
      <c r="I869" s="6"/>
      <c r="L869" s="173"/>
      <c r="M869" s="178"/>
      <c r="T869" s="179"/>
      <c r="AT869" s="175" t="s">
        <v>187</v>
      </c>
      <c r="AU869" s="175" t="s">
        <v>195</v>
      </c>
      <c r="AV869" s="172" t="s">
        <v>79</v>
      </c>
      <c r="AW869" s="172" t="s">
        <v>33</v>
      </c>
      <c r="AX869" s="172" t="s">
        <v>71</v>
      </c>
      <c r="AY869" s="175" t="s">
        <v>176</v>
      </c>
    </row>
    <row r="870" spans="2:51" s="172" customFormat="1" ht="12">
      <c r="B870" s="173"/>
      <c r="D870" s="174" t="s">
        <v>187</v>
      </c>
      <c r="E870" s="175" t="s">
        <v>3</v>
      </c>
      <c r="F870" s="176" t="s">
        <v>889</v>
      </c>
      <c r="H870" s="177">
        <v>4.08</v>
      </c>
      <c r="I870" s="6"/>
      <c r="L870" s="173"/>
      <c r="M870" s="178"/>
      <c r="T870" s="179"/>
      <c r="AT870" s="175" t="s">
        <v>187</v>
      </c>
      <c r="AU870" s="175" t="s">
        <v>195</v>
      </c>
      <c r="AV870" s="172" t="s">
        <v>79</v>
      </c>
      <c r="AW870" s="172" t="s">
        <v>33</v>
      </c>
      <c r="AX870" s="172" t="s">
        <v>71</v>
      </c>
      <c r="AY870" s="175" t="s">
        <v>176</v>
      </c>
    </row>
    <row r="871" spans="2:51" s="172" customFormat="1" ht="12">
      <c r="B871" s="173"/>
      <c r="D871" s="174" t="s">
        <v>187</v>
      </c>
      <c r="E871" s="175" t="s">
        <v>3</v>
      </c>
      <c r="F871" s="176" t="s">
        <v>890</v>
      </c>
      <c r="H871" s="177">
        <v>2.52</v>
      </c>
      <c r="I871" s="6"/>
      <c r="L871" s="173"/>
      <c r="M871" s="178"/>
      <c r="T871" s="179"/>
      <c r="AT871" s="175" t="s">
        <v>187</v>
      </c>
      <c r="AU871" s="175" t="s">
        <v>195</v>
      </c>
      <c r="AV871" s="172" t="s">
        <v>79</v>
      </c>
      <c r="AW871" s="172" t="s">
        <v>33</v>
      </c>
      <c r="AX871" s="172" t="s">
        <v>71</v>
      </c>
      <c r="AY871" s="175" t="s">
        <v>176</v>
      </c>
    </row>
    <row r="872" spans="2:51" s="172" customFormat="1" ht="12">
      <c r="B872" s="173"/>
      <c r="D872" s="174" t="s">
        <v>187</v>
      </c>
      <c r="E872" s="175" t="s">
        <v>3</v>
      </c>
      <c r="F872" s="176" t="s">
        <v>891</v>
      </c>
      <c r="H872" s="177">
        <v>2.8</v>
      </c>
      <c r="I872" s="6"/>
      <c r="L872" s="173"/>
      <c r="M872" s="178"/>
      <c r="T872" s="179"/>
      <c r="AT872" s="175" t="s">
        <v>187</v>
      </c>
      <c r="AU872" s="175" t="s">
        <v>195</v>
      </c>
      <c r="AV872" s="172" t="s">
        <v>79</v>
      </c>
      <c r="AW872" s="172" t="s">
        <v>33</v>
      </c>
      <c r="AX872" s="172" t="s">
        <v>71</v>
      </c>
      <c r="AY872" s="175" t="s">
        <v>176</v>
      </c>
    </row>
    <row r="873" spans="2:51" s="186" customFormat="1" ht="12">
      <c r="B873" s="187"/>
      <c r="D873" s="174" t="s">
        <v>187</v>
      </c>
      <c r="E873" s="188" t="s">
        <v>3</v>
      </c>
      <c r="F873" s="189" t="s">
        <v>206</v>
      </c>
      <c r="H873" s="190">
        <v>79.347</v>
      </c>
      <c r="I873" s="8"/>
      <c r="L873" s="187"/>
      <c r="M873" s="191"/>
      <c r="T873" s="192"/>
      <c r="AT873" s="188" t="s">
        <v>187</v>
      </c>
      <c r="AU873" s="188" t="s">
        <v>195</v>
      </c>
      <c r="AV873" s="186" t="s">
        <v>183</v>
      </c>
      <c r="AW873" s="186" t="s">
        <v>33</v>
      </c>
      <c r="AX873" s="186" t="s">
        <v>15</v>
      </c>
      <c r="AY873" s="188" t="s">
        <v>176</v>
      </c>
    </row>
    <row r="874" spans="2:65" s="99" customFormat="1" ht="37.9" customHeight="1">
      <c r="B874" s="100"/>
      <c r="C874" s="206" t="s">
        <v>1087</v>
      </c>
      <c r="D874" s="206" t="s">
        <v>178</v>
      </c>
      <c r="E874" s="207" t="s">
        <v>1088</v>
      </c>
      <c r="F874" s="208" t="s">
        <v>1089</v>
      </c>
      <c r="G874" s="209" t="s">
        <v>181</v>
      </c>
      <c r="H874" s="210">
        <v>110.4</v>
      </c>
      <c r="I874" s="4"/>
      <c r="J874" s="211">
        <f>ROUND(I874*H874,2)</f>
        <v>0</v>
      </c>
      <c r="K874" s="208" t="s">
        <v>182</v>
      </c>
      <c r="L874" s="100"/>
      <c r="M874" s="212" t="s">
        <v>3</v>
      </c>
      <c r="N874" s="163" t="s">
        <v>42</v>
      </c>
      <c r="P874" s="164">
        <f>O874*H874</f>
        <v>0</v>
      </c>
      <c r="Q874" s="164">
        <v>0</v>
      </c>
      <c r="R874" s="164">
        <f>Q874*H874</f>
        <v>0</v>
      </c>
      <c r="S874" s="164">
        <v>0</v>
      </c>
      <c r="T874" s="165">
        <f>S874*H874</f>
        <v>0</v>
      </c>
      <c r="AR874" s="166" t="s">
        <v>183</v>
      </c>
      <c r="AT874" s="166" t="s">
        <v>178</v>
      </c>
      <c r="AU874" s="166" t="s">
        <v>195</v>
      </c>
      <c r="AY874" s="92" t="s">
        <v>176</v>
      </c>
      <c r="BE874" s="167">
        <f>IF(N874="základní",J874,0)</f>
        <v>0</v>
      </c>
      <c r="BF874" s="167">
        <f>IF(N874="snížená",J874,0)</f>
        <v>0</v>
      </c>
      <c r="BG874" s="167">
        <f>IF(N874="zákl. přenesená",J874,0)</f>
        <v>0</v>
      </c>
      <c r="BH874" s="167">
        <f>IF(N874="sníž. přenesená",J874,0)</f>
        <v>0</v>
      </c>
      <c r="BI874" s="167">
        <f>IF(N874="nulová",J874,0)</f>
        <v>0</v>
      </c>
      <c r="BJ874" s="92" t="s">
        <v>15</v>
      </c>
      <c r="BK874" s="167">
        <f>ROUND(I874*H874,2)</f>
        <v>0</v>
      </c>
      <c r="BL874" s="92" t="s">
        <v>183</v>
      </c>
      <c r="BM874" s="166" t="s">
        <v>1090</v>
      </c>
    </row>
    <row r="875" spans="2:47" s="99" customFormat="1" ht="12">
      <c r="B875" s="100"/>
      <c r="D875" s="168" t="s">
        <v>185</v>
      </c>
      <c r="F875" s="169" t="s">
        <v>1091</v>
      </c>
      <c r="I875" s="5"/>
      <c r="L875" s="100"/>
      <c r="M875" s="170"/>
      <c r="T875" s="171"/>
      <c r="AT875" s="92" t="s">
        <v>185</v>
      </c>
      <c r="AU875" s="92" t="s">
        <v>195</v>
      </c>
    </row>
    <row r="876" spans="2:51" s="172" customFormat="1" ht="12">
      <c r="B876" s="173"/>
      <c r="D876" s="174" t="s">
        <v>187</v>
      </c>
      <c r="E876" s="175" t="s">
        <v>3</v>
      </c>
      <c r="F876" s="176" t="s">
        <v>1092</v>
      </c>
      <c r="H876" s="177">
        <v>110.4</v>
      </c>
      <c r="I876" s="6"/>
      <c r="L876" s="173"/>
      <c r="M876" s="178"/>
      <c r="T876" s="179"/>
      <c r="AT876" s="175" t="s">
        <v>187</v>
      </c>
      <c r="AU876" s="175" t="s">
        <v>195</v>
      </c>
      <c r="AV876" s="172" t="s">
        <v>79</v>
      </c>
      <c r="AW876" s="172" t="s">
        <v>33</v>
      </c>
      <c r="AX876" s="172" t="s">
        <v>15</v>
      </c>
      <c r="AY876" s="175" t="s">
        <v>176</v>
      </c>
    </row>
    <row r="877" spans="2:63" s="151" customFormat="1" ht="20.85" customHeight="1">
      <c r="B877" s="152"/>
      <c r="D877" s="153" t="s">
        <v>70</v>
      </c>
      <c r="E877" s="161" t="s">
        <v>626</v>
      </c>
      <c r="F877" s="161" t="s">
        <v>1093</v>
      </c>
      <c r="I877" s="3"/>
      <c r="J877" s="162">
        <f>BK877</f>
        <v>0</v>
      </c>
      <c r="L877" s="152"/>
      <c r="M877" s="156"/>
      <c r="P877" s="157">
        <f>SUM(P878:P927)</f>
        <v>0</v>
      </c>
      <c r="R877" s="157">
        <f>SUM(R878:R927)</f>
        <v>193.75543901999998</v>
      </c>
      <c r="T877" s="158">
        <f>SUM(T878:T927)</f>
        <v>0</v>
      </c>
      <c r="AR877" s="153" t="s">
        <v>15</v>
      </c>
      <c r="AT877" s="159" t="s">
        <v>70</v>
      </c>
      <c r="AU877" s="159" t="s">
        <v>79</v>
      </c>
      <c r="AY877" s="153" t="s">
        <v>176</v>
      </c>
      <c r="BK877" s="160">
        <f>SUM(BK878:BK927)</f>
        <v>0</v>
      </c>
    </row>
    <row r="878" spans="2:65" s="99" customFormat="1" ht="33" customHeight="1">
      <c r="B878" s="100"/>
      <c r="C878" s="206" t="s">
        <v>1094</v>
      </c>
      <c r="D878" s="206" t="s">
        <v>178</v>
      </c>
      <c r="E878" s="207" t="s">
        <v>1095</v>
      </c>
      <c r="F878" s="208" t="s">
        <v>1096</v>
      </c>
      <c r="G878" s="209" t="s">
        <v>191</v>
      </c>
      <c r="H878" s="210">
        <v>46.973</v>
      </c>
      <c r="I878" s="4"/>
      <c r="J878" s="211">
        <f>ROUND(I878*H878,2)</f>
        <v>0</v>
      </c>
      <c r="K878" s="208" t="s">
        <v>182</v>
      </c>
      <c r="L878" s="100"/>
      <c r="M878" s="212" t="s">
        <v>3</v>
      </c>
      <c r="N878" s="163" t="s">
        <v>42</v>
      </c>
      <c r="P878" s="164">
        <f>O878*H878</f>
        <v>0</v>
      </c>
      <c r="Q878" s="164">
        <v>2.50187</v>
      </c>
      <c r="R878" s="164">
        <f>Q878*H878</f>
        <v>117.52033950999999</v>
      </c>
      <c r="S878" s="164">
        <v>0</v>
      </c>
      <c r="T878" s="165">
        <f>S878*H878</f>
        <v>0</v>
      </c>
      <c r="AR878" s="166" t="s">
        <v>183</v>
      </c>
      <c r="AT878" s="166" t="s">
        <v>178</v>
      </c>
      <c r="AU878" s="166" t="s">
        <v>195</v>
      </c>
      <c r="AY878" s="92" t="s">
        <v>176</v>
      </c>
      <c r="BE878" s="167">
        <f>IF(N878="základní",J878,0)</f>
        <v>0</v>
      </c>
      <c r="BF878" s="167">
        <f>IF(N878="snížená",J878,0)</f>
        <v>0</v>
      </c>
      <c r="BG878" s="167">
        <f>IF(N878="zákl. přenesená",J878,0)</f>
        <v>0</v>
      </c>
      <c r="BH878" s="167">
        <f>IF(N878="sníž. přenesená",J878,0)</f>
        <v>0</v>
      </c>
      <c r="BI878" s="167">
        <f>IF(N878="nulová",J878,0)</f>
        <v>0</v>
      </c>
      <c r="BJ878" s="92" t="s">
        <v>15</v>
      </c>
      <c r="BK878" s="167">
        <f>ROUND(I878*H878,2)</f>
        <v>0</v>
      </c>
      <c r="BL878" s="92" t="s">
        <v>183</v>
      </c>
      <c r="BM878" s="166" t="s">
        <v>1097</v>
      </c>
    </row>
    <row r="879" spans="2:47" s="99" customFormat="1" ht="12">
      <c r="B879" s="100"/>
      <c r="D879" s="168" t="s">
        <v>185</v>
      </c>
      <c r="F879" s="169" t="s">
        <v>1098</v>
      </c>
      <c r="I879" s="5"/>
      <c r="L879" s="100"/>
      <c r="M879" s="170"/>
      <c r="T879" s="171"/>
      <c r="AT879" s="92" t="s">
        <v>185</v>
      </c>
      <c r="AU879" s="92" t="s">
        <v>195</v>
      </c>
    </row>
    <row r="880" spans="2:51" s="180" customFormat="1" ht="12">
      <c r="B880" s="181"/>
      <c r="D880" s="174" t="s">
        <v>187</v>
      </c>
      <c r="E880" s="182" t="s">
        <v>3</v>
      </c>
      <c r="F880" s="183" t="s">
        <v>897</v>
      </c>
      <c r="H880" s="182" t="s">
        <v>3</v>
      </c>
      <c r="I880" s="7"/>
      <c r="L880" s="181"/>
      <c r="M880" s="184"/>
      <c r="T880" s="185"/>
      <c r="AT880" s="182" t="s">
        <v>187</v>
      </c>
      <c r="AU880" s="182" t="s">
        <v>195</v>
      </c>
      <c r="AV880" s="180" t="s">
        <v>15</v>
      </c>
      <c r="AW880" s="180" t="s">
        <v>33</v>
      </c>
      <c r="AX880" s="180" t="s">
        <v>71</v>
      </c>
      <c r="AY880" s="182" t="s">
        <v>176</v>
      </c>
    </row>
    <row r="881" spans="2:51" s="172" customFormat="1" ht="12">
      <c r="B881" s="173"/>
      <c r="D881" s="174" t="s">
        <v>187</v>
      </c>
      <c r="E881" s="175" t="s">
        <v>3</v>
      </c>
      <c r="F881" s="176" t="s">
        <v>1099</v>
      </c>
      <c r="H881" s="177">
        <v>43.043</v>
      </c>
      <c r="I881" s="6"/>
      <c r="L881" s="173"/>
      <c r="M881" s="178"/>
      <c r="T881" s="179"/>
      <c r="AT881" s="175" t="s">
        <v>187</v>
      </c>
      <c r="AU881" s="175" t="s">
        <v>195</v>
      </c>
      <c r="AV881" s="172" t="s">
        <v>79</v>
      </c>
      <c r="AW881" s="172" t="s">
        <v>33</v>
      </c>
      <c r="AX881" s="172" t="s">
        <v>71</v>
      </c>
      <c r="AY881" s="175" t="s">
        <v>176</v>
      </c>
    </row>
    <row r="882" spans="2:51" s="180" customFormat="1" ht="12">
      <c r="B882" s="181"/>
      <c r="D882" s="174" t="s">
        <v>187</v>
      </c>
      <c r="E882" s="182" t="s">
        <v>3</v>
      </c>
      <c r="F882" s="183" t="s">
        <v>584</v>
      </c>
      <c r="H882" s="182" t="s">
        <v>3</v>
      </c>
      <c r="I882" s="7"/>
      <c r="L882" s="181"/>
      <c r="M882" s="184"/>
      <c r="T882" s="185"/>
      <c r="AT882" s="182" t="s">
        <v>187</v>
      </c>
      <c r="AU882" s="182" t="s">
        <v>195</v>
      </c>
      <c r="AV882" s="180" t="s">
        <v>15</v>
      </c>
      <c r="AW882" s="180" t="s">
        <v>33</v>
      </c>
      <c r="AX882" s="180" t="s">
        <v>71</v>
      </c>
      <c r="AY882" s="182" t="s">
        <v>176</v>
      </c>
    </row>
    <row r="883" spans="2:51" s="172" customFormat="1" ht="12">
      <c r="B883" s="173"/>
      <c r="D883" s="174" t="s">
        <v>187</v>
      </c>
      <c r="E883" s="175" t="s">
        <v>3</v>
      </c>
      <c r="F883" s="176" t="s">
        <v>1100</v>
      </c>
      <c r="H883" s="177">
        <v>3.93</v>
      </c>
      <c r="I883" s="6"/>
      <c r="L883" s="173"/>
      <c r="M883" s="178"/>
      <c r="T883" s="179"/>
      <c r="AT883" s="175" t="s">
        <v>187</v>
      </c>
      <c r="AU883" s="175" t="s">
        <v>195</v>
      </c>
      <c r="AV883" s="172" t="s">
        <v>79</v>
      </c>
      <c r="AW883" s="172" t="s">
        <v>33</v>
      </c>
      <c r="AX883" s="172" t="s">
        <v>71</v>
      </c>
      <c r="AY883" s="175" t="s">
        <v>176</v>
      </c>
    </row>
    <row r="884" spans="2:51" s="186" customFormat="1" ht="12">
      <c r="B884" s="187"/>
      <c r="D884" s="174" t="s">
        <v>187</v>
      </c>
      <c r="E884" s="188" t="s">
        <v>3</v>
      </c>
      <c r="F884" s="189" t="s">
        <v>206</v>
      </c>
      <c r="H884" s="190">
        <v>46.973</v>
      </c>
      <c r="I884" s="8"/>
      <c r="L884" s="187"/>
      <c r="M884" s="191"/>
      <c r="T884" s="192"/>
      <c r="AT884" s="188" t="s">
        <v>187</v>
      </c>
      <c r="AU884" s="188" t="s">
        <v>195</v>
      </c>
      <c r="AV884" s="186" t="s">
        <v>183</v>
      </c>
      <c r="AW884" s="186" t="s">
        <v>33</v>
      </c>
      <c r="AX884" s="186" t="s">
        <v>15</v>
      </c>
      <c r="AY884" s="188" t="s">
        <v>176</v>
      </c>
    </row>
    <row r="885" spans="2:65" s="99" customFormat="1" ht="37.9" customHeight="1">
      <c r="B885" s="100"/>
      <c r="C885" s="206" t="s">
        <v>1101</v>
      </c>
      <c r="D885" s="206" t="s">
        <v>178</v>
      </c>
      <c r="E885" s="207" t="s">
        <v>1102</v>
      </c>
      <c r="F885" s="208" t="s">
        <v>1103</v>
      </c>
      <c r="G885" s="209" t="s">
        <v>191</v>
      </c>
      <c r="H885" s="210">
        <v>46.973</v>
      </c>
      <c r="I885" s="4"/>
      <c r="J885" s="211">
        <f>ROUND(I885*H885,2)</f>
        <v>0</v>
      </c>
      <c r="K885" s="208" t="s">
        <v>182</v>
      </c>
      <c r="L885" s="100"/>
      <c r="M885" s="212" t="s">
        <v>3</v>
      </c>
      <c r="N885" s="163" t="s">
        <v>42</v>
      </c>
      <c r="P885" s="164">
        <f>O885*H885</f>
        <v>0</v>
      </c>
      <c r="Q885" s="164">
        <v>0</v>
      </c>
      <c r="R885" s="164">
        <f>Q885*H885</f>
        <v>0</v>
      </c>
      <c r="S885" s="164">
        <v>0</v>
      </c>
      <c r="T885" s="165">
        <f>S885*H885</f>
        <v>0</v>
      </c>
      <c r="AR885" s="166" t="s">
        <v>183</v>
      </c>
      <c r="AT885" s="166" t="s">
        <v>178</v>
      </c>
      <c r="AU885" s="166" t="s">
        <v>195</v>
      </c>
      <c r="AY885" s="92" t="s">
        <v>176</v>
      </c>
      <c r="BE885" s="167">
        <f>IF(N885="základní",J885,0)</f>
        <v>0</v>
      </c>
      <c r="BF885" s="167">
        <f>IF(N885="snížená",J885,0)</f>
        <v>0</v>
      </c>
      <c r="BG885" s="167">
        <f>IF(N885="zákl. přenesená",J885,0)</f>
        <v>0</v>
      </c>
      <c r="BH885" s="167">
        <f>IF(N885="sníž. přenesená",J885,0)</f>
        <v>0</v>
      </c>
      <c r="BI885" s="167">
        <f>IF(N885="nulová",J885,0)</f>
        <v>0</v>
      </c>
      <c r="BJ885" s="92" t="s">
        <v>15</v>
      </c>
      <c r="BK885" s="167">
        <f>ROUND(I885*H885,2)</f>
        <v>0</v>
      </c>
      <c r="BL885" s="92" t="s">
        <v>183</v>
      </c>
      <c r="BM885" s="166" t="s">
        <v>1104</v>
      </c>
    </row>
    <row r="886" spans="2:47" s="99" customFormat="1" ht="12">
      <c r="B886" s="100"/>
      <c r="D886" s="168" t="s">
        <v>185</v>
      </c>
      <c r="F886" s="169" t="s">
        <v>1105</v>
      </c>
      <c r="I886" s="5"/>
      <c r="L886" s="100"/>
      <c r="M886" s="170"/>
      <c r="T886" s="171"/>
      <c r="AT886" s="92" t="s">
        <v>185</v>
      </c>
      <c r="AU886" s="92" t="s">
        <v>195</v>
      </c>
    </row>
    <row r="887" spans="2:65" s="99" customFormat="1" ht="44.25" customHeight="1">
      <c r="B887" s="100"/>
      <c r="C887" s="206" t="s">
        <v>1106</v>
      </c>
      <c r="D887" s="206" t="s">
        <v>178</v>
      </c>
      <c r="E887" s="207" t="s">
        <v>1107</v>
      </c>
      <c r="F887" s="208" t="s">
        <v>1108</v>
      </c>
      <c r="G887" s="209" t="s">
        <v>191</v>
      </c>
      <c r="H887" s="210">
        <v>46.973</v>
      </c>
      <c r="I887" s="4"/>
      <c r="J887" s="211">
        <f>ROUND(I887*H887,2)</f>
        <v>0</v>
      </c>
      <c r="K887" s="208" t="s">
        <v>182</v>
      </c>
      <c r="L887" s="100"/>
      <c r="M887" s="212" t="s">
        <v>3</v>
      </c>
      <c r="N887" s="163" t="s">
        <v>42</v>
      </c>
      <c r="P887" s="164">
        <f>O887*H887</f>
        <v>0</v>
      </c>
      <c r="Q887" s="164">
        <v>0</v>
      </c>
      <c r="R887" s="164">
        <f>Q887*H887</f>
        <v>0</v>
      </c>
      <c r="S887" s="164">
        <v>0</v>
      </c>
      <c r="T887" s="165">
        <f>S887*H887</f>
        <v>0</v>
      </c>
      <c r="AR887" s="166" t="s">
        <v>183</v>
      </c>
      <c r="AT887" s="166" t="s">
        <v>178</v>
      </c>
      <c r="AU887" s="166" t="s">
        <v>195</v>
      </c>
      <c r="AY887" s="92" t="s">
        <v>176</v>
      </c>
      <c r="BE887" s="167">
        <f>IF(N887="základní",J887,0)</f>
        <v>0</v>
      </c>
      <c r="BF887" s="167">
        <f>IF(N887="snížená",J887,0)</f>
        <v>0</v>
      </c>
      <c r="BG887" s="167">
        <f>IF(N887="zákl. přenesená",J887,0)</f>
        <v>0</v>
      </c>
      <c r="BH887" s="167">
        <f>IF(N887="sníž. přenesená",J887,0)</f>
        <v>0</v>
      </c>
      <c r="BI887" s="167">
        <f>IF(N887="nulová",J887,0)</f>
        <v>0</v>
      </c>
      <c r="BJ887" s="92" t="s">
        <v>15</v>
      </c>
      <c r="BK887" s="167">
        <f>ROUND(I887*H887,2)</f>
        <v>0</v>
      </c>
      <c r="BL887" s="92" t="s">
        <v>183</v>
      </c>
      <c r="BM887" s="166" t="s">
        <v>1109</v>
      </c>
    </row>
    <row r="888" spans="2:47" s="99" customFormat="1" ht="12">
      <c r="B888" s="100"/>
      <c r="D888" s="168" t="s">
        <v>185</v>
      </c>
      <c r="F888" s="169" t="s">
        <v>1110</v>
      </c>
      <c r="I888" s="5"/>
      <c r="L888" s="100"/>
      <c r="M888" s="170"/>
      <c r="T888" s="171"/>
      <c r="AT888" s="92" t="s">
        <v>185</v>
      </c>
      <c r="AU888" s="92" t="s">
        <v>195</v>
      </c>
    </row>
    <row r="889" spans="2:65" s="99" customFormat="1" ht="24.2" customHeight="1">
      <c r="B889" s="100"/>
      <c r="C889" s="206" t="s">
        <v>1111</v>
      </c>
      <c r="D889" s="206" t="s">
        <v>178</v>
      </c>
      <c r="E889" s="207" t="s">
        <v>1112</v>
      </c>
      <c r="F889" s="208" t="s">
        <v>1113</v>
      </c>
      <c r="G889" s="209" t="s">
        <v>181</v>
      </c>
      <c r="H889" s="210">
        <v>545.686</v>
      </c>
      <c r="I889" s="4"/>
      <c r="J889" s="211">
        <f>ROUND(I889*H889,2)</f>
        <v>0</v>
      </c>
      <c r="K889" s="208" t="s">
        <v>3</v>
      </c>
      <c r="L889" s="100"/>
      <c r="M889" s="212" t="s">
        <v>3</v>
      </c>
      <c r="N889" s="163" t="s">
        <v>42</v>
      </c>
      <c r="P889" s="164">
        <f>O889*H889</f>
        <v>0</v>
      </c>
      <c r="Q889" s="164">
        <v>0</v>
      </c>
      <c r="R889" s="164">
        <f>Q889*H889</f>
        <v>0</v>
      </c>
      <c r="S889" s="164">
        <v>0</v>
      </c>
      <c r="T889" s="165">
        <f>S889*H889</f>
        <v>0</v>
      </c>
      <c r="AR889" s="166" t="s">
        <v>183</v>
      </c>
      <c r="AT889" s="166" t="s">
        <v>178</v>
      </c>
      <c r="AU889" s="166" t="s">
        <v>195</v>
      </c>
      <c r="AY889" s="92" t="s">
        <v>176</v>
      </c>
      <c r="BE889" s="167">
        <f>IF(N889="základní",J889,0)</f>
        <v>0</v>
      </c>
      <c r="BF889" s="167">
        <f>IF(N889="snížená",J889,0)</f>
        <v>0</v>
      </c>
      <c r="BG889" s="167">
        <f>IF(N889="zákl. přenesená",J889,0)</f>
        <v>0</v>
      </c>
      <c r="BH889" s="167">
        <f>IF(N889="sníž. přenesená",J889,0)</f>
        <v>0</v>
      </c>
      <c r="BI889" s="167">
        <f>IF(N889="nulová",J889,0)</f>
        <v>0</v>
      </c>
      <c r="BJ889" s="92" t="s">
        <v>15</v>
      </c>
      <c r="BK889" s="167">
        <f>ROUND(I889*H889,2)</f>
        <v>0</v>
      </c>
      <c r="BL889" s="92" t="s">
        <v>183</v>
      </c>
      <c r="BM889" s="166" t="s">
        <v>1114</v>
      </c>
    </row>
    <row r="890" spans="2:51" s="180" customFormat="1" ht="12">
      <c r="B890" s="181"/>
      <c r="D890" s="174" t="s">
        <v>187</v>
      </c>
      <c r="E890" s="182" t="s">
        <v>3</v>
      </c>
      <c r="F890" s="183" t="s">
        <v>897</v>
      </c>
      <c r="H890" s="182" t="s">
        <v>3</v>
      </c>
      <c r="I890" s="7"/>
      <c r="L890" s="181"/>
      <c r="M890" s="184"/>
      <c r="T890" s="185"/>
      <c r="AT890" s="182" t="s">
        <v>187</v>
      </c>
      <c r="AU890" s="182" t="s">
        <v>195</v>
      </c>
      <c r="AV890" s="180" t="s">
        <v>15</v>
      </c>
      <c r="AW890" s="180" t="s">
        <v>33</v>
      </c>
      <c r="AX890" s="180" t="s">
        <v>71</v>
      </c>
      <c r="AY890" s="182" t="s">
        <v>176</v>
      </c>
    </row>
    <row r="891" spans="2:51" s="172" customFormat="1" ht="12">
      <c r="B891" s="173"/>
      <c r="D891" s="174" t="s">
        <v>187</v>
      </c>
      <c r="E891" s="175" t="s">
        <v>3</v>
      </c>
      <c r="F891" s="176" t="s">
        <v>898</v>
      </c>
      <c r="H891" s="177">
        <v>506.386</v>
      </c>
      <c r="I891" s="6"/>
      <c r="L891" s="173"/>
      <c r="M891" s="178"/>
      <c r="T891" s="179"/>
      <c r="AT891" s="175" t="s">
        <v>187</v>
      </c>
      <c r="AU891" s="175" t="s">
        <v>195</v>
      </c>
      <c r="AV891" s="172" t="s">
        <v>79</v>
      </c>
      <c r="AW891" s="172" t="s">
        <v>33</v>
      </c>
      <c r="AX891" s="172" t="s">
        <v>71</v>
      </c>
      <c r="AY891" s="175" t="s">
        <v>176</v>
      </c>
    </row>
    <row r="892" spans="2:51" s="180" customFormat="1" ht="12">
      <c r="B892" s="181"/>
      <c r="D892" s="174" t="s">
        <v>187</v>
      </c>
      <c r="E892" s="182" t="s">
        <v>3</v>
      </c>
      <c r="F892" s="183" t="s">
        <v>584</v>
      </c>
      <c r="H892" s="182" t="s">
        <v>3</v>
      </c>
      <c r="I892" s="7"/>
      <c r="L892" s="181"/>
      <c r="M892" s="184"/>
      <c r="T892" s="185"/>
      <c r="AT892" s="182" t="s">
        <v>187</v>
      </c>
      <c r="AU892" s="182" t="s">
        <v>195</v>
      </c>
      <c r="AV892" s="180" t="s">
        <v>15</v>
      </c>
      <c r="AW892" s="180" t="s">
        <v>33</v>
      </c>
      <c r="AX892" s="180" t="s">
        <v>71</v>
      </c>
      <c r="AY892" s="182" t="s">
        <v>176</v>
      </c>
    </row>
    <row r="893" spans="2:51" s="172" customFormat="1" ht="12">
      <c r="B893" s="173"/>
      <c r="D893" s="174" t="s">
        <v>187</v>
      </c>
      <c r="E893" s="175" t="s">
        <v>3</v>
      </c>
      <c r="F893" s="176" t="s">
        <v>899</v>
      </c>
      <c r="H893" s="177">
        <v>39.3</v>
      </c>
      <c r="I893" s="6"/>
      <c r="L893" s="173"/>
      <c r="M893" s="178"/>
      <c r="T893" s="179"/>
      <c r="AT893" s="175" t="s">
        <v>187</v>
      </c>
      <c r="AU893" s="175" t="s">
        <v>195</v>
      </c>
      <c r="AV893" s="172" t="s">
        <v>79</v>
      </c>
      <c r="AW893" s="172" t="s">
        <v>33</v>
      </c>
      <c r="AX893" s="172" t="s">
        <v>71</v>
      </c>
      <c r="AY893" s="175" t="s">
        <v>176</v>
      </c>
    </row>
    <row r="894" spans="2:51" s="186" customFormat="1" ht="12">
      <c r="B894" s="187"/>
      <c r="D894" s="174" t="s">
        <v>187</v>
      </c>
      <c r="E894" s="188" t="s">
        <v>3</v>
      </c>
      <c r="F894" s="189" t="s">
        <v>206</v>
      </c>
      <c r="H894" s="190">
        <v>545.686</v>
      </c>
      <c r="I894" s="8"/>
      <c r="L894" s="187"/>
      <c r="M894" s="191"/>
      <c r="T894" s="192"/>
      <c r="AT894" s="188" t="s">
        <v>187</v>
      </c>
      <c r="AU894" s="188" t="s">
        <v>195</v>
      </c>
      <c r="AV894" s="186" t="s">
        <v>183</v>
      </c>
      <c r="AW894" s="186" t="s">
        <v>33</v>
      </c>
      <c r="AX894" s="186" t="s">
        <v>15</v>
      </c>
      <c r="AY894" s="188" t="s">
        <v>176</v>
      </c>
    </row>
    <row r="895" spans="2:65" s="99" customFormat="1" ht="33" customHeight="1">
      <c r="B895" s="100"/>
      <c r="C895" s="206" t="s">
        <v>1115</v>
      </c>
      <c r="D895" s="206" t="s">
        <v>178</v>
      </c>
      <c r="E895" s="207" t="s">
        <v>1116</v>
      </c>
      <c r="F895" s="208" t="s">
        <v>1117</v>
      </c>
      <c r="G895" s="209" t="s">
        <v>191</v>
      </c>
      <c r="H895" s="210">
        <v>26.235</v>
      </c>
      <c r="I895" s="4"/>
      <c r="J895" s="211">
        <f>ROUND(I895*H895,2)</f>
        <v>0</v>
      </c>
      <c r="K895" s="208" t="s">
        <v>182</v>
      </c>
      <c r="L895" s="100"/>
      <c r="M895" s="212" t="s">
        <v>3</v>
      </c>
      <c r="N895" s="163" t="s">
        <v>42</v>
      </c>
      <c r="P895" s="164">
        <f>O895*H895</f>
        <v>0</v>
      </c>
      <c r="Q895" s="164">
        <v>2.30102</v>
      </c>
      <c r="R895" s="164">
        <f>Q895*H895</f>
        <v>60.36725969999999</v>
      </c>
      <c r="S895" s="164">
        <v>0</v>
      </c>
      <c r="T895" s="165">
        <f>S895*H895</f>
        <v>0</v>
      </c>
      <c r="AR895" s="166" t="s">
        <v>183</v>
      </c>
      <c r="AT895" s="166" t="s">
        <v>178</v>
      </c>
      <c r="AU895" s="166" t="s">
        <v>195</v>
      </c>
      <c r="AY895" s="92" t="s">
        <v>176</v>
      </c>
      <c r="BE895" s="167">
        <f>IF(N895="základní",J895,0)</f>
        <v>0</v>
      </c>
      <c r="BF895" s="167">
        <f>IF(N895="snížená",J895,0)</f>
        <v>0</v>
      </c>
      <c r="BG895" s="167">
        <f>IF(N895="zákl. přenesená",J895,0)</f>
        <v>0</v>
      </c>
      <c r="BH895" s="167">
        <f>IF(N895="sníž. přenesená",J895,0)</f>
        <v>0</v>
      </c>
      <c r="BI895" s="167">
        <f>IF(N895="nulová",J895,0)</f>
        <v>0</v>
      </c>
      <c r="BJ895" s="92" t="s">
        <v>15</v>
      </c>
      <c r="BK895" s="167">
        <f>ROUND(I895*H895,2)</f>
        <v>0</v>
      </c>
      <c r="BL895" s="92" t="s">
        <v>183</v>
      </c>
      <c r="BM895" s="166" t="s">
        <v>1118</v>
      </c>
    </row>
    <row r="896" spans="2:47" s="99" customFormat="1" ht="12">
      <c r="B896" s="100"/>
      <c r="D896" s="168" t="s">
        <v>185</v>
      </c>
      <c r="F896" s="169" t="s">
        <v>1119</v>
      </c>
      <c r="I896" s="5"/>
      <c r="L896" s="100"/>
      <c r="M896" s="170"/>
      <c r="T896" s="171"/>
      <c r="AT896" s="92" t="s">
        <v>185</v>
      </c>
      <c r="AU896" s="92" t="s">
        <v>195</v>
      </c>
    </row>
    <row r="897" spans="2:51" s="180" customFormat="1" ht="12">
      <c r="B897" s="181"/>
      <c r="D897" s="174" t="s">
        <v>187</v>
      </c>
      <c r="E897" s="182" t="s">
        <v>3</v>
      </c>
      <c r="F897" s="183" t="s">
        <v>1120</v>
      </c>
      <c r="H897" s="182" t="s">
        <v>3</v>
      </c>
      <c r="I897" s="7"/>
      <c r="L897" s="181"/>
      <c r="M897" s="184"/>
      <c r="T897" s="185"/>
      <c r="AT897" s="182" t="s">
        <v>187</v>
      </c>
      <c r="AU897" s="182" t="s">
        <v>195</v>
      </c>
      <c r="AV897" s="180" t="s">
        <v>15</v>
      </c>
      <c r="AW897" s="180" t="s">
        <v>33</v>
      </c>
      <c r="AX897" s="180" t="s">
        <v>71</v>
      </c>
      <c r="AY897" s="182" t="s">
        <v>176</v>
      </c>
    </row>
    <row r="898" spans="2:51" s="172" customFormat="1" ht="12">
      <c r="B898" s="173"/>
      <c r="D898" s="174" t="s">
        <v>187</v>
      </c>
      <c r="E898" s="175" t="s">
        <v>3</v>
      </c>
      <c r="F898" s="176" t="s">
        <v>1121</v>
      </c>
      <c r="H898" s="177">
        <v>24.3</v>
      </c>
      <c r="I898" s="6"/>
      <c r="L898" s="173"/>
      <c r="M898" s="178"/>
      <c r="T898" s="179"/>
      <c r="AT898" s="175" t="s">
        <v>187</v>
      </c>
      <c r="AU898" s="175" t="s">
        <v>195</v>
      </c>
      <c r="AV898" s="172" t="s">
        <v>79</v>
      </c>
      <c r="AW898" s="172" t="s">
        <v>33</v>
      </c>
      <c r="AX898" s="172" t="s">
        <v>71</v>
      </c>
      <c r="AY898" s="175" t="s">
        <v>176</v>
      </c>
    </row>
    <row r="899" spans="2:51" s="180" customFormat="1" ht="12">
      <c r="B899" s="181"/>
      <c r="D899" s="174" t="s">
        <v>187</v>
      </c>
      <c r="E899" s="182" t="s">
        <v>3</v>
      </c>
      <c r="F899" s="183" t="s">
        <v>584</v>
      </c>
      <c r="H899" s="182" t="s">
        <v>3</v>
      </c>
      <c r="I899" s="7"/>
      <c r="L899" s="181"/>
      <c r="M899" s="184"/>
      <c r="T899" s="185"/>
      <c r="AT899" s="182" t="s">
        <v>187</v>
      </c>
      <c r="AU899" s="182" t="s">
        <v>195</v>
      </c>
      <c r="AV899" s="180" t="s">
        <v>15</v>
      </c>
      <c r="AW899" s="180" t="s">
        <v>33</v>
      </c>
      <c r="AX899" s="180" t="s">
        <v>71</v>
      </c>
      <c r="AY899" s="182" t="s">
        <v>176</v>
      </c>
    </row>
    <row r="900" spans="2:51" s="172" customFormat="1" ht="12">
      <c r="B900" s="173"/>
      <c r="D900" s="174" t="s">
        <v>187</v>
      </c>
      <c r="E900" s="175" t="s">
        <v>3</v>
      </c>
      <c r="F900" s="176" t="s">
        <v>1122</v>
      </c>
      <c r="H900" s="177">
        <v>1.935</v>
      </c>
      <c r="I900" s="6"/>
      <c r="L900" s="173"/>
      <c r="M900" s="178"/>
      <c r="T900" s="179"/>
      <c r="AT900" s="175" t="s">
        <v>187</v>
      </c>
      <c r="AU900" s="175" t="s">
        <v>195</v>
      </c>
      <c r="AV900" s="172" t="s">
        <v>79</v>
      </c>
      <c r="AW900" s="172" t="s">
        <v>33</v>
      </c>
      <c r="AX900" s="172" t="s">
        <v>71</v>
      </c>
      <c r="AY900" s="175" t="s">
        <v>176</v>
      </c>
    </row>
    <row r="901" spans="2:51" s="186" customFormat="1" ht="12">
      <c r="B901" s="187"/>
      <c r="D901" s="174" t="s">
        <v>187</v>
      </c>
      <c r="E901" s="188" t="s">
        <v>3</v>
      </c>
      <c r="F901" s="189" t="s">
        <v>206</v>
      </c>
      <c r="H901" s="190">
        <v>26.235</v>
      </c>
      <c r="I901" s="8"/>
      <c r="L901" s="187"/>
      <c r="M901" s="191"/>
      <c r="T901" s="192"/>
      <c r="AT901" s="188" t="s">
        <v>187</v>
      </c>
      <c r="AU901" s="188" t="s">
        <v>195</v>
      </c>
      <c r="AV901" s="186" t="s">
        <v>183</v>
      </c>
      <c r="AW901" s="186" t="s">
        <v>33</v>
      </c>
      <c r="AX901" s="186" t="s">
        <v>15</v>
      </c>
      <c r="AY901" s="188" t="s">
        <v>176</v>
      </c>
    </row>
    <row r="902" spans="2:65" s="99" customFormat="1" ht="33" customHeight="1">
      <c r="B902" s="100"/>
      <c r="C902" s="206" t="s">
        <v>1123</v>
      </c>
      <c r="D902" s="206" t="s">
        <v>178</v>
      </c>
      <c r="E902" s="207" t="s">
        <v>1124</v>
      </c>
      <c r="F902" s="208" t="s">
        <v>1125</v>
      </c>
      <c r="G902" s="209" t="s">
        <v>191</v>
      </c>
      <c r="H902" s="210">
        <v>26.235</v>
      </c>
      <c r="I902" s="4"/>
      <c r="J902" s="211">
        <f>ROUND(I902*H902,2)</f>
        <v>0</v>
      </c>
      <c r="K902" s="208" t="s">
        <v>182</v>
      </c>
      <c r="L902" s="100"/>
      <c r="M902" s="212" t="s">
        <v>3</v>
      </c>
      <c r="N902" s="163" t="s">
        <v>42</v>
      </c>
      <c r="P902" s="164">
        <f>O902*H902</f>
        <v>0</v>
      </c>
      <c r="Q902" s="164">
        <v>0</v>
      </c>
      <c r="R902" s="164">
        <f>Q902*H902</f>
        <v>0</v>
      </c>
      <c r="S902" s="164">
        <v>0</v>
      </c>
      <c r="T902" s="165">
        <f>S902*H902</f>
        <v>0</v>
      </c>
      <c r="AR902" s="166" t="s">
        <v>183</v>
      </c>
      <c r="AT902" s="166" t="s">
        <v>178</v>
      </c>
      <c r="AU902" s="166" t="s">
        <v>195</v>
      </c>
      <c r="AY902" s="92" t="s">
        <v>176</v>
      </c>
      <c r="BE902" s="167">
        <f>IF(N902="základní",J902,0)</f>
        <v>0</v>
      </c>
      <c r="BF902" s="167">
        <f>IF(N902="snížená",J902,0)</f>
        <v>0</v>
      </c>
      <c r="BG902" s="167">
        <f>IF(N902="zákl. přenesená",J902,0)</f>
        <v>0</v>
      </c>
      <c r="BH902" s="167">
        <f>IF(N902="sníž. přenesená",J902,0)</f>
        <v>0</v>
      </c>
      <c r="BI902" s="167">
        <f>IF(N902="nulová",J902,0)</f>
        <v>0</v>
      </c>
      <c r="BJ902" s="92" t="s">
        <v>15</v>
      </c>
      <c r="BK902" s="167">
        <f>ROUND(I902*H902,2)</f>
        <v>0</v>
      </c>
      <c r="BL902" s="92" t="s">
        <v>183</v>
      </c>
      <c r="BM902" s="166" t="s">
        <v>1126</v>
      </c>
    </row>
    <row r="903" spans="2:47" s="99" customFormat="1" ht="12">
      <c r="B903" s="100"/>
      <c r="D903" s="168" t="s">
        <v>185</v>
      </c>
      <c r="F903" s="169" t="s">
        <v>1127</v>
      </c>
      <c r="I903" s="5"/>
      <c r="L903" s="100"/>
      <c r="M903" s="170"/>
      <c r="T903" s="171"/>
      <c r="AT903" s="92" t="s">
        <v>185</v>
      </c>
      <c r="AU903" s="92" t="s">
        <v>195</v>
      </c>
    </row>
    <row r="904" spans="2:65" s="99" customFormat="1" ht="44.25" customHeight="1">
      <c r="B904" s="100"/>
      <c r="C904" s="206" t="s">
        <v>1128</v>
      </c>
      <c r="D904" s="206" t="s">
        <v>178</v>
      </c>
      <c r="E904" s="207" t="s">
        <v>1129</v>
      </c>
      <c r="F904" s="208" t="s">
        <v>1130</v>
      </c>
      <c r="G904" s="209" t="s">
        <v>191</v>
      </c>
      <c r="H904" s="210">
        <v>26.235</v>
      </c>
      <c r="I904" s="4"/>
      <c r="J904" s="211">
        <f>ROUND(I904*H904,2)</f>
        <v>0</v>
      </c>
      <c r="K904" s="208" t="s">
        <v>182</v>
      </c>
      <c r="L904" s="100"/>
      <c r="M904" s="212" t="s">
        <v>3</v>
      </c>
      <c r="N904" s="163" t="s">
        <v>42</v>
      </c>
      <c r="P904" s="164">
        <f>O904*H904</f>
        <v>0</v>
      </c>
      <c r="Q904" s="164">
        <v>0</v>
      </c>
      <c r="R904" s="164">
        <f>Q904*H904</f>
        <v>0</v>
      </c>
      <c r="S904" s="164">
        <v>0</v>
      </c>
      <c r="T904" s="165">
        <f>S904*H904</f>
        <v>0</v>
      </c>
      <c r="AR904" s="166" t="s">
        <v>183</v>
      </c>
      <c r="AT904" s="166" t="s">
        <v>178</v>
      </c>
      <c r="AU904" s="166" t="s">
        <v>195</v>
      </c>
      <c r="AY904" s="92" t="s">
        <v>176</v>
      </c>
      <c r="BE904" s="167">
        <f>IF(N904="základní",J904,0)</f>
        <v>0</v>
      </c>
      <c r="BF904" s="167">
        <f>IF(N904="snížená",J904,0)</f>
        <v>0</v>
      </c>
      <c r="BG904" s="167">
        <f>IF(N904="zákl. přenesená",J904,0)</f>
        <v>0</v>
      </c>
      <c r="BH904" s="167">
        <f>IF(N904="sníž. přenesená",J904,0)</f>
        <v>0</v>
      </c>
      <c r="BI904" s="167">
        <f>IF(N904="nulová",J904,0)</f>
        <v>0</v>
      </c>
      <c r="BJ904" s="92" t="s">
        <v>15</v>
      </c>
      <c r="BK904" s="167">
        <f>ROUND(I904*H904,2)</f>
        <v>0</v>
      </c>
      <c r="BL904" s="92" t="s">
        <v>183</v>
      </c>
      <c r="BM904" s="166" t="s">
        <v>1131</v>
      </c>
    </row>
    <row r="905" spans="2:47" s="99" customFormat="1" ht="12">
      <c r="B905" s="100"/>
      <c r="D905" s="168" t="s">
        <v>185</v>
      </c>
      <c r="F905" s="169" t="s">
        <v>1132</v>
      </c>
      <c r="I905" s="5"/>
      <c r="L905" s="100"/>
      <c r="M905" s="170"/>
      <c r="T905" s="171"/>
      <c r="AT905" s="92" t="s">
        <v>185</v>
      </c>
      <c r="AU905" s="92" t="s">
        <v>195</v>
      </c>
    </row>
    <row r="906" spans="2:65" s="99" customFormat="1" ht="21.75" customHeight="1">
      <c r="B906" s="100"/>
      <c r="C906" s="206" t="s">
        <v>1133</v>
      </c>
      <c r="D906" s="206" t="s">
        <v>178</v>
      </c>
      <c r="E906" s="207" t="s">
        <v>1134</v>
      </c>
      <c r="F906" s="208" t="s">
        <v>1135</v>
      </c>
      <c r="G906" s="209" t="s">
        <v>249</v>
      </c>
      <c r="H906" s="210">
        <v>7.113</v>
      </c>
      <c r="I906" s="4"/>
      <c r="J906" s="211">
        <f>ROUND(I906*H906,2)</f>
        <v>0</v>
      </c>
      <c r="K906" s="208" t="s">
        <v>182</v>
      </c>
      <c r="L906" s="100"/>
      <c r="M906" s="212" t="s">
        <v>3</v>
      </c>
      <c r="N906" s="163" t="s">
        <v>42</v>
      </c>
      <c r="P906" s="164">
        <f>O906*H906</f>
        <v>0</v>
      </c>
      <c r="Q906" s="164">
        <v>1.06277</v>
      </c>
      <c r="R906" s="164">
        <f>Q906*H906</f>
        <v>7.55948301</v>
      </c>
      <c r="S906" s="164">
        <v>0</v>
      </c>
      <c r="T906" s="165">
        <f>S906*H906</f>
        <v>0</v>
      </c>
      <c r="AR906" s="166" t="s">
        <v>183</v>
      </c>
      <c r="AT906" s="166" t="s">
        <v>178</v>
      </c>
      <c r="AU906" s="166" t="s">
        <v>195</v>
      </c>
      <c r="AY906" s="92" t="s">
        <v>176</v>
      </c>
      <c r="BE906" s="167">
        <f>IF(N906="základní",J906,0)</f>
        <v>0</v>
      </c>
      <c r="BF906" s="167">
        <f>IF(N906="snížená",J906,0)</f>
        <v>0</v>
      </c>
      <c r="BG906" s="167">
        <f>IF(N906="zákl. přenesená",J906,0)</f>
        <v>0</v>
      </c>
      <c r="BH906" s="167">
        <f>IF(N906="sníž. přenesená",J906,0)</f>
        <v>0</v>
      </c>
      <c r="BI906" s="167">
        <f>IF(N906="nulová",J906,0)</f>
        <v>0</v>
      </c>
      <c r="BJ906" s="92" t="s">
        <v>15</v>
      </c>
      <c r="BK906" s="167">
        <f>ROUND(I906*H906,2)</f>
        <v>0</v>
      </c>
      <c r="BL906" s="92" t="s">
        <v>183</v>
      </c>
      <c r="BM906" s="166" t="s">
        <v>1136</v>
      </c>
    </row>
    <row r="907" spans="2:47" s="99" customFormat="1" ht="12">
      <c r="B907" s="100"/>
      <c r="D907" s="168" t="s">
        <v>185</v>
      </c>
      <c r="F907" s="169" t="s">
        <v>1137</v>
      </c>
      <c r="I907" s="5"/>
      <c r="L907" s="100"/>
      <c r="M907" s="170"/>
      <c r="T907" s="171"/>
      <c r="AT907" s="92" t="s">
        <v>185</v>
      </c>
      <c r="AU907" s="92" t="s">
        <v>195</v>
      </c>
    </row>
    <row r="908" spans="2:51" s="180" customFormat="1" ht="12">
      <c r="B908" s="181"/>
      <c r="D908" s="174" t="s">
        <v>187</v>
      </c>
      <c r="E908" s="182" t="s">
        <v>3</v>
      </c>
      <c r="F908" s="183" t="s">
        <v>897</v>
      </c>
      <c r="H908" s="182" t="s">
        <v>3</v>
      </c>
      <c r="I908" s="7"/>
      <c r="L908" s="181"/>
      <c r="M908" s="184"/>
      <c r="T908" s="185"/>
      <c r="AT908" s="182" t="s">
        <v>187</v>
      </c>
      <c r="AU908" s="182" t="s">
        <v>195</v>
      </c>
      <c r="AV908" s="180" t="s">
        <v>15</v>
      </c>
      <c r="AW908" s="180" t="s">
        <v>33</v>
      </c>
      <c r="AX908" s="180" t="s">
        <v>71</v>
      </c>
      <c r="AY908" s="182" t="s">
        <v>176</v>
      </c>
    </row>
    <row r="909" spans="2:51" s="172" customFormat="1" ht="12">
      <c r="B909" s="173"/>
      <c r="D909" s="174" t="s">
        <v>187</v>
      </c>
      <c r="E909" s="175" t="s">
        <v>3</v>
      </c>
      <c r="F909" s="176" t="s">
        <v>1138</v>
      </c>
      <c r="H909" s="177">
        <v>4.801</v>
      </c>
      <c r="I909" s="6"/>
      <c r="L909" s="173"/>
      <c r="M909" s="178"/>
      <c r="T909" s="179"/>
      <c r="AT909" s="175" t="s">
        <v>187</v>
      </c>
      <c r="AU909" s="175" t="s">
        <v>195</v>
      </c>
      <c r="AV909" s="172" t="s">
        <v>79</v>
      </c>
      <c r="AW909" s="172" t="s">
        <v>33</v>
      </c>
      <c r="AX909" s="172" t="s">
        <v>71</v>
      </c>
      <c r="AY909" s="175" t="s">
        <v>176</v>
      </c>
    </row>
    <row r="910" spans="2:51" s="180" customFormat="1" ht="12">
      <c r="B910" s="181"/>
      <c r="D910" s="174" t="s">
        <v>187</v>
      </c>
      <c r="E910" s="182" t="s">
        <v>3</v>
      </c>
      <c r="F910" s="183" t="s">
        <v>584</v>
      </c>
      <c r="H910" s="182" t="s">
        <v>3</v>
      </c>
      <c r="I910" s="7"/>
      <c r="L910" s="181"/>
      <c r="M910" s="184"/>
      <c r="T910" s="185"/>
      <c r="AT910" s="182" t="s">
        <v>187</v>
      </c>
      <c r="AU910" s="182" t="s">
        <v>195</v>
      </c>
      <c r="AV910" s="180" t="s">
        <v>15</v>
      </c>
      <c r="AW910" s="180" t="s">
        <v>33</v>
      </c>
      <c r="AX910" s="180" t="s">
        <v>71</v>
      </c>
      <c r="AY910" s="182" t="s">
        <v>176</v>
      </c>
    </row>
    <row r="911" spans="2:51" s="172" customFormat="1" ht="12">
      <c r="B911" s="173"/>
      <c r="D911" s="174" t="s">
        <v>187</v>
      </c>
      <c r="E911" s="175" t="s">
        <v>3</v>
      </c>
      <c r="F911" s="176" t="s">
        <v>1139</v>
      </c>
      <c r="H911" s="177">
        <v>0.373</v>
      </c>
      <c r="I911" s="6"/>
      <c r="L911" s="173"/>
      <c r="M911" s="178"/>
      <c r="T911" s="179"/>
      <c r="AT911" s="175" t="s">
        <v>187</v>
      </c>
      <c r="AU911" s="175" t="s">
        <v>195</v>
      </c>
      <c r="AV911" s="172" t="s">
        <v>79</v>
      </c>
      <c r="AW911" s="172" t="s">
        <v>33</v>
      </c>
      <c r="AX911" s="172" t="s">
        <v>71</v>
      </c>
      <c r="AY911" s="175" t="s">
        <v>176</v>
      </c>
    </row>
    <row r="912" spans="2:51" s="180" customFormat="1" ht="12">
      <c r="B912" s="181"/>
      <c r="D912" s="174" t="s">
        <v>187</v>
      </c>
      <c r="E912" s="182" t="s">
        <v>3</v>
      </c>
      <c r="F912" s="183" t="s">
        <v>1120</v>
      </c>
      <c r="H912" s="182" t="s">
        <v>3</v>
      </c>
      <c r="I912" s="7"/>
      <c r="L912" s="181"/>
      <c r="M912" s="184"/>
      <c r="T912" s="185"/>
      <c r="AT912" s="182" t="s">
        <v>187</v>
      </c>
      <c r="AU912" s="182" t="s">
        <v>195</v>
      </c>
      <c r="AV912" s="180" t="s">
        <v>15</v>
      </c>
      <c r="AW912" s="180" t="s">
        <v>33</v>
      </c>
      <c r="AX912" s="180" t="s">
        <v>71</v>
      </c>
      <c r="AY912" s="182" t="s">
        <v>176</v>
      </c>
    </row>
    <row r="913" spans="2:51" s="172" customFormat="1" ht="12">
      <c r="B913" s="173"/>
      <c r="D913" s="174" t="s">
        <v>187</v>
      </c>
      <c r="E913" s="175" t="s">
        <v>3</v>
      </c>
      <c r="F913" s="176" t="s">
        <v>1140</v>
      </c>
      <c r="H913" s="177">
        <v>1.796</v>
      </c>
      <c r="I913" s="6"/>
      <c r="L913" s="173"/>
      <c r="M913" s="178"/>
      <c r="T913" s="179"/>
      <c r="AT913" s="175" t="s">
        <v>187</v>
      </c>
      <c r="AU913" s="175" t="s">
        <v>195</v>
      </c>
      <c r="AV913" s="172" t="s">
        <v>79</v>
      </c>
      <c r="AW913" s="172" t="s">
        <v>33</v>
      </c>
      <c r="AX913" s="172" t="s">
        <v>71</v>
      </c>
      <c r="AY913" s="175" t="s">
        <v>176</v>
      </c>
    </row>
    <row r="914" spans="2:51" s="180" customFormat="1" ht="12">
      <c r="B914" s="181"/>
      <c r="D914" s="174" t="s">
        <v>187</v>
      </c>
      <c r="E914" s="182" t="s">
        <v>3</v>
      </c>
      <c r="F914" s="183" t="s">
        <v>584</v>
      </c>
      <c r="H914" s="182" t="s">
        <v>3</v>
      </c>
      <c r="I914" s="7"/>
      <c r="L914" s="181"/>
      <c r="M914" s="184"/>
      <c r="T914" s="185"/>
      <c r="AT914" s="182" t="s">
        <v>187</v>
      </c>
      <c r="AU914" s="182" t="s">
        <v>195</v>
      </c>
      <c r="AV914" s="180" t="s">
        <v>15</v>
      </c>
      <c r="AW914" s="180" t="s">
        <v>33</v>
      </c>
      <c r="AX914" s="180" t="s">
        <v>71</v>
      </c>
      <c r="AY914" s="182" t="s">
        <v>176</v>
      </c>
    </row>
    <row r="915" spans="2:51" s="172" customFormat="1" ht="12">
      <c r="B915" s="173"/>
      <c r="D915" s="174" t="s">
        <v>187</v>
      </c>
      <c r="E915" s="175" t="s">
        <v>3</v>
      </c>
      <c r="F915" s="176" t="s">
        <v>1141</v>
      </c>
      <c r="H915" s="177">
        <v>0.143</v>
      </c>
      <c r="I915" s="6"/>
      <c r="L915" s="173"/>
      <c r="M915" s="178"/>
      <c r="T915" s="179"/>
      <c r="AT915" s="175" t="s">
        <v>187</v>
      </c>
      <c r="AU915" s="175" t="s">
        <v>195</v>
      </c>
      <c r="AV915" s="172" t="s">
        <v>79</v>
      </c>
      <c r="AW915" s="172" t="s">
        <v>33</v>
      </c>
      <c r="AX915" s="172" t="s">
        <v>71</v>
      </c>
      <c r="AY915" s="175" t="s">
        <v>176</v>
      </c>
    </row>
    <row r="916" spans="2:51" s="186" customFormat="1" ht="12">
      <c r="B916" s="187"/>
      <c r="D916" s="174" t="s">
        <v>187</v>
      </c>
      <c r="E916" s="188" t="s">
        <v>3</v>
      </c>
      <c r="F916" s="189" t="s">
        <v>206</v>
      </c>
      <c r="H916" s="190">
        <v>7.113</v>
      </c>
      <c r="I916" s="8"/>
      <c r="L916" s="187"/>
      <c r="M916" s="191"/>
      <c r="T916" s="192"/>
      <c r="AT916" s="188" t="s">
        <v>187</v>
      </c>
      <c r="AU916" s="188" t="s">
        <v>195</v>
      </c>
      <c r="AV916" s="186" t="s">
        <v>183</v>
      </c>
      <c r="AW916" s="186" t="s">
        <v>33</v>
      </c>
      <c r="AX916" s="186" t="s">
        <v>15</v>
      </c>
      <c r="AY916" s="188" t="s">
        <v>176</v>
      </c>
    </row>
    <row r="917" spans="2:65" s="99" customFormat="1" ht="37.9" customHeight="1">
      <c r="B917" s="100"/>
      <c r="C917" s="206" t="s">
        <v>1142</v>
      </c>
      <c r="D917" s="206" t="s">
        <v>178</v>
      </c>
      <c r="E917" s="207" t="s">
        <v>1143</v>
      </c>
      <c r="F917" s="208" t="s">
        <v>1144</v>
      </c>
      <c r="G917" s="209" t="s">
        <v>269</v>
      </c>
      <c r="H917" s="210">
        <v>715.09</v>
      </c>
      <c r="I917" s="4"/>
      <c r="J917" s="211">
        <f>ROUND(I917*H917,2)</f>
        <v>0</v>
      </c>
      <c r="K917" s="208" t="s">
        <v>182</v>
      </c>
      <c r="L917" s="100"/>
      <c r="M917" s="212" t="s">
        <v>3</v>
      </c>
      <c r="N917" s="163" t="s">
        <v>42</v>
      </c>
      <c r="P917" s="164">
        <f>O917*H917</f>
        <v>0</v>
      </c>
      <c r="Q917" s="164">
        <v>2E-05</v>
      </c>
      <c r="R917" s="164">
        <f>Q917*H917</f>
        <v>0.014301800000000002</v>
      </c>
      <c r="S917" s="164">
        <v>0</v>
      </c>
      <c r="T917" s="165">
        <f>S917*H917</f>
        <v>0</v>
      </c>
      <c r="AR917" s="166" t="s">
        <v>183</v>
      </c>
      <c r="AT917" s="166" t="s">
        <v>178</v>
      </c>
      <c r="AU917" s="166" t="s">
        <v>195</v>
      </c>
      <c r="AY917" s="92" t="s">
        <v>176</v>
      </c>
      <c r="BE917" s="167">
        <f>IF(N917="základní",J917,0)</f>
        <v>0</v>
      </c>
      <c r="BF917" s="167">
        <f>IF(N917="snížená",J917,0)</f>
        <v>0</v>
      </c>
      <c r="BG917" s="167">
        <f>IF(N917="zákl. přenesená",J917,0)</f>
        <v>0</v>
      </c>
      <c r="BH917" s="167">
        <f>IF(N917="sníž. přenesená",J917,0)</f>
        <v>0</v>
      </c>
      <c r="BI917" s="167">
        <f>IF(N917="nulová",J917,0)</f>
        <v>0</v>
      </c>
      <c r="BJ917" s="92" t="s">
        <v>15</v>
      </c>
      <c r="BK917" s="167">
        <f>ROUND(I917*H917,2)</f>
        <v>0</v>
      </c>
      <c r="BL917" s="92" t="s">
        <v>183</v>
      </c>
      <c r="BM917" s="166" t="s">
        <v>1145</v>
      </c>
    </row>
    <row r="918" spans="2:47" s="99" customFormat="1" ht="12">
      <c r="B918" s="100"/>
      <c r="D918" s="168" t="s">
        <v>185</v>
      </c>
      <c r="F918" s="169" t="s">
        <v>1146</v>
      </c>
      <c r="I918" s="5"/>
      <c r="L918" s="100"/>
      <c r="M918" s="170"/>
      <c r="T918" s="171"/>
      <c r="AT918" s="92" t="s">
        <v>185</v>
      </c>
      <c r="AU918" s="92" t="s">
        <v>195</v>
      </c>
    </row>
    <row r="919" spans="2:51" s="180" customFormat="1" ht="12">
      <c r="B919" s="181"/>
      <c r="D919" s="174" t="s">
        <v>187</v>
      </c>
      <c r="E919" s="182" t="s">
        <v>3</v>
      </c>
      <c r="F919" s="183" t="s">
        <v>1147</v>
      </c>
      <c r="H919" s="182" t="s">
        <v>3</v>
      </c>
      <c r="I919" s="7"/>
      <c r="L919" s="181"/>
      <c r="M919" s="184"/>
      <c r="T919" s="185"/>
      <c r="AT919" s="182" t="s">
        <v>187</v>
      </c>
      <c r="AU919" s="182" t="s">
        <v>195</v>
      </c>
      <c r="AV919" s="180" t="s">
        <v>15</v>
      </c>
      <c r="AW919" s="180" t="s">
        <v>33</v>
      </c>
      <c r="AX919" s="180" t="s">
        <v>71</v>
      </c>
      <c r="AY919" s="182" t="s">
        <v>176</v>
      </c>
    </row>
    <row r="920" spans="2:51" s="180" customFormat="1" ht="12">
      <c r="B920" s="181"/>
      <c r="D920" s="174" t="s">
        <v>187</v>
      </c>
      <c r="E920" s="182" t="s">
        <v>3</v>
      </c>
      <c r="F920" s="183" t="s">
        <v>453</v>
      </c>
      <c r="H920" s="182" t="s">
        <v>3</v>
      </c>
      <c r="I920" s="7"/>
      <c r="L920" s="181"/>
      <c r="M920" s="184"/>
      <c r="T920" s="185"/>
      <c r="AT920" s="182" t="s">
        <v>187</v>
      </c>
      <c r="AU920" s="182" t="s">
        <v>195</v>
      </c>
      <c r="AV920" s="180" t="s">
        <v>15</v>
      </c>
      <c r="AW920" s="180" t="s">
        <v>33</v>
      </c>
      <c r="AX920" s="180" t="s">
        <v>71</v>
      </c>
      <c r="AY920" s="182" t="s">
        <v>176</v>
      </c>
    </row>
    <row r="921" spans="2:51" s="172" customFormat="1" ht="12">
      <c r="B921" s="173"/>
      <c r="D921" s="174" t="s">
        <v>187</v>
      </c>
      <c r="E921" s="175" t="s">
        <v>3</v>
      </c>
      <c r="F921" s="176" t="s">
        <v>1148</v>
      </c>
      <c r="H921" s="177">
        <v>677.89</v>
      </c>
      <c r="I921" s="6"/>
      <c r="L921" s="173"/>
      <c r="M921" s="178"/>
      <c r="T921" s="179"/>
      <c r="AT921" s="175" t="s">
        <v>187</v>
      </c>
      <c r="AU921" s="175" t="s">
        <v>195</v>
      </c>
      <c r="AV921" s="172" t="s">
        <v>79</v>
      </c>
      <c r="AW921" s="172" t="s">
        <v>33</v>
      </c>
      <c r="AX921" s="172" t="s">
        <v>71</v>
      </c>
      <c r="AY921" s="175" t="s">
        <v>176</v>
      </c>
    </row>
    <row r="922" spans="2:51" s="180" customFormat="1" ht="12">
      <c r="B922" s="181"/>
      <c r="D922" s="174" t="s">
        <v>187</v>
      </c>
      <c r="E922" s="182" t="s">
        <v>3</v>
      </c>
      <c r="F922" s="183" t="s">
        <v>584</v>
      </c>
      <c r="H922" s="182" t="s">
        <v>3</v>
      </c>
      <c r="I922" s="7"/>
      <c r="L922" s="181"/>
      <c r="M922" s="184"/>
      <c r="T922" s="185"/>
      <c r="AT922" s="182" t="s">
        <v>187</v>
      </c>
      <c r="AU922" s="182" t="s">
        <v>195</v>
      </c>
      <c r="AV922" s="180" t="s">
        <v>15</v>
      </c>
      <c r="AW922" s="180" t="s">
        <v>33</v>
      </c>
      <c r="AX922" s="180" t="s">
        <v>71</v>
      </c>
      <c r="AY922" s="182" t="s">
        <v>176</v>
      </c>
    </row>
    <row r="923" spans="2:51" s="172" customFormat="1" ht="12">
      <c r="B923" s="173"/>
      <c r="D923" s="174" t="s">
        <v>187</v>
      </c>
      <c r="E923" s="175" t="s">
        <v>3</v>
      </c>
      <c r="F923" s="176" t="s">
        <v>1149</v>
      </c>
      <c r="H923" s="177">
        <v>37.2</v>
      </c>
      <c r="I923" s="6"/>
      <c r="L923" s="173"/>
      <c r="M923" s="178"/>
      <c r="T923" s="179"/>
      <c r="AT923" s="175" t="s">
        <v>187</v>
      </c>
      <c r="AU923" s="175" t="s">
        <v>195</v>
      </c>
      <c r="AV923" s="172" t="s">
        <v>79</v>
      </c>
      <c r="AW923" s="172" t="s">
        <v>33</v>
      </c>
      <c r="AX923" s="172" t="s">
        <v>71</v>
      </c>
      <c r="AY923" s="175" t="s">
        <v>176</v>
      </c>
    </row>
    <row r="924" spans="2:51" s="186" customFormat="1" ht="12">
      <c r="B924" s="187"/>
      <c r="D924" s="174" t="s">
        <v>187</v>
      </c>
      <c r="E924" s="188" t="s">
        <v>3</v>
      </c>
      <c r="F924" s="189" t="s">
        <v>206</v>
      </c>
      <c r="H924" s="190">
        <v>715.09</v>
      </c>
      <c r="I924" s="8"/>
      <c r="L924" s="187"/>
      <c r="M924" s="191"/>
      <c r="T924" s="192"/>
      <c r="AT924" s="188" t="s">
        <v>187</v>
      </c>
      <c r="AU924" s="188" t="s">
        <v>195</v>
      </c>
      <c r="AV924" s="186" t="s">
        <v>183</v>
      </c>
      <c r="AW924" s="186" t="s">
        <v>33</v>
      </c>
      <c r="AX924" s="186" t="s">
        <v>15</v>
      </c>
      <c r="AY924" s="188" t="s">
        <v>176</v>
      </c>
    </row>
    <row r="925" spans="2:65" s="99" customFormat="1" ht="24.2" customHeight="1">
      <c r="B925" s="100"/>
      <c r="C925" s="206" t="s">
        <v>1150</v>
      </c>
      <c r="D925" s="206" t="s">
        <v>178</v>
      </c>
      <c r="E925" s="207" t="s">
        <v>1151</v>
      </c>
      <c r="F925" s="208" t="s">
        <v>1152</v>
      </c>
      <c r="G925" s="209" t="s">
        <v>181</v>
      </c>
      <c r="H925" s="210">
        <v>45.15</v>
      </c>
      <c r="I925" s="4"/>
      <c r="J925" s="211">
        <f>ROUND(I925*H925,2)</f>
        <v>0</v>
      </c>
      <c r="K925" s="208" t="s">
        <v>182</v>
      </c>
      <c r="L925" s="100"/>
      <c r="M925" s="212" t="s">
        <v>3</v>
      </c>
      <c r="N925" s="163" t="s">
        <v>42</v>
      </c>
      <c r="P925" s="164">
        <f>O925*H925</f>
        <v>0</v>
      </c>
      <c r="Q925" s="164">
        <v>0.1837</v>
      </c>
      <c r="R925" s="164">
        <f>Q925*H925</f>
        <v>8.294055</v>
      </c>
      <c r="S925" s="164">
        <v>0</v>
      </c>
      <c r="T925" s="165">
        <f>S925*H925</f>
        <v>0</v>
      </c>
      <c r="AR925" s="166" t="s">
        <v>183</v>
      </c>
      <c r="AT925" s="166" t="s">
        <v>178</v>
      </c>
      <c r="AU925" s="166" t="s">
        <v>195</v>
      </c>
      <c r="AY925" s="92" t="s">
        <v>176</v>
      </c>
      <c r="BE925" s="167">
        <f>IF(N925="základní",J925,0)</f>
        <v>0</v>
      </c>
      <c r="BF925" s="167">
        <f>IF(N925="snížená",J925,0)</f>
        <v>0</v>
      </c>
      <c r="BG925" s="167">
        <f>IF(N925="zákl. přenesená",J925,0)</f>
        <v>0</v>
      </c>
      <c r="BH925" s="167">
        <f>IF(N925="sníž. přenesená",J925,0)</f>
        <v>0</v>
      </c>
      <c r="BI925" s="167">
        <f>IF(N925="nulová",J925,0)</f>
        <v>0</v>
      </c>
      <c r="BJ925" s="92" t="s">
        <v>15</v>
      </c>
      <c r="BK925" s="167">
        <f>ROUND(I925*H925,2)</f>
        <v>0</v>
      </c>
      <c r="BL925" s="92" t="s">
        <v>183</v>
      </c>
      <c r="BM925" s="166" t="s">
        <v>1153</v>
      </c>
    </row>
    <row r="926" spans="2:47" s="99" customFormat="1" ht="12">
      <c r="B926" s="100"/>
      <c r="D926" s="168" t="s">
        <v>185</v>
      </c>
      <c r="F926" s="169" t="s">
        <v>1154</v>
      </c>
      <c r="I926" s="5"/>
      <c r="L926" s="100"/>
      <c r="M926" s="170"/>
      <c r="T926" s="171"/>
      <c r="AT926" s="92" t="s">
        <v>185</v>
      </c>
      <c r="AU926" s="92" t="s">
        <v>195</v>
      </c>
    </row>
    <row r="927" spans="2:51" s="172" customFormat="1" ht="12">
      <c r="B927" s="173"/>
      <c r="D927" s="174" t="s">
        <v>187</v>
      </c>
      <c r="E927" s="175" t="s">
        <v>3</v>
      </c>
      <c r="F927" s="176" t="s">
        <v>1155</v>
      </c>
      <c r="H927" s="177">
        <v>45.15</v>
      </c>
      <c r="I927" s="6"/>
      <c r="L927" s="173"/>
      <c r="M927" s="178"/>
      <c r="T927" s="179"/>
      <c r="AT927" s="175" t="s">
        <v>187</v>
      </c>
      <c r="AU927" s="175" t="s">
        <v>195</v>
      </c>
      <c r="AV927" s="172" t="s">
        <v>79</v>
      </c>
      <c r="AW927" s="172" t="s">
        <v>33</v>
      </c>
      <c r="AX927" s="172" t="s">
        <v>15</v>
      </c>
      <c r="AY927" s="175" t="s">
        <v>176</v>
      </c>
    </row>
    <row r="928" spans="2:63" s="151" customFormat="1" ht="22.9" customHeight="1">
      <c r="B928" s="152"/>
      <c r="D928" s="153" t="s">
        <v>70</v>
      </c>
      <c r="E928" s="161" t="s">
        <v>246</v>
      </c>
      <c r="F928" s="161" t="s">
        <v>1156</v>
      </c>
      <c r="I928" s="3"/>
      <c r="J928" s="162">
        <f>BK928</f>
        <v>0</v>
      </c>
      <c r="L928" s="152"/>
      <c r="M928" s="156"/>
      <c r="P928" s="157">
        <f>P929+P931+P960+P975</f>
        <v>0</v>
      </c>
      <c r="R928" s="157">
        <f>R929+R931+R960+R975</f>
        <v>0.13673006000000001</v>
      </c>
      <c r="T928" s="158">
        <f>T929+T931+T960+T975</f>
        <v>3.456</v>
      </c>
      <c r="AR928" s="153" t="s">
        <v>15</v>
      </c>
      <c r="AT928" s="159" t="s">
        <v>70</v>
      </c>
      <c r="AU928" s="159" t="s">
        <v>15</v>
      </c>
      <c r="AY928" s="153" t="s">
        <v>176</v>
      </c>
      <c r="BK928" s="160">
        <f>BK929+BK931+BK960+BK975</f>
        <v>0</v>
      </c>
    </row>
    <row r="929" spans="2:63" s="151" customFormat="1" ht="20.85" customHeight="1">
      <c r="B929" s="152"/>
      <c r="D929" s="153" t="s">
        <v>70</v>
      </c>
      <c r="E929" s="161" t="s">
        <v>978</v>
      </c>
      <c r="F929" s="161" t="s">
        <v>1157</v>
      </c>
      <c r="I929" s="3"/>
      <c r="J929" s="162">
        <f>BK929</f>
        <v>0</v>
      </c>
      <c r="L929" s="152"/>
      <c r="M929" s="156"/>
      <c r="P929" s="157">
        <f>P930</f>
        <v>0</v>
      </c>
      <c r="R929" s="157">
        <f>R930</f>
        <v>0</v>
      </c>
      <c r="T929" s="158">
        <f>T930</f>
        <v>0</v>
      </c>
      <c r="AR929" s="153" t="s">
        <v>15</v>
      </c>
      <c r="AT929" s="159" t="s">
        <v>70</v>
      </c>
      <c r="AU929" s="159" t="s">
        <v>79</v>
      </c>
      <c r="AY929" s="153" t="s">
        <v>176</v>
      </c>
      <c r="BK929" s="160">
        <f>BK930</f>
        <v>0</v>
      </c>
    </row>
    <row r="930" spans="2:65" s="99" customFormat="1" ht="24.2" customHeight="1">
      <c r="B930" s="100"/>
      <c r="C930" s="206" t="s">
        <v>1158</v>
      </c>
      <c r="D930" s="206" t="s">
        <v>178</v>
      </c>
      <c r="E930" s="207" t="s">
        <v>1159</v>
      </c>
      <c r="F930" s="208" t="s">
        <v>1160</v>
      </c>
      <c r="G930" s="209" t="s">
        <v>437</v>
      </c>
      <c r="H930" s="210">
        <v>1</v>
      </c>
      <c r="I930" s="4"/>
      <c r="J930" s="211">
        <f>ROUND(I930*H930,2)</f>
        <v>0</v>
      </c>
      <c r="K930" s="208" t="s">
        <v>3</v>
      </c>
      <c r="L930" s="100"/>
      <c r="M930" s="212" t="s">
        <v>3</v>
      </c>
      <c r="N930" s="163" t="s">
        <v>42</v>
      </c>
      <c r="P930" s="164">
        <f>O930*H930</f>
        <v>0</v>
      </c>
      <c r="Q930" s="164">
        <v>0</v>
      </c>
      <c r="R930" s="164">
        <f>Q930*H930</f>
        <v>0</v>
      </c>
      <c r="S930" s="164">
        <v>0</v>
      </c>
      <c r="T930" s="165">
        <f>S930*H930</f>
        <v>0</v>
      </c>
      <c r="AR930" s="166" t="s">
        <v>183</v>
      </c>
      <c r="AT930" s="166" t="s">
        <v>178</v>
      </c>
      <c r="AU930" s="166" t="s">
        <v>195</v>
      </c>
      <c r="AY930" s="92" t="s">
        <v>176</v>
      </c>
      <c r="BE930" s="167">
        <f>IF(N930="základní",J930,0)</f>
        <v>0</v>
      </c>
      <c r="BF930" s="167">
        <f>IF(N930="snížená",J930,0)</f>
        <v>0</v>
      </c>
      <c r="BG930" s="167">
        <f>IF(N930="zákl. přenesená",J930,0)</f>
        <v>0</v>
      </c>
      <c r="BH930" s="167">
        <f>IF(N930="sníž. přenesená",J930,0)</f>
        <v>0</v>
      </c>
      <c r="BI930" s="167">
        <f>IF(N930="nulová",J930,0)</f>
        <v>0</v>
      </c>
      <c r="BJ930" s="92" t="s">
        <v>15</v>
      </c>
      <c r="BK930" s="167">
        <f>ROUND(I930*H930,2)</f>
        <v>0</v>
      </c>
      <c r="BL930" s="92" t="s">
        <v>183</v>
      </c>
      <c r="BM930" s="166" t="s">
        <v>1161</v>
      </c>
    </row>
    <row r="931" spans="2:63" s="151" customFormat="1" ht="20.85" customHeight="1">
      <c r="B931" s="152"/>
      <c r="D931" s="153" t="s">
        <v>70</v>
      </c>
      <c r="E931" s="161" t="s">
        <v>986</v>
      </c>
      <c r="F931" s="161" t="s">
        <v>1162</v>
      </c>
      <c r="I931" s="3"/>
      <c r="J931" s="162">
        <f>BK931</f>
        <v>0</v>
      </c>
      <c r="L931" s="152"/>
      <c r="M931" s="156"/>
      <c r="P931" s="157">
        <f>SUM(P932:P959)</f>
        <v>0</v>
      </c>
      <c r="R931" s="157">
        <f>SUM(R932:R959)</f>
        <v>0.11145006000000002</v>
      </c>
      <c r="T931" s="158">
        <f>SUM(T932:T959)</f>
        <v>0</v>
      </c>
      <c r="AR931" s="153" t="s">
        <v>15</v>
      </c>
      <c r="AT931" s="159" t="s">
        <v>70</v>
      </c>
      <c r="AU931" s="159" t="s">
        <v>79</v>
      </c>
      <c r="AY931" s="153" t="s">
        <v>176</v>
      </c>
      <c r="BK931" s="160">
        <f>SUM(BK932:BK959)</f>
        <v>0</v>
      </c>
    </row>
    <row r="932" spans="2:65" s="99" customFormat="1" ht="37.9" customHeight="1">
      <c r="B932" s="100"/>
      <c r="C932" s="206" t="s">
        <v>1163</v>
      </c>
      <c r="D932" s="206" t="s">
        <v>178</v>
      </c>
      <c r="E932" s="207" t="s">
        <v>1164</v>
      </c>
      <c r="F932" s="208" t="s">
        <v>1165</v>
      </c>
      <c r="G932" s="209" t="s">
        <v>181</v>
      </c>
      <c r="H932" s="210">
        <v>506.386</v>
      </c>
      <c r="I932" s="4"/>
      <c r="J932" s="211">
        <f>ROUND(I932*H932,2)</f>
        <v>0</v>
      </c>
      <c r="K932" s="208" t="s">
        <v>182</v>
      </c>
      <c r="L932" s="100"/>
      <c r="M932" s="212" t="s">
        <v>3</v>
      </c>
      <c r="N932" s="163" t="s">
        <v>42</v>
      </c>
      <c r="P932" s="164">
        <f>O932*H932</f>
        <v>0</v>
      </c>
      <c r="Q932" s="164">
        <v>0.00021</v>
      </c>
      <c r="R932" s="164">
        <f>Q932*H932</f>
        <v>0.10634106000000002</v>
      </c>
      <c r="S932" s="164">
        <v>0</v>
      </c>
      <c r="T932" s="165">
        <f>S932*H932</f>
        <v>0</v>
      </c>
      <c r="AR932" s="166" t="s">
        <v>183</v>
      </c>
      <c r="AT932" s="166" t="s">
        <v>178</v>
      </c>
      <c r="AU932" s="166" t="s">
        <v>195</v>
      </c>
      <c r="AY932" s="92" t="s">
        <v>176</v>
      </c>
      <c r="BE932" s="167">
        <f>IF(N932="základní",J932,0)</f>
        <v>0</v>
      </c>
      <c r="BF932" s="167">
        <f>IF(N932="snížená",J932,0)</f>
        <v>0</v>
      </c>
      <c r="BG932" s="167">
        <f>IF(N932="zákl. přenesená",J932,0)</f>
        <v>0</v>
      </c>
      <c r="BH932" s="167">
        <f>IF(N932="sníž. přenesená",J932,0)</f>
        <v>0</v>
      </c>
      <c r="BI932" s="167">
        <f>IF(N932="nulová",J932,0)</f>
        <v>0</v>
      </c>
      <c r="BJ932" s="92" t="s">
        <v>15</v>
      </c>
      <c r="BK932" s="167">
        <f>ROUND(I932*H932,2)</f>
        <v>0</v>
      </c>
      <c r="BL932" s="92" t="s">
        <v>183</v>
      </c>
      <c r="BM932" s="166" t="s">
        <v>1166</v>
      </c>
    </row>
    <row r="933" spans="2:47" s="99" customFormat="1" ht="12">
      <c r="B933" s="100"/>
      <c r="D933" s="168" t="s">
        <v>185</v>
      </c>
      <c r="F933" s="169" t="s">
        <v>1167</v>
      </c>
      <c r="I933" s="5"/>
      <c r="L933" s="100"/>
      <c r="M933" s="170"/>
      <c r="T933" s="171"/>
      <c r="AT933" s="92" t="s">
        <v>185</v>
      </c>
      <c r="AU933" s="92" t="s">
        <v>195</v>
      </c>
    </row>
    <row r="934" spans="2:51" s="180" customFormat="1" ht="12">
      <c r="B934" s="181"/>
      <c r="D934" s="174" t="s">
        <v>187</v>
      </c>
      <c r="E934" s="182" t="s">
        <v>3</v>
      </c>
      <c r="F934" s="183" t="s">
        <v>897</v>
      </c>
      <c r="H934" s="182" t="s">
        <v>3</v>
      </c>
      <c r="I934" s="7"/>
      <c r="L934" s="181"/>
      <c r="M934" s="184"/>
      <c r="T934" s="185"/>
      <c r="AT934" s="182" t="s">
        <v>187</v>
      </c>
      <c r="AU934" s="182" t="s">
        <v>195</v>
      </c>
      <c r="AV934" s="180" t="s">
        <v>15</v>
      </c>
      <c r="AW934" s="180" t="s">
        <v>33</v>
      </c>
      <c r="AX934" s="180" t="s">
        <v>71</v>
      </c>
      <c r="AY934" s="182" t="s">
        <v>176</v>
      </c>
    </row>
    <row r="935" spans="2:51" s="172" customFormat="1" ht="12">
      <c r="B935" s="173"/>
      <c r="D935" s="174" t="s">
        <v>187</v>
      </c>
      <c r="E935" s="175" t="s">
        <v>3</v>
      </c>
      <c r="F935" s="176" t="s">
        <v>898</v>
      </c>
      <c r="H935" s="177">
        <v>506.386</v>
      </c>
      <c r="I935" s="6"/>
      <c r="L935" s="173"/>
      <c r="M935" s="178"/>
      <c r="T935" s="179"/>
      <c r="AT935" s="175" t="s">
        <v>187</v>
      </c>
      <c r="AU935" s="175" t="s">
        <v>195</v>
      </c>
      <c r="AV935" s="172" t="s">
        <v>79</v>
      </c>
      <c r="AW935" s="172" t="s">
        <v>33</v>
      </c>
      <c r="AX935" s="172" t="s">
        <v>71</v>
      </c>
      <c r="AY935" s="175" t="s">
        <v>176</v>
      </c>
    </row>
    <row r="936" spans="2:51" s="186" customFormat="1" ht="12">
      <c r="B936" s="187"/>
      <c r="D936" s="174" t="s">
        <v>187</v>
      </c>
      <c r="E936" s="188" t="s">
        <v>3</v>
      </c>
      <c r="F936" s="189" t="s">
        <v>206</v>
      </c>
      <c r="H936" s="190">
        <v>506.386</v>
      </c>
      <c r="I936" s="8"/>
      <c r="L936" s="187"/>
      <c r="M936" s="191"/>
      <c r="T936" s="192"/>
      <c r="AT936" s="188" t="s">
        <v>187</v>
      </c>
      <c r="AU936" s="188" t="s">
        <v>195</v>
      </c>
      <c r="AV936" s="186" t="s">
        <v>183</v>
      </c>
      <c r="AW936" s="186" t="s">
        <v>33</v>
      </c>
      <c r="AX936" s="186" t="s">
        <v>15</v>
      </c>
      <c r="AY936" s="188" t="s">
        <v>176</v>
      </c>
    </row>
    <row r="937" spans="2:65" s="99" customFormat="1" ht="37.9" customHeight="1">
      <c r="B937" s="100"/>
      <c r="C937" s="206" t="s">
        <v>1168</v>
      </c>
      <c r="D937" s="206" t="s">
        <v>178</v>
      </c>
      <c r="E937" s="207" t="s">
        <v>1169</v>
      </c>
      <c r="F937" s="208" t="s">
        <v>1170</v>
      </c>
      <c r="G937" s="209" t="s">
        <v>181</v>
      </c>
      <c r="H937" s="210">
        <v>39.3</v>
      </c>
      <c r="I937" s="4"/>
      <c r="J937" s="211">
        <f>ROUND(I937*H937,2)</f>
        <v>0</v>
      </c>
      <c r="K937" s="208" t="s">
        <v>182</v>
      </c>
      <c r="L937" s="100"/>
      <c r="M937" s="212" t="s">
        <v>3</v>
      </c>
      <c r="N937" s="163" t="s">
        <v>42</v>
      </c>
      <c r="P937" s="164">
        <f>O937*H937</f>
        <v>0</v>
      </c>
      <c r="Q937" s="164">
        <v>0.00013</v>
      </c>
      <c r="R937" s="164">
        <f>Q937*H937</f>
        <v>0.005108999999999999</v>
      </c>
      <c r="S937" s="164">
        <v>0</v>
      </c>
      <c r="T937" s="165">
        <f>S937*H937</f>
        <v>0</v>
      </c>
      <c r="AR937" s="166" t="s">
        <v>183</v>
      </c>
      <c r="AT937" s="166" t="s">
        <v>178</v>
      </c>
      <c r="AU937" s="166" t="s">
        <v>195</v>
      </c>
      <c r="AY937" s="92" t="s">
        <v>176</v>
      </c>
      <c r="BE937" s="167">
        <f>IF(N937="základní",J937,0)</f>
        <v>0</v>
      </c>
      <c r="BF937" s="167">
        <f>IF(N937="snížená",J937,0)</f>
        <v>0</v>
      </c>
      <c r="BG937" s="167">
        <f>IF(N937="zákl. přenesená",J937,0)</f>
        <v>0</v>
      </c>
      <c r="BH937" s="167">
        <f>IF(N937="sníž. přenesená",J937,0)</f>
        <v>0</v>
      </c>
      <c r="BI937" s="167">
        <f>IF(N937="nulová",J937,0)</f>
        <v>0</v>
      </c>
      <c r="BJ937" s="92" t="s">
        <v>15</v>
      </c>
      <c r="BK937" s="167">
        <f>ROUND(I937*H937,2)</f>
        <v>0</v>
      </c>
      <c r="BL937" s="92" t="s">
        <v>183</v>
      </c>
      <c r="BM937" s="166" t="s">
        <v>1171</v>
      </c>
    </row>
    <row r="938" spans="2:47" s="99" customFormat="1" ht="12">
      <c r="B938" s="100"/>
      <c r="D938" s="168" t="s">
        <v>185</v>
      </c>
      <c r="F938" s="169" t="s">
        <v>1172</v>
      </c>
      <c r="I938" s="5"/>
      <c r="L938" s="100"/>
      <c r="M938" s="170"/>
      <c r="T938" s="171"/>
      <c r="AT938" s="92" t="s">
        <v>185</v>
      </c>
      <c r="AU938" s="92" t="s">
        <v>195</v>
      </c>
    </row>
    <row r="939" spans="2:51" s="180" customFormat="1" ht="12">
      <c r="B939" s="181"/>
      <c r="D939" s="174" t="s">
        <v>187</v>
      </c>
      <c r="E939" s="182" t="s">
        <v>3</v>
      </c>
      <c r="F939" s="183" t="s">
        <v>584</v>
      </c>
      <c r="H939" s="182" t="s">
        <v>3</v>
      </c>
      <c r="I939" s="7"/>
      <c r="L939" s="181"/>
      <c r="M939" s="184"/>
      <c r="T939" s="185"/>
      <c r="AT939" s="182" t="s">
        <v>187</v>
      </c>
      <c r="AU939" s="182" t="s">
        <v>195</v>
      </c>
      <c r="AV939" s="180" t="s">
        <v>15</v>
      </c>
      <c r="AW939" s="180" t="s">
        <v>33</v>
      </c>
      <c r="AX939" s="180" t="s">
        <v>71</v>
      </c>
      <c r="AY939" s="182" t="s">
        <v>176</v>
      </c>
    </row>
    <row r="940" spans="2:51" s="172" customFormat="1" ht="12">
      <c r="B940" s="173"/>
      <c r="D940" s="174" t="s">
        <v>187</v>
      </c>
      <c r="E940" s="175" t="s">
        <v>3</v>
      </c>
      <c r="F940" s="176" t="s">
        <v>899</v>
      </c>
      <c r="H940" s="177">
        <v>39.3</v>
      </c>
      <c r="I940" s="6"/>
      <c r="L940" s="173"/>
      <c r="M940" s="178"/>
      <c r="T940" s="179"/>
      <c r="AT940" s="175" t="s">
        <v>187</v>
      </c>
      <c r="AU940" s="175" t="s">
        <v>195</v>
      </c>
      <c r="AV940" s="172" t="s">
        <v>79</v>
      </c>
      <c r="AW940" s="172" t="s">
        <v>33</v>
      </c>
      <c r="AX940" s="172" t="s">
        <v>71</v>
      </c>
      <c r="AY940" s="175" t="s">
        <v>176</v>
      </c>
    </row>
    <row r="941" spans="2:51" s="186" customFormat="1" ht="12">
      <c r="B941" s="187"/>
      <c r="D941" s="174" t="s">
        <v>187</v>
      </c>
      <c r="E941" s="188" t="s">
        <v>3</v>
      </c>
      <c r="F941" s="189" t="s">
        <v>206</v>
      </c>
      <c r="H941" s="190">
        <v>39.3</v>
      </c>
      <c r="I941" s="8"/>
      <c r="L941" s="187"/>
      <c r="M941" s="191"/>
      <c r="T941" s="192"/>
      <c r="AT941" s="188" t="s">
        <v>187</v>
      </c>
      <c r="AU941" s="188" t="s">
        <v>195</v>
      </c>
      <c r="AV941" s="186" t="s">
        <v>183</v>
      </c>
      <c r="AW941" s="186" t="s">
        <v>33</v>
      </c>
      <c r="AX941" s="186" t="s">
        <v>15</v>
      </c>
      <c r="AY941" s="188" t="s">
        <v>176</v>
      </c>
    </row>
    <row r="942" spans="2:65" s="99" customFormat="1" ht="44.25" customHeight="1">
      <c r="B942" s="100"/>
      <c r="C942" s="206" t="s">
        <v>1173</v>
      </c>
      <c r="D942" s="206" t="s">
        <v>178</v>
      </c>
      <c r="E942" s="207" t="s">
        <v>1174</v>
      </c>
      <c r="F942" s="208" t="s">
        <v>1175</v>
      </c>
      <c r="G942" s="209" t="s">
        <v>181</v>
      </c>
      <c r="H942" s="210">
        <v>736</v>
      </c>
      <c r="I942" s="4"/>
      <c r="J942" s="211">
        <f>ROUND(I942*H942,2)</f>
        <v>0</v>
      </c>
      <c r="K942" s="208" t="s">
        <v>182</v>
      </c>
      <c r="L942" s="100"/>
      <c r="M942" s="212" t="s">
        <v>3</v>
      </c>
      <c r="N942" s="163" t="s">
        <v>42</v>
      </c>
      <c r="P942" s="164">
        <f>O942*H942</f>
        <v>0</v>
      </c>
      <c r="Q942" s="164">
        <v>0</v>
      </c>
      <c r="R942" s="164">
        <f>Q942*H942</f>
        <v>0</v>
      </c>
      <c r="S942" s="164">
        <v>0</v>
      </c>
      <c r="T942" s="165">
        <f>S942*H942</f>
        <v>0</v>
      </c>
      <c r="AR942" s="166" t="s">
        <v>183</v>
      </c>
      <c r="AT942" s="166" t="s">
        <v>178</v>
      </c>
      <c r="AU942" s="166" t="s">
        <v>195</v>
      </c>
      <c r="AY942" s="92" t="s">
        <v>176</v>
      </c>
      <c r="BE942" s="167">
        <f>IF(N942="základní",J942,0)</f>
        <v>0</v>
      </c>
      <c r="BF942" s="167">
        <f>IF(N942="snížená",J942,0)</f>
        <v>0</v>
      </c>
      <c r="BG942" s="167">
        <f>IF(N942="zákl. přenesená",J942,0)</f>
        <v>0</v>
      </c>
      <c r="BH942" s="167">
        <f>IF(N942="sníž. přenesená",J942,0)</f>
        <v>0</v>
      </c>
      <c r="BI942" s="167">
        <f>IF(N942="nulová",J942,0)</f>
        <v>0</v>
      </c>
      <c r="BJ942" s="92" t="s">
        <v>15</v>
      </c>
      <c r="BK942" s="167">
        <f>ROUND(I942*H942,2)</f>
        <v>0</v>
      </c>
      <c r="BL942" s="92" t="s">
        <v>183</v>
      </c>
      <c r="BM942" s="166" t="s">
        <v>1176</v>
      </c>
    </row>
    <row r="943" spans="2:47" s="99" customFormat="1" ht="12">
      <c r="B943" s="100"/>
      <c r="D943" s="168" t="s">
        <v>185</v>
      </c>
      <c r="F943" s="169" t="s">
        <v>1177</v>
      </c>
      <c r="I943" s="5"/>
      <c r="L943" s="100"/>
      <c r="M943" s="170"/>
      <c r="T943" s="171"/>
      <c r="AT943" s="92" t="s">
        <v>185</v>
      </c>
      <c r="AU943" s="92" t="s">
        <v>195</v>
      </c>
    </row>
    <row r="944" spans="2:51" s="180" customFormat="1" ht="12">
      <c r="B944" s="181"/>
      <c r="D944" s="174" t="s">
        <v>187</v>
      </c>
      <c r="E944" s="182" t="s">
        <v>3</v>
      </c>
      <c r="F944" s="183" t="s">
        <v>453</v>
      </c>
      <c r="H944" s="182" t="s">
        <v>3</v>
      </c>
      <c r="I944" s="7"/>
      <c r="L944" s="181"/>
      <c r="M944" s="184"/>
      <c r="T944" s="185"/>
      <c r="AT944" s="182" t="s">
        <v>187</v>
      </c>
      <c r="AU944" s="182" t="s">
        <v>195</v>
      </c>
      <c r="AV944" s="180" t="s">
        <v>15</v>
      </c>
      <c r="AW944" s="180" t="s">
        <v>33</v>
      </c>
      <c r="AX944" s="180" t="s">
        <v>71</v>
      </c>
      <c r="AY944" s="182" t="s">
        <v>176</v>
      </c>
    </row>
    <row r="945" spans="2:51" s="172" customFormat="1" ht="12">
      <c r="B945" s="173"/>
      <c r="D945" s="174" t="s">
        <v>187</v>
      </c>
      <c r="E945" s="175" t="s">
        <v>3</v>
      </c>
      <c r="F945" s="176" t="s">
        <v>1178</v>
      </c>
      <c r="H945" s="177">
        <v>579.6</v>
      </c>
      <c r="I945" s="6"/>
      <c r="L945" s="173"/>
      <c r="M945" s="178"/>
      <c r="T945" s="179"/>
      <c r="AT945" s="175" t="s">
        <v>187</v>
      </c>
      <c r="AU945" s="175" t="s">
        <v>195</v>
      </c>
      <c r="AV945" s="172" t="s">
        <v>79</v>
      </c>
      <c r="AW945" s="172" t="s">
        <v>33</v>
      </c>
      <c r="AX945" s="172" t="s">
        <v>71</v>
      </c>
      <c r="AY945" s="175" t="s">
        <v>176</v>
      </c>
    </row>
    <row r="946" spans="2:51" s="180" customFormat="1" ht="12">
      <c r="B946" s="181"/>
      <c r="D946" s="174" t="s">
        <v>187</v>
      </c>
      <c r="E946" s="182" t="s">
        <v>3</v>
      </c>
      <c r="F946" s="183" t="s">
        <v>457</v>
      </c>
      <c r="H946" s="182" t="s">
        <v>3</v>
      </c>
      <c r="I946" s="7"/>
      <c r="L946" s="181"/>
      <c r="M946" s="184"/>
      <c r="T946" s="185"/>
      <c r="AT946" s="182" t="s">
        <v>187</v>
      </c>
      <c r="AU946" s="182" t="s">
        <v>195</v>
      </c>
      <c r="AV946" s="180" t="s">
        <v>15</v>
      </c>
      <c r="AW946" s="180" t="s">
        <v>33</v>
      </c>
      <c r="AX946" s="180" t="s">
        <v>71</v>
      </c>
      <c r="AY946" s="182" t="s">
        <v>176</v>
      </c>
    </row>
    <row r="947" spans="2:51" s="172" customFormat="1" ht="12">
      <c r="B947" s="173"/>
      <c r="D947" s="174" t="s">
        <v>187</v>
      </c>
      <c r="E947" s="175" t="s">
        <v>3</v>
      </c>
      <c r="F947" s="176" t="s">
        <v>1179</v>
      </c>
      <c r="H947" s="177">
        <v>156.4</v>
      </c>
      <c r="I947" s="6"/>
      <c r="L947" s="173"/>
      <c r="M947" s="178"/>
      <c r="T947" s="179"/>
      <c r="AT947" s="175" t="s">
        <v>187</v>
      </c>
      <c r="AU947" s="175" t="s">
        <v>195</v>
      </c>
      <c r="AV947" s="172" t="s">
        <v>79</v>
      </c>
      <c r="AW947" s="172" t="s">
        <v>33</v>
      </c>
      <c r="AX947" s="172" t="s">
        <v>71</v>
      </c>
      <c r="AY947" s="175" t="s">
        <v>176</v>
      </c>
    </row>
    <row r="948" spans="2:51" s="186" customFormat="1" ht="12">
      <c r="B948" s="187"/>
      <c r="D948" s="174" t="s">
        <v>187</v>
      </c>
      <c r="E948" s="188" t="s">
        <v>3</v>
      </c>
      <c r="F948" s="189" t="s">
        <v>206</v>
      </c>
      <c r="H948" s="190">
        <v>736</v>
      </c>
      <c r="I948" s="8"/>
      <c r="L948" s="187"/>
      <c r="M948" s="191"/>
      <c r="T948" s="192"/>
      <c r="AT948" s="188" t="s">
        <v>187</v>
      </c>
      <c r="AU948" s="188" t="s">
        <v>195</v>
      </c>
      <c r="AV948" s="186" t="s">
        <v>183</v>
      </c>
      <c r="AW948" s="186" t="s">
        <v>33</v>
      </c>
      <c r="AX948" s="186" t="s">
        <v>15</v>
      </c>
      <c r="AY948" s="188" t="s">
        <v>176</v>
      </c>
    </row>
    <row r="949" spans="2:65" s="99" customFormat="1" ht="55.5" customHeight="1">
      <c r="B949" s="100"/>
      <c r="C949" s="206" t="s">
        <v>1180</v>
      </c>
      <c r="D949" s="206" t="s">
        <v>178</v>
      </c>
      <c r="E949" s="207" t="s">
        <v>1181</v>
      </c>
      <c r="F949" s="208" t="s">
        <v>1182</v>
      </c>
      <c r="G949" s="209" t="s">
        <v>181</v>
      </c>
      <c r="H949" s="210">
        <v>91264</v>
      </c>
      <c r="I949" s="4"/>
      <c r="J949" s="211">
        <f>ROUND(I949*H949,2)</f>
        <v>0</v>
      </c>
      <c r="K949" s="208" t="s">
        <v>182</v>
      </c>
      <c r="L949" s="100"/>
      <c r="M949" s="212" t="s">
        <v>3</v>
      </c>
      <c r="N949" s="163" t="s">
        <v>42</v>
      </c>
      <c r="P949" s="164">
        <f>O949*H949</f>
        <v>0</v>
      </c>
      <c r="Q949" s="164">
        <v>0</v>
      </c>
      <c r="R949" s="164">
        <f>Q949*H949</f>
        <v>0</v>
      </c>
      <c r="S949" s="164">
        <v>0</v>
      </c>
      <c r="T949" s="165">
        <f>S949*H949</f>
        <v>0</v>
      </c>
      <c r="AR949" s="166" t="s">
        <v>183</v>
      </c>
      <c r="AT949" s="166" t="s">
        <v>178</v>
      </c>
      <c r="AU949" s="166" t="s">
        <v>195</v>
      </c>
      <c r="AY949" s="92" t="s">
        <v>176</v>
      </c>
      <c r="BE949" s="167">
        <f>IF(N949="základní",J949,0)</f>
        <v>0</v>
      </c>
      <c r="BF949" s="167">
        <f>IF(N949="snížená",J949,0)</f>
        <v>0</v>
      </c>
      <c r="BG949" s="167">
        <f>IF(N949="zákl. přenesená",J949,0)</f>
        <v>0</v>
      </c>
      <c r="BH949" s="167">
        <f>IF(N949="sníž. přenesená",J949,0)</f>
        <v>0</v>
      </c>
      <c r="BI949" s="167">
        <f>IF(N949="nulová",J949,0)</f>
        <v>0</v>
      </c>
      <c r="BJ949" s="92" t="s">
        <v>15</v>
      </c>
      <c r="BK949" s="167">
        <f>ROUND(I949*H949,2)</f>
        <v>0</v>
      </c>
      <c r="BL949" s="92" t="s">
        <v>183</v>
      </c>
      <c r="BM949" s="166" t="s">
        <v>1183</v>
      </c>
    </row>
    <row r="950" spans="2:47" s="99" customFormat="1" ht="12">
      <c r="B950" s="100"/>
      <c r="D950" s="168" t="s">
        <v>185</v>
      </c>
      <c r="F950" s="169" t="s">
        <v>1184</v>
      </c>
      <c r="I950" s="5"/>
      <c r="L950" s="100"/>
      <c r="M950" s="170"/>
      <c r="T950" s="171"/>
      <c r="AT950" s="92" t="s">
        <v>185</v>
      </c>
      <c r="AU950" s="92" t="s">
        <v>195</v>
      </c>
    </row>
    <row r="951" spans="2:51" s="172" customFormat="1" ht="12">
      <c r="B951" s="173"/>
      <c r="D951" s="174" t="s">
        <v>187</v>
      </c>
      <c r="E951" s="175" t="s">
        <v>3</v>
      </c>
      <c r="F951" s="176" t="s">
        <v>1185</v>
      </c>
      <c r="H951" s="177">
        <v>91264</v>
      </c>
      <c r="I951" s="6"/>
      <c r="L951" s="173"/>
      <c r="M951" s="178"/>
      <c r="T951" s="179"/>
      <c r="AT951" s="175" t="s">
        <v>187</v>
      </c>
      <c r="AU951" s="175" t="s">
        <v>195</v>
      </c>
      <c r="AV951" s="172" t="s">
        <v>79</v>
      </c>
      <c r="AW951" s="172" t="s">
        <v>33</v>
      </c>
      <c r="AX951" s="172" t="s">
        <v>15</v>
      </c>
      <c r="AY951" s="175" t="s">
        <v>176</v>
      </c>
    </row>
    <row r="952" spans="2:65" s="99" customFormat="1" ht="44.25" customHeight="1">
      <c r="B952" s="100"/>
      <c r="C952" s="206" t="s">
        <v>1186</v>
      </c>
      <c r="D952" s="206" t="s">
        <v>178</v>
      </c>
      <c r="E952" s="207" t="s">
        <v>1187</v>
      </c>
      <c r="F952" s="208" t="s">
        <v>1188</v>
      </c>
      <c r="G952" s="209" t="s">
        <v>181</v>
      </c>
      <c r="H952" s="210">
        <v>736</v>
      </c>
      <c r="I952" s="4"/>
      <c r="J952" s="211">
        <f>ROUND(I952*H952,2)</f>
        <v>0</v>
      </c>
      <c r="K952" s="208" t="s">
        <v>182</v>
      </c>
      <c r="L952" s="100"/>
      <c r="M952" s="212" t="s">
        <v>3</v>
      </c>
      <c r="N952" s="163" t="s">
        <v>42</v>
      </c>
      <c r="P952" s="164">
        <f>O952*H952</f>
        <v>0</v>
      </c>
      <c r="Q952" s="164">
        <v>0</v>
      </c>
      <c r="R952" s="164">
        <f>Q952*H952</f>
        <v>0</v>
      </c>
      <c r="S952" s="164">
        <v>0</v>
      </c>
      <c r="T952" s="165">
        <f>S952*H952</f>
        <v>0</v>
      </c>
      <c r="AR952" s="166" t="s">
        <v>183</v>
      </c>
      <c r="AT952" s="166" t="s">
        <v>178</v>
      </c>
      <c r="AU952" s="166" t="s">
        <v>195</v>
      </c>
      <c r="AY952" s="92" t="s">
        <v>176</v>
      </c>
      <c r="BE952" s="167">
        <f>IF(N952="základní",J952,0)</f>
        <v>0</v>
      </c>
      <c r="BF952" s="167">
        <f>IF(N952="snížená",J952,0)</f>
        <v>0</v>
      </c>
      <c r="BG952" s="167">
        <f>IF(N952="zákl. přenesená",J952,0)</f>
        <v>0</v>
      </c>
      <c r="BH952" s="167">
        <f>IF(N952="sníž. přenesená",J952,0)</f>
        <v>0</v>
      </c>
      <c r="BI952" s="167">
        <f>IF(N952="nulová",J952,0)</f>
        <v>0</v>
      </c>
      <c r="BJ952" s="92" t="s">
        <v>15</v>
      </c>
      <c r="BK952" s="167">
        <f>ROUND(I952*H952,2)</f>
        <v>0</v>
      </c>
      <c r="BL952" s="92" t="s">
        <v>183</v>
      </c>
      <c r="BM952" s="166" t="s">
        <v>1189</v>
      </c>
    </row>
    <row r="953" spans="2:47" s="99" customFormat="1" ht="12">
      <c r="B953" s="100"/>
      <c r="D953" s="168" t="s">
        <v>185</v>
      </c>
      <c r="F953" s="169" t="s">
        <v>1190</v>
      </c>
      <c r="I953" s="5"/>
      <c r="L953" s="100"/>
      <c r="M953" s="170"/>
      <c r="T953" s="171"/>
      <c r="AT953" s="92" t="s">
        <v>185</v>
      </c>
      <c r="AU953" s="92" t="s">
        <v>195</v>
      </c>
    </row>
    <row r="954" spans="2:65" s="99" customFormat="1" ht="24.2" customHeight="1">
      <c r="B954" s="100"/>
      <c r="C954" s="206" t="s">
        <v>1191</v>
      </c>
      <c r="D954" s="206" t="s">
        <v>178</v>
      </c>
      <c r="E954" s="207" t="s">
        <v>1192</v>
      </c>
      <c r="F954" s="208" t="s">
        <v>1193</v>
      </c>
      <c r="G954" s="209" t="s">
        <v>181</v>
      </c>
      <c r="H954" s="210">
        <v>736</v>
      </c>
      <c r="I954" s="4"/>
      <c r="J954" s="211">
        <f>ROUND(I954*H954,2)</f>
        <v>0</v>
      </c>
      <c r="K954" s="208" t="s">
        <v>182</v>
      </c>
      <c r="L954" s="100"/>
      <c r="M954" s="212" t="s">
        <v>3</v>
      </c>
      <c r="N954" s="163" t="s">
        <v>42</v>
      </c>
      <c r="P954" s="164">
        <f>O954*H954</f>
        <v>0</v>
      </c>
      <c r="Q954" s="164">
        <v>0</v>
      </c>
      <c r="R954" s="164">
        <f>Q954*H954</f>
        <v>0</v>
      </c>
      <c r="S954" s="164">
        <v>0</v>
      </c>
      <c r="T954" s="165">
        <f>S954*H954</f>
        <v>0</v>
      </c>
      <c r="AR954" s="166" t="s">
        <v>183</v>
      </c>
      <c r="AT954" s="166" t="s">
        <v>178</v>
      </c>
      <c r="AU954" s="166" t="s">
        <v>195</v>
      </c>
      <c r="AY954" s="92" t="s">
        <v>176</v>
      </c>
      <c r="BE954" s="167">
        <f>IF(N954="základní",J954,0)</f>
        <v>0</v>
      </c>
      <c r="BF954" s="167">
        <f>IF(N954="snížená",J954,0)</f>
        <v>0</v>
      </c>
      <c r="BG954" s="167">
        <f>IF(N954="zákl. přenesená",J954,0)</f>
        <v>0</v>
      </c>
      <c r="BH954" s="167">
        <f>IF(N954="sníž. přenesená",J954,0)</f>
        <v>0</v>
      </c>
      <c r="BI954" s="167">
        <f>IF(N954="nulová",J954,0)</f>
        <v>0</v>
      </c>
      <c r="BJ954" s="92" t="s">
        <v>15</v>
      </c>
      <c r="BK954" s="167">
        <f>ROUND(I954*H954,2)</f>
        <v>0</v>
      </c>
      <c r="BL954" s="92" t="s">
        <v>183</v>
      </c>
      <c r="BM954" s="166" t="s">
        <v>1194</v>
      </c>
    </row>
    <row r="955" spans="2:47" s="99" customFormat="1" ht="12">
      <c r="B955" s="100"/>
      <c r="D955" s="168" t="s">
        <v>185</v>
      </c>
      <c r="F955" s="169" t="s">
        <v>1195</v>
      </c>
      <c r="I955" s="5"/>
      <c r="L955" s="100"/>
      <c r="M955" s="170"/>
      <c r="T955" s="171"/>
      <c r="AT955" s="92" t="s">
        <v>185</v>
      </c>
      <c r="AU955" s="92" t="s">
        <v>195</v>
      </c>
    </row>
    <row r="956" spans="2:65" s="99" customFormat="1" ht="24.2" customHeight="1">
      <c r="B956" s="100"/>
      <c r="C956" s="206" t="s">
        <v>1196</v>
      </c>
      <c r="D956" s="206" t="s">
        <v>178</v>
      </c>
      <c r="E956" s="207" t="s">
        <v>1197</v>
      </c>
      <c r="F956" s="208" t="s">
        <v>1198</v>
      </c>
      <c r="G956" s="209" t="s">
        <v>181</v>
      </c>
      <c r="H956" s="210">
        <v>91264</v>
      </c>
      <c r="I956" s="4"/>
      <c r="J956" s="211">
        <f>ROUND(I956*H956,2)</f>
        <v>0</v>
      </c>
      <c r="K956" s="208" t="s">
        <v>182</v>
      </c>
      <c r="L956" s="100"/>
      <c r="M956" s="212" t="s">
        <v>3</v>
      </c>
      <c r="N956" s="163" t="s">
        <v>42</v>
      </c>
      <c r="P956" s="164">
        <f>O956*H956</f>
        <v>0</v>
      </c>
      <c r="Q956" s="164">
        <v>0</v>
      </c>
      <c r="R956" s="164">
        <f>Q956*H956</f>
        <v>0</v>
      </c>
      <c r="S956" s="164">
        <v>0</v>
      </c>
      <c r="T956" s="165">
        <f>S956*H956</f>
        <v>0</v>
      </c>
      <c r="AR956" s="166" t="s">
        <v>183</v>
      </c>
      <c r="AT956" s="166" t="s">
        <v>178</v>
      </c>
      <c r="AU956" s="166" t="s">
        <v>195</v>
      </c>
      <c r="AY956" s="92" t="s">
        <v>176</v>
      </c>
      <c r="BE956" s="167">
        <f>IF(N956="základní",J956,0)</f>
        <v>0</v>
      </c>
      <c r="BF956" s="167">
        <f>IF(N956="snížená",J956,0)</f>
        <v>0</v>
      </c>
      <c r="BG956" s="167">
        <f>IF(N956="zákl. přenesená",J956,0)</f>
        <v>0</v>
      </c>
      <c r="BH956" s="167">
        <f>IF(N956="sníž. přenesená",J956,0)</f>
        <v>0</v>
      </c>
      <c r="BI956" s="167">
        <f>IF(N956="nulová",J956,0)</f>
        <v>0</v>
      </c>
      <c r="BJ956" s="92" t="s">
        <v>15</v>
      </c>
      <c r="BK956" s="167">
        <f>ROUND(I956*H956,2)</f>
        <v>0</v>
      </c>
      <c r="BL956" s="92" t="s">
        <v>183</v>
      </c>
      <c r="BM956" s="166" t="s">
        <v>1199</v>
      </c>
    </row>
    <row r="957" spans="2:47" s="99" customFormat="1" ht="12">
      <c r="B957" s="100"/>
      <c r="D957" s="168" t="s">
        <v>185</v>
      </c>
      <c r="F957" s="169" t="s">
        <v>1200</v>
      </c>
      <c r="I957" s="5"/>
      <c r="L957" s="100"/>
      <c r="M957" s="170"/>
      <c r="T957" s="171"/>
      <c r="AT957" s="92" t="s">
        <v>185</v>
      </c>
      <c r="AU957" s="92" t="s">
        <v>195</v>
      </c>
    </row>
    <row r="958" spans="2:65" s="99" customFormat="1" ht="24.2" customHeight="1">
      <c r="B958" s="100"/>
      <c r="C958" s="206" t="s">
        <v>1201</v>
      </c>
      <c r="D958" s="206" t="s">
        <v>178</v>
      </c>
      <c r="E958" s="207" t="s">
        <v>1202</v>
      </c>
      <c r="F958" s="208" t="s">
        <v>1203</v>
      </c>
      <c r="G958" s="209" t="s">
        <v>181</v>
      </c>
      <c r="H958" s="210">
        <v>736</v>
      </c>
      <c r="I958" s="4"/>
      <c r="J958" s="211">
        <f>ROUND(I958*H958,2)</f>
        <v>0</v>
      </c>
      <c r="K958" s="208" t="s">
        <v>182</v>
      </c>
      <c r="L958" s="100"/>
      <c r="M958" s="212" t="s">
        <v>3</v>
      </c>
      <c r="N958" s="163" t="s">
        <v>42</v>
      </c>
      <c r="P958" s="164">
        <f>O958*H958</f>
        <v>0</v>
      </c>
      <c r="Q958" s="164">
        <v>0</v>
      </c>
      <c r="R958" s="164">
        <f>Q958*H958</f>
        <v>0</v>
      </c>
      <c r="S958" s="164">
        <v>0</v>
      </c>
      <c r="T958" s="165">
        <f>S958*H958</f>
        <v>0</v>
      </c>
      <c r="AR958" s="166" t="s">
        <v>183</v>
      </c>
      <c r="AT958" s="166" t="s">
        <v>178</v>
      </c>
      <c r="AU958" s="166" t="s">
        <v>195</v>
      </c>
      <c r="AY958" s="92" t="s">
        <v>176</v>
      </c>
      <c r="BE958" s="167">
        <f>IF(N958="základní",J958,0)</f>
        <v>0</v>
      </c>
      <c r="BF958" s="167">
        <f>IF(N958="snížená",J958,0)</f>
        <v>0</v>
      </c>
      <c r="BG958" s="167">
        <f>IF(N958="zákl. přenesená",J958,0)</f>
        <v>0</v>
      </c>
      <c r="BH958" s="167">
        <f>IF(N958="sníž. přenesená",J958,0)</f>
        <v>0</v>
      </c>
      <c r="BI958" s="167">
        <f>IF(N958="nulová",J958,0)</f>
        <v>0</v>
      </c>
      <c r="BJ958" s="92" t="s">
        <v>15</v>
      </c>
      <c r="BK958" s="167">
        <f>ROUND(I958*H958,2)</f>
        <v>0</v>
      </c>
      <c r="BL958" s="92" t="s">
        <v>183</v>
      </c>
      <c r="BM958" s="166" t="s">
        <v>1204</v>
      </c>
    </row>
    <row r="959" spans="2:47" s="99" customFormat="1" ht="12">
      <c r="B959" s="100"/>
      <c r="D959" s="168" t="s">
        <v>185</v>
      </c>
      <c r="F959" s="169" t="s">
        <v>1205</v>
      </c>
      <c r="I959" s="5"/>
      <c r="L959" s="100"/>
      <c r="M959" s="170"/>
      <c r="T959" s="171"/>
      <c r="AT959" s="92" t="s">
        <v>185</v>
      </c>
      <c r="AU959" s="92" t="s">
        <v>195</v>
      </c>
    </row>
    <row r="960" spans="2:63" s="151" customFormat="1" ht="20.85" customHeight="1">
      <c r="B960" s="152"/>
      <c r="D960" s="153" t="s">
        <v>70</v>
      </c>
      <c r="E960" s="161" t="s">
        <v>995</v>
      </c>
      <c r="F960" s="161" t="s">
        <v>1206</v>
      </c>
      <c r="I960" s="3"/>
      <c r="J960" s="162">
        <f>BK960</f>
        <v>0</v>
      </c>
      <c r="L960" s="152"/>
      <c r="M960" s="156"/>
      <c r="P960" s="157">
        <f>SUM(P961:P974)</f>
        <v>0</v>
      </c>
      <c r="R960" s="157">
        <f>SUM(R961:R974)</f>
        <v>0.02528</v>
      </c>
      <c r="T960" s="158">
        <f>SUM(T961:T974)</f>
        <v>0</v>
      </c>
      <c r="AR960" s="153" t="s">
        <v>15</v>
      </c>
      <c r="AT960" s="159" t="s">
        <v>70</v>
      </c>
      <c r="AU960" s="159" t="s">
        <v>79</v>
      </c>
      <c r="AY960" s="153" t="s">
        <v>176</v>
      </c>
      <c r="BK960" s="160">
        <f>SUM(BK961:BK974)</f>
        <v>0</v>
      </c>
    </row>
    <row r="961" spans="2:65" s="99" customFormat="1" ht="37.9" customHeight="1">
      <c r="B961" s="100"/>
      <c r="C961" s="206" t="s">
        <v>1207</v>
      </c>
      <c r="D961" s="206" t="s">
        <v>178</v>
      </c>
      <c r="E961" s="207" t="s">
        <v>1208</v>
      </c>
      <c r="F961" s="208" t="s">
        <v>1209</v>
      </c>
      <c r="G961" s="209" t="s">
        <v>181</v>
      </c>
      <c r="H961" s="210">
        <v>632</v>
      </c>
      <c r="I961" s="4"/>
      <c r="J961" s="211">
        <f>ROUND(I961*H961,2)</f>
        <v>0</v>
      </c>
      <c r="K961" s="208" t="s">
        <v>182</v>
      </c>
      <c r="L961" s="100"/>
      <c r="M961" s="212" t="s">
        <v>3</v>
      </c>
      <c r="N961" s="163" t="s">
        <v>42</v>
      </c>
      <c r="P961" s="164">
        <f>O961*H961</f>
        <v>0</v>
      </c>
      <c r="Q961" s="164">
        <v>4E-05</v>
      </c>
      <c r="R961" s="164">
        <f>Q961*H961</f>
        <v>0.02528</v>
      </c>
      <c r="S961" s="164">
        <v>0</v>
      </c>
      <c r="T961" s="165">
        <f>S961*H961</f>
        <v>0</v>
      </c>
      <c r="AR961" s="166" t="s">
        <v>183</v>
      </c>
      <c r="AT961" s="166" t="s">
        <v>178</v>
      </c>
      <c r="AU961" s="166" t="s">
        <v>195</v>
      </c>
      <c r="AY961" s="92" t="s">
        <v>176</v>
      </c>
      <c r="BE961" s="167">
        <f>IF(N961="základní",J961,0)</f>
        <v>0</v>
      </c>
      <c r="BF961" s="167">
        <f>IF(N961="snížená",J961,0)</f>
        <v>0</v>
      </c>
      <c r="BG961" s="167">
        <f>IF(N961="zákl. přenesená",J961,0)</f>
        <v>0</v>
      </c>
      <c r="BH961" s="167">
        <f>IF(N961="sníž. přenesená",J961,0)</f>
        <v>0</v>
      </c>
      <c r="BI961" s="167">
        <f>IF(N961="nulová",J961,0)</f>
        <v>0</v>
      </c>
      <c r="BJ961" s="92" t="s">
        <v>15</v>
      </c>
      <c r="BK961" s="167">
        <f>ROUND(I961*H961,2)</f>
        <v>0</v>
      </c>
      <c r="BL961" s="92" t="s">
        <v>183</v>
      </c>
      <c r="BM961" s="166" t="s">
        <v>1210</v>
      </c>
    </row>
    <row r="962" spans="2:47" s="99" customFormat="1" ht="12">
      <c r="B962" s="100"/>
      <c r="D962" s="168" t="s">
        <v>185</v>
      </c>
      <c r="F962" s="169" t="s">
        <v>1211</v>
      </c>
      <c r="I962" s="5"/>
      <c r="L962" s="100"/>
      <c r="M962" s="170"/>
      <c r="T962" s="171"/>
      <c r="AT962" s="92" t="s">
        <v>185</v>
      </c>
      <c r="AU962" s="92" t="s">
        <v>195</v>
      </c>
    </row>
    <row r="963" spans="2:51" s="180" customFormat="1" ht="12">
      <c r="B963" s="181"/>
      <c r="D963" s="174" t="s">
        <v>187</v>
      </c>
      <c r="E963" s="182" t="s">
        <v>3</v>
      </c>
      <c r="F963" s="183" t="s">
        <v>453</v>
      </c>
      <c r="H963" s="182" t="s">
        <v>3</v>
      </c>
      <c r="I963" s="7"/>
      <c r="L963" s="181"/>
      <c r="M963" s="184"/>
      <c r="T963" s="185"/>
      <c r="AT963" s="182" t="s">
        <v>187</v>
      </c>
      <c r="AU963" s="182" t="s">
        <v>195</v>
      </c>
      <c r="AV963" s="180" t="s">
        <v>15</v>
      </c>
      <c r="AW963" s="180" t="s">
        <v>33</v>
      </c>
      <c r="AX963" s="180" t="s">
        <v>71</v>
      </c>
      <c r="AY963" s="182" t="s">
        <v>176</v>
      </c>
    </row>
    <row r="964" spans="2:51" s="172" customFormat="1" ht="12">
      <c r="B964" s="173"/>
      <c r="D964" s="174" t="s">
        <v>187</v>
      </c>
      <c r="E964" s="175" t="s">
        <v>3</v>
      </c>
      <c r="F964" s="176" t="s">
        <v>264</v>
      </c>
      <c r="H964" s="177">
        <v>577.5</v>
      </c>
      <c r="I964" s="6"/>
      <c r="L964" s="173"/>
      <c r="M964" s="178"/>
      <c r="T964" s="179"/>
      <c r="AT964" s="175" t="s">
        <v>187</v>
      </c>
      <c r="AU964" s="175" t="s">
        <v>195</v>
      </c>
      <c r="AV964" s="172" t="s">
        <v>79</v>
      </c>
      <c r="AW964" s="172" t="s">
        <v>33</v>
      </c>
      <c r="AX964" s="172" t="s">
        <v>71</v>
      </c>
      <c r="AY964" s="175" t="s">
        <v>176</v>
      </c>
    </row>
    <row r="965" spans="2:51" s="180" customFormat="1" ht="12">
      <c r="B965" s="181"/>
      <c r="D965" s="174" t="s">
        <v>187</v>
      </c>
      <c r="E965" s="182" t="s">
        <v>3</v>
      </c>
      <c r="F965" s="183" t="s">
        <v>584</v>
      </c>
      <c r="H965" s="182" t="s">
        <v>3</v>
      </c>
      <c r="I965" s="7"/>
      <c r="L965" s="181"/>
      <c r="M965" s="184"/>
      <c r="T965" s="185"/>
      <c r="AT965" s="182" t="s">
        <v>187</v>
      </c>
      <c r="AU965" s="182" t="s">
        <v>195</v>
      </c>
      <c r="AV965" s="180" t="s">
        <v>15</v>
      </c>
      <c r="AW965" s="180" t="s">
        <v>33</v>
      </c>
      <c r="AX965" s="180" t="s">
        <v>71</v>
      </c>
      <c r="AY965" s="182" t="s">
        <v>176</v>
      </c>
    </row>
    <row r="966" spans="2:51" s="172" customFormat="1" ht="12">
      <c r="B966" s="173"/>
      <c r="D966" s="174" t="s">
        <v>187</v>
      </c>
      <c r="E966" s="175" t="s">
        <v>3</v>
      </c>
      <c r="F966" s="176" t="s">
        <v>1212</v>
      </c>
      <c r="H966" s="177">
        <v>54.5</v>
      </c>
      <c r="I966" s="6"/>
      <c r="L966" s="173"/>
      <c r="M966" s="178"/>
      <c r="T966" s="179"/>
      <c r="AT966" s="175" t="s">
        <v>187</v>
      </c>
      <c r="AU966" s="175" t="s">
        <v>195</v>
      </c>
      <c r="AV966" s="172" t="s">
        <v>79</v>
      </c>
      <c r="AW966" s="172" t="s">
        <v>33</v>
      </c>
      <c r="AX966" s="172" t="s">
        <v>71</v>
      </c>
      <c r="AY966" s="175" t="s">
        <v>176</v>
      </c>
    </row>
    <row r="967" spans="2:51" s="186" customFormat="1" ht="12">
      <c r="B967" s="187"/>
      <c r="D967" s="174" t="s">
        <v>187</v>
      </c>
      <c r="E967" s="188" t="s">
        <v>3</v>
      </c>
      <c r="F967" s="189" t="s">
        <v>206</v>
      </c>
      <c r="H967" s="190">
        <v>632</v>
      </c>
      <c r="I967" s="8"/>
      <c r="L967" s="187"/>
      <c r="M967" s="191"/>
      <c r="T967" s="192"/>
      <c r="AT967" s="188" t="s">
        <v>187</v>
      </c>
      <c r="AU967" s="188" t="s">
        <v>195</v>
      </c>
      <c r="AV967" s="186" t="s">
        <v>183</v>
      </c>
      <c r="AW967" s="186" t="s">
        <v>33</v>
      </c>
      <c r="AX967" s="186" t="s">
        <v>15</v>
      </c>
      <c r="AY967" s="188" t="s">
        <v>176</v>
      </c>
    </row>
    <row r="968" spans="2:65" s="99" customFormat="1" ht="16.5" customHeight="1">
      <c r="B968" s="100"/>
      <c r="C968" s="206" t="s">
        <v>1213</v>
      </c>
      <c r="D968" s="206" t="s">
        <v>178</v>
      </c>
      <c r="E968" s="207" t="s">
        <v>1214</v>
      </c>
      <c r="F968" s="208" t="s">
        <v>1215</v>
      </c>
      <c r="G968" s="209" t="s">
        <v>291</v>
      </c>
      <c r="H968" s="210">
        <v>12</v>
      </c>
      <c r="I968" s="4"/>
      <c r="J968" s="211">
        <f>ROUND(I968*H968,2)</f>
        <v>0</v>
      </c>
      <c r="K968" s="208" t="s">
        <v>3</v>
      </c>
      <c r="L968" s="100"/>
      <c r="M968" s="212" t="s">
        <v>3</v>
      </c>
      <c r="N968" s="163" t="s">
        <v>42</v>
      </c>
      <c r="P968" s="164">
        <f>O968*H968</f>
        <v>0</v>
      </c>
      <c r="Q968" s="164">
        <v>0</v>
      </c>
      <c r="R968" s="164">
        <f>Q968*H968</f>
        <v>0</v>
      </c>
      <c r="S968" s="164">
        <v>0</v>
      </c>
      <c r="T968" s="165">
        <f>S968*H968</f>
        <v>0</v>
      </c>
      <c r="AR968" s="166" t="s">
        <v>183</v>
      </c>
      <c r="AT968" s="166" t="s">
        <v>178</v>
      </c>
      <c r="AU968" s="166" t="s">
        <v>195</v>
      </c>
      <c r="AY968" s="92" t="s">
        <v>176</v>
      </c>
      <c r="BE968" s="167">
        <f>IF(N968="základní",J968,0)</f>
        <v>0</v>
      </c>
      <c r="BF968" s="167">
        <f>IF(N968="snížená",J968,0)</f>
        <v>0</v>
      </c>
      <c r="BG968" s="167">
        <f>IF(N968="zákl. přenesená",J968,0)</f>
        <v>0</v>
      </c>
      <c r="BH968" s="167">
        <f>IF(N968="sníž. přenesená",J968,0)</f>
        <v>0</v>
      </c>
      <c r="BI968" s="167">
        <f>IF(N968="nulová",J968,0)</f>
        <v>0</v>
      </c>
      <c r="BJ968" s="92" t="s">
        <v>15</v>
      </c>
      <c r="BK968" s="167">
        <f>ROUND(I968*H968,2)</f>
        <v>0</v>
      </c>
      <c r="BL968" s="92" t="s">
        <v>183</v>
      </c>
      <c r="BM968" s="166" t="s">
        <v>1216</v>
      </c>
    </row>
    <row r="969" spans="2:65" s="99" customFormat="1" ht="16.5" customHeight="1">
      <c r="B969" s="100"/>
      <c r="C969" s="206" t="s">
        <v>1217</v>
      </c>
      <c r="D969" s="206" t="s">
        <v>178</v>
      </c>
      <c r="E969" s="207" t="s">
        <v>1218</v>
      </c>
      <c r="F969" s="208" t="s">
        <v>1219</v>
      </c>
      <c r="G969" s="209" t="s">
        <v>291</v>
      </c>
      <c r="H969" s="210">
        <v>1</v>
      </c>
      <c r="I969" s="4"/>
      <c r="J969" s="211">
        <f>ROUND(I969*H969,2)</f>
        <v>0</v>
      </c>
      <c r="K969" s="208" t="s">
        <v>3</v>
      </c>
      <c r="L969" s="100"/>
      <c r="M969" s="212" t="s">
        <v>3</v>
      </c>
      <c r="N969" s="163" t="s">
        <v>42</v>
      </c>
      <c r="P969" s="164">
        <f>O969*H969</f>
        <v>0</v>
      </c>
      <c r="Q969" s="164">
        <v>0</v>
      </c>
      <c r="R969" s="164">
        <f>Q969*H969</f>
        <v>0</v>
      </c>
      <c r="S969" s="164">
        <v>0</v>
      </c>
      <c r="T969" s="165">
        <f>S969*H969</f>
        <v>0</v>
      </c>
      <c r="AR969" s="166" t="s">
        <v>183</v>
      </c>
      <c r="AT969" s="166" t="s">
        <v>178</v>
      </c>
      <c r="AU969" s="166" t="s">
        <v>195</v>
      </c>
      <c r="AY969" s="92" t="s">
        <v>176</v>
      </c>
      <c r="BE969" s="167">
        <f>IF(N969="základní",J969,0)</f>
        <v>0</v>
      </c>
      <c r="BF969" s="167">
        <f>IF(N969="snížená",J969,0)</f>
        <v>0</v>
      </c>
      <c r="BG969" s="167">
        <f>IF(N969="zákl. přenesená",J969,0)</f>
        <v>0</v>
      </c>
      <c r="BH969" s="167">
        <f>IF(N969="sníž. přenesená",J969,0)</f>
        <v>0</v>
      </c>
      <c r="BI969" s="167">
        <f>IF(N969="nulová",J969,0)</f>
        <v>0</v>
      </c>
      <c r="BJ969" s="92" t="s">
        <v>15</v>
      </c>
      <c r="BK969" s="167">
        <f>ROUND(I969*H969,2)</f>
        <v>0</v>
      </c>
      <c r="BL969" s="92" t="s">
        <v>183</v>
      </c>
      <c r="BM969" s="166" t="s">
        <v>1220</v>
      </c>
    </row>
    <row r="970" spans="2:65" s="99" customFormat="1" ht="16.5" customHeight="1">
      <c r="B970" s="100"/>
      <c r="C970" s="206" t="s">
        <v>1221</v>
      </c>
      <c r="D970" s="206" t="s">
        <v>178</v>
      </c>
      <c r="E970" s="207" t="s">
        <v>1222</v>
      </c>
      <c r="F970" s="208" t="s">
        <v>1223</v>
      </c>
      <c r="G970" s="209" t="s">
        <v>437</v>
      </c>
      <c r="H970" s="210">
        <v>1</v>
      </c>
      <c r="I970" s="4"/>
      <c r="J970" s="211">
        <f>ROUND(I970*H970,2)</f>
        <v>0</v>
      </c>
      <c r="K970" s="208" t="s">
        <v>3</v>
      </c>
      <c r="L970" s="100"/>
      <c r="M970" s="212" t="s">
        <v>3</v>
      </c>
      <c r="N970" s="163" t="s">
        <v>42</v>
      </c>
      <c r="P970" s="164">
        <f>O970*H970</f>
        <v>0</v>
      </c>
      <c r="Q970" s="164">
        <v>0</v>
      </c>
      <c r="R970" s="164">
        <f>Q970*H970</f>
        <v>0</v>
      </c>
      <c r="S970" s="164">
        <v>0</v>
      </c>
      <c r="T970" s="165">
        <f>S970*H970</f>
        <v>0</v>
      </c>
      <c r="AR970" s="166" t="s">
        <v>183</v>
      </c>
      <c r="AT970" s="166" t="s">
        <v>178</v>
      </c>
      <c r="AU970" s="166" t="s">
        <v>195</v>
      </c>
      <c r="AY970" s="92" t="s">
        <v>176</v>
      </c>
      <c r="BE970" s="167">
        <f>IF(N970="základní",J970,0)</f>
        <v>0</v>
      </c>
      <c r="BF970" s="167">
        <f>IF(N970="snížená",J970,0)</f>
        <v>0</v>
      </c>
      <c r="BG970" s="167">
        <f>IF(N970="zákl. přenesená",J970,0)</f>
        <v>0</v>
      </c>
      <c r="BH970" s="167">
        <f>IF(N970="sníž. přenesená",J970,0)</f>
        <v>0</v>
      </c>
      <c r="BI970" s="167">
        <f>IF(N970="nulová",J970,0)</f>
        <v>0</v>
      </c>
      <c r="BJ970" s="92" t="s">
        <v>15</v>
      </c>
      <c r="BK970" s="167">
        <f>ROUND(I970*H970,2)</f>
        <v>0</v>
      </c>
      <c r="BL970" s="92" t="s">
        <v>183</v>
      </c>
      <c r="BM970" s="166" t="s">
        <v>1224</v>
      </c>
    </row>
    <row r="971" spans="2:65" s="99" customFormat="1" ht="16.5" customHeight="1">
      <c r="B971" s="100"/>
      <c r="C971" s="206" t="s">
        <v>1225</v>
      </c>
      <c r="D971" s="206" t="s">
        <v>178</v>
      </c>
      <c r="E971" s="207" t="s">
        <v>1226</v>
      </c>
      <c r="F971" s="208" t="s">
        <v>1227</v>
      </c>
      <c r="G971" s="209" t="s">
        <v>437</v>
      </c>
      <c r="H971" s="210">
        <v>1</v>
      </c>
      <c r="I971" s="4"/>
      <c r="J971" s="211">
        <f>ROUND(I971*H971,2)</f>
        <v>0</v>
      </c>
      <c r="K971" s="208" t="s">
        <v>3</v>
      </c>
      <c r="L971" s="100"/>
      <c r="M971" s="212" t="s">
        <v>3</v>
      </c>
      <c r="N971" s="163" t="s">
        <v>42</v>
      </c>
      <c r="P971" s="164">
        <f>O971*H971</f>
        <v>0</v>
      </c>
      <c r="Q971" s="164">
        <v>0</v>
      </c>
      <c r="R971" s="164">
        <f>Q971*H971</f>
        <v>0</v>
      </c>
      <c r="S971" s="164">
        <v>0</v>
      </c>
      <c r="T971" s="165">
        <f>S971*H971</f>
        <v>0</v>
      </c>
      <c r="AR971" s="166" t="s">
        <v>183</v>
      </c>
      <c r="AT971" s="166" t="s">
        <v>178</v>
      </c>
      <c r="AU971" s="166" t="s">
        <v>195</v>
      </c>
      <c r="AY971" s="92" t="s">
        <v>176</v>
      </c>
      <c r="BE971" s="167">
        <f>IF(N971="základní",J971,0)</f>
        <v>0</v>
      </c>
      <c r="BF971" s="167">
        <f>IF(N971="snížená",J971,0)</f>
        <v>0</v>
      </c>
      <c r="BG971" s="167">
        <f>IF(N971="zákl. přenesená",J971,0)</f>
        <v>0</v>
      </c>
      <c r="BH971" s="167">
        <f>IF(N971="sníž. přenesená",J971,0)</f>
        <v>0</v>
      </c>
      <c r="BI971" s="167">
        <f>IF(N971="nulová",J971,0)</f>
        <v>0</v>
      </c>
      <c r="BJ971" s="92" t="s">
        <v>15</v>
      </c>
      <c r="BK971" s="167">
        <f>ROUND(I971*H971,2)</f>
        <v>0</v>
      </c>
      <c r="BL971" s="92" t="s">
        <v>183</v>
      </c>
      <c r="BM971" s="166" t="s">
        <v>1228</v>
      </c>
    </row>
    <row r="972" spans="2:65" s="99" customFormat="1" ht="78" customHeight="1">
      <c r="B972" s="100"/>
      <c r="C972" s="206" t="s">
        <v>1229</v>
      </c>
      <c r="D972" s="206" t="s">
        <v>178</v>
      </c>
      <c r="E972" s="207" t="s">
        <v>1230</v>
      </c>
      <c r="F972" s="208" t="s">
        <v>1231</v>
      </c>
      <c r="G972" s="209" t="s">
        <v>269</v>
      </c>
      <c r="H972" s="210">
        <v>26</v>
      </c>
      <c r="I972" s="4"/>
      <c r="J972" s="211">
        <f>ROUND(I972*H972,2)</f>
        <v>0</v>
      </c>
      <c r="K972" s="208" t="s">
        <v>3</v>
      </c>
      <c r="L972" s="100"/>
      <c r="M972" s="212" t="s">
        <v>3</v>
      </c>
      <c r="N972" s="163" t="s">
        <v>42</v>
      </c>
      <c r="P972" s="164">
        <f>O972*H972</f>
        <v>0</v>
      </c>
      <c r="Q972" s="164">
        <v>0</v>
      </c>
      <c r="R972" s="164">
        <f>Q972*H972</f>
        <v>0</v>
      </c>
      <c r="S972" s="164">
        <v>0</v>
      </c>
      <c r="T972" s="165">
        <f>S972*H972</f>
        <v>0</v>
      </c>
      <c r="AR972" s="166" t="s">
        <v>183</v>
      </c>
      <c r="AT972" s="166" t="s">
        <v>178</v>
      </c>
      <c r="AU972" s="166" t="s">
        <v>195</v>
      </c>
      <c r="AY972" s="92" t="s">
        <v>176</v>
      </c>
      <c r="BE972" s="167">
        <f>IF(N972="základní",J972,0)</f>
        <v>0</v>
      </c>
      <c r="BF972" s="167">
        <f>IF(N972="snížená",J972,0)</f>
        <v>0</v>
      </c>
      <c r="BG972" s="167">
        <f>IF(N972="zákl. přenesená",J972,0)</f>
        <v>0</v>
      </c>
      <c r="BH972" s="167">
        <f>IF(N972="sníž. přenesená",J972,0)</f>
        <v>0</v>
      </c>
      <c r="BI972" s="167">
        <f>IF(N972="nulová",J972,0)</f>
        <v>0</v>
      </c>
      <c r="BJ972" s="92" t="s">
        <v>15</v>
      </c>
      <c r="BK972" s="167">
        <f>ROUND(I972*H972,2)</f>
        <v>0</v>
      </c>
      <c r="BL972" s="92" t="s">
        <v>183</v>
      </c>
      <c r="BM972" s="166" t="s">
        <v>1232</v>
      </c>
    </row>
    <row r="973" spans="2:51" s="172" customFormat="1" ht="12">
      <c r="B973" s="173"/>
      <c r="D973" s="174" t="s">
        <v>187</v>
      </c>
      <c r="E973" s="175" t="s">
        <v>3</v>
      </c>
      <c r="F973" s="176" t="s">
        <v>1233</v>
      </c>
      <c r="H973" s="177">
        <v>26</v>
      </c>
      <c r="I973" s="6"/>
      <c r="L973" s="173"/>
      <c r="M973" s="178"/>
      <c r="T973" s="179"/>
      <c r="AT973" s="175" t="s">
        <v>187</v>
      </c>
      <c r="AU973" s="175" t="s">
        <v>195</v>
      </c>
      <c r="AV973" s="172" t="s">
        <v>79</v>
      </c>
      <c r="AW973" s="172" t="s">
        <v>33</v>
      </c>
      <c r="AX973" s="172" t="s">
        <v>15</v>
      </c>
      <c r="AY973" s="175" t="s">
        <v>176</v>
      </c>
    </row>
    <row r="974" spans="2:65" s="99" customFormat="1" ht="16.5" customHeight="1">
      <c r="B974" s="100"/>
      <c r="C974" s="206" t="s">
        <v>1234</v>
      </c>
      <c r="D974" s="206" t="s">
        <v>178</v>
      </c>
      <c r="E974" s="207" t="s">
        <v>1235</v>
      </c>
      <c r="F974" s="208" t="s">
        <v>1236</v>
      </c>
      <c r="G974" s="209" t="s">
        <v>437</v>
      </c>
      <c r="H974" s="210">
        <v>1</v>
      </c>
      <c r="I974" s="4"/>
      <c r="J974" s="211">
        <f>ROUND(I974*H974,2)</f>
        <v>0</v>
      </c>
      <c r="K974" s="208" t="s">
        <v>3</v>
      </c>
      <c r="L974" s="100"/>
      <c r="M974" s="212" t="s">
        <v>3</v>
      </c>
      <c r="N974" s="163" t="s">
        <v>42</v>
      </c>
      <c r="P974" s="164">
        <f>O974*H974</f>
        <v>0</v>
      </c>
      <c r="Q974" s="164">
        <v>0</v>
      </c>
      <c r="R974" s="164">
        <f>Q974*H974</f>
        <v>0</v>
      </c>
      <c r="S974" s="164">
        <v>0</v>
      </c>
      <c r="T974" s="165">
        <f>S974*H974</f>
        <v>0</v>
      </c>
      <c r="AR974" s="166" t="s">
        <v>183</v>
      </c>
      <c r="AT974" s="166" t="s">
        <v>178</v>
      </c>
      <c r="AU974" s="166" t="s">
        <v>195</v>
      </c>
      <c r="AY974" s="92" t="s">
        <v>176</v>
      </c>
      <c r="BE974" s="167">
        <f>IF(N974="základní",J974,0)</f>
        <v>0</v>
      </c>
      <c r="BF974" s="167">
        <f>IF(N974="snížená",J974,0)</f>
        <v>0</v>
      </c>
      <c r="BG974" s="167">
        <f>IF(N974="zákl. přenesená",J974,0)</f>
        <v>0</v>
      </c>
      <c r="BH974" s="167">
        <f>IF(N974="sníž. přenesená",J974,0)</f>
        <v>0</v>
      </c>
      <c r="BI974" s="167">
        <f>IF(N974="nulová",J974,0)</f>
        <v>0</v>
      </c>
      <c r="BJ974" s="92" t="s">
        <v>15</v>
      </c>
      <c r="BK974" s="167">
        <f>ROUND(I974*H974,2)</f>
        <v>0</v>
      </c>
      <c r="BL974" s="92" t="s">
        <v>183</v>
      </c>
      <c r="BM974" s="166" t="s">
        <v>1237</v>
      </c>
    </row>
    <row r="975" spans="2:63" s="151" customFormat="1" ht="20.85" customHeight="1">
      <c r="B975" s="152"/>
      <c r="D975" s="153" t="s">
        <v>70</v>
      </c>
      <c r="E975" s="161" t="s">
        <v>1015</v>
      </c>
      <c r="F975" s="161" t="s">
        <v>1238</v>
      </c>
      <c r="I975" s="3"/>
      <c r="J975" s="162">
        <f>BK975</f>
        <v>0</v>
      </c>
      <c r="L975" s="152"/>
      <c r="M975" s="156"/>
      <c r="P975" s="157">
        <f>SUM(P976:P979)</f>
        <v>0</v>
      </c>
      <c r="R975" s="157">
        <f>SUM(R976:R979)</f>
        <v>0</v>
      </c>
      <c r="T975" s="158">
        <f>SUM(T976:T979)</f>
        <v>3.456</v>
      </c>
      <c r="AR975" s="153" t="s">
        <v>15</v>
      </c>
      <c r="AT975" s="159" t="s">
        <v>70</v>
      </c>
      <c r="AU975" s="159" t="s">
        <v>79</v>
      </c>
      <c r="AY975" s="153" t="s">
        <v>176</v>
      </c>
      <c r="BK975" s="160">
        <f>SUM(BK976:BK979)</f>
        <v>0</v>
      </c>
    </row>
    <row r="976" spans="2:65" s="99" customFormat="1" ht="55.5" customHeight="1">
      <c r="B976" s="100"/>
      <c r="C976" s="206" t="s">
        <v>1239</v>
      </c>
      <c r="D976" s="206" t="s">
        <v>178</v>
      </c>
      <c r="E976" s="207" t="s">
        <v>1240</v>
      </c>
      <c r="F976" s="208" t="s">
        <v>1241</v>
      </c>
      <c r="G976" s="209" t="s">
        <v>191</v>
      </c>
      <c r="H976" s="210">
        <v>1.92</v>
      </c>
      <c r="I976" s="4"/>
      <c r="J976" s="211">
        <f>ROUND(I976*H976,2)</f>
        <v>0</v>
      </c>
      <c r="K976" s="208" t="s">
        <v>182</v>
      </c>
      <c r="L976" s="100"/>
      <c r="M976" s="212" t="s">
        <v>3</v>
      </c>
      <c r="N976" s="163" t="s">
        <v>42</v>
      </c>
      <c r="P976" s="164">
        <f>O976*H976</f>
        <v>0</v>
      </c>
      <c r="Q976" s="164">
        <v>0</v>
      </c>
      <c r="R976" s="164">
        <f>Q976*H976</f>
        <v>0</v>
      </c>
      <c r="S976" s="164">
        <v>1.8</v>
      </c>
      <c r="T976" s="165">
        <f>S976*H976</f>
        <v>3.456</v>
      </c>
      <c r="AR976" s="166" t="s">
        <v>183</v>
      </c>
      <c r="AT976" s="166" t="s">
        <v>178</v>
      </c>
      <c r="AU976" s="166" t="s">
        <v>195</v>
      </c>
      <c r="AY976" s="92" t="s">
        <v>176</v>
      </c>
      <c r="BE976" s="167">
        <f>IF(N976="základní",J976,0)</f>
        <v>0</v>
      </c>
      <c r="BF976" s="167">
        <f>IF(N976="snížená",J976,0)</f>
        <v>0</v>
      </c>
      <c r="BG976" s="167">
        <f>IF(N976="zákl. přenesená",J976,0)</f>
        <v>0</v>
      </c>
      <c r="BH976" s="167">
        <f>IF(N976="sníž. přenesená",J976,0)</f>
        <v>0</v>
      </c>
      <c r="BI976" s="167">
        <f>IF(N976="nulová",J976,0)</f>
        <v>0</v>
      </c>
      <c r="BJ976" s="92" t="s">
        <v>15</v>
      </c>
      <c r="BK976" s="167">
        <f>ROUND(I976*H976,2)</f>
        <v>0</v>
      </c>
      <c r="BL976" s="92" t="s">
        <v>183</v>
      </c>
      <c r="BM976" s="166" t="s">
        <v>1242</v>
      </c>
    </row>
    <row r="977" spans="2:47" s="99" customFormat="1" ht="12">
      <c r="B977" s="100"/>
      <c r="D977" s="168" t="s">
        <v>185</v>
      </c>
      <c r="F977" s="169" t="s">
        <v>1243</v>
      </c>
      <c r="I977" s="5"/>
      <c r="L977" s="100"/>
      <c r="M977" s="170"/>
      <c r="T977" s="171"/>
      <c r="AT977" s="92" t="s">
        <v>185</v>
      </c>
      <c r="AU977" s="92" t="s">
        <v>195</v>
      </c>
    </row>
    <row r="978" spans="2:51" s="180" customFormat="1" ht="12">
      <c r="B978" s="181"/>
      <c r="D978" s="174" t="s">
        <v>187</v>
      </c>
      <c r="E978" s="182" t="s">
        <v>3</v>
      </c>
      <c r="F978" s="183" t="s">
        <v>531</v>
      </c>
      <c r="H978" s="182" t="s">
        <v>3</v>
      </c>
      <c r="I978" s="7"/>
      <c r="L978" s="181"/>
      <c r="M978" s="184"/>
      <c r="T978" s="185"/>
      <c r="AT978" s="182" t="s">
        <v>187</v>
      </c>
      <c r="AU978" s="182" t="s">
        <v>195</v>
      </c>
      <c r="AV978" s="180" t="s">
        <v>15</v>
      </c>
      <c r="AW978" s="180" t="s">
        <v>33</v>
      </c>
      <c r="AX978" s="180" t="s">
        <v>71</v>
      </c>
      <c r="AY978" s="182" t="s">
        <v>176</v>
      </c>
    </row>
    <row r="979" spans="2:51" s="172" customFormat="1" ht="12">
      <c r="B979" s="173"/>
      <c r="D979" s="174" t="s">
        <v>187</v>
      </c>
      <c r="E979" s="175" t="s">
        <v>3</v>
      </c>
      <c r="F979" s="176" t="s">
        <v>1244</v>
      </c>
      <c r="H979" s="177">
        <v>1.92</v>
      </c>
      <c r="I979" s="6"/>
      <c r="L979" s="173"/>
      <c r="M979" s="178"/>
      <c r="T979" s="179"/>
      <c r="AT979" s="175" t="s">
        <v>187</v>
      </c>
      <c r="AU979" s="175" t="s">
        <v>195</v>
      </c>
      <c r="AV979" s="172" t="s">
        <v>79</v>
      </c>
      <c r="AW979" s="172" t="s">
        <v>33</v>
      </c>
      <c r="AX979" s="172" t="s">
        <v>15</v>
      </c>
      <c r="AY979" s="175" t="s">
        <v>176</v>
      </c>
    </row>
    <row r="980" spans="2:63" s="151" customFormat="1" ht="22.9" customHeight="1">
      <c r="B980" s="152"/>
      <c r="D980" s="153" t="s">
        <v>70</v>
      </c>
      <c r="E980" s="161" t="s">
        <v>1245</v>
      </c>
      <c r="F980" s="161" t="s">
        <v>1246</v>
      </c>
      <c r="I980" s="3"/>
      <c r="J980" s="162">
        <f>BK980</f>
        <v>0</v>
      </c>
      <c r="L980" s="152"/>
      <c r="M980" s="156"/>
      <c r="P980" s="157">
        <f>SUM(P981:P989)</f>
        <v>0</v>
      </c>
      <c r="R980" s="157">
        <f>SUM(R981:R989)</f>
        <v>0</v>
      </c>
      <c r="T980" s="158">
        <f>SUM(T981:T989)</f>
        <v>0</v>
      </c>
      <c r="AR980" s="153" t="s">
        <v>15</v>
      </c>
      <c r="AT980" s="159" t="s">
        <v>70</v>
      </c>
      <c r="AU980" s="159" t="s">
        <v>15</v>
      </c>
      <c r="AY980" s="153" t="s">
        <v>176</v>
      </c>
      <c r="BK980" s="160">
        <f>SUM(BK981:BK989)</f>
        <v>0</v>
      </c>
    </row>
    <row r="981" spans="2:65" s="99" customFormat="1" ht="37.9" customHeight="1">
      <c r="B981" s="100"/>
      <c r="C981" s="206" t="s">
        <v>1247</v>
      </c>
      <c r="D981" s="206" t="s">
        <v>178</v>
      </c>
      <c r="E981" s="207" t="s">
        <v>1248</v>
      </c>
      <c r="F981" s="208" t="s">
        <v>1249</v>
      </c>
      <c r="G981" s="209" t="s">
        <v>249</v>
      </c>
      <c r="H981" s="210">
        <v>3.696</v>
      </c>
      <c r="I981" s="4"/>
      <c r="J981" s="211">
        <f>ROUND(I981*H981,2)</f>
        <v>0</v>
      </c>
      <c r="K981" s="208" t="s">
        <v>182</v>
      </c>
      <c r="L981" s="100"/>
      <c r="M981" s="212" t="s">
        <v>3</v>
      </c>
      <c r="N981" s="163" t="s">
        <v>42</v>
      </c>
      <c r="P981" s="164">
        <f>O981*H981</f>
        <v>0</v>
      </c>
      <c r="Q981" s="164">
        <v>0</v>
      </c>
      <c r="R981" s="164">
        <f>Q981*H981</f>
        <v>0</v>
      </c>
      <c r="S981" s="164">
        <v>0</v>
      </c>
      <c r="T981" s="165">
        <f>S981*H981</f>
        <v>0</v>
      </c>
      <c r="AR981" s="166" t="s">
        <v>183</v>
      </c>
      <c r="AT981" s="166" t="s">
        <v>178</v>
      </c>
      <c r="AU981" s="166" t="s">
        <v>79</v>
      </c>
      <c r="AY981" s="92" t="s">
        <v>176</v>
      </c>
      <c r="BE981" s="167">
        <f>IF(N981="základní",J981,0)</f>
        <v>0</v>
      </c>
      <c r="BF981" s="167">
        <f>IF(N981="snížená",J981,0)</f>
        <v>0</v>
      </c>
      <c r="BG981" s="167">
        <f>IF(N981="zákl. přenesená",J981,0)</f>
        <v>0</v>
      </c>
      <c r="BH981" s="167">
        <f>IF(N981="sníž. přenesená",J981,0)</f>
        <v>0</v>
      </c>
      <c r="BI981" s="167">
        <f>IF(N981="nulová",J981,0)</f>
        <v>0</v>
      </c>
      <c r="BJ981" s="92" t="s">
        <v>15</v>
      </c>
      <c r="BK981" s="167">
        <f>ROUND(I981*H981,2)</f>
        <v>0</v>
      </c>
      <c r="BL981" s="92" t="s">
        <v>183</v>
      </c>
      <c r="BM981" s="166" t="s">
        <v>1250</v>
      </c>
    </row>
    <row r="982" spans="2:47" s="99" customFormat="1" ht="12">
      <c r="B982" s="100"/>
      <c r="D982" s="168" t="s">
        <v>185</v>
      </c>
      <c r="F982" s="169" t="s">
        <v>1251</v>
      </c>
      <c r="I982" s="5"/>
      <c r="L982" s="100"/>
      <c r="M982" s="170"/>
      <c r="T982" s="171"/>
      <c r="AT982" s="92" t="s">
        <v>185</v>
      </c>
      <c r="AU982" s="92" t="s">
        <v>79</v>
      </c>
    </row>
    <row r="983" spans="2:65" s="99" customFormat="1" ht="33" customHeight="1">
      <c r="B983" s="100"/>
      <c r="C983" s="206" t="s">
        <v>1252</v>
      </c>
      <c r="D983" s="206" t="s">
        <v>178</v>
      </c>
      <c r="E983" s="207" t="s">
        <v>1253</v>
      </c>
      <c r="F983" s="208" t="s">
        <v>1254</v>
      </c>
      <c r="G983" s="209" t="s">
        <v>249</v>
      </c>
      <c r="H983" s="210">
        <v>3.696</v>
      </c>
      <c r="I983" s="4"/>
      <c r="J983" s="211">
        <f>ROUND(I983*H983,2)</f>
        <v>0</v>
      </c>
      <c r="K983" s="208" t="s">
        <v>182</v>
      </c>
      <c r="L983" s="100"/>
      <c r="M983" s="212" t="s">
        <v>3</v>
      </c>
      <c r="N983" s="163" t="s">
        <v>42</v>
      </c>
      <c r="P983" s="164">
        <f>O983*H983</f>
        <v>0</v>
      </c>
      <c r="Q983" s="164">
        <v>0</v>
      </c>
      <c r="R983" s="164">
        <f>Q983*H983</f>
        <v>0</v>
      </c>
      <c r="S983" s="164">
        <v>0</v>
      </c>
      <c r="T983" s="165">
        <f>S983*H983</f>
        <v>0</v>
      </c>
      <c r="AR983" s="166" t="s">
        <v>183</v>
      </c>
      <c r="AT983" s="166" t="s">
        <v>178</v>
      </c>
      <c r="AU983" s="166" t="s">
        <v>79</v>
      </c>
      <c r="AY983" s="92" t="s">
        <v>176</v>
      </c>
      <c r="BE983" s="167">
        <f>IF(N983="základní",J983,0)</f>
        <v>0</v>
      </c>
      <c r="BF983" s="167">
        <f>IF(N983="snížená",J983,0)</f>
        <v>0</v>
      </c>
      <c r="BG983" s="167">
        <f>IF(N983="zákl. přenesená",J983,0)</f>
        <v>0</v>
      </c>
      <c r="BH983" s="167">
        <f>IF(N983="sníž. přenesená",J983,0)</f>
        <v>0</v>
      </c>
      <c r="BI983" s="167">
        <f>IF(N983="nulová",J983,0)</f>
        <v>0</v>
      </c>
      <c r="BJ983" s="92" t="s">
        <v>15</v>
      </c>
      <c r="BK983" s="167">
        <f>ROUND(I983*H983,2)</f>
        <v>0</v>
      </c>
      <c r="BL983" s="92" t="s">
        <v>183</v>
      </c>
      <c r="BM983" s="166" t="s">
        <v>1255</v>
      </c>
    </row>
    <row r="984" spans="2:47" s="99" customFormat="1" ht="12">
      <c r="B984" s="100"/>
      <c r="D984" s="168" t="s">
        <v>185</v>
      </c>
      <c r="F984" s="169" t="s">
        <v>1256</v>
      </c>
      <c r="I984" s="5"/>
      <c r="L984" s="100"/>
      <c r="M984" s="170"/>
      <c r="T984" s="171"/>
      <c r="AT984" s="92" t="s">
        <v>185</v>
      </c>
      <c r="AU984" s="92" t="s">
        <v>79</v>
      </c>
    </row>
    <row r="985" spans="2:65" s="99" customFormat="1" ht="44.25" customHeight="1">
      <c r="B985" s="100"/>
      <c r="C985" s="206" t="s">
        <v>1257</v>
      </c>
      <c r="D985" s="206" t="s">
        <v>178</v>
      </c>
      <c r="E985" s="207" t="s">
        <v>1258</v>
      </c>
      <c r="F985" s="208" t="s">
        <v>1259</v>
      </c>
      <c r="G985" s="209" t="s">
        <v>249</v>
      </c>
      <c r="H985" s="210">
        <v>55.44</v>
      </c>
      <c r="I985" s="4"/>
      <c r="J985" s="211">
        <f>ROUND(I985*H985,2)</f>
        <v>0</v>
      </c>
      <c r="K985" s="208" t="s">
        <v>182</v>
      </c>
      <c r="L985" s="100"/>
      <c r="M985" s="212" t="s">
        <v>3</v>
      </c>
      <c r="N985" s="163" t="s">
        <v>42</v>
      </c>
      <c r="P985" s="164">
        <f>O985*H985</f>
        <v>0</v>
      </c>
      <c r="Q985" s="164">
        <v>0</v>
      </c>
      <c r="R985" s="164">
        <f>Q985*H985</f>
        <v>0</v>
      </c>
      <c r="S985" s="164">
        <v>0</v>
      </c>
      <c r="T985" s="165">
        <f>S985*H985</f>
        <v>0</v>
      </c>
      <c r="AR985" s="166" t="s">
        <v>183</v>
      </c>
      <c r="AT985" s="166" t="s">
        <v>178</v>
      </c>
      <c r="AU985" s="166" t="s">
        <v>79</v>
      </c>
      <c r="AY985" s="92" t="s">
        <v>176</v>
      </c>
      <c r="BE985" s="167">
        <f>IF(N985="základní",J985,0)</f>
        <v>0</v>
      </c>
      <c r="BF985" s="167">
        <f>IF(N985="snížená",J985,0)</f>
        <v>0</v>
      </c>
      <c r="BG985" s="167">
        <f>IF(N985="zákl. přenesená",J985,0)</f>
        <v>0</v>
      </c>
      <c r="BH985" s="167">
        <f>IF(N985="sníž. přenesená",J985,0)</f>
        <v>0</v>
      </c>
      <c r="BI985" s="167">
        <f>IF(N985="nulová",J985,0)</f>
        <v>0</v>
      </c>
      <c r="BJ985" s="92" t="s">
        <v>15</v>
      </c>
      <c r="BK985" s="167">
        <f>ROUND(I985*H985,2)</f>
        <v>0</v>
      </c>
      <c r="BL985" s="92" t="s">
        <v>183</v>
      </c>
      <c r="BM985" s="166" t="s">
        <v>1260</v>
      </c>
    </row>
    <row r="986" spans="2:47" s="99" customFormat="1" ht="12">
      <c r="B986" s="100"/>
      <c r="D986" s="168" t="s">
        <v>185</v>
      </c>
      <c r="F986" s="169" t="s">
        <v>1261</v>
      </c>
      <c r="I986" s="5"/>
      <c r="L986" s="100"/>
      <c r="M986" s="170"/>
      <c r="T986" s="171"/>
      <c r="AT986" s="92" t="s">
        <v>185</v>
      </c>
      <c r="AU986" s="92" t="s">
        <v>79</v>
      </c>
    </row>
    <row r="987" spans="2:51" s="172" customFormat="1" ht="12">
      <c r="B987" s="173"/>
      <c r="D987" s="174" t="s">
        <v>187</v>
      </c>
      <c r="F987" s="176" t="s">
        <v>1262</v>
      </c>
      <c r="H987" s="177">
        <v>55.44</v>
      </c>
      <c r="I987" s="6"/>
      <c r="L987" s="173"/>
      <c r="M987" s="178"/>
      <c r="T987" s="179"/>
      <c r="AT987" s="175" t="s">
        <v>187</v>
      </c>
      <c r="AU987" s="175" t="s">
        <v>79</v>
      </c>
      <c r="AV987" s="172" t="s">
        <v>79</v>
      </c>
      <c r="AW987" s="172" t="s">
        <v>4</v>
      </c>
      <c r="AX987" s="172" t="s">
        <v>15</v>
      </c>
      <c r="AY987" s="175" t="s">
        <v>176</v>
      </c>
    </row>
    <row r="988" spans="2:65" s="99" customFormat="1" ht="44.25" customHeight="1">
      <c r="B988" s="100"/>
      <c r="C988" s="206" t="s">
        <v>1263</v>
      </c>
      <c r="D988" s="206" t="s">
        <v>178</v>
      </c>
      <c r="E988" s="207" t="s">
        <v>1264</v>
      </c>
      <c r="F988" s="208" t="s">
        <v>1265</v>
      </c>
      <c r="G988" s="209" t="s">
        <v>249</v>
      </c>
      <c r="H988" s="210">
        <v>3.696</v>
      </c>
      <c r="I988" s="4"/>
      <c r="J988" s="211">
        <f>ROUND(I988*H988,2)</f>
        <v>0</v>
      </c>
      <c r="K988" s="208" t="s">
        <v>182</v>
      </c>
      <c r="L988" s="100"/>
      <c r="M988" s="212" t="s">
        <v>3</v>
      </c>
      <c r="N988" s="163" t="s">
        <v>42</v>
      </c>
      <c r="P988" s="164">
        <f>O988*H988</f>
        <v>0</v>
      </c>
      <c r="Q988" s="164">
        <v>0</v>
      </c>
      <c r="R988" s="164">
        <f>Q988*H988</f>
        <v>0</v>
      </c>
      <c r="S988" s="164">
        <v>0</v>
      </c>
      <c r="T988" s="165">
        <f>S988*H988</f>
        <v>0</v>
      </c>
      <c r="AR988" s="166" t="s">
        <v>183</v>
      </c>
      <c r="AT988" s="166" t="s">
        <v>178</v>
      </c>
      <c r="AU988" s="166" t="s">
        <v>79</v>
      </c>
      <c r="AY988" s="92" t="s">
        <v>176</v>
      </c>
      <c r="BE988" s="167">
        <f>IF(N988="základní",J988,0)</f>
        <v>0</v>
      </c>
      <c r="BF988" s="167">
        <f>IF(N988="snížená",J988,0)</f>
        <v>0</v>
      </c>
      <c r="BG988" s="167">
        <f>IF(N988="zákl. přenesená",J988,0)</f>
        <v>0</v>
      </c>
      <c r="BH988" s="167">
        <f>IF(N988="sníž. přenesená",J988,0)</f>
        <v>0</v>
      </c>
      <c r="BI988" s="167">
        <f>IF(N988="nulová",J988,0)</f>
        <v>0</v>
      </c>
      <c r="BJ988" s="92" t="s">
        <v>15</v>
      </c>
      <c r="BK988" s="167">
        <f>ROUND(I988*H988,2)</f>
        <v>0</v>
      </c>
      <c r="BL988" s="92" t="s">
        <v>183</v>
      </c>
      <c r="BM988" s="166" t="s">
        <v>1266</v>
      </c>
    </row>
    <row r="989" spans="2:47" s="99" customFormat="1" ht="12">
      <c r="B989" s="100"/>
      <c r="D989" s="168" t="s">
        <v>185</v>
      </c>
      <c r="F989" s="169" t="s">
        <v>1267</v>
      </c>
      <c r="I989" s="5"/>
      <c r="L989" s="100"/>
      <c r="M989" s="170"/>
      <c r="T989" s="171"/>
      <c r="AT989" s="92" t="s">
        <v>185</v>
      </c>
      <c r="AU989" s="92" t="s">
        <v>79</v>
      </c>
    </row>
    <row r="990" spans="2:63" s="151" customFormat="1" ht="22.9" customHeight="1">
      <c r="B990" s="152"/>
      <c r="D990" s="153" t="s">
        <v>70</v>
      </c>
      <c r="E990" s="161" t="s">
        <v>1268</v>
      </c>
      <c r="F990" s="161" t="s">
        <v>1269</v>
      </c>
      <c r="I990" s="3"/>
      <c r="J990" s="162">
        <f>BK990</f>
        <v>0</v>
      </c>
      <c r="L990" s="152"/>
      <c r="M990" s="156"/>
      <c r="P990" s="157">
        <f>SUM(P991:P992)</f>
        <v>0</v>
      </c>
      <c r="R990" s="157">
        <f>SUM(R991:R992)</f>
        <v>0</v>
      </c>
      <c r="T990" s="158">
        <f>SUM(T991:T992)</f>
        <v>0</v>
      </c>
      <c r="AR990" s="153" t="s">
        <v>15</v>
      </c>
      <c r="AT990" s="159" t="s">
        <v>70</v>
      </c>
      <c r="AU990" s="159" t="s">
        <v>15</v>
      </c>
      <c r="AY990" s="153" t="s">
        <v>176</v>
      </c>
      <c r="BK990" s="160">
        <f>SUM(BK991:BK992)</f>
        <v>0</v>
      </c>
    </row>
    <row r="991" spans="2:65" s="99" customFormat="1" ht="55.5" customHeight="1">
      <c r="B991" s="100"/>
      <c r="C991" s="206" t="s">
        <v>1270</v>
      </c>
      <c r="D991" s="206" t="s">
        <v>178</v>
      </c>
      <c r="E991" s="207" t="s">
        <v>1271</v>
      </c>
      <c r="F991" s="208" t="s">
        <v>1272</v>
      </c>
      <c r="G991" s="209" t="s">
        <v>249</v>
      </c>
      <c r="H991" s="210">
        <v>1758.388</v>
      </c>
      <c r="I991" s="4"/>
      <c r="J991" s="211">
        <f>ROUND(I991*H991,2)</f>
        <v>0</v>
      </c>
      <c r="K991" s="208" t="s">
        <v>182</v>
      </c>
      <c r="L991" s="100"/>
      <c r="M991" s="212" t="s">
        <v>3</v>
      </c>
      <c r="N991" s="163" t="s">
        <v>42</v>
      </c>
      <c r="P991" s="164">
        <f>O991*H991</f>
        <v>0</v>
      </c>
      <c r="Q991" s="164">
        <v>0</v>
      </c>
      <c r="R991" s="164">
        <f>Q991*H991</f>
        <v>0</v>
      </c>
      <c r="S991" s="164">
        <v>0</v>
      </c>
      <c r="T991" s="165">
        <f>S991*H991</f>
        <v>0</v>
      </c>
      <c r="AR991" s="166" t="s">
        <v>183</v>
      </c>
      <c r="AT991" s="166" t="s">
        <v>178</v>
      </c>
      <c r="AU991" s="166" t="s">
        <v>79</v>
      </c>
      <c r="AY991" s="92" t="s">
        <v>176</v>
      </c>
      <c r="BE991" s="167">
        <f>IF(N991="základní",J991,0)</f>
        <v>0</v>
      </c>
      <c r="BF991" s="167">
        <f>IF(N991="snížená",J991,0)</f>
        <v>0</v>
      </c>
      <c r="BG991" s="167">
        <f>IF(N991="zákl. přenesená",J991,0)</f>
        <v>0</v>
      </c>
      <c r="BH991" s="167">
        <f>IF(N991="sníž. přenesená",J991,0)</f>
        <v>0</v>
      </c>
      <c r="BI991" s="167">
        <f>IF(N991="nulová",J991,0)</f>
        <v>0</v>
      </c>
      <c r="BJ991" s="92" t="s">
        <v>15</v>
      </c>
      <c r="BK991" s="167">
        <f>ROUND(I991*H991,2)</f>
        <v>0</v>
      </c>
      <c r="BL991" s="92" t="s">
        <v>183</v>
      </c>
      <c r="BM991" s="166" t="s">
        <v>1273</v>
      </c>
    </row>
    <row r="992" spans="2:47" s="99" customFormat="1" ht="12">
      <c r="B992" s="100"/>
      <c r="D992" s="168" t="s">
        <v>185</v>
      </c>
      <c r="F992" s="169" t="s">
        <v>1274</v>
      </c>
      <c r="I992" s="5"/>
      <c r="L992" s="100"/>
      <c r="M992" s="170"/>
      <c r="T992" s="171"/>
      <c r="AT992" s="92" t="s">
        <v>185</v>
      </c>
      <c r="AU992" s="92" t="s">
        <v>79</v>
      </c>
    </row>
    <row r="993" spans="2:63" s="151" customFormat="1" ht="25.9" customHeight="1">
      <c r="B993" s="152"/>
      <c r="D993" s="153" t="s">
        <v>70</v>
      </c>
      <c r="E993" s="154" t="s">
        <v>1275</v>
      </c>
      <c r="F993" s="154" t="s">
        <v>1276</v>
      </c>
      <c r="I993" s="3"/>
      <c r="J993" s="155">
        <f>BK993</f>
        <v>0</v>
      </c>
      <c r="L993" s="152"/>
      <c r="M993" s="156"/>
      <c r="P993" s="157">
        <f>P994+P1027+P1089+P1186+P1206+P1229+P1247+P1334+P1351+P1375+P1465+P1538+P1768+P1870</f>
        <v>0</v>
      </c>
      <c r="R993" s="157">
        <f>R994+R1027+R1089+R1186+R1206+R1229+R1247+R1334+R1351+R1375+R1465+R1538+R1768+R1870</f>
        <v>56.74639655000001</v>
      </c>
      <c r="T993" s="158">
        <f>T994+T1027+T1089+T1186+T1206+T1229+T1247+T1334+T1351+T1375+T1465+T1538+T1768+T1870</f>
        <v>0</v>
      </c>
      <c r="AR993" s="153" t="s">
        <v>79</v>
      </c>
      <c r="AT993" s="159" t="s">
        <v>70</v>
      </c>
      <c r="AU993" s="159" t="s">
        <v>71</v>
      </c>
      <c r="AY993" s="153" t="s">
        <v>176</v>
      </c>
      <c r="BK993" s="160">
        <f>BK994+BK1027+BK1089+BK1186+BK1206+BK1229+BK1247+BK1334+BK1351+BK1375+BK1465+BK1538+BK1768+BK1870</f>
        <v>0</v>
      </c>
    </row>
    <row r="994" spans="2:63" s="151" customFormat="1" ht="22.9" customHeight="1">
      <c r="B994" s="152"/>
      <c r="D994" s="153" t="s">
        <v>70</v>
      </c>
      <c r="E994" s="161" t="s">
        <v>1277</v>
      </c>
      <c r="F994" s="161" t="s">
        <v>1278</v>
      </c>
      <c r="I994" s="3"/>
      <c r="J994" s="162">
        <f>BK994</f>
        <v>0</v>
      </c>
      <c r="L994" s="152"/>
      <c r="M994" s="156"/>
      <c r="P994" s="157">
        <f>SUM(P995:P1026)</f>
        <v>0</v>
      </c>
      <c r="R994" s="157">
        <f>SUM(R995:R1026)</f>
        <v>10.117669200000002</v>
      </c>
      <c r="T994" s="158">
        <f>SUM(T995:T1026)</f>
        <v>0</v>
      </c>
      <c r="AR994" s="153" t="s">
        <v>79</v>
      </c>
      <c r="AT994" s="159" t="s">
        <v>70</v>
      </c>
      <c r="AU994" s="159" t="s">
        <v>15</v>
      </c>
      <c r="AY994" s="153" t="s">
        <v>176</v>
      </c>
      <c r="BK994" s="160">
        <f>SUM(BK995:BK1026)</f>
        <v>0</v>
      </c>
    </row>
    <row r="995" spans="2:65" s="99" customFormat="1" ht="37.9" customHeight="1">
      <c r="B995" s="100"/>
      <c r="C995" s="206" t="s">
        <v>1279</v>
      </c>
      <c r="D995" s="206" t="s">
        <v>178</v>
      </c>
      <c r="E995" s="207" t="s">
        <v>1280</v>
      </c>
      <c r="F995" s="208" t="s">
        <v>1281</v>
      </c>
      <c r="G995" s="209" t="s">
        <v>181</v>
      </c>
      <c r="H995" s="210">
        <v>577.5</v>
      </c>
      <c r="I995" s="4"/>
      <c r="J995" s="211">
        <f>ROUND(I995*H995,2)</f>
        <v>0</v>
      </c>
      <c r="K995" s="208" t="s">
        <v>182</v>
      </c>
      <c r="L995" s="100"/>
      <c r="M995" s="212" t="s">
        <v>3</v>
      </c>
      <c r="N995" s="163" t="s">
        <v>42</v>
      </c>
      <c r="P995" s="164">
        <f>O995*H995</f>
        <v>0</v>
      </c>
      <c r="Q995" s="164">
        <v>0</v>
      </c>
      <c r="R995" s="164">
        <f>Q995*H995</f>
        <v>0</v>
      </c>
      <c r="S995" s="164">
        <v>0</v>
      </c>
      <c r="T995" s="165">
        <f>S995*H995</f>
        <v>0</v>
      </c>
      <c r="AR995" s="166" t="s">
        <v>288</v>
      </c>
      <c r="AT995" s="166" t="s">
        <v>178</v>
      </c>
      <c r="AU995" s="166" t="s">
        <v>79</v>
      </c>
      <c r="AY995" s="92" t="s">
        <v>176</v>
      </c>
      <c r="BE995" s="167">
        <f>IF(N995="základní",J995,0)</f>
        <v>0</v>
      </c>
      <c r="BF995" s="167">
        <f>IF(N995="snížená",J995,0)</f>
        <v>0</v>
      </c>
      <c r="BG995" s="167">
        <f>IF(N995="zákl. přenesená",J995,0)</f>
        <v>0</v>
      </c>
      <c r="BH995" s="167">
        <f>IF(N995="sníž. přenesená",J995,0)</f>
        <v>0</v>
      </c>
      <c r="BI995" s="167">
        <f>IF(N995="nulová",J995,0)</f>
        <v>0</v>
      </c>
      <c r="BJ995" s="92" t="s">
        <v>15</v>
      </c>
      <c r="BK995" s="167">
        <f>ROUND(I995*H995,2)</f>
        <v>0</v>
      </c>
      <c r="BL995" s="92" t="s">
        <v>288</v>
      </c>
      <c r="BM995" s="166" t="s">
        <v>1282</v>
      </c>
    </row>
    <row r="996" spans="2:47" s="99" customFormat="1" ht="12">
      <c r="B996" s="100"/>
      <c r="D996" s="168" t="s">
        <v>185</v>
      </c>
      <c r="F996" s="169" t="s">
        <v>1283</v>
      </c>
      <c r="I996" s="5"/>
      <c r="L996" s="100"/>
      <c r="M996" s="170"/>
      <c r="T996" s="171"/>
      <c r="AT996" s="92" t="s">
        <v>185</v>
      </c>
      <c r="AU996" s="92" t="s">
        <v>79</v>
      </c>
    </row>
    <row r="997" spans="2:51" s="172" customFormat="1" ht="12">
      <c r="B997" s="173"/>
      <c r="D997" s="174" t="s">
        <v>187</v>
      </c>
      <c r="E997" s="175" t="s">
        <v>3</v>
      </c>
      <c r="F997" s="176" t="s">
        <v>264</v>
      </c>
      <c r="H997" s="177">
        <v>577.5</v>
      </c>
      <c r="I997" s="6"/>
      <c r="L997" s="173"/>
      <c r="M997" s="178"/>
      <c r="T997" s="179"/>
      <c r="AT997" s="175" t="s">
        <v>187</v>
      </c>
      <c r="AU997" s="175" t="s">
        <v>79</v>
      </c>
      <c r="AV997" s="172" t="s">
        <v>79</v>
      </c>
      <c r="AW997" s="172" t="s">
        <v>33</v>
      </c>
      <c r="AX997" s="172" t="s">
        <v>15</v>
      </c>
      <c r="AY997" s="175" t="s">
        <v>176</v>
      </c>
    </row>
    <row r="998" spans="2:65" s="99" customFormat="1" ht="16.5" customHeight="1">
      <c r="B998" s="100"/>
      <c r="C998" s="213" t="s">
        <v>1284</v>
      </c>
      <c r="D998" s="213" t="s">
        <v>312</v>
      </c>
      <c r="E998" s="214" t="s">
        <v>1285</v>
      </c>
      <c r="F998" s="215" t="s">
        <v>1286</v>
      </c>
      <c r="G998" s="216" t="s">
        <v>249</v>
      </c>
      <c r="H998" s="217">
        <v>0.173</v>
      </c>
      <c r="I998" s="9"/>
      <c r="J998" s="218">
        <f>ROUND(I998*H998,2)</f>
        <v>0</v>
      </c>
      <c r="K998" s="215" t="s">
        <v>182</v>
      </c>
      <c r="L998" s="193"/>
      <c r="M998" s="219" t="s">
        <v>3</v>
      </c>
      <c r="N998" s="194" t="s">
        <v>42</v>
      </c>
      <c r="P998" s="164">
        <f>O998*H998</f>
        <v>0</v>
      </c>
      <c r="Q998" s="164">
        <v>1</v>
      </c>
      <c r="R998" s="164">
        <f>Q998*H998</f>
        <v>0.173</v>
      </c>
      <c r="S998" s="164">
        <v>0</v>
      </c>
      <c r="T998" s="165">
        <f>S998*H998</f>
        <v>0</v>
      </c>
      <c r="AR998" s="166" t="s">
        <v>382</v>
      </c>
      <c r="AT998" s="166" t="s">
        <v>312</v>
      </c>
      <c r="AU998" s="166" t="s">
        <v>79</v>
      </c>
      <c r="AY998" s="92" t="s">
        <v>176</v>
      </c>
      <c r="BE998" s="167">
        <f>IF(N998="základní",J998,0)</f>
        <v>0</v>
      </c>
      <c r="BF998" s="167">
        <f>IF(N998="snížená",J998,0)</f>
        <v>0</v>
      </c>
      <c r="BG998" s="167">
        <f>IF(N998="zákl. přenesená",J998,0)</f>
        <v>0</v>
      </c>
      <c r="BH998" s="167">
        <f>IF(N998="sníž. přenesená",J998,0)</f>
        <v>0</v>
      </c>
      <c r="BI998" s="167">
        <f>IF(N998="nulová",J998,0)</f>
        <v>0</v>
      </c>
      <c r="BJ998" s="92" t="s">
        <v>15</v>
      </c>
      <c r="BK998" s="167">
        <f>ROUND(I998*H998,2)</f>
        <v>0</v>
      </c>
      <c r="BL998" s="92" t="s">
        <v>288</v>
      </c>
      <c r="BM998" s="166" t="s">
        <v>1287</v>
      </c>
    </row>
    <row r="999" spans="2:51" s="172" customFormat="1" ht="12">
      <c r="B999" s="173"/>
      <c r="D999" s="174" t="s">
        <v>187</v>
      </c>
      <c r="F999" s="176" t="s">
        <v>1288</v>
      </c>
      <c r="H999" s="177">
        <v>0.173</v>
      </c>
      <c r="I999" s="6"/>
      <c r="L999" s="173"/>
      <c r="M999" s="178"/>
      <c r="T999" s="179"/>
      <c r="AT999" s="175" t="s">
        <v>187</v>
      </c>
      <c r="AU999" s="175" t="s">
        <v>79</v>
      </c>
      <c r="AV999" s="172" t="s">
        <v>79</v>
      </c>
      <c r="AW999" s="172" t="s">
        <v>4</v>
      </c>
      <c r="AX999" s="172" t="s">
        <v>15</v>
      </c>
      <c r="AY999" s="175" t="s">
        <v>176</v>
      </c>
    </row>
    <row r="1000" spans="2:65" s="99" customFormat="1" ht="33" customHeight="1">
      <c r="B1000" s="100"/>
      <c r="C1000" s="206" t="s">
        <v>1289</v>
      </c>
      <c r="D1000" s="206" t="s">
        <v>178</v>
      </c>
      <c r="E1000" s="207" t="s">
        <v>1290</v>
      </c>
      <c r="F1000" s="208" t="s">
        <v>1291</v>
      </c>
      <c r="G1000" s="209" t="s">
        <v>181</v>
      </c>
      <c r="H1000" s="210">
        <v>157.78</v>
      </c>
      <c r="I1000" s="4"/>
      <c r="J1000" s="211">
        <f>ROUND(I1000*H1000,2)</f>
        <v>0</v>
      </c>
      <c r="K1000" s="208" t="s">
        <v>182</v>
      </c>
      <c r="L1000" s="100"/>
      <c r="M1000" s="212" t="s">
        <v>3</v>
      </c>
      <c r="N1000" s="163" t="s">
        <v>42</v>
      </c>
      <c r="P1000" s="164">
        <f>O1000*H1000</f>
        <v>0</v>
      </c>
      <c r="Q1000" s="164">
        <v>0</v>
      </c>
      <c r="R1000" s="164">
        <f>Q1000*H1000</f>
        <v>0</v>
      </c>
      <c r="S1000" s="164">
        <v>0</v>
      </c>
      <c r="T1000" s="165">
        <f>S1000*H1000</f>
        <v>0</v>
      </c>
      <c r="AR1000" s="166" t="s">
        <v>288</v>
      </c>
      <c r="AT1000" s="166" t="s">
        <v>178</v>
      </c>
      <c r="AU1000" s="166" t="s">
        <v>79</v>
      </c>
      <c r="AY1000" s="92" t="s">
        <v>176</v>
      </c>
      <c r="BE1000" s="167">
        <f>IF(N1000="základní",J1000,0)</f>
        <v>0</v>
      </c>
      <c r="BF1000" s="167">
        <f>IF(N1000="snížená",J1000,0)</f>
        <v>0</v>
      </c>
      <c r="BG1000" s="167">
        <f>IF(N1000="zákl. přenesená",J1000,0)</f>
        <v>0</v>
      </c>
      <c r="BH1000" s="167">
        <f>IF(N1000="sníž. přenesená",J1000,0)</f>
        <v>0</v>
      </c>
      <c r="BI1000" s="167">
        <f>IF(N1000="nulová",J1000,0)</f>
        <v>0</v>
      </c>
      <c r="BJ1000" s="92" t="s">
        <v>15</v>
      </c>
      <c r="BK1000" s="167">
        <f>ROUND(I1000*H1000,2)</f>
        <v>0</v>
      </c>
      <c r="BL1000" s="92" t="s">
        <v>288</v>
      </c>
      <c r="BM1000" s="166" t="s">
        <v>1292</v>
      </c>
    </row>
    <row r="1001" spans="2:47" s="99" customFormat="1" ht="12">
      <c r="B1001" s="100"/>
      <c r="D1001" s="168" t="s">
        <v>185</v>
      </c>
      <c r="F1001" s="169" t="s">
        <v>1293</v>
      </c>
      <c r="I1001" s="5"/>
      <c r="L1001" s="100"/>
      <c r="M1001" s="170"/>
      <c r="T1001" s="171"/>
      <c r="AT1001" s="92" t="s">
        <v>185</v>
      </c>
      <c r="AU1001" s="92" t="s">
        <v>79</v>
      </c>
    </row>
    <row r="1002" spans="2:51" s="172" customFormat="1" ht="12">
      <c r="B1002" s="173"/>
      <c r="D1002" s="174" t="s">
        <v>187</v>
      </c>
      <c r="E1002" s="175" t="s">
        <v>3</v>
      </c>
      <c r="F1002" s="176" t="s">
        <v>1294</v>
      </c>
      <c r="H1002" s="177">
        <v>157.78</v>
      </c>
      <c r="I1002" s="6"/>
      <c r="L1002" s="173"/>
      <c r="M1002" s="178"/>
      <c r="T1002" s="179"/>
      <c r="AT1002" s="175" t="s">
        <v>187</v>
      </c>
      <c r="AU1002" s="175" t="s">
        <v>79</v>
      </c>
      <c r="AV1002" s="172" t="s">
        <v>79</v>
      </c>
      <c r="AW1002" s="172" t="s">
        <v>33</v>
      </c>
      <c r="AX1002" s="172" t="s">
        <v>15</v>
      </c>
      <c r="AY1002" s="175" t="s">
        <v>176</v>
      </c>
    </row>
    <row r="1003" spans="2:65" s="99" customFormat="1" ht="16.5" customHeight="1">
      <c r="B1003" s="100"/>
      <c r="C1003" s="213" t="s">
        <v>1295</v>
      </c>
      <c r="D1003" s="213" t="s">
        <v>312</v>
      </c>
      <c r="E1003" s="214" t="s">
        <v>1285</v>
      </c>
      <c r="F1003" s="215" t="s">
        <v>1286</v>
      </c>
      <c r="G1003" s="216" t="s">
        <v>249</v>
      </c>
      <c r="H1003" s="217">
        <v>0.047</v>
      </c>
      <c r="I1003" s="9"/>
      <c r="J1003" s="218">
        <f>ROUND(I1003*H1003,2)</f>
        <v>0</v>
      </c>
      <c r="K1003" s="215" t="s">
        <v>182</v>
      </c>
      <c r="L1003" s="193"/>
      <c r="M1003" s="219" t="s">
        <v>3</v>
      </c>
      <c r="N1003" s="194" t="s">
        <v>42</v>
      </c>
      <c r="P1003" s="164">
        <f>O1003*H1003</f>
        <v>0</v>
      </c>
      <c r="Q1003" s="164">
        <v>1</v>
      </c>
      <c r="R1003" s="164">
        <f>Q1003*H1003</f>
        <v>0.047</v>
      </c>
      <c r="S1003" s="164">
        <v>0</v>
      </c>
      <c r="T1003" s="165">
        <f>S1003*H1003</f>
        <v>0</v>
      </c>
      <c r="AR1003" s="166" t="s">
        <v>382</v>
      </c>
      <c r="AT1003" s="166" t="s">
        <v>312</v>
      </c>
      <c r="AU1003" s="166" t="s">
        <v>79</v>
      </c>
      <c r="AY1003" s="92" t="s">
        <v>176</v>
      </c>
      <c r="BE1003" s="167">
        <f>IF(N1003="základní",J1003,0)</f>
        <v>0</v>
      </c>
      <c r="BF1003" s="167">
        <f>IF(N1003="snížená",J1003,0)</f>
        <v>0</v>
      </c>
      <c r="BG1003" s="167">
        <f>IF(N1003="zákl. přenesená",J1003,0)</f>
        <v>0</v>
      </c>
      <c r="BH1003" s="167">
        <f>IF(N1003="sníž. přenesená",J1003,0)</f>
        <v>0</v>
      </c>
      <c r="BI1003" s="167">
        <f>IF(N1003="nulová",J1003,0)</f>
        <v>0</v>
      </c>
      <c r="BJ1003" s="92" t="s">
        <v>15</v>
      </c>
      <c r="BK1003" s="167">
        <f>ROUND(I1003*H1003,2)</f>
        <v>0</v>
      </c>
      <c r="BL1003" s="92" t="s">
        <v>288</v>
      </c>
      <c r="BM1003" s="166" t="s">
        <v>1296</v>
      </c>
    </row>
    <row r="1004" spans="2:51" s="172" customFormat="1" ht="12">
      <c r="B1004" s="173"/>
      <c r="D1004" s="174" t="s">
        <v>187</v>
      </c>
      <c r="F1004" s="176" t="s">
        <v>1297</v>
      </c>
      <c r="H1004" s="177">
        <v>0.047</v>
      </c>
      <c r="I1004" s="6"/>
      <c r="L1004" s="173"/>
      <c r="M1004" s="178"/>
      <c r="T1004" s="179"/>
      <c r="AT1004" s="175" t="s">
        <v>187</v>
      </c>
      <c r="AU1004" s="175" t="s">
        <v>79</v>
      </c>
      <c r="AV1004" s="172" t="s">
        <v>79</v>
      </c>
      <c r="AW1004" s="172" t="s">
        <v>4</v>
      </c>
      <c r="AX1004" s="172" t="s">
        <v>15</v>
      </c>
      <c r="AY1004" s="175" t="s">
        <v>176</v>
      </c>
    </row>
    <row r="1005" spans="2:65" s="99" customFormat="1" ht="24.2" customHeight="1">
      <c r="B1005" s="100"/>
      <c r="C1005" s="206" t="s">
        <v>1298</v>
      </c>
      <c r="D1005" s="206" t="s">
        <v>178</v>
      </c>
      <c r="E1005" s="207" t="s">
        <v>1299</v>
      </c>
      <c r="F1005" s="208" t="s">
        <v>1300</v>
      </c>
      <c r="G1005" s="209" t="s">
        <v>181</v>
      </c>
      <c r="H1005" s="210">
        <v>1155</v>
      </c>
      <c r="I1005" s="4"/>
      <c r="J1005" s="211">
        <f>ROUND(I1005*H1005,2)</f>
        <v>0</v>
      </c>
      <c r="K1005" s="208" t="s">
        <v>182</v>
      </c>
      <c r="L1005" s="100"/>
      <c r="M1005" s="212" t="s">
        <v>3</v>
      </c>
      <c r="N1005" s="163" t="s">
        <v>42</v>
      </c>
      <c r="P1005" s="164">
        <f>O1005*H1005</f>
        <v>0</v>
      </c>
      <c r="Q1005" s="164">
        <v>0.0004</v>
      </c>
      <c r="R1005" s="164">
        <f>Q1005*H1005</f>
        <v>0.462</v>
      </c>
      <c r="S1005" s="164">
        <v>0</v>
      </c>
      <c r="T1005" s="165">
        <f>S1005*H1005</f>
        <v>0</v>
      </c>
      <c r="AR1005" s="166" t="s">
        <v>288</v>
      </c>
      <c r="AT1005" s="166" t="s">
        <v>178</v>
      </c>
      <c r="AU1005" s="166" t="s">
        <v>79</v>
      </c>
      <c r="AY1005" s="92" t="s">
        <v>176</v>
      </c>
      <c r="BE1005" s="167">
        <f>IF(N1005="základní",J1005,0)</f>
        <v>0</v>
      </c>
      <c r="BF1005" s="167">
        <f>IF(N1005="snížená",J1005,0)</f>
        <v>0</v>
      </c>
      <c r="BG1005" s="167">
        <f>IF(N1005="zákl. přenesená",J1005,0)</f>
        <v>0</v>
      </c>
      <c r="BH1005" s="167">
        <f>IF(N1005="sníž. přenesená",J1005,0)</f>
        <v>0</v>
      </c>
      <c r="BI1005" s="167">
        <f>IF(N1005="nulová",J1005,0)</f>
        <v>0</v>
      </c>
      <c r="BJ1005" s="92" t="s">
        <v>15</v>
      </c>
      <c r="BK1005" s="167">
        <f>ROUND(I1005*H1005,2)</f>
        <v>0</v>
      </c>
      <c r="BL1005" s="92" t="s">
        <v>288</v>
      </c>
      <c r="BM1005" s="166" t="s">
        <v>1301</v>
      </c>
    </row>
    <row r="1006" spans="2:47" s="99" customFormat="1" ht="12">
      <c r="B1006" s="100"/>
      <c r="D1006" s="168" t="s">
        <v>185</v>
      </c>
      <c r="F1006" s="169" t="s">
        <v>1302</v>
      </c>
      <c r="I1006" s="5"/>
      <c r="L1006" s="100"/>
      <c r="M1006" s="170"/>
      <c r="T1006" s="171"/>
      <c r="AT1006" s="92" t="s">
        <v>185</v>
      </c>
      <c r="AU1006" s="92" t="s">
        <v>79</v>
      </c>
    </row>
    <row r="1007" spans="2:51" s="180" customFormat="1" ht="12">
      <c r="B1007" s="181"/>
      <c r="D1007" s="174" t="s">
        <v>187</v>
      </c>
      <c r="E1007" s="182" t="s">
        <v>3</v>
      </c>
      <c r="F1007" s="183" t="s">
        <v>1303</v>
      </c>
      <c r="H1007" s="182" t="s">
        <v>3</v>
      </c>
      <c r="I1007" s="7"/>
      <c r="L1007" s="181"/>
      <c r="M1007" s="184"/>
      <c r="T1007" s="185"/>
      <c r="AT1007" s="182" t="s">
        <v>187</v>
      </c>
      <c r="AU1007" s="182" t="s">
        <v>79</v>
      </c>
      <c r="AV1007" s="180" t="s">
        <v>15</v>
      </c>
      <c r="AW1007" s="180" t="s">
        <v>33</v>
      </c>
      <c r="AX1007" s="180" t="s">
        <v>71</v>
      </c>
      <c r="AY1007" s="182" t="s">
        <v>176</v>
      </c>
    </row>
    <row r="1008" spans="2:51" s="172" customFormat="1" ht="12">
      <c r="B1008" s="173"/>
      <c r="D1008" s="174" t="s">
        <v>187</v>
      </c>
      <c r="E1008" s="175" t="s">
        <v>3</v>
      </c>
      <c r="F1008" s="176" t="s">
        <v>1304</v>
      </c>
      <c r="H1008" s="177">
        <v>1155</v>
      </c>
      <c r="I1008" s="6"/>
      <c r="L1008" s="173"/>
      <c r="M1008" s="178"/>
      <c r="T1008" s="179"/>
      <c r="AT1008" s="175" t="s">
        <v>187</v>
      </c>
      <c r="AU1008" s="175" t="s">
        <v>79</v>
      </c>
      <c r="AV1008" s="172" t="s">
        <v>79</v>
      </c>
      <c r="AW1008" s="172" t="s">
        <v>33</v>
      </c>
      <c r="AX1008" s="172" t="s">
        <v>15</v>
      </c>
      <c r="AY1008" s="175" t="s">
        <v>176</v>
      </c>
    </row>
    <row r="1009" spans="2:65" s="99" customFormat="1" ht="44.25" customHeight="1">
      <c r="B1009" s="100"/>
      <c r="C1009" s="213" t="s">
        <v>1305</v>
      </c>
      <c r="D1009" s="213" t="s">
        <v>312</v>
      </c>
      <c r="E1009" s="214" t="s">
        <v>1306</v>
      </c>
      <c r="F1009" s="215" t="s">
        <v>1307</v>
      </c>
      <c r="G1009" s="216" t="s">
        <v>181</v>
      </c>
      <c r="H1009" s="217">
        <v>1346.153</v>
      </c>
      <c r="I1009" s="9"/>
      <c r="J1009" s="218">
        <f>ROUND(I1009*H1009,2)</f>
        <v>0</v>
      </c>
      <c r="K1009" s="215" t="s">
        <v>182</v>
      </c>
      <c r="L1009" s="193"/>
      <c r="M1009" s="219" t="s">
        <v>3</v>
      </c>
      <c r="N1009" s="194" t="s">
        <v>42</v>
      </c>
      <c r="P1009" s="164">
        <f>O1009*H1009</f>
        <v>0</v>
      </c>
      <c r="Q1009" s="164">
        <v>0.0054</v>
      </c>
      <c r="R1009" s="164">
        <f>Q1009*H1009</f>
        <v>7.2692262</v>
      </c>
      <c r="S1009" s="164">
        <v>0</v>
      </c>
      <c r="T1009" s="165">
        <f>S1009*H1009</f>
        <v>0</v>
      </c>
      <c r="AR1009" s="166" t="s">
        <v>382</v>
      </c>
      <c r="AT1009" s="166" t="s">
        <v>312</v>
      </c>
      <c r="AU1009" s="166" t="s">
        <v>79</v>
      </c>
      <c r="AY1009" s="92" t="s">
        <v>176</v>
      </c>
      <c r="BE1009" s="167">
        <f>IF(N1009="základní",J1009,0)</f>
        <v>0</v>
      </c>
      <c r="BF1009" s="167">
        <f>IF(N1009="snížená",J1009,0)</f>
        <v>0</v>
      </c>
      <c r="BG1009" s="167">
        <f>IF(N1009="zákl. přenesená",J1009,0)</f>
        <v>0</v>
      </c>
      <c r="BH1009" s="167">
        <f>IF(N1009="sníž. přenesená",J1009,0)</f>
        <v>0</v>
      </c>
      <c r="BI1009" s="167">
        <f>IF(N1009="nulová",J1009,0)</f>
        <v>0</v>
      </c>
      <c r="BJ1009" s="92" t="s">
        <v>15</v>
      </c>
      <c r="BK1009" s="167">
        <f>ROUND(I1009*H1009,2)</f>
        <v>0</v>
      </c>
      <c r="BL1009" s="92" t="s">
        <v>288</v>
      </c>
      <c r="BM1009" s="166" t="s">
        <v>1308</v>
      </c>
    </row>
    <row r="1010" spans="2:51" s="172" customFormat="1" ht="12">
      <c r="B1010" s="173"/>
      <c r="D1010" s="174" t="s">
        <v>187</v>
      </c>
      <c r="F1010" s="176" t="s">
        <v>1309</v>
      </c>
      <c r="H1010" s="177">
        <v>1346.153</v>
      </c>
      <c r="I1010" s="6"/>
      <c r="L1010" s="173"/>
      <c r="M1010" s="178"/>
      <c r="T1010" s="179"/>
      <c r="AT1010" s="175" t="s">
        <v>187</v>
      </c>
      <c r="AU1010" s="175" t="s">
        <v>79</v>
      </c>
      <c r="AV1010" s="172" t="s">
        <v>79</v>
      </c>
      <c r="AW1010" s="172" t="s">
        <v>4</v>
      </c>
      <c r="AX1010" s="172" t="s">
        <v>15</v>
      </c>
      <c r="AY1010" s="175" t="s">
        <v>176</v>
      </c>
    </row>
    <row r="1011" spans="2:65" s="99" customFormat="1" ht="24.2" customHeight="1">
      <c r="B1011" s="100"/>
      <c r="C1011" s="206" t="s">
        <v>1310</v>
      </c>
      <c r="D1011" s="206" t="s">
        <v>178</v>
      </c>
      <c r="E1011" s="207" t="s">
        <v>1311</v>
      </c>
      <c r="F1011" s="208" t="s">
        <v>1312</v>
      </c>
      <c r="G1011" s="209" t="s">
        <v>181</v>
      </c>
      <c r="H1011" s="210">
        <v>315.56</v>
      </c>
      <c r="I1011" s="4"/>
      <c r="J1011" s="211">
        <f>ROUND(I1011*H1011,2)</f>
        <v>0</v>
      </c>
      <c r="K1011" s="208" t="s">
        <v>182</v>
      </c>
      <c r="L1011" s="100"/>
      <c r="M1011" s="212" t="s">
        <v>3</v>
      </c>
      <c r="N1011" s="163" t="s">
        <v>42</v>
      </c>
      <c r="P1011" s="164">
        <f>O1011*H1011</f>
        <v>0</v>
      </c>
      <c r="Q1011" s="164">
        <v>0.0004</v>
      </c>
      <c r="R1011" s="164">
        <f>Q1011*H1011</f>
        <v>0.126224</v>
      </c>
      <c r="S1011" s="164">
        <v>0</v>
      </c>
      <c r="T1011" s="165">
        <f>S1011*H1011</f>
        <v>0</v>
      </c>
      <c r="AR1011" s="166" t="s">
        <v>288</v>
      </c>
      <c r="AT1011" s="166" t="s">
        <v>178</v>
      </c>
      <c r="AU1011" s="166" t="s">
        <v>79</v>
      </c>
      <c r="AY1011" s="92" t="s">
        <v>176</v>
      </c>
      <c r="BE1011" s="167">
        <f>IF(N1011="základní",J1011,0)</f>
        <v>0</v>
      </c>
      <c r="BF1011" s="167">
        <f>IF(N1011="snížená",J1011,0)</f>
        <v>0</v>
      </c>
      <c r="BG1011" s="167">
        <f>IF(N1011="zákl. přenesená",J1011,0)</f>
        <v>0</v>
      </c>
      <c r="BH1011" s="167">
        <f>IF(N1011="sníž. přenesená",J1011,0)</f>
        <v>0</v>
      </c>
      <c r="BI1011" s="167">
        <f>IF(N1011="nulová",J1011,0)</f>
        <v>0</v>
      </c>
      <c r="BJ1011" s="92" t="s">
        <v>15</v>
      </c>
      <c r="BK1011" s="167">
        <f>ROUND(I1011*H1011,2)</f>
        <v>0</v>
      </c>
      <c r="BL1011" s="92" t="s">
        <v>288</v>
      </c>
      <c r="BM1011" s="166" t="s">
        <v>1313</v>
      </c>
    </row>
    <row r="1012" spans="2:47" s="99" customFormat="1" ht="12">
      <c r="B1012" s="100"/>
      <c r="D1012" s="168" t="s">
        <v>185</v>
      </c>
      <c r="F1012" s="169" t="s">
        <v>1314</v>
      </c>
      <c r="I1012" s="5"/>
      <c r="L1012" s="100"/>
      <c r="M1012" s="170"/>
      <c r="T1012" s="171"/>
      <c r="AT1012" s="92" t="s">
        <v>185</v>
      </c>
      <c r="AU1012" s="92" t="s">
        <v>79</v>
      </c>
    </row>
    <row r="1013" spans="2:51" s="180" customFormat="1" ht="12">
      <c r="B1013" s="181"/>
      <c r="D1013" s="174" t="s">
        <v>187</v>
      </c>
      <c r="E1013" s="182" t="s">
        <v>3</v>
      </c>
      <c r="F1013" s="183" t="s">
        <v>1303</v>
      </c>
      <c r="H1013" s="182" t="s">
        <v>3</v>
      </c>
      <c r="I1013" s="7"/>
      <c r="L1013" s="181"/>
      <c r="M1013" s="184"/>
      <c r="T1013" s="185"/>
      <c r="AT1013" s="182" t="s">
        <v>187</v>
      </c>
      <c r="AU1013" s="182" t="s">
        <v>79</v>
      </c>
      <c r="AV1013" s="180" t="s">
        <v>15</v>
      </c>
      <c r="AW1013" s="180" t="s">
        <v>33</v>
      </c>
      <c r="AX1013" s="180" t="s">
        <v>71</v>
      </c>
      <c r="AY1013" s="182" t="s">
        <v>176</v>
      </c>
    </row>
    <row r="1014" spans="2:51" s="172" customFormat="1" ht="12">
      <c r="B1014" s="173"/>
      <c r="D1014" s="174" t="s">
        <v>187</v>
      </c>
      <c r="E1014" s="175" t="s">
        <v>3</v>
      </c>
      <c r="F1014" s="176" t="s">
        <v>1315</v>
      </c>
      <c r="H1014" s="177">
        <v>315.56</v>
      </c>
      <c r="I1014" s="6"/>
      <c r="L1014" s="173"/>
      <c r="M1014" s="178"/>
      <c r="T1014" s="179"/>
      <c r="AT1014" s="175" t="s">
        <v>187</v>
      </c>
      <c r="AU1014" s="175" t="s">
        <v>79</v>
      </c>
      <c r="AV1014" s="172" t="s">
        <v>79</v>
      </c>
      <c r="AW1014" s="172" t="s">
        <v>33</v>
      </c>
      <c r="AX1014" s="172" t="s">
        <v>15</v>
      </c>
      <c r="AY1014" s="175" t="s">
        <v>176</v>
      </c>
    </row>
    <row r="1015" spans="2:65" s="99" customFormat="1" ht="44.25" customHeight="1">
      <c r="B1015" s="100"/>
      <c r="C1015" s="213" t="s">
        <v>1316</v>
      </c>
      <c r="D1015" s="213" t="s">
        <v>312</v>
      </c>
      <c r="E1015" s="214" t="s">
        <v>1306</v>
      </c>
      <c r="F1015" s="215" t="s">
        <v>1307</v>
      </c>
      <c r="G1015" s="216" t="s">
        <v>181</v>
      </c>
      <c r="H1015" s="217">
        <v>367.785</v>
      </c>
      <c r="I1015" s="9"/>
      <c r="J1015" s="218">
        <f>ROUND(I1015*H1015,2)</f>
        <v>0</v>
      </c>
      <c r="K1015" s="215" t="s">
        <v>182</v>
      </c>
      <c r="L1015" s="193"/>
      <c r="M1015" s="219" t="s">
        <v>3</v>
      </c>
      <c r="N1015" s="194" t="s">
        <v>42</v>
      </c>
      <c r="P1015" s="164">
        <f>O1015*H1015</f>
        <v>0</v>
      </c>
      <c r="Q1015" s="164">
        <v>0.0054</v>
      </c>
      <c r="R1015" s="164">
        <f>Q1015*H1015</f>
        <v>1.9860390000000003</v>
      </c>
      <c r="S1015" s="164">
        <v>0</v>
      </c>
      <c r="T1015" s="165">
        <f>S1015*H1015</f>
        <v>0</v>
      </c>
      <c r="AR1015" s="166" t="s">
        <v>382</v>
      </c>
      <c r="AT1015" s="166" t="s">
        <v>312</v>
      </c>
      <c r="AU1015" s="166" t="s">
        <v>79</v>
      </c>
      <c r="AY1015" s="92" t="s">
        <v>176</v>
      </c>
      <c r="BE1015" s="167">
        <f>IF(N1015="základní",J1015,0)</f>
        <v>0</v>
      </c>
      <c r="BF1015" s="167">
        <f>IF(N1015="snížená",J1015,0)</f>
        <v>0</v>
      </c>
      <c r="BG1015" s="167">
        <f>IF(N1015="zákl. přenesená",J1015,0)</f>
        <v>0</v>
      </c>
      <c r="BH1015" s="167">
        <f>IF(N1015="sníž. přenesená",J1015,0)</f>
        <v>0</v>
      </c>
      <c r="BI1015" s="167">
        <f>IF(N1015="nulová",J1015,0)</f>
        <v>0</v>
      </c>
      <c r="BJ1015" s="92" t="s">
        <v>15</v>
      </c>
      <c r="BK1015" s="167">
        <f>ROUND(I1015*H1015,2)</f>
        <v>0</v>
      </c>
      <c r="BL1015" s="92" t="s">
        <v>288</v>
      </c>
      <c r="BM1015" s="166" t="s">
        <v>1317</v>
      </c>
    </row>
    <row r="1016" spans="2:51" s="172" customFormat="1" ht="12">
      <c r="B1016" s="173"/>
      <c r="D1016" s="174" t="s">
        <v>187</v>
      </c>
      <c r="F1016" s="176" t="s">
        <v>1318</v>
      </c>
      <c r="H1016" s="177">
        <v>367.785</v>
      </c>
      <c r="I1016" s="6"/>
      <c r="L1016" s="173"/>
      <c r="M1016" s="178"/>
      <c r="T1016" s="179"/>
      <c r="AT1016" s="175" t="s">
        <v>187</v>
      </c>
      <c r="AU1016" s="175" t="s">
        <v>79</v>
      </c>
      <c r="AV1016" s="172" t="s">
        <v>79</v>
      </c>
      <c r="AW1016" s="172" t="s">
        <v>4</v>
      </c>
      <c r="AX1016" s="172" t="s">
        <v>15</v>
      </c>
      <c r="AY1016" s="175" t="s">
        <v>176</v>
      </c>
    </row>
    <row r="1017" spans="2:65" s="99" customFormat="1" ht="44.25" customHeight="1">
      <c r="B1017" s="100"/>
      <c r="C1017" s="206" t="s">
        <v>1319</v>
      </c>
      <c r="D1017" s="206" t="s">
        <v>178</v>
      </c>
      <c r="E1017" s="207" t="s">
        <v>1320</v>
      </c>
      <c r="F1017" s="208" t="s">
        <v>1321</v>
      </c>
      <c r="G1017" s="209" t="s">
        <v>181</v>
      </c>
      <c r="H1017" s="210">
        <v>99.33</v>
      </c>
      <c r="I1017" s="4"/>
      <c r="J1017" s="211">
        <f>ROUND(I1017*H1017,2)</f>
        <v>0</v>
      </c>
      <c r="K1017" s="208" t="s">
        <v>182</v>
      </c>
      <c r="L1017" s="100"/>
      <c r="M1017" s="212" t="s">
        <v>3</v>
      </c>
      <c r="N1017" s="163" t="s">
        <v>42</v>
      </c>
      <c r="P1017" s="164">
        <f>O1017*H1017</f>
        <v>0</v>
      </c>
      <c r="Q1017" s="164">
        <v>0.0004</v>
      </c>
      <c r="R1017" s="164">
        <f>Q1017*H1017</f>
        <v>0.039732</v>
      </c>
      <c r="S1017" s="164">
        <v>0</v>
      </c>
      <c r="T1017" s="165">
        <f>S1017*H1017</f>
        <v>0</v>
      </c>
      <c r="AR1017" s="166" t="s">
        <v>288</v>
      </c>
      <c r="AT1017" s="166" t="s">
        <v>178</v>
      </c>
      <c r="AU1017" s="166" t="s">
        <v>79</v>
      </c>
      <c r="AY1017" s="92" t="s">
        <v>176</v>
      </c>
      <c r="BE1017" s="167">
        <f>IF(N1017="základní",J1017,0)</f>
        <v>0</v>
      </c>
      <c r="BF1017" s="167">
        <f>IF(N1017="snížená",J1017,0)</f>
        <v>0</v>
      </c>
      <c r="BG1017" s="167">
        <f>IF(N1017="zákl. přenesená",J1017,0)</f>
        <v>0</v>
      </c>
      <c r="BH1017" s="167">
        <f>IF(N1017="sníž. přenesená",J1017,0)</f>
        <v>0</v>
      </c>
      <c r="BI1017" s="167">
        <f>IF(N1017="nulová",J1017,0)</f>
        <v>0</v>
      </c>
      <c r="BJ1017" s="92" t="s">
        <v>15</v>
      </c>
      <c r="BK1017" s="167">
        <f>ROUND(I1017*H1017,2)</f>
        <v>0</v>
      </c>
      <c r="BL1017" s="92" t="s">
        <v>288</v>
      </c>
      <c r="BM1017" s="166" t="s">
        <v>1322</v>
      </c>
    </row>
    <row r="1018" spans="2:47" s="99" customFormat="1" ht="12">
      <c r="B1018" s="100"/>
      <c r="D1018" s="168" t="s">
        <v>185</v>
      </c>
      <c r="F1018" s="169" t="s">
        <v>1323</v>
      </c>
      <c r="I1018" s="5"/>
      <c r="L1018" s="100"/>
      <c r="M1018" s="170"/>
      <c r="T1018" s="171"/>
      <c r="AT1018" s="92" t="s">
        <v>185</v>
      </c>
      <c r="AU1018" s="92" t="s">
        <v>79</v>
      </c>
    </row>
    <row r="1019" spans="2:51" s="180" customFormat="1" ht="12">
      <c r="B1019" s="181"/>
      <c r="D1019" s="174" t="s">
        <v>187</v>
      </c>
      <c r="E1019" s="182" t="s">
        <v>3</v>
      </c>
      <c r="F1019" s="183" t="s">
        <v>1324</v>
      </c>
      <c r="H1019" s="182" t="s">
        <v>3</v>
      </c>
      <c r="I1019" s="7"/>
      <c r="L1019" s="181"/>
      <c r="M1019" s="184"/>
      <c r="T1019" s="185"/>
      <c r="AT1019" s="182" t="s">
        <v>187</v>
      </c>
      <c r="AU1019" s="182" t="s">
        <v>79</v>
      </c>
      <c r="AV1019" s="180" t="s">
        <v>15</v>
      </c>
      <c r="AW1019" s="180" t="s">
        <v>33</v>
      </c>
      <c r="AX1019" s="180" t="s">
        <v>71</v>
      </c>
      <c r="AY1019" s="182" t="s">
        <v>176</v>
      </c>
    </row>
    <row r="1020" spans="2:51" s="172" customFormat="1" ht="12">
      <c r="B1020" s="173"/>
      <c r="D1020" s="174" t="s">
        <v>187</v>
      </c>
      <c r="E1020" s="175" t="s">
        <v>3</v>
      </c>
      <c r="F1020" s="176" t="s">
        <v>1325</v>
      </c>
      <c r="H1020" s="177">
        <v>99.33</v>
      </c>
      <c r="I1020" s="6"/>
      <c r="L1020" s="173"/>
      <c r="M1020" s="178"/>
      <c r="T1020" s="179"/>
      <c r="AT1020" s="175" t="s">
        <v>187</v>
      </c>
      <c r="AU1020" s="175" t="s">
        <v>79</v>
      </c>
      <c r="AV1020" s="172" t="s">
        <v>79</v>
      </c>
      <c r="AW1020" s="172" t="s">
        <v>33</v>
      </c>
      <c r="AX1020" s="172" t="s">
        <v>15</v>
      </c>
      <c r="AY1020" s="175" t="s">
        <v>176</v>
      </c>
    </row>
    <row r="1021" spans="2:65" s="99" customFormat="1" ht="33" customHeight="1">
      <c r="B1021" s="100"/>
      <c r="C1021" s="206" t="s">
        <v>1326</v>
      </c>
      <c r="D1021" s="206" t="s">
        <v>178</v>
      </c>
      <c r="E1021" s="207" t="s">
        <v>1327</v>
      </c>
      <c r="F1021" s="208" t="s">
        <v>1328</v>
      </c>
      <c r="G1021" s="209" t="s">
        <v>269</v>
      </c>
      <c r="H1021" s="210">
        <v>90.3</v>
      </c>
      <c r="I1021" s="4"/>
      <c r="J1021" s="211">
        <f>ROUND(I1021*H1021,2)</f>
        <v>0</v>
      </c>
      <c r="K1021" s="208" t="s">
        <v>182</v>
      </c>
      <c r="L1021" s="100"/>
      <c r="M1021" s="212" t="s">
        <v>3</v>
      </c>
      <c r="N1021" s="163" t="s">
        <v>42</v>
      </c>
      <c r="P1021" s="164">
        <f>O1021*H1021</f>
        <v>0</v>
      </c>
      <c r="Q1021" s="164">
        <v>0.00016</v>
      </c>
      <c r="R1021" s="164">
        <f>Q1021*H1021</f>
        <v>0.014448</v>
      </c>
      <c r="S1021" s="164">
        <v>0</v>
      </c>
      <c r="T1021" s="165">
        <f>S1021*H1021</f>
        <v>0</v>
      </c>
      <c r="AR1021" s="166" t="s">
        <v>288</v>
      </c>
      <c r="AT1021" s="166" t="s">
        <v>178</v>
      </c>
      <c r="AU1021" s="166" t="s">
        <v>79</v>
      </c>
      <c r="AY1021" s="92" t="s">
        <v>176</v>
      </c>
      <c r="BE1021" s="167">
        <f>IF(N1021="základní",J1021,0)</f>
        <v>0</v>
      </c>
      <c r="BF1021" s="167">
        <f>IF(N1021="snížená",J1021,0)</f>
        <v>0</v>
      </c>
      <c r="BG1021" s="167">
        <f>IF(N1021="zákl. přenesená",J1021,0)</f>
        <v>0</v>
      </c>
      <c r="BH1021" s="167">
        <f>IF(N1021="sníž. přenesená",J1021,0)</f>
        <v>0</v>
      </c>
      <c r="BI1021" s="167">
        <f>IF(N1021="nulová",J1021,0)</f>
        <v>0</v>
      </c>
      <c r="BJ1021" s="92" t="s">
        <v>15</v>
      </c>
      <c r="BK1021" s="167">
        <f>ROUND(I1021*H1021,2)</f>
        <v>0</v>
      </c>
      <c r="BL1021" s="92" t="s">
        <v>288</v>
      </c>
      <c r="BM1021" s="166" t="s">
        <v>1329</v>
      </c>
    </row>
    <row r="1022" spans="2:47" s="99" customFormat="1" ht="12">
      <c r="B1022" s="100"/>
      <c r="D1022" s="168" t="s">
        <v>185</v>
      </c>
      <c r="F1022" s="169" t="s">
        <v>1330</v>
      </c>
      <c r="I1022" s="5"/>
      <c r="L1022" s="100"/>
      <c r="M1022" s="170"/>
      <c r="T1022" s="171"/>
      <c r="AT1022" s="92" t="s">
        <v>185</v>
      </c>
      <c r="AU1022" s="92" t="s">
        <v>79</v>
      </c>
    </row>
    <row r="1023" spans="2:51" s="180" customFormat="1" ht="12">
      <c r="B1023" s="181"/>
      <c r="D1023" s="174" t="s">
        <v>187</v>
      </c>
      <c r="E1023" s="182" t="s">
        <v>3</v>
      </c>
      <c r="F1023" s="183" t="s">
        <v>1324</v>
      </c>
      <c r="H1023" s="182" t="s">
        <v>3</v>
      </c>
      <c r="I1023" s="7"/>
      <c r="L1023" s="181"/>
      <c r="M1023" s="184"/>
      <c r="T1023" s="185"/>
      <c r="AT1023" s="182" t="s">
        <v>187</v>
      </c>
      <c r="AU1023" s="182" t="s">
        <v>79</v>
      </c>
      <c r="AV1023" s="180" t="s">
        <v>15</v>
      </c>
      <c r="AW1023" s="180" t="s">
        <v>33</v>
      </c>
      <c r="AX1023" s="180" t="s">
        <v>71</v>
      </c>
      <c r="AY1023" s="182" t="s">
        <v>176</v>
      </c>
    </row>
    <row r="1024" spans="2:51" s="172" customFormat="1" ht="12">
      <c r="B1024" s="173"/>
      <c r="D1024" s="174" t="s">
        <v>187</v>
      </c>
      <c r="E1024" s="175" t="s">
        <v>3</v>
      </c>
      <c r="F1024" s="176" t="s">
        <v>272</v>
      </c>
      <c r="H1024" s="177">
        <v>90.3</v>
      </c>
      <c r="I1024" s="6"/>
      <c r="L1024" s="173"/>
      <c r="M1024" s="178"/>
      <c r="T1024" s="179"/>
      <c r="AT1024" s="175" t="s">
        <v>187</v>
      </c>
      <c r="AU1024" s="175" t="s">
        <v>79</v>
      </c>
      <c r="AV1024" s="172" t="s">
        <v>79</v>
      </c>
      <c r="AW1024" s="172" t="s">
        <v>33</v>
      </c>
      <c r="AX1024" s="172" t="s">
        <v>15</v>
      </c>
      <c r="AY1024" s="175" t="s">
        <v>176</v>
      </c>
    </row>
    <row r="1025" spans="2:65" s="99" customFormat="1" ht="49.15" customHeight="1">
      <c r="B1025" s="100"/>
      <c r="C1025" s="206" t="s">
        <v>1331</v>
      </c>
      <c r="D1025" s="206" t="s">
        <v>178</v>
      </c>
      <c r="E1025" s="207" t="s">
        <v>1332</v>
      </c>
      <c r="F1025" s="208" t="s">
        <v>1333</v>
      </c>
      <c r="G1025" s="209" t="s">
        <v>249</v>
      </c>
      <c r="H1025" s="210">
        <v>10.118</v>
      </c>
      <c r="I1025" s="4"/>
      <c r="J1025" s="211">
        <f>ROUND(I1025*H1025,2)</f>
        <v>0</v>
      </c>
      <c r="K1025" s="208" t="s">
        <v>182</v>
      </c>
      <c r="L1025" s="100"/>
      <c r="M1025" s="212" t="s">
        <v>3</v>
      </c>
      <c r="N1025" s="163" t="s">
        <v>42</v>
      </c>
      <c r="P1025" s="164">
        <f>O1025*H1025</f>
        <v>0</v>
      </c>
      <c r="Q1025" s="164">
        <v>0</v>
      </c>
      <c r="R1025" s="164">
        <f>Q1025*H1025</f>
        <v>0</v>
      </c>
      <c r="S1025" s="164">
        <v>0</v>
      </c>
      <c r="T1025" s="165">
        <f>S1025*H1025</f>
        <v>0</v>
      </c>
      <c r="AR1025" s="166" t="s">
        <v>288</v>
      </c>
      <c r="AT1025" s="166" t="s">
        <v>178</v>
      </c>
      <c r="AU1025" s="166" t="s">
        <v>79</v>
      </c>
      <c r="AY1025" s="92" t="s">
        <v>176</v>
      </c>
      <c r="BE1025" s="167">
        <f>IF(N1025="základní",J1025,0)</f>
        <v>0</v>
      </c>
      <c r="BF1025" s="167">
        <f>IF(N1025="snížená",J1025,0)</f>
        <v>0</v>
      </c>
      <c r="BG1025" s="167">
        <f>IF(N1025="zákl. přenesená",J1025,0)</f>
        <v>0</v>
      </c>
      <c r="BH1025" s="167">
        <f>IF(N1025="sníž. přenesená",J1025,0)</f>
        <v>0</v>
      </c>
      <c r="BI1025" s="167">
        <f>IF(N1025="nulová",J1025,0)</f>
        <v>0</v>
      </c>
      <c r="BJ1025" s="92" t="s">
        <v>15</v>
      </c>
      <c r="BK1025" s="167">
        <f>ROUND(I1025*H1025,2)</f>
        <v>0</v>
      </c>
      <c r="BL1025" s="92" t="s">
        <v>288</v>
      </c>
      <c r="BM1025" s="166" t="s">
        <v>1334</v>
      </c>
    </row>
    <row r="1026" spans="2:47" s="99" customFormat="1" ht="12">
      <c r="B1026" s="100"/>
      <c r="D1026" s="168" t="s">
        <v>185</v>
      </c>
      <c r="F1026" s="169" t="s">
        <v>1335</v>
      </c>
      <c r="I1026" s="5"/>
      <c r="L1026" s="100"/>
      <c r="M1026" s="170"/>
      <c r="T1026" s="171"/>
      <c r="AT1026" s="92" t="s">
        <v>185</v>
      </c>
      <c r="AU1026" s="92" t="s">
        <v>79</v>
      </c>
    </row>
    <row r="1027" spans="2:63" s="151" customFormat="1" ht="22.9" customHeight="1">
      <c r="B1027" s="152"/>
      <c r="D1027" s="153" t="s">
        <v>70</v>
      </c>
      <c r="E1027" s="161" t="s">
        <v>1336</v>
      </c>
      <c r="F1027" s="161" t="s">
        <v>1337</v>
      </c>
      <c r="I1027" s="3"/>
      <c r="J1027" s="162">
        <f>BK1027</f>
        <v>0</v>
      </c>
      <c r="L1027" s="152"/>
      <c r="M1027" s="156"/>
      <c r="P1027" s="157">
        <f>SUM(P1028:P1088)</f>
        <v>0</v>
      </c>
      <c r="R1027" s="157">
        <f>SUM(R1028:R1088)</f>
        <v>7.227367600000001</v>
      </c>
      <c r="T1027" s="158">
        <f>SUM(T1028:T1088)</f>
        <v>0</v>
      </c>
      <c r="AR1027" s="153" t="s">
        <v>79</v>
      </c>
      <c r="AT1027" s="159" t="s">
        <v>70</v>
      </c>
      <c r="AU1027" s="159" t="s">
        <v>15</v>
      </c>
      <c r="AY1027" s="153" t="s">
        <v>176</v>
      </c>
      <c r="BK1027" s="160">
        <f>SUM(BK1028:BK1088)</f>
        <v>0</v>
      </c>
    </row>
    <row r="1028" spans="2:65" s="99" customFormat="1" ht="37.9" customHeight="1">
      <c r="B1028" s="100"/>
      <c r="C1028" s="206" t="s">
        <v>1338</v>
      </c>
      <c r="D1028" s="206" t="s">
        <v>178</v>
      </c>
      <c r="E1028" s="207" t="s">
        <v>1339</v>
      </c>
      <c r="F1028" s="208" t="s">
        <v>1340</v>
      </c>
      <c r="G1028" s="209" t="s">
        <v>181</v>
      </c>
      <c r="H1028" s="210">
        <v>578.61</v>
      </c>
      <c r="I1028" s="4"/>
      <c r="J1028" s="211">
        <f>ROUND(I1028*H1028,2)</f>
        <v>0</v>
      </c>
      <c r="K1028" s="208" t="s">
        <v>182</v>
      </c>
      <c r="L1028" s="100"/>
      <c r="M1028" s="212" t="s">
        <v>3</v>
      </c>
      <c r="N1028" s="163" t="s">
        <v>42</v>
      </c>
      <c r="P1028" s="164">
        <f>O1028*H1028</f>
        <v>0</v>
      </c>
      <c r="Q1028" s="164">
        <v>0</v>
      </c>
      <c r="R1028" s="164">
        <f>Q1028*H1028</f>
        <v>0</v>
      </c>
      <c r="S1028" s="164">
        <v>0</v>
      </c>
      <c r="T1028" s="165">
        <f>S1028*H1028</f>
        <v>0</v>
      </c>
      <c r="AR1028" s="166" t="s">
        <v>288</v>
      </c>
      <c r="AT1028" s="166" t="s">
        <v>178</v>
      </c>
      <c r="AU1028" s="166" t="s">
        <v>79</v>
      </c>
      <c r="AY1028" s="92" t="s">
        <v>176</v>
      </c>
      <c r="BE1028" s="167">
        <f>IF(N1028="základní",J1028,0)</f>
        <v>0</v>
      </c>
      <c r="BF1028" s="167">
        <f>IF(N1028="snížená",J1028,0)</f>
        <v>0</v>
      </c>
      <c r="BG1028" s="167">
        <f>IF(N1028="zákl. přenesená",J1028,0)</f>
        <v>0</v>
      </c>
      <c r="BH1028" s="167">
        <f>IF(N1028="sníž. přenesená",J1028,0)</f>
        <v>0</v>
      </c>
      <c r="BI1028" s="167">
        <f>IF(N1028="nulová",J1028,0)</f>
        <v>0</v>
      </c>
      <c r="BJ1028" s="92" t="s">
        <v>15</v>
      </c>
      <c r="BK1028" s="167">
        <f>ROUND(I1028*H1028,2)</f>
        <v>0</v>
      </c>
      <c r="BL1028" s="92" t="s">
        <v>288</v>
      </c>
      <c r="BM1028" s="166" t="s">
        <v>1341</v>
      </c>
    </row>
    <row r="1029" spans="2:47" s="99" customFormat="1" ht="12">
      <c r="B1029" s="100"/>
      <c r="D1029" s="168" t="s">
        <v>185</v>
      </c>
      <c r="F1029" s="169" t="s">
        <v>1342</v>
      </c>
      <c r="I1029" s="5"/>
      <c r="L1029" s="100"/>
      <c r="M1029" s="170"/>
      <c r="T1029" s="171"/>
      <c r="AT1029" s="92" t="s">
        <v>185</v>
      </c>
      <c r="AU1029" s="92" t="s">
        <v>79</v>
      </c>
    </row>
    <row r="1030" spans="2:51" s="180" customFormat="1" ht="12">
      <c r="B1030" s="181"/>
      <c r="D1030" s="174" t="s">
        <v>187</v>
      </c>
      <c r="E1030" s="182" t="s">
        <v>3</v>
      </c>
      <c r="F1030" s="183" t="s">
        <v>1120</v>
      </c>
      <c r="H1030" s="182" t="s">
        <v>3</v>
      </c>
      <c r="I1030" s="7"/>
      <c r="L1030" s="181"/>
      <c r="M1030" s="184"/>
      <c r="T1030" s="185"/>
      <c r="AT1030" s="182" t="s">
        <v>187</v>
      </c>
      <c r="AU1030" s="182" t="s">
        <v>79</v>
      </c>
      <c r="AV1030" s="180" t="s">
        <v>15</v>
      </c>
      <c r="AW1030" s="180" t="s">
        <v>33</v>
      </c>
      <c r="AX1030" s="180" t="s">
        <v>71</v>
      </c>
      <c r="AY1030" s="182" t="s">
        <v>176</v>
      </c>
    </row>
    <row r="1031" spans="2:51" s="172" customFormat="1" ht="12">
      <c r="B1031" s="173"/>
      <c r="D1031" s="174" t="s">
        <v>187</v>
      </c>
      <c r="E1031" s="175" t="s">
        <v>3</v>
      </c>
      <c r="F1031" s="176" t="s">
        <v>1343</v>
      </c>
      <c r="H1031" s="177">
        <v>486</v>
      </c>
      <c r="I1031" s="6"/>
      <c r="L1031" s="173"/>
      <c r="M1031" s="178"/>
      <c r="T1031" s="179"/>
      <c r="AT1031" s="175" t="s">
        <v>187</v>
      </c>
      <c r="AU1031" s="175" t="s">
        <v>79</v>
      </c>
      <c r="AV1031" s="172" t="s">
        <v>79</v>
      </c>
      <c r="AW1031" s="172" t="s">
        <v>33</v>
      </c>
      <c r="AX1031" s="172" t="s">
        <v>71</v>
      </c>
      <c r="AY1031" s="175" t="s">
        <v>176</v>
      </c>
    </row>
    <row r="1032" spans="2:51" s="180" customFormat="1" ht="12">
      <c r="B1032" s="181"/>
      <c r="D1032" s="174" t="s">
        <v>187</v>
      </c>
      <c r="E1032" s="182" t="s">
        <v>3</v>
      </c>
      <c r="F1032" s="183" t="s">
        <v>1344</v>
      </c>
      <c r="H1032" s="182" t="s">
        <v>3</v>
      </c>
      <c r="I1032" s="7"/>
      <c r="L1032" s="181"/>
      <c r="M1032" s="184"/>
      <c r="T1032" s="185"/>
      <c r="AT1032" s="182" t="s">
        <v>187</v>
      </c>
      <c r="AU1032" s="182" t="s">
        <v>79</v>
      </c>
      <c r="AV1032" s="180" t="s">
        <v>15</v>
      </c>
      <c r="AW1032" s="180" t="s">
        <v>33</v>
      </c>
      <c r="AX1032" s="180" t="s">
        <v>71</v>
      </c>
      <c r="AY1032" s="182" t="s">
        <v>176</v>
      </c>
    </row>
    <row r="1033" spans="2:51" s="172" customFormat="1" ht="12">
      <c r="B1033" s="173"/>
      <c r="D1033" s="174" t="s">
        <v>187</v>
      </c>
      <c r="E1033" s="175" t="s">
        <v>3</v>
      </c>
      <c r="F1033" s="176" t="s">
        <v>1345</v>
      </c>
      <c r="H1033" s="177">
        <v>46.41</v>
      </c>
      <c r="I1033" s="6"/>
      <c r="L1033" s="173"/>
      <c r="M1033" s="178"/>
      <c r="T1033" s="179"/>
      <c r="AT1033" s="175" t="s">
        <v>187</v>
      </c>
      <c r="AU1033" s="175" t="s">
        <v>79</v>
      </c>
      <c r="AV1033" s="172" t="s">
        <v>79</v>
      </c>
      <c r="AW1033" s="172" t="s">
        <v>33</v>
      </c>
      <c r="AX1033" s="172" t="s">
        <v>71</v>
      </c>
      <c r="AY1033" s="175" t="s">
        <v>176</v>
      </c>
    </row>
    <row r="1034" spans="2:51" s="180" customFormat="1" ht="12">
      <c r="B1034" s="181"/>
      <c r="D1034" s="174" t="s">
        <v>187</v>
      </c>
      <c r="E1034" s="182" t="s">
        <v>3</v>
      </c>
      <c r="F1034" s="183" t="s">
        <v>584</v>
      </c>
      <c r="H1034" s="182" t="s">
        <v>3</v>
      </c>
      <c r="I1034" s="7"/>
      <c r="L1034" s="181"/>
      <c r="M1034" s="184"/>
      <c r="T1034" s="185"/>
      <c r="AT1034" s="182" t="s">
        <v>187</v>
      </c>
      <c r="AU1034" s="182" t="s">
        <v>79</v>
      </c>
      <c r="AV1034" s="180" t="s">
        <v>15</v>
      </c>
      <c r="AW1034" s="180" t="s">
        <v>33</v>
      </c>
      <c r="AX1034" s="180" t="s">
        <v>71</v>
      </c>
      <c r="AY1034" s="182" t="s">
        <v>176</v>
      </c>
    </row>
    <row r="1035" spans="2:51" s="172" customFormat="1" ht="12">
      <c r="B1035" s="173"/>
      <c r="D1035" s="174" t="s">
        <v>187</v>
      </c>
      <c r="E1035" s="175" t="s">
        <v>3</v>
      </c>
      <c r="F1035" s="176" t="s">
        <v>1346</v>
      </c>
      <c r="H1035" s="177">
        <v>38.7</v>
      </c>
      <c r="I1035" s="6"/>
      <c r="L1035" s="173"/>
      <c r="M1035" s="178"/>
      <c r="T1035" s="179"/>
      <c r="AT1035" s="175" t="s">
        <v>187</v>
      </c>
      <c r="AU1035" s="175" t="s">
        <v>79</v>
      </c>
      <c r="AV1035" s="172" t="s">
        <v>79</v>
      </c>
      <c r="AW1035" s="172" t="s">
        <v>33</v>
      </c>
      <c r="AX1035" s="172" t="s">
        <v>71</v>
      </c>
      <c r="AY1035" s="175" t="s">
        <v>176</v>
      </c>
    </row>
    <row r="1036" spans="2:51" s="180" customFormat="1" ht="12">
      <c r="B1036" s="181"/>
      <c r="D1036" s="174" t="s">
        <v>187</v>
      </c>
      <c r="E1036" s="182" t="s">
        <v>3</v>
      </c>
      <c r="F1036" s="183" t="s">
        <v>1344</v>
      </c>
      <c r="H1036" s="182" t="s">
        <v>3</v>
      </c>
      <c r="I1036" s="7"/>
      <c r="L1036" s="181"/>
      <c r="M1036" s="184"/>
      <c r="T1036" s="185"/>
      <c r="AT1036" s="182" t="s">
        <v>187</v>
      </c>
      <c r="AU1036" s="182" t="s">
        <v>79</v>
      </c>
      <c r="AV1036" s="180" t="s">
        <v>15</v>
      </c>
      <c r="AW1036" s="180" t="s">
        <v>33</v>
      </c>
      <c r="AX1036" s="180" t="s">
        <v>71</v>
      </c>
      <c r="AY1036" s="182" t="s">
        <v>176</v>
      </c>
    </row>
    <row r="1037" spans="2:51" s="172" customFormat="1" ht="12">
      <c r="B1037" s="173"/>
      <c r="D1037" s="174" t="s">
        <v>187</v>
      </c>
      <c r="E1037" s="175" t="s">
        <v>3</v>
      </c>
      <c r="F1037" s="176" t="s">
        <v>1347</v>
      </c>
      <c r="H1037" s="177">
        <v>7.5</v>
      </c>
      <c r="I1037" s="6"/>
      <c r="L1037" s="173"/>
      <c r="M1037" s="178"/>
      <c r="T1037" s="179"/>
      <c r="AT1037" s="175" t="s">
        <v>187</v>
      </c>
      <c r="AU1037" s="175" t="s">
        <v>79</v>
      </c>
      <c r="AV1037" s="172" t="s">
        <v>79</v>
      </c>
      <c r="AW1037" s="172" t="s">
        <v>33</v>
      </c>
      <c r="AX1037" s="172" t="s">
        <v>71</v>
      </c>
      <c r="AY1037" s="175" t="s">
        <v>176</v>
      </c>
    </row>
    <row r="1038" spans="2:51" s="186" customFormat="1" ht="12">
      <c r="B1038" s="187"/>
      <c r="D1038" s="174" t="s">
        <v>187</v>
      </c>
      <c r="E1038" s="188" t="s">
        <v>3</v>
      </c>
      <c r="F1038" s="189" t="s">
        <v>206</v>
      </c>
      <c r="H1038" s="190">
        <v>578.61</v>
      </c>
      <c r="I1038" s="8"/>
      <c r="L1038" s="187"/>
      <c r="M1038" s="191"/>
      <c r="T1038" s="192"/>
      <c r="AT1038" s="188" t="s">
        <v>187</v>
      </c>
      <c r="AU1038" s="188" t="s">
        <v>79</v>
      </c>
      <c r="AV1038" s="186" t="s">
        <v>183</v>
      </c>
      <c r="AW1038" s="186" t="s">
        <v>33</v>
      </c>
      <c r="AX1038" s="186" t="s">
        <v>15</v>
      </c>
      <c r="AY1038" s="188" t="s">
        <v>176</v>
      </c>
    </row>
    <row r="1039" spans="2:65" s="99" customFormat="1" ht="16.5" customHeight="1">
      <c r="B1039" s="100"/>
      <c r="C1039" s="213" t="s">
        <v>1348</v>
      </c>
      <c r="D1039" s="213" t="s">
        <v>312</v>
      </c>
      <c r="E1039" s="214" t="s">
        <v>1285</v>
      </c>
      <c r="F1039" s="215" t="s">
        <v>1286</v>
      </c>
      <c r="G1039" s="216" t="s">
        <v>249</v>
      </c>
      <c r="H1039" s="217">
        <v>0.185</v>
      </c>
      <c r="I1039" s="9"/>
      <c r="J1039" s="218">
        <f>ROUND(I1039*H1039,2)</f>
        <v>0</v>
      </c>
      <c r="K1039" s="215" t="s">
        <v>182</v>
      </c>
      <c r="L1039" s="193"/>
      <c r="M1039" s="219" t="s">
        <v>3</v>
      </c>
      <c r="N1039" s="194" t="s">
        <v>42</v>
      </c>
      <c r="P1039" s="164">
        <f>O1039*H1039</f>
        <v>0</v>
      </c>
      <c r="Q1039" s="164">
        <v>1</v>
      </c>
      <c r="R1039" s="164">
        <f>Q1039*H1039</f>
        <v>0.185</v>
      </c>
      <c r="S1039" s="164">
        <v>0</v>
      </c>
      <c r="T1039" s="165">
        <f>S1039*H1039</f>
        <v>0</v>
      </c>
      <c r="AR1039" s="166" t="s">
        <v>382</v>
      </c>
      <c r="AT1039" s="166" t="s">
        <v>312</v>
      </c>
      <c r="AU1039" s="166" t="s">
        <v>79</v>
      </c>
      <c r="AY1039" s="92" t="s">
        <v>176</v>
      </c>
      <c r="BE1039" s="167">
        <f>IF(N1039="základní",J1039,0)</f>
        <v>0</v>
      </c>
      <c r="BF1039" s="167">
        <f>IF(N1039="snížená",J1039,0)</f>
        <v>0</v>
      </c>
      <c r="BG1039" s="167">
        <f>IF(N1039="zákl. přenesená",J1039,0)</f>
        <v>0</v>
      </c>
      <c r="BH1039" s="167">
        <f>IF(N1039="sníž. přenesená",J1039,0)</f>
        <v>0</v>
      </c>
      <c r="BI1039" s="167">
        <f>IF(N1039="nulová",J1039,0)</f>
        <v>0</v>
      </c>
      <c r="BJ1039" s="92" t="s">
        <v>15</v>
      </c>
      <c r="BK1039" s="167">
        <f>ROUND(I1039*H1039,2)</f>
        <v>0</v>
      </c>
      <c r="BL1039" s="92" t="s">
        <v>288</v>
      </c>
      <c r="BM1039" s="166" t="s">
        <v>1349</v>
      </c>
    </row>
    <row r="1040" spans="2:51" s="172" customFormat="1" ht="12">
      <c r="B1040" s="173"/>
      <c r="D1040" s="174" t="s">
        <v>187</v>
      </c>
      <c r="F1040" s="176" t="s">
        <v>1350</v>
      </c>
      <c r="H1040" s="177">
        <v>0.185</v>
      </c>
      <c r="I1040" s="6"/>
      <c r="L1040" s="173"/>
      <c r="M1040" s="178"/>
      <c r="T1040" s="179"/>
      <c r="AT1040" s="175" t="s">
        <v>187</v>
      </c>
      <c r="AU1040" s="175" t="s">
        <v>79</v>
      </c>
      <c r="AV1040" s="172" t="s">
        <v>79</v>
      </c>
      <c r="AW1040" s="172" t="s">
        <v>4</v>
      </c>
      <c r="AX1040" s="172" t="s">
        <v>15</v>
      </c>
      <c r="AY1040" s="175" t="s">
        <v>176</v>
      </c>
    </row>
    <row r="1041" spans="2:65" s="99" customFormat="1" ht="24.2" customHeight="1">
      <c r="B1041" s="100"/>
      <c r="C1041" s="206" t="s">
        <v>1351</v>
      </c>
      <c r="D1041" s="206" t="s">
        <v>178</v>
      </c>
      <c r="E1041" s="207" t="s">
        <v>1352</v>
      </c>
      <c r="F1041" s="208" t="s">
        <v>1353</v>
      </c>
      <c r="G1041" s="209" t="s">
        <v>181</v>
      </c>
      <c r="H1041" s="210">
        <v>578.61</v>
      </c>
      <c r="I1041" s="4"/>
      <c r="J1041" s="211">
        <f>ROUND(I1041*H1041,2)</f>
        <v>0</v>
      </c>
      <c r="K1041" s="208" t="s">
        <v>182</v>
      </c>
      <c r="L1041" s="100"/>
      <c r="M1041" s="212" t="s">
        <v>3</v>
      </c>
      <c r="N1041" s="163" t="s">
        <v>42</v>
      </c>
      <c r="P1041" s="164">
        <f>O1041*H1041</f>
        <v>0</v>
      </c>
      <c r="Q1041" s="164">
        <v>0.00088</v>
      </c>
      <c r="R1041" s="164">
        <f>Q1041*H1041</f>
        <v>0.5091768</v>
      </c>
      <c r="S1041" s="164">
        <v>0</v>
      </c>
      <c r="T1041" s="165">
        <f>S1041*H1041</f>
        <v>0</v>
      </c>
      <c r="AR1041" s="166" t="s">
        <v>288</v>
      </c>
      <c r="AT1041" s="166" t="s">
        <v>178</v>
      </c>
      <c r="AU1041" s="166" t="s">
        <v>79</v>
      </c>
      <c r="AY1041" s="92" t="s">
        <v>176</v>
      </c>
      <c r="BE1041" s="167">
        <f>IF(N1041="základní",J1041,0)</f>
        <v>0</v>
      </c>
      <c r="BF1041" s="167">
        <f>IF(N1041="snížená",J1041,0)</f>
        <v>0</v>
      </c>
      <c r="BG1041" s="167">
        <f>IF(N1041="zákl. přenesená",J1041,0)</f>
        <v>0</v>
      </c>
      <c r="BH1041" s="167">
        <f>IF(N1041="sníž. přenesená",J1041,0)</f>
        <v>0</v>
      </c>
      <c r="BI1041" s="167">
        <f>IF(N1041="nulová",J1041,0)</f>
        <v>0</v>
      </c>
      <c r="BJ1041" s="92" t="s">
        <v>15</v>
      </c>
      <c r="BK1041" s="167">
        <f>ROUND(I1041*H1041,2)</f>
        <v>0</v>
      </c>
      <c r="BL1041" s="92" t="s">
        <v>288</v>
      </c>
      <c r="BM1041" s="166" t="s">
        <v>1354</v>
      </c>
    </row>
    <row r="1042" spans="2:47" s="99" customFormat="1" ht="12">
      <c r="B1042" s="100"/>
      <c r="D1042" s="168" t="s">
        <v>185</v>
      </c>
      <c r="F1042" s="169" t="s">
        <v>1355</v>
      </c>
      <c r="I1042" s="5"/>
      <c r="L1042" s="100"/>
      <c r="M1042" s="170"/>
      <c r="T1042" s="171"/>
      <c r="AT1042" s="92" t="s">
        <v>185</v>
      </c>
      <c r="AU1042" s="92" t="s">
        <v>79</v>
      </c>
    </row>
    <row r="1043" spans="2:65" s="99" customFormat="1" ht="44.25" customHeight="1">
      <c r="B1043" s="100"/>
      <c r="C1043" s="213" t="s">
        <v>1356</v>
      </c>
      <c r="D1043" s="213" t="s">
        <v>312</v>
      </c>
      <c r="E1043" s="214" t="s">
        <v>1306</v>
      </c>
      <c r="F1043" s="215" t="s">
        <v>1307</v>
      </c>
      <c r="G1043" s="216" t="s">
        <v>181</v>
      </c>
      <c r="H1043" s="217">
        <v>674.37</v>
      </c>
      <c r="I1043" s="9"/>
      <c r="J1043" s="218">
        <f>ROUND(I1043*H1043,2)</f>
        <v>0</v>
      </c>
      <c r="K1043" s="215" t="s">
        <v>182</v>
      </c>
      <c r="L1043" s="193"/>
      <c r="M1043" s="219" t="s">
        <v>3</v>
      </c>
      <c r="N1043" s="194" t="s">
        <v>42</v>
      </c>
      <c r="P1043" s="164">
        <f>O1043*H1043</f>
        <v>0</v>
      </c>
      <c r="Q1043" s="164">
        <v>0.0054</v>
      </c>
      <c r="R1043" s="164">
        <f>Q1043*H1043</f>
        <v>3.641598</v>
      </c>
      <c r="S1043" s="164">
        <v>0</v>
      </c>
      <c r="T1043" s="165">
        <f>S1043*H1043</f>
        <v>0</v>
      </c>
      <c r="AR1043" s="166" t="s">
        <v>382</v>
      </c>
      <c r="AT1043" s="166" t="s">
        <v>312</v>
      </c>
      <c r="AU1043" s="166" t="s">
        <v>79</v>
      </c>
      <c r="AY1043" s="92" t="s">
        <v>176</v>
      </c>
      <c r="BE1043" s="167">
        <f>IF(N1043="základní",J1043,0)</f>
        <v>0</v>
      </c>
      <c r="BF1043" s="167">
        <f>IF(N1043="snížená",J1043,0)</f>
        <v>0</v>
      </c>
      <c r="BG1043" s="167">
        <f>IF(N1043="zákl. přenesená",J1043,0)</f>
        <v>0</v>
      </c>
      <c r="BH1043" s="167">
        <f>IF(N1043="sníž. přenesená",J1043,0)</f>
        <v>0</v>
      </c>
      <c r="BI1043" s="167">
        <f>IF(N1043="nulová",J1043,0)</f>
        <v>0</v>
      </c>
      <c r="BJ1043" s="92" t="s">
        <v>15</v>
      </c>
      <c r="BK1043" s="167">
        <f>ROUND(I1043*H1043,2)</f>
        <v>0</v>
      </c>
      <c r="BL1043" s="92" t="s">
        <v>288</v>
      </c>
      <c r="BM1043" s="166" t="s">
        <v>1357</v>
      </c>
    </row>
    <row r="1044" spans="2:51" s="172" customFormat="1" ht="12">
      <c r="B1044" s="173"/>
      <c r="D1044" s="174" t="s">
        <v>187</v>
      </c>
      <c r="F1044" s="176" t="s">
        <v>1358</v>
      </c>
      <c r="H1044" s="177">
        <v>674.37</v>
      </c>
      <c r="I1044" s="6"/>
      <c r="L1044" s="173"/>
      <c r="M1044" s="178"/>
      <c r="T1044" s="179"/>
      <c r="AT1044" s="175" t="s">
        <v>187</v>
      </c>
      <c r="AU1044" s="175" t="s">
        <v>79</v>
      </c>
      <c r="AV1044" s="172" t="s">
        <v>79</v>
      </c>
      <c r="AW1044" s="172" t="s">
        <v>4</v>
      </c>
      <c r="AX1044" s="172" t="s">
        <v>15</v>
      </c>
      <c r="AY1044" s="175" t="s">
        <v>176</v>
      </c>
    </row>
    <row r="1045" spans="2:65" s="99" customFormat="1" ht="33" customHeight="1">
      <c r="B1045" s="100"/>
      <c r="C1045" s="206" t="s">
        <v>1359</v>
      </c>
      <c r="D1045" s="206" t="s">
        <v>178</v>
      </c>
      <c r="E1045" s="207" t="s">
        <v>1360</v>
      </c>
      <c r="F1045" s="208" t="s">
        <v>1361</v>
      </c>
      <c r="G1045" s="209" t="s">
        <v>181</v>
      </c>
      <c r="H1045" s="210">
        <v>718.31</v>
      </c>
      <c r="I1045" s="4"/>
      <c r="J1045" s="211">
        <f>ROUND(I1045*H1045,2)</f>
        <v>0</v>
      </c>
      <c r="K1045" s="208" t="s">
        <v>182</v>
      </c>
      <c r="L1045" s="100"/>
      <c r="M1045" s="212" t="s">
        <v>3</v>
      </c>
      <c r="N1045" s="163" t="s">
        <v>42</v>
      </c>
      <c r="P1045" s="164">
        <f>O1045*H1045</f>
        <v>0</v>
      </c>
      <c r="Q1045" s="164">
        <v>0</v>
      </c>
      <c r="R1045" s="164">
        <f>Q1045*H1045</f>
        <v>0</v>
      </c>
      <c r="S1045" s="164">
        <v>0</v>
      </c>
      <c r="T1045" s="165">
        <f>S1045*H1045</f>
        <v>0</v>
      </c>
      <c r="AR1045" s="166" t="s">
        <v>288</v>
      </c>
      <c r="AT1045" s="166" t="s">
        <v>178</v>
      </c>
      <c r="AU1045" s="166" t="s">
        <v>79</v>
      </c>
      <c r="AY1045" s="92" t="s">
        <v>176</v>
      </c>
      <c r="BE1045" s="167">
        <f>IF(N1045="základní",J1045,0)</f>
        <v>0</v>
      </c>
      <c r="BF1045" s="167">
        <f>IF(N1045="snížená",J1045,0)</f>
        <v>0</v>
      </c>
      <c r="BG1045" s="167">
        <f>IF(N1045="zákl. přenesená",J1045,0)</f>
        <v>0</v>
      </c>
      <c r="BH1045" s="167">
        <f>IF(N1045="sníž. přenesená",J1045,0)</f>
        <v>0</v>
      </c>
      <c r="BI1045" s="167">
        <f>IF(N1045="nulová",J1045,0)</f>
        <v>0</v>
      </c>
      <c r="BJ1045" s="92" t="s">
        <v>15</v>
      </c>
      <c r="BK1045" s="167">
        <f>ROUND(I1045*H1045,2)</f>
        <v>0</v>
      </c>
      <c r="BL1045" s="92" t="s">
        <v>288</v>
      </c>
      <c r="BM1045" s="166" t="s">
        <v>1362</v>
      </c>
    </row>
    <row r="1046" spans="2:47" s="99" customFormat="1" ht="12">
      <c r="B1046" s="100"/>
      <c r="D1046" s="168" t="s">
        <v>185</v>
      </c>
      <c r="F1046" s="169" t="s">
        <v>1363</v>
      </c>
      <c r="I1046" s="5"/>
      <c r="L1046" s="100"/>
      <c r="M1046" s="170"/>
      <c r="T1046" s="171"/>
      <c r="AT1046" s="92" t="s">
        <v>185</v>
      </c>
      <c r="AU1046" s="92" t="s">
        <v>79</v>
      </c>
    </row>
    <row r="1047" spans="2:65" s="99" customFormat="1" ht="24.2" customHeight="1">
      <c r="B1047" s="100"/>
      <c r="C1047" s="213" t="s">
        <v>1364</v>
      </c>
      <c r="D1047" s="213" t="s">
        <v>312</v>
      </c>
      <c r="E1047" s="214" t="s">
        <v>1365</v>
      </c>
      <c r="F1047" s="215" t="s">
        <v>1366</v>
      </c>
      <c r="G1047" s="216" t="s">
        <v>181</v>
      </c>
      <c r="H1047" s="217">
        <v>829.648</v>
      </c>
      <c r="I1047" s="9"/>
      <c r="J1047" s="218">
        <f>ROUND(I1047*H1047,2)</f>
        <v>0</v>
      </c>
      <c r="K1047" s="215" t="s">
        <v>182</v>
      </c>
      <c r="L1047" s="193"/>
      <c r="M1047" s="219" t="s">
        <v>3</v>
      </c>
      <c r="N1047" s="194" t="s">
        <v>42</v>
      </c>
      <c r="P1047" s="164">
        <f>O1047*H1047</f>
        <v>0</v>
      </c>
      <c r="Q1047" s="164">
        <v>0.0003</v>
      </c>
      <c r="R1047" s="164">
        <f>Q1047*H1047</f>
        <v>0.2488944</v>
      </c>
      <c r="S1047" s="164">
        <v>0</v>
      </c>
      <c r="T1047" s="165">
        <f>S1047*H1047</f>
        <v>0</v>
      </c>
      <c r="AR1047" s="166" t="s">
        <v>382</v>
      </c>
      <c r="AT1047" s="166" t="s">
        <v>312</v>
      </c>
      <c r="AU1047" s="166" t="s">
        <v>79</v>
      </c>
      <c r="AY1047" s="92" t="s">
        <v>176</v>
      </c>
      <c r="BE1047" s="167">
        <f>IF(N1047="základní",J1047,0)</f>
        <v>0</v>
      </c>
      <c r="BF1047" s="167">
        <f>IF(N1047="snížená",J1047,0)</f>
        <v>0</v>
      </c>
      <c r="BG1047" s="167">
        <f>IF(N1047="zákl. přenesená",J1047,0)</f>
        <v>0</v>
      </c>
      <c r="BH1047" s="167">
        <f>IF(N1047="sníž. přenesená",J1047,0)</f>
        <v>0</v>
      </c>
      <c r="BI1047" s="167">
        <f>IF(N1047="nulová",J1047,0)</f>
        <v>0</v>
      </c>
      <c r="BJ1047" s="92" t="s">
        <v>15</v>
      </c>
      <c r="BK1047" s="167">
        <f>ROUND(I1047*H1047,2)</f>
        <v>0</v>
      </c>
      <c r="BL1047" s="92" t="s">
        <v>288</v>
      </c>
      <c r="BM1047" s="166" t="s">
        <v>1367</v>
      </c>
    </row>
    <row r="1048" spans="2:51" s="172" customFormat="1" ht="12">
      <c r="B1048" s="173"/>
      <c r="D1048" s="174" t="s">
        <v>187</v>
      </c>
      <c r="F1048" s="176" t="s">
        <v>1368</v>
      </c>
      <c r="H1048" s="177">
        <v>829.648</v>
      </c>
      <c r="I1048" s="6"/>
      <c r="L1048" s="173"/>
      <c r="M1048" s="178"/>
      <c r="T1048" s="179"/>
      <c r="AT1048" s="175" t="s">
        <v>187</v>
      </c>
      <c r="AU1048" s="175" t="s">
        <v>79</v>
      </c>
      <c r="AV1048" s="172" t="s">
        <v>79</v>
      </c>
      <c r="AW1048" s="172" t="s">
        <v>4</v>
      </c>
      <c r="AX1048" s="172" t="s">
        <v>15</v>
      </c>
      <c r="AY1048" s="175" t="s">
        <v>176</v>
      </c>
    </row>
    <row r="1049" spans="2:65" s="99" customFormat="1" ht="55.5" customHeight="1">
      <c r="B1049" s="100"/>
      <c r="C1049" s="206" t="s">
        <v>1369</v>
      </c>
      <c r="D1049" s="206" t="s">
        <v>178</v>
      </c>
      <c r="E1049" s="207" t="s">
        <v>1370</v>
      </c>
      <c r="F1049" s="208" t="s">
        <v>1371</v>
      </c>
      <c r="G1049" s="209" t="s">
        <v>181</v>
      </c>
      <c r="H1049" s="210">
        <v>718.31</v>
      </c>
      <c r="I1049" s="4"/>
      <c r="J1049" s="211">
        <f>ROUND(I1049*H1049,2)</f>
        <v>0</v>
      </c>
      <c r="K1049" s="208" t="s">
        <v>3</v>
      </c>
      <c r="L1049" s="100"/>
      <c r="M1049" s="212" t="s">
        <v>3</v>
      </c>
      <c r="N1049" s="163" t="s">
        <v>42</v>
      </c>
      <c r="P1049" s="164">
        <f>O1049*H1049</f>
        <v>0</v>
      </c>
      <c r="Q1049" s="164">
        <v>0.00014</v>
      </c>
      <c r="R1049" s="164">
        <f>Q1049*H1049</f>
        <v>0.10056339999999998</v>
      </c>
      <c r="S1049" s="164">
        <v>0</v>
      </c>
      <c r="T1049" s="165">
        <f>S1049*H1049</f>
        <v>0</v>
      </c>
      <c r="AR1049" s="166" t="s">
        <v>288</v>
      </c>
      <c r="AT1049" s="166" t="s">
        <v>178</v>
      </c>
      <c r="AU1049" s="166" t="s">
        <v>79</v>
      </c>
      <c r="AY1049" s="92" t="s">
        <v>176</v>
      </c>
      <c r="BE1049" s="167">
        <f>IF(N1049="základní",J1049,0)</f>
        <v>0</v>
      </c>
      <c r="BF1049" s="167">
        <f>IF(N1049="snížená",J1049,0)</f>
        <v>0</v>
      </c>
      <c r="BG1049" s="167">
        <f>IF(N1049="zákl. přenesená",J1049,0)</f>
        <v>0</v>
      </c>
      <c r="BH1049" s="167">
        <f>IF(N1049="sníž. přenesená",J1049,0)</f>
        <v>0</v>
      </c>
      <c r="BI1049" s="167">
        <f>IF(N1049="nulová",J1049,0)</f>
        <v>0</v>
      </c>
      <c r="BJ1049" s="92" t="s">
        <v>15</v>
      </c>
      <c r="BK1049" s="167">
        <f>ROUND(I1049*H1049,2)</f>
        <v>0</v>
      </c>
      <c r="BL1049" s="92" t="s">
        <v>288</v>
      </c>
      <c r="BM1049" s="166" t="s">
        <v>1372</v>
      </c>
    </row>
    <row r="1050" spans="2:51" s="180" customFormat="1" ht="12">
      <c r="B1050" s="181"/>
      <c r="D1050" s="174" t="s">
        <v>187</v>
      </c>
      <c r="E1050" s="182" t="s">
        <v>3</v>
      </c>
      <c r="F1050" s="183" t="s">
        <v>1120</v>
      </c>
      <c r="H1050" s="182" t="s">
        <v>3</v>
      </c>
      <c r="I1050" s="7"/>
      <c r="L1050" s="181"/>
      <c r="M1050" s="184"/>
      <c r="T1050" s="185"/>
      <c r="AT1050" s="182" t="s">
        <v>187</v>
      </c>
      <c r="AU1050" s="182" t="s">
        <v>79</v>
      </c>
      <c r="AV1050" s="180" t="s">
        <v>15</v>
      </c>
      <c r="AW1050" s="180" t="s">
        <v>33</v>
      </c>
      <c r="AX1050" s="180" t="s">
        <v>71</v>
      </c>
      <c r="AY1050" s="182" t="s">
        <v>176</v>
      </c>
    </row>
    <row r="1051" spans="2:51" s="172" customFormat="1" ht="12">
      <c r="B1051" s="173"/>
      <c r="D1051" s="174" t="s">
        <v>187</v>
      </c>
      <c r="E1051" s="175" t="s">
        <v>3</v>
      </c>
      <c r="F1051" s="176" t="s">
        <v>1343</v>
      </c>
      <c r="H1051" s="177">
        <v>486</v>
      </c>
      <c r="I1051" s="6"/>
      <c r="L1051" s="173"/>
      <c r="M1051" s="178"/>
      <c r="T1051" s="179"/>
      <c r="AT1051" s="175" t="s">
        <v>187</v>
      </c>
      <c r="AU1051" s="175" t="s">
        <v>79</v>
      </c>
      <c r="AV1051" s="172" t="s">
        <v>79</v>
      </c>
      <c r="AW1051" s="172" t="s">
        <v>33</v>
      </c>
      <c r="AX1051" s="172" t="s">
        <v>71</v>
      </c>
      <c r="AY1051" s="175" t="s">
        <v>176</v>
      </c>
    </row>
    <row r="1052" spans="2:51" s="180" customFormat="1" ht="12">
      <c r="B1052" s="181"/>
      <c r="D1052" s="174" t="s">
        <v>187</v>
      </c>
      <c r="E1052" s="182" t="s">
        <v>3</v>
      </c>
      <c r="F1052" s="183" t="s">
        <v>1344</v>
      </c>
      <c r="H1052" s="182" t="s">
        <v>3</v>
      </c>
      <c r="I1052" s="7"/>
      <c r="L1052" s="181"/>
      <c r="M1052" s="184"/>
      <c r="T1052" s="185"/>
      <c r="AT1052" s="182" t="s">
        <v>187</v>
      </c>
      <c r="AU1052" s="182" t="s">
        <v>79</v>
      </c>
      <c r="AV1052" s="180" t="s">
        <v>15</v>
      </c>
      <c r="AW1052" s="180" t="s">
        <v>33</v>
      </c>
      <c r="AX1052" s="180" t="s">
        <v>71</v>
      </c>
      <c r="AY1052" s="182" t="s">
        <v>176</v>
      </c>
    </row>
    <row r="1053" spans="2:51" s="172" customFormat="1" ht="12">
      <c r="B1053" s="173"/>
      <c r="D1053" s="174" t="s">
        <v>187</v>
      </c>
      <c r="E1053" s="175" t="s">
        <v>3</v>
      </c>
      <c r="F1053" s="176" t="s">
        <v>1373</v>
      </c>
      <c r="H1053" s="177">
        <v>162.76</v>
      </c>
      <c r="I1053" s="6"/>
      <c r="L1053" s="173"/>
      <c r="M1053" s="178"/>
      <c r="T1053" s="179"/>
      <c r="AT1053" s="175" t="s">
        <v>187</v>
      </c>
      <c r="AU1053" s="175" t="s">
        <v>79</v>
      </c>
      <c r="AV1053" s="172" t="s">
        <v>79</v>
      </c>
      <c r="AW1053" s="172" t="s">
        <v>33</v>
      </c>
      <c r="AX1053" s="172" t="s">
        <v>71</v>
      </c>
      <c r="AY1053" s="175" t="s">
        <v>176</v>
      </c>
    </row>
    <row r="1054" spans="2:51" s="172" customFormat="1" ht="12">
      <c r="B1054" s="173"/>
      <c r="D1054" s="174" t="s">
        <v>187</v>
      </c>
      <c r="E1054" s="175" t="s">
        <v>3</v>
      </c>
      <c r="F1054" s="176" t="s">
        <v>1374</v>
      </c>
      <c r="H1054" s="177">
        <v>8.85</v>
      </c>
      <c r="I1054" s="6"/>
      <c r="L1054" s="173"/>
      <c r="M1054" s="178"/>
      <c r="T1054" s="179"/>
      <c r="AT1054" s="175" t="s">
        <v>187</v>
      </c>
      <c r="AU1054" s="175" t="s">
        <v>79</v>
      </c>
      <c r="AV1054" s="172" t="s">
        <v>79</v>
      </c>
      <c r="AW1054" s="172" t="s">
        <v>33</v>
      </c>
      <c r="AX1054" s="172" t="s">
        <v>71</v>
      </c>
      <c r="AY1054" s="175" t="s">
        <v>176</v>
      </c>
    </row>
    <row r="1055" spans="2:51" s="180" customFormat="1" ht="12">
      <c r="B1055" s="181"/>
      <c r="D1055" s="174" t="s">
        <v>187</v>
      </c>
      <c r="E1055" s="182" t="s">
        <v>3</v>
      </c>
      <c r="F1055" s="183" t="s">
        <v>584</v>
      </c>
      <c r="H1055" s="182" t="s">
        <v>3</v>
      </c>
      <c r="I1055" s="7"/>
      <c r="L1055" s="181"/>
      <c r="M1055" s="184"/>
      <c r="T1055" s="185"/>
      <c r="AT1055" s="182" t="s">
        <v>187</v>
      </c>
      <c r="AU1055" s="182" t="s">
        <v>79</v>
      </c>
      <c r="AV1055" s="180" t="s">
        <v>15</v>
      </c>
      <c r="AW1055" s="180" t="s">
        <v>33</v>
      </c>
      <c r="AX1055" s="180" t="s">
        <v>71</v>
      </c>
      <c r="AY1055" s="182" t="s">
        <v>176</v>
      </c>
    </row>
    <row r="1056" spans="2:51" s="172" customFormat="1" ht="12">
      <c r="B1056" s="173"/>
      <c r="D1056" s="174" t="s">
        <v>187</v>
      </c>
      <c r="E1056" s="175" t="s">
        <v>3</v>
      </c>
      <c r="F1056" s="176" t="s">
        <v>1346</v>
      </c>
      <c r="H1056" s="177">
        <v>38.7</v>
      </c>
      <c r="I1056" s="6"/>
      <c r="L1056" s="173"/>
      <c r="M1056" s="178"/>
      <c r="T1056" s="179"/>
      <c r="AT1056" s="175" t="s">
        <v>187</v>
      </c>
      <c r="AU1056" s="175" t="s">
        <v>79</v>
      </c>
      <c r="AV1056" s="172" t="s">
        <v>79</v>
      </c>
      <c r="AW1056" s="172" t="s">
        <v>33</v>
      </c>
      <c r="AX1056" s="172" t="s">
        <v>71</v>
      </c>
      <c r="AY1056" s="175" t="s">
        <v>176</v>
      </c>
    </row>
    <row r="1057" spans="2:51" s="180" customFormat="1" ht="12">
      <c r="B1057" s="181"/>
      <c r="D1057" s="174" t="s">
        <v>187</v>
      </c>
      <c r="E1057" s="182" t="s">
        <v>3</v>
      </c>
      <c r="F1057" s="183" t="s">
        <v>1344</v>
      </c>
      <c r="H1057" s="182" t="s">
        <v>3</v>
      </c>
      <c r="I1057" s="7"/>
      <c r="L1057" s="181"/>
      <c r="M1057" s="184"/>
      <c r="T1057" s="185"/>
      <c r="AT1057" s="182" t="s">
        <v>187</v>
      </c>
      <c r="AU1057" s="182" t="s">
        <v>79</v>
      </c>
      <c r="AV1057" s="180" t="s">
        <v>15</v>
      </c>
      <c r="AW1057" s="180" t="s">
        <v>33</v>
      </c>
      <c r="AX1057" s="180" t="s">
        <v>71</v>
      </c>
      <c r="AY1057" s="182" t="s">
        <v>176</v>
      </c>
    </row>
    <row r="1058" spans="2:51" s="172" customFormat="1" ht="12">
      <c r="B1058" s="173"/>
      <c r="D1058" s="174" t="s">
        <v>187</v>
      </c>
      <c r="E1058" s="175" t="s">
        <v>3</v>
      </c>
      <c r="F1058" s="176" t="s">
        <v>1375</v>
      </c>
      <c r="H1058" s="177">
        <v>22</v>
      </c>
      <c r="I1058" s="6"/>
      <c r="L1058" s="173"/>
      <c r="M1058" s="178"/>
      <c r="T1058" s="179"/>
      <c r="AT1058" s="175" t="s">
        <v>187</v>
      </c>
      <c r="AU1058" s="175" t="s">
        <v>79</v>
      </c>
      <c r="AV1058" s="172" t="s">
        <v>79</v>
      </c>
      <c r="AW1058" s="172" t="s">
        <v>33</v>
      </c>
      <c r="AX1058" s="172" t="s">
        <v>71</v>
      </c>
      <c r="AY1058" s="175" t="s">
        <v>176</v>
      </c>
    </row>
    <row r="1059" spans="2:51" s="186" customFormat="1" ht="12">
      <c r="B1059" s="187"/>
      <c r="D1059" s="174" t="s">
        <v>187</v>
      </c>
      <c r="E1059" s="188" t="s">
        <v>3</v>
      </c>
      <c r="F1059" s="189" t="s">
        <v>206</v>
      </c>
      <c r="H1059" s="190">
        <v>718.31</v>
      </c>
      <c r="I1059" s="8"/>
      <c r="L1059" s="187"/>
      <c r="M1059" s="191"/>
      <c r="T1059" s="192"/>
      <c r="AT1059" s="188" t="s">
        <v>187</v>
      </c>
      <c r="AU1059" s="188" t="s">
        <v>79</v>
      </c>
      <c r="AV1059" s="186" t="s">
        <v>183</v>
      </c>
      <c r="AW1059" s="186" t="s">
        <v>33</v>
      </c>
      <c r="AX1059" s="186" t="s">
        <v>15</v>
      </c>
      <c r="AY1059" s="188" t="s">
        <v>176</v>
      </c>
    </row>
    <row r="1060" spans="2:65" s="99" customFormat="1" ht="24.2" customHeight="1">
      <c r="B1060" s="100"/>
      <c r="C1060" s="213" t="s">
        <v>1376</v>
      </c>
      <c r="D1060" s="213" t="s">
        <v>312</v>
      </c>
      <c r="E1060" s="214" t="s">
        <v>1377</v>
      </c>
      <c r="F1060" s="215" t="s">
        <v>1378</v>
      </c>
      <c r="G1060" s="216" t="s">
        <v>181</v>
      </c>
      <c r="H1060" s="217">
        <v>837.19</v>
      </c>
      <c r="I1060" s="9"/>
      <c r="J1060" s="218">
        <f>ROUND(I1060*H1060,2)</f>
        <v>0</v>
      </c>
      <c r="K1060" s="215" t="s">
        <v>182</v>
      </c>
      <c r="L1060" s="193"/>
      <c r="M1060" s="219" t="s">
        <v>3</v>
      </c>
      <c r="N1060" s="194" t="s">
        <v>42</v>
      </c>
      <c r="P1060" s="164">
        <f>O1060*H1060</f>
        <v>0</v>
      </c>
      <c r="Q1060" s="164">
        <v>0.0025</v>
      </c>
      <c r="R1060" s="164">
        <f>Q1060*H1060</f>
        <v>2.092975</v>
      </c>
      <c r="S1060" s="164">
        <v>0</v>
      </c>
      <c r="T1060" s="165">
        <f>S1060*H1060</f>
        <v>0</v>
      </c>
      <c r="AR1060" s="166" t="s">
        <v>382</v>
      </c>
      <c r="AT1060" s="166" t="s">
        <v>312</v>
      </c>
      <c r="AU1060" s="166" t="s">
        <v>79</v>
      </c>
      <c r="AY1060" s="92" t="s">
        <v>176</v>
      </c>
      <c r="BE1060" s="167">
        <f>IF(N1060="základní",J1060,0)</f>
        <v>0</v>
      </c>
      <c r="BF1060" s="167">
        <f>IF(N1060="snížená",J1060,0)</f>
        <v>0</v>
      </c>
      <c r="BG1060" s="167">
        <f>IF(N1060="zákl. přenesená",J1060,0)</f>
        <v>0</v>
      </c>
      <c r="BH1060" s="167">
        <f>IF(N1060="sníž. přenesená",J1060,0)</f>
        <v>0</v>
      </c>
      <c r="BI1060" s="167">
        <f>IF(N1060="nulová",J1060,0)</f>
        <v>0</v>
      </c>
      <c r="BJ1060" s="92" t="s">
        <v>15</v>
      </c>
      <c r="BK1060" s="167">
        <f>ROUND(I1060*H1060,2)</f>
        <v>0</v>
      </c>
      <c r="BL1060" s="92" t="s">
        <v>288</v>
      </c>
      <c r="BM1060" s="166" t="s">
        <v>1379</v>
      </c>
    </row>
    <row r="1061" spans="2:51" s="172" customFormat="1" ht="12">
      <c r="B1061" s="173"/>
      <c r="D1061" s="174" t="s">
        <v>187</v>
      </c>
      <c r="F1061" s="176" t="s">
        <v>1380</v>
      </c>
      <c r="H1061" s="177">
        <v>837.19</v>
      </c>
      <c r="I1061" s="6"/>
      <c r="L1061" s="173"/>
      <c r="M1061" s="178"/>
      <c r="T1061" s="179"/>
      <c r="AT1061" s="175" t="s">
        <v>187</v>
      </c>
      <c r="AU1061" s="175" t="s">
        <v>79</v>
      </c>
      <c r="AV1061" s="172" t="s">
        <v>79</v>
      </c>
      <c r="AW1061" s="172" t="s">
        <v>4</v>
      </c>
      <c r="AX1061" s="172" t="s">
        <v>15</v>
      </c>
      <c r="AY1061" s="175" t="s">
        <v>176</v>
      </c>
    </row>
    <row r="1062" spans="2:65" s="99" customFormat="1" ht="37.9" customHeight="1">
      <c r="B1062" s="100"/>
      <c r="C1062" s="206" t="s">
        <v>1381</v>
      </c>
      <c r="D1062" s="206" t="s">
        <v>178</v>
      </c>
      <c r="E1062" s="207" t="s">
        <v>1382</v>
      </c>
      <c r="F1062" s="208" t="s">
        <v>1383</v>
      </c>
      <c r="G1062" s="209" t="s">
        <v>269</v>
      </c>
      <c r="H1062" s="210">
        <v>179.7</v>
      </c>
      <c r="I1062" s="4"/>
      <c r="J1062" s="211">
        <f>ROUND(I1062*H1062,2)</f>
        <v>0</v>
      </c>
      <c r="K1062" s="208" t="s">
        <v>182</v>
      </c>
      <c r="L1062" s="100"/>
      <c r="M1062" s="212" t="s">
        <v>3</v>
      </c>
      <c r="N1062" s="163" t="s">
        <v>42</v>
      </c>
      <c r="P1062" s="164">
        <f>O1062*H1062</f>
        <v>0</v>
      </c>
      <c r="Q1062" s="164">
        <v>0.0006</v>
      </c>
      <c r="R1062" s="164">
        <f>Q1062*H1062</f>
        <v>0.10781999999999999</v>
      </c>
      <c r="S1062" s="164">
        <v>0</v>
      </c>
      <c r="T1062" s="165">
        <f>S1062*H1062</f>
        <v>0</v>
      </c>
      <c r="AR1062" s="166" t="s">
        <v>288</v>
      </c>
      <c r="AT1062" s="166" t="s">
        <v>178</v>
      </c>
      <c r="AU1062" s="166" t="s">
        <v>79</v>
      </c>
      <c r="AY1062" s="92" t="s">
        <v>176</v>
      </c>
      <c r="BE1062" s="167">
        <f>IF(N1062="základní",J1062,0)</f>
        <v>0</v>
      </c>
      <c r="BF1062" s="167">
        <f>IF(N1062="snížená",J1062,0)</f>
        <v>0</v>
      </c>
      <c r="BG1062" s="167">
        <f>IF(N1062="zákl. přenesená",J1062,0)</f>
        <v>0</v>
      </c>
      <c r="BH1062" s="167">
        <f>IF(N1062="sníž. přenesená",J1062,0)</f>
        <v>0</v>
      </c>
      <c r="BI1062" s="167">
        <f>IF(N1062="nulová",J1062,0)</f>
        <v>0</v>
      </c>
      <c r="BJ1062" s="92" t="s">
        <v>15</v>
      </c>
      <c r="BK1062" s="167">
        <f>ROUND(I1062*H1062,2)</f>
        <v>0</v>
      </c>
      <c r="BL1062" s="92" t="s">
        <v>288</v>
      </c>
      <c r="BM1062" s="166" t="s">
        <v>1384</v>
      </c>
    </row>
    <row r="1063" spans="2:47" s="99" customFormat="1" ht="12">
      <c r="B1063" s="100"/>
      <c r="D1063" s="168" t="s">
        <v>185</v>
      </c>
      <c r="F1063" s="169" t="s">
        <v>1385</v>
      </c>
      <c r="I1063" s="5"/>
      <c r="L1063" s="100"/>
      <c r="M1063" s="170"/>
      <c r="T1063" s="171"/>
      <c r="AT1063" s="92" t="s">
        <v>185</v>
      </c>
      <c r="AU1063" s="92" t="s">
        <v>79</v>
      </c>
    </row>
    <row r="1064" spans="2:51" s="180" customFormat="1" ht="12">
      <c r="B1064" s="181"/>
      <c r="D1064" s="174" t="s">
        <v>187</v>
      </c>
      <c r="E1064" s="182" t="s">
        <v>3</v>
      </c>
      <c r="F1064" s="183" t="s">
        <v>1120</v>
      </c>
      <c r="H1064" s="182" t="s">
        <v>3</v>
      </c>
      <c r="I1064" s="7"/>
      <c r="L1064" s="181"/>
      <c r="M1064" s="184"/>
      <c r="T1064" s="185"/>
      <c r="AT1064" s="182" t="s">
        <v>187</v>
      </c>
      <c r="AU1064" s="182" t="s">
        <v>79</v>
      </c>
      <c r="AV1064" s="180" t="s">
        <v>15</v>
      </c>
      <c r="AW1064" s="180" t="s">
        <v>33</v>
      </c>
      <c r="AX1064" s="180" t="s">
        <v>71</v>
      </c>
      <c r="AY1064" s="182" t="s">
        <v>176</v>
      </c>
    </row>
    <row r="1065" spans="2:51" s="172" customFormat="1" ht="12">
      <c r="B1065" s="173"/>
      <c r="D1065" s="174" t="s">
        <v>187</v>
      </c>
      <c r="E1065" s="175" t="s">
        <v>3</v>
      </c>
      <c r="F1065" s="176" t="s">
        <v>1386</v>
      </c>
      <c r="H1065" s="177">
        <v>154.7</v>
      </c>
      <c r="I1065" s="6"/>
      <c r="L1065" s="173"/>
      <c r="M1065" s="178"/>
      <c r="T1065" s="179"/>
      <c r="AT1065" s="175" t="s">
        <v>187</v>
      </c>
      <c r="AU1065" s="175" t="s">
        <v>79</v>
      </c>
      <c r="AV1065" s="172" t="s">
        <v>79</v>
      </c>
      <c r="AW1065" s="172" t="s">
        <v>33</v>
      </c>
      <c r="AX1065" s="172" t="s">
        <v>71</v>
      </c>
      <c r="AY1065" s="175" t="s">
        <v>176</v>
      </c>
    </row>
    <row r="1066" spans="2:51" s="180" customFormat="1" ht="12">
      <c r="B1066" s="181"/>
      <c r="D1066" s="174" t="s">
        <v>187</v>
      </c>
      <c r="E1066" s="182" t="s">
        <v>3</v>
      </c>
      <c r="F1066" s="183" t="s">
        <v>584</v>
      </c>
      <c r="H1066" s="182" t="s">
        <v>3</v>
      </c>
      <c r="I1066" s="7"/>
      <c r="L1066" s="181"/>
      <c r="M1066" s="184"/>
      <c r="T1066" s="185"/>
      <c r="AT1066" s="182" t="s">
        <v>187</v>
      </c>
      <c r="AU1066" s="182" t="s">
        <v>79</v>
      </c>
      <c r="AV1066" s="180" t="s">
        <v>15</v>
      </c>
      <c r="AW1066" s="180" t="s">
        <v>33</v>
      </c>
      <c r="AX1066" s="180" t="s">
        <v>71</v>
      </c>
      <c r="AY1066" s="182" t="s">
        <v>176</v>
      </c>
    </row>
    <row r="1067" spans="2:51" s="172" customFormat="1" ht="12">
      <c r="B1067" s="173"/>
      <c r="D1067" s="174" t="s">
        <v>187</v>
      </c>
      <c r="E1067" s="175" t="s">
        <v>3</v>
      </c>
      <c r="F1067" s="176" t="s">
        <v>1387</v>
      </c>
      <c r="H1067" s="177">
        <v>25</v>
      </c>
      <c r="I1067" s="6"/>
      <c r="L1067" s="173"/>
      <c r="M1067" s="178"/>
      <c r="T1067" s="179"/>
      <c r="AT1067" s="175" t="s">
        <v>187</v>
      </c>
      <c r="AU1067" s="175" t="s">
        <v>79</v>
      </c>
      <c r="AV1067" s="172" t="s">
        <v>79</v>
      </c>
      <c r="AW1067" s="172" t="s">
        <v>33</v>
      </c>
      <c r="AX1067" s="172" t="s">
        <v>71</v>
      </c>
      <c r="AY1067" s="175" t="s">
        <v>176</v>
      </c>
    </row>
    <row r="1068" spans="2:51" s="186" customFormat="1" ht="12">
      <c r="B1068" s="187"/>
      <c r="D1068" s="174" t="s">
        <v>187</v>
      </c>
      <c r="E1068" s="188" t="s">
        <v>3</v>
      </c>
      <c r="F1068" s="189" t="s">
        <v>206</v>
      </c>
      <c r="H1068" s="190">
        <v>179.7</v>
      </c>
      <c r="I1068" s="8"/>
      <c r="L1068" s="187"/>
      <c r="M1068" s="191"/>
      <c r="T1068" s="192"/>
      <c r="AT1068" s="188" t="s">
        <v>187</v>
      </c>
      <c r="AU1068" s="188" t="s">
        <v>79</v>
      </c>
      <c r="AV1068" s="186" t="s">
        <v>183</v>
      </c>
      <c r="AW1068" s="186" t="s">
        <v>33</v>
      </c>
      <c r="AX1068" s="186" t="s">
        <v>15</v>
      </c>
      <c r="AY1068" s="188" t="s">
        <v>176</v>
      </c>
    </row>
    <row r="1069" spans="2:65" s="99" customFormat="1" ht="37.9" customHeight="1">
      <c r="B1069" s="100"/>
      <c r="C1069" s="206" t="s">
        <v>1388</v>
      </c>
      <c r="D1069" s="206" t="s">
        <v>178</v>
      </c>
      <c r="E1069" s="207" t="s">
        <v>1389</v>
      </c>
      <c r="F1069" s="208" t="s">
        <v>1390</v>
      </c>
      <c r="G1069" s="209" t="s">
        <v>269</v>
      </c>
      <c r="H1069" s="210">
        <v>150.2</v>
      </c>
      <c r="I1069" s="4"/>
      <c r="J1069" s="211">
        <f>ROUND(I1069*H1069,2)</f>
        <v>0</v>
      </c>
      <c r="K1069" s="208" t="s">
        <v>182</v>
      </c>
      <c r="L1069" s="100"/>
      <c r="M1069" s="212" t="s">
        <v>3</v>
      </c>
      <c r="N1069" s="163" t="s">
        <v>42</v>
      </c>
      <c r="P1069" s="164">
        <f>O1069*H1069</f>
        <v>0</v>
      </c>
      <c r="Q1069" s="164">
        <v>0.0006</v>
      </c>
      <c r="R1069" s="164">
        <f>Q1069*H1069</f>
        <v>0.09011999999999999</v>
      </c>
      <c r="S1069" s="164">
        <v>0</v>
      </c>
      <c r="T1069" s="165">
        <f>S1069*H1069</f>
        <v>0</v>
      </c>
      <c r="AR1069" s="166" t="s">
        <v>288</v>
      </c>
      <c r="AT1069" s="166" t="s">
        <v>178</v>
      </c>
      <c r="AU1069" s="166" t="s">
        <v>79</v>
      </c>
      <c r="AY1069" s="92" t="s">
        <v>176</v>
      </c>
      <c r="BE1069" s="167">
        <f>IF(N1069="základní",J1069,0)</f>
        <v>0</v>
      </c>
      <c r="BF1069" s="167">
        <f>IF(N1069="snížená",J1069,0)</f>
        <v>0</v>
      </c>
      <c r="BG1069" s="167">
        <f>IF(N1069="zákl. přenesená",J1069,0)</f>
        <v>0</v>
      </c>
      <c r="BH1069" s="167">
        <f>IF(N1069="sníž. přenesená",J1069,0)</f>
        <v>0</v>
      </c>
      <c r="BI1069" s="167">
        <f>IF(N1069="nulová",J1069,0)</f>
        <v>0</v>
      </c>
      <c r="BJ1069" s="92" t="s">
        <v>15</v>
      </c>
      <c r="BK1069" s="167">
        <f>ROUND(I1069*H1069,2)</f>
        <v>0</v>
      </c>
      <c r="BL1069" s="92" t="s">
        <v>288</v>
      </c>
      <c r="BM1069" s="166" t="s">
        <v>1391</v>
      </c>
    </row>
    <row r="1070" spans="2:47" s="99" customFormat="1" ht="12">
      <c r="B1070" s="100"/>
      <c r="D1070" s="168" t="s">
        <v>185</v>
      </c>
      <c r="F1070" s="169" t="s">
        <v>1392</v>
      </c>
      <c r="I1070" s="5"/>
      <c r="L1070" s="100"/>
      <c r="M1070" s="170"/>
      <c r="T1070" s="171"/>
      <c r="AT1070" s="92" t="s">
        <v>185</v>
      </c>
      <c r="AU1070" s="92" t="s">
        <v>79</v>
      </c>
    </row>
    <row r="1071" spans="2:51" s="180" customFormat="1" ht="12">
      <c r="B1071" s="181"/>
      <c r="D1071" s="174" t="s">
        <v>187</v>
      </c>
      <c r="E1071" s="182" t="s">
        <v>3</v>
      </c>
      <c r="F1071" s="183" t="s">
        <v>1120</v>
      </c>
      <c r="H1071" s="182" t="s">
        <v>3</v>
      </c>
      <c r="I1071" s="7"/>
      <c r="L1071" s="181"/>
      <c r="M1071" s="184"/>
      <c r="T1071" s="185"/>
      <c r="AT1071" s="182" t="s">
        <v>187</v>
      </c>
      <c r="AU1071" s="182" t="s">
        <v>79</v>
      </c>
      <c r="AV1071" s="180" t="s">
        <v>15</v>
      </c>
      <c r="AW1071" s="180" t="s">
        <v>33</v>
      </c>
      <c r="AX1071" s="180" t="s">
        <v>71</v>
      </c>
      <c r="AY1071" s="182" t="s">
        <v>176</v>
      </c>
    </row>
    <row r="1072" spans="2:51" s="172" customFormat="1" ht="12">
      <c r="B1072" s="173"/>
      <c r="D1072" s="174" t="s">
        <v>187</v>
      </c>
      <c r="E1072" s="175" t="s">
        <v>3</v>
      </c>
      <c r="F1072" s="176" t="s">
        <v>1393</v>
      </c>
      <c r="H1072" s="177">
        <v>125.2</v>
      </c>
      <c r="I1072" s="6"/>
      <c r="L1072" s="173"/>
      <c r="M1072" s="178"/>
      <c r="T1072" s="179"/>
      <c r="AT1072" s="175" t="s">
        <v>187</v>
      </c>
      <c r="AU1072" s="175" t="s">
        <v>79</v>
      </c>
      <c r="AV1072" s="172" t="s">
        <v>79</v>
      </c>
      <c r="AW1072" s="172" t="s">
        <v>33</v>
      </c>
      <c r="AX1072" s="172" t="s">
        <v>71</v>
      </c>
      <c r="AY1072" s="175" t="s">
        <v>176</v>
      </c>
    </row>
    <row r="1073" spans="2:51" s="180" customFormat="1" ht="12">
      <c r="B1073" s="181"/>
      <c r="D1073" s="174" t="s">
        <v>187</v>
      </c>
      <c r="E1073" s="182" t="s">
        <v>3</v>
      </c>
      <c r="F1073" s="183" t="s">
        <v>584</v>
      </c>
      <c r="H1073" s="182" t="s">
        <v>3</v>
      </c>
      <c r="I1073" s="7"/>
      <c r="L1073" s="181"/>
      <c r="M1073" s="184"/>
      <c r="T1073" s="185"/>
      <c r="AT1073" s="182" t="s">
        <v>187</v>
      </c>
      <c r="AU1073" s="182" t="s">
        <v>79</v>
      </c>
      <c r="AV1073" s="180" t="s">
        <v>15</v>
      </c>
      <c r="AW1073" s="180" t="s">
        <v>33</v>
      </c>
      <c r="AX1073" s="180" t="s">
        <v>71</v>
      </c>
      <c r="AY1073" s="182" t="s">
        <v>176</v>
      </c>
    </row>
    <row r="1074" spans="2:51" s="172" customFormat="1" ht="12">
      <c r="B1074" s="173"/>
      <c r="D1074" s="174" t="s">
        <v>187</v>
      </c>
      <c r="E1074" s="175" t="s">
        <v>3</v>
      </c>
      <c r="F1074" s="176" t="s">
        <v>1387</v>
      </c>
      <c r="H1074" s="177">
        <v>25</v>
      </c>
      <c r="I1074" s="6"/>
      <c r="L1074" s="173"/>
      <c r="M1074" s="178"/>
      <c r="T1074" s="179"/>
      <c r="AT1074" s="175" t="s">
        <v>187</v>
      </c>
      <c r="AU1074" s="175" t="s">
        <v>79</v>
      </c>
      <c r="AV1074" s="172" t="s">
        <v>79</v>
      </c>
      <c r="AW1074" s="172" t="s">
        <v>33</v>
      </c>
      <c r="AX1074" s="172" t="s">
        <v>71</v>
      </c>
      <c r="AY1074" s="175" t="s">
        <v>176</v>
      </c>
    </row>
    <row r="1075" spans="2:51" s="186" customFormat="1" ht="12">
      <c r="B1075" s="187"/>
      <c r="D1075" s="174" t="s">
        <v>187</v>
      </c>
      <c r="E1075" s="188" t="s">
        <v>3</v>
      </c>
      <c r="F1075" s="189" t="s">
        <v>206</v>
      </c>
      <c r="H1075" s="190">
        <v>150.2</v>
      </c>
      <c r="I1075" s="8"/>
      <c r="L1075" s="187"/>
      <c r="M1075" s="191"/>
      <c r="T1075" s="192"/>
      <c r="AT1075" s="188" t="s">
        <v>187</v>
      </c>
      <c r="AU1075" s="188" t="s">
        <v>79</v>
      </c>
      <c r="AV1075" s="186" t="s">
        <v>183</v>
      </c>
      <c r="AW1075" s="186" t="s">
        <v>33</v>
      </c>
      <c r="AX1075" s="186" t="s">
        <v>15</v>
      </c>
      <c r="AY1075" s="188" t="s">
        <v>176</v>
      </c>
    </row>
    <row r="1076" spans="2:65" s="99" customFormat="1" ht="37.9" customHeight="1">
      <c r="B1076" s="100"/>
      <c r="C1076" s="206" t="s">
        <v>1394</v>
      </c>
      <c r="D1076" s="206" t="s">
        <v>178</v>
      </c>
      <c r="E1076" s="207" t="s">
        <v>1395</v>
      </c>
      <c r="F1076" s="208" t="s">
        <v>1396</v>
      </c>
      <c r="G1076" s="209" t="s">
        <v>269</v>
      </c>
      <c r="H1076" s="210">
        <v>25</v>
      </c>
      <c r="I1076" s="4"/>
      <c r="J1076" s="211">
        <f>ROUND(I1076*H1076,2)</f>
        <v>0</v>
      </c>
      <c r="K1076" s="208" t="s">
        <v>182</v>
      </c>
      <c r="L1076" s="100"/>
      <c r="M1076" s="212" t="s">
        <v>3</v>
      </c>
      <c r="N1076" s="163" t="s">
        <v>42</v>
      </c>
      <c r="P1076" s="164">
        <f>O1076*H1076</f>
        <v>0</v>
      </c>
      <c r="Q1076" s="164">
        <v>0.00043</v>
      </c>
      <c r="R1076" s="164">
        <f>Q1076*H1076</f>
        <v>0.01075</v>
      </c>
      <c r="S1076" s="164">
        <v>0</v>
      </c>
      <c r="T1076" s="165">
        <f>S1076*H1076</f>
        <v>0</v>
      </c>
      <c r="AR1076" s="166" t="s">
        <v>288</v>
      </c>
      <c r="AT1076" s="166" t="s">
        <v>178</v>
      </c>
      <c r="AU1076" s="166" t="s">
        <v>79</v>
      </c>
      <c r="AY1076" s="92" t="s">
        <v>176</v>
      </c>
      <c r="BE1076" s="167">
        <f>IF(N1076="základní",J1076,0)</f>
        <v>0</v>
      </c>
      <c r="BF1076" s="167">
        <f>IF(N1076="snížená",J1076,0)</f>
        <v>0</v>
      </c>
      <c r="BG1076" s="167">
        <f>IF(N1076="zákl. přenesená",J1076,0)</f>
        <v>0</v>
      </c>
      <c r="BH1076" s="167">
        <f>IF(N1076="sníž. přenesená",J1076,0)</f>
        <v>0</v>
      </c>
      <c r="BI1076" s="167">
        <f>IF(N1076="nulová",J1076,0)</f>
        <v>0</v>
      </c>
      <c r="BJ1076" s="92" t="s">
        <v>15</v>
      </c>
      <c r="BK1076" s="167">
        <f>ROUND(I1076*H1076,2)</f>
        <v>0</v>
      </c>
      <c r="BL1076" s="92" t="s">
        <v>288</v>
      </c>
      <c r="BM1076" s="166" t="s">
        <v>1397</v>
      </c>
    </row>
    <row r="1077" spans="2:47" s="99" customFormat="1" ht="12">
      <c r="B1077" s="100"/>
      <c r="D1077" s="168" t="s">
        <v>185</v>
      </c>
      <c r="F1077" s="169" t="s">
        <v>1398</v>
      </c>
      <c r="I1077" s="5"/>
      <c r="L1077" s="100"/>
      <c r="M1077" s="170"/>
      <c r="T1077" s="171"/>
      <c r="AT1077" s="92" t="s">
        <v>185</v>
      </c>
      <c r="AU1077" s="92" t="s">
        <v>79</v>
      </c>
    </row>
    <row r="1078" spans="2:51" s="180" customFormat="1" ht="12">
      <c r="B1078" s="181"/>
      <c r="D1078" s="174" t="s">
        <v>187</v>
      </c>
      <c r="E1078" s="182" t="s">
        <v>3</v>
      </c>
      <c r="F1078" s="183" t="s">
        <v>584</v>
      </c>
      <c r="H1078" s="182" t="s">
        <v>3</v>
      </c>
      <c r="I1078" s="7"/>
      <c r="L1078" s="181"/>
      <c r="M1078" s="184"/>
      <c r="T1078" s="185"/>
      <c r="AT1078" s="182" t="s">
        <v>187</v>
      </c>
      <c r="AU1078" s="182" t="s">
        <v>79</v>
      </c>
      <c r="AV1078" s="180" t="s">
        <v>15</v>
      </c>
      <c r="AW1078" s="180" t="s">
        <v>33</v>
      </c>
      <c r="AX1078" s="180" t="s">
        <v>71</v>
      </c>
      <c r="AY1078" s="182" t="s">
        <v>176</v>
      </c>
    </row>
    <row r="1079" spans="2:51" s="172" customFormat="1" ht="12">
      <c r="B1079" s="173"/>
      <c r="D1079" s="174" t="s">
        <v>187</v>
      </c>
      <c r="E1079" s="175" t="s">
        <v>3</v>
      </c>
      <c r="F1079" s="176" t="s">
        <v>1387</v>
      </c>
      <c r="H1079" s="177">
        <v>25</v>
      </c>
      <c r="I1079" s="6"/>
      <c r="L1079" s="173"/>
      <c r="M1079" s="178"/>
      <c r="T1079" s="179"/>
      <c r="AT1079" s="175" t="s">
        <v>187</v>
      </c>
      <c r="AU1079" s="175" t="s">
        <v>79</v>
      </c>
      <c r="AV1079" s="172" t="s">
        <v>79</v>
      </c>
      <c r="AW1079" s="172" t="s">
        <v>33</v>
      </c>
      <c r="AX1079" s="172" t="s">
        <v>15</v>
      </c>
      <c r="AY1079" s="175" t="s">
        <v>176</v>
      </c>
    </row>
    <row r="1080" spans="2:65" s="99" customFormat="1" ht="33" customHeight="1">
      <c r="B1080" s="100"/>
      <c r="C1080" s="206" t="s">
        <v>1399</v>
      </c>
      <c r="D1080" s="206" t="s">
        <v>178</v>
      </c>
      <c r="E1080" s="207" t="s">
        <v>1400</v>
      </c>
      <c r="F1080" s="208" t="s">
        <v>1401</v>
      </c>
      <c r="G1080" s="209" t="s">
        <v>269</v>
      </c>
      <c r="H1080" s="210">
        <v>143.5</v>
      </c>
      <c r="I1080" s="4"/>
      <c r="J1080" s="211">
        <f>ROUND(I1080*H1080,2)</f>
        <v>0</v>
      </c>
      <c r="K1080" s="208" t="s">
        <v>182</v>
      </c>
      <c r="L1080" s="100"/>
      <c r="M1080" s="212" t="s">
        <v>3</v>
      </c>
      <c r="N1080" s="163" t="s">
        <v>42</v>
      </c>
      <c r="P1080" s="164">
        <f>O1080*H1080</f>
        <v>0</v>
      </c>
      <c r="Q1080" s="164">
        <v>0.00162</v>
      </c>
      <c r="R1080" s="164">
        <f>Q1080*H1080</f>
        <v>0.23246999999999998</v>
      </c>
      <c r="S1080" s="164">
        <v>0</v>
      </c>
      <c r="T1080" s="165">
        <f>S1080*H1080</f>
        <v>0</v>
      </c>
      <c r="AR1080" s="166" t="s">
        <v>288</v>
      </c>
      <c r="AT1080" s="166" t="s">
        <v>178</v>
      </c>
      <c r="AU1080" s="166" t="s">
        <v>79</v>
      </c>
      <c r="AY1080" s="92" t="s">
        <v>176</v>
      </c>
      <c r="BE1080" s="167">
        <f>IF(N1080="základní",J1080,0)</f>
        <v>0</v>
      </c>
      <c r="BF1080" s="167">
        <f>IF(N1080="snížená",J1080,0)</f>
        <v>0</v>
      </c>
      <c r="BG1080" s="167">
        <f>IF(N1080="zákl. přenesená",J1080,0)</f>
        <v>0</v>
      </c>
      <c r="BH1080" s="167">
        <f>IF(N1080="sníž. přenesená",J1080,0)</f>
        <v>0</v>
      </c>
      <c r="BI1080" s="167">
        <f>IF(N1080="nulová",J1080,0)</f>
        <v>0</v>
      </c>
      <c r="BJ1080" s="92" t="s">
        <v>15</v>
      </c>
      <c r="BK1080" s="167">
        <f>ROUND(I1080*H1080,2)</f>
        <v>0</v>
      </c>
      <c r="BL1080" s="92" t="s">
        <v>288</v>
      </c>
      <c r="BM1080" s="166" t="s">
        <v>1402</v>
      </c>
    </row>
    <row r="1081" spans="2:47" s="99" customFormat="1" ht="12">
      <c r="B1081" s="100"/>
      <c r="D1081" s="168" t="s">
        <v>185</v>
      </c>
      <c r="F1081" s="169" t="s">
        <v>1403</v>
      </c>
      <c r="I1081" s="5"/>
      <c r="L1081" s="100"/>
      <c r="M1081" s="170"/>
      <c r="T1081" s="171"/>
      <c r="AT1081" s="92" t="s">
        <v>185</v>
      </c>
      <c r="AU1081" s="92" t="s">
        <v>79</v>
      </c>
    </row>
    <row r="1082" spans="2:51" s="172" customFormat="1" ht="12">
      <c r="B1082" s="173"/>
      <c r="D1082" s="174" t="s">
        <v>187</v>
      </c>
      <c r="E1082" s="175" t="s">
        <v>3</v>
      </c>
      <c r="F1082" s="176" t="s">
        <v>1404</v>
      </c>
      <c r="H1082" s="177">
        <v>143.5</v>
      </c>
      <c r="I1082" s="6"/>
      <c r="L1082" s="173"/>
      <c r="M1082" s="178"/>
      <c r="T1082" s="179"/>
      <c r="AT1082" s="175" t="s">
        <v>187</v>
      </c>
      <c r="AU1082" s="175" t="s">
        <v>79</v>
      </c>
      <c r="AV1082" s="172" t="s">
        <v>79</v>
      </c>
      <c r="AW1082" s="172" t="s">
        <v>33</v>
      </c>
      <c r="AX1082" s="172" t="s">
        <v>15</v>
      </c>
      <c r="AY1082" s="175" t="s">
        <v>176</v>
      </c>
    </row>
    <row r="1083" spans="2:65" s="99" customFormat="1" ht="66.75" customHeight="1">
      <c r="B1083" s="100"/>
      <c r="C1083" s="206" t="s">
        <v>1405</v>
      </c>
      <c r="D1083" s="206" t="s">
        <v>178</v>
      </c>
      <c r="E1083" s="207" t="s">
        <v>1406</v>
      </c>
      <c r="F1083" s="208" t="s">
        <v>1407</v>
      </c>
      <c r="G1083" s="209" t="s">
        <v>291</v>
      </c>
      <c r="H1083" s="210">
        <v>40</v>
      </c>
      <c r="I1083" s="4"/>
      <c r="J1083" s="211">
        <f>ROUND(I1083*H1083,2)</f>
        <v>0</v>
      </c>
      <c r="K1083" s="208" t="s">
        <v>182</v>
      </c>
      <c r="L1083" s="100"/>
      <c r="M1083" s="212" t="s">
        <v>3</v>
      </c>
      <c r="N1083" s="163" t="s">
        <v>42</v>
      </c>
      <c r="P1083" s="164">
        <f>O1083*H1083</f>
        <v>0</v>
      </c>
      <c r="Q1083" s="164">
        <v>0</v>
      </c>
      <c r="R1083" s="164">
        <f>Q1083*H1083</f>
        <v>0</v>
      </c>
      <c r="S1083" s="164">
        <v>0</v>
      </c>
      <c r="T1083" s="165">
        <f>S1083*H1083</f>
        <v>0</v>
      </c>
      <c r="AR1083" s="166" t="s">
        <v>288</v>
      </c>
      <c r="AT1083" s="166" t="s">
        <v>178</v>
      </c>
      <c r="AU1083" s="166" t="s">
        <v>79</v>
      </c>
      <c r="AY1083" s="92" t="s">
        <v>176</v>
      </c>
      <c r="BE1083" s="167">
        <f>IF(N1083="základní",J1083,0)</f>
        <v>0</v>
      </c>
      <c r="BF1083" s="167">
        <f>IF(N1083="snížená",J1083,0)</f>
        <v>0</v>
      </c>
      <c r="BG1083" s="167">
        <f>IF(N1083="zákl. přenesená",J1083,0)</f>
        <v>0</v>
      </c>
      <c r="BH1083" s="167">
        <f>IF(N1083="sníž. přenesená",J1083,0)</f>
        <v>0</v>
      </c>
      <c r="BI1083" s="167">
        <f>IF(N1083="nulová",J1083,0)</f>
        <v>0</v>
      </c>
      <c r="BJ1083" s="92" t="s">
        <v>15</v>
      </c>
      <c r="BK1083" s="167">
        <f>ROUND(I1083*H1083,2)</f>
        <v>0</v>
      </c>
      <c r="BL1083" s="92" t="s">
        <v>288</v>
      </c>
      <c r="BM1083" s="166" t="s">
        <v>1408</v>
      </c>
    </row>
    <row r="1084" spans="2:47" s="99" customFormat="1" ht="12">
      <c r="B1084" s="100"/>
      <c r="D1084" s="168" t="s">
        <v>185</v>
      </c>
      <c r="F1084" s="169" t="s">
        <v>1409</v>
      </c>
      <c r="I1084" s="5"/>
      <c r="L1084" s="100"/>
      <c r="M1084" s="170"/>
      <c r="T1084" s="171"/>
      <c r="AT1084" s="92" t="s">
        <v>185</v>
      </c>
      <c r="AU1084" s="92" t="s">
        <v>79</v>
      </c>
    </row>
    <row r="1085" spans="2:51" s="172" customFormat="1" ht="12">
      <c r="B1085" s="173"/>
      <c r="D1085" s="174" t="s">
        <v>187</v>
      </c>
      <c r="E1085" s="175" t="s">
        <v>3</v>
      </c>
      <c r="F1085" s="176" t="s">
        <v>1410</v>
      </c>
      <c r="H1085" s="177">
        <v>40</v>
      </c>
      <c r="I1085" s="6"/>
      <c r="L1085" s="173"/>
      <c r="M1085" s="178"/>
      <c r="T1085" s="179"/>
      <c r="AT1085" s="175" t="s">
        <v>187</v>
      </c>
      <c r="AU1085" s="175" t="s">
        <v>79</v>
      </c>
      <c r="AV1085" s="172" t="s">
        <v>79</v>
      </c>
      <c r="AW1085" s="172" t="s">
        <v>33</v>
      </c>
      <c r="AX1085" s="172" t="s">
        <v>15</v>
      </c>
      <c r="AY1085" s="175" t="s">
        <v>176</v>
      </c>
    </row>
    <row r="1086" spans="2:65" s="99" customFormat="1" ht="21.75" customHeight="1">
      <c r="B1086" s="100"/>
      <c r="C1086" s="213" t="s">
        <v>1411</v>
      </c>
      <c r="D1086" s="213" t="s">
        <v>312</v>
      </c>
      <c r="E1086" s="214" t="s">
        <v>1412</v>
      </c>
      <c r="F1086" s="215" t="s">
        <v>1413</v>
      </c>
      <c r="G1086" s="216" t="s">
        <v>291</v>
      </c>
      <c r="H1086" s="217">
        <v>40</v>
      </c>
      <c r="I1086" s="9"/>
      <c r="J1086" s="218">
        <f>ROUND(I1086*H1086,2)</f>
        <v>0</v>
      </c>
      <c r="K1086" s="215" t="s">
        <v>3</v>
      </c>
      <c r="L1086" s="193"/>
      <c r="M1086" s="219" t="s">
        <v>3</v>
      </c>
      <c r="N1086" s="194" t="s">
        <v>42</v>
      </c>
      <c r="P1086" s="164">
        <f>O1086*H1086</f>
        <v>0</v>
      </c>
      <c r="Q1086" s="164">
        <v>0.0002</v>
      </c>
      <c r="R1086" s="164">
        <f>Q1086*H1086</f>
        <v>0.008</v>
      </c>
      <c r="S1086" s="164">
        <v>0</v>
      </c>
      <c r="T1086" s="165">
        <f>S1086*H1086</f>
        <v>0</v>
      </c>
      <c r="AR1086" s="166" t="s">
        <v>382</v>
      </c>
      <c r="AT1086" s="166" t="s">
        <v>312</v>
      </c>
      <c r="AU1086" s="166" t="s">
        <v>79</v>
      </c>
      <c r="AY1086" s="92" t="s">
        <v>176</v>
      </c>
      <c r="BE1086" s="167">
        <f>IF(N1086="základní",J1086,0)</f>
        <v>0</v>
      </c>
      <c r="BF1086" s="167">
        <f>IF(N1086="snížená",J1086,0)</f>
        <v>0</v>
      </c>
      <c r="BG1086" s="167">
        <f>IF(N1086="zákl. přenesená",J1086,0)</f>
        <v>0</v>
      </c>
      <c r="BH1086" s="167">
        <f>IF(N1086="sníž. přenesená",J1086,0)</f>
        <v>0</v>
      </c>
      <c r="BI1086" s="167">
        <f>IF(N1086="nulová",J1086,0)</f>
        <v>0</v>
      </c>
      <c r="BJ1086" s="92" t="s">
        <v>15</v>
      </c>
      <c r="BK1086" s="167">
        <f>ROUND(I1086*H1086,2)</f>
        <v>0</v>
      </c>
      <c r="BL1086" s="92" t="s">
        <v>288</v>
      </c>
      <c r="BM1086" s="166" t="s">
        <v>1414</v>
      </c>
    </row>
    <row r="1087" spans="2:65" s="99" customFormat="1" ht="49.15" customHeight="1">
      <c r="B1087" s="100"/>
      <c r="C1087" s="206" t="s">
        <v>1415</v>
      </c>
      <c r="D1087" s="206" t="s">
        <v>178</v>
      </c>
      <c r="E1087" s="207" t="s">
        <v>1416</v>
      </c>
      <c r="F1087" s="208" t="s">
        <v>1417</v>
      </c>
      <c r="G1087" s="209" t="s">
        <v>249</v>
      </c>
      <c r="H1087" s="210">
        <v>7.227</v>
      </c>
      <c r="I1087" s="4"/>
      <c r="J1087" s="211">
        <f>ROUND(I1087*H1087,2)</f>
        <v>0</v>
      </c>
      <c r="K1087" s="208" t="s">
        <v>182</v>
      </c>
      <c r="L1087" s="100"/>
      <c r="M1087" s="212" t="s">
        <v>3</v>
      </c>
      <c r="N1087" s="163" t="s">
        <v>42</v>
      </c>
      <c r="P1087" s="164">
        <f>O1087*H1087</f>
        <v>0</v>
      </c>
      <c r="Q1087" s="164">
        <v>0</v>
      </c>
      <c r="R1087" s="164">
        <f>Q1087*H1087</f>
        <v>0</v>
      </c>
      <c r="S1087" s="164">
        <v>0</v>
      </c>
      <c r="T1087" s="165">
        <f>S1087*H1087</f>
        <v>0</v>
      </c>
      <c r="AR1087" s="166" t="s">
        <v>288</v>
      </c>
      <c r="AT1087" s="166" t="s">
        <v>178</v>
      </c>
      <c r="AU1087" s="166" t="s">
        <v>79</v>
      </c>
      <c r="AY1087" s="92" t="s">
        <v>176</v>
      </c>
      <c r="BE1087" s="167">
        <f>IF(N1087="základní",J1087,0)</f>
        <v>0</v>
      </c>
      <c r="BF1087" s="167">
        <f>IF(N1087="snížená",J1087,0)</f>
        <v>0</v>
      </c>
      <c r="BG1087" s="167">
        <f>IF(N1087="zákl. přenesená",J1087,0)</f>
        <v>0</v>
      </c>
      <c r="BH1087" s="167">
        <f>IF(N1087="sníž. přenesená",J1087,0)</f>
        <v>0</v>
      </c>
      <c r="BI1087" s="167">
        <f>IF(N1087="nulová",J1087,0)</f>
        <v>0</v>
      </c>
      <c r="BJ1087" s="92" t="s">
        <v>15</v>
      </c>
      <c r="BK1087" s="167">
        <f>ROUND(I1087*H1087,2)</f>
        <v>0</v>
      </c>
      <c r="BL1087" s="92" t="s">
        <v>288</v>
      </c>
      <c r="BM1087" s="166" t="s">
        <v>1418</v>
      </c>
    </row>
    <row r="1088" spans="2:47" s="99" customFormat="1" ht="12">
      <c r="B1088" s="100"/>
      <c r="D1088" s="168" t="s">
        <v>185</v>
      </c>
      <c r="F1088" s="169" t="s">
        <v>1419</v>
      </c>
      <c r="I1088" s="5"/>
      <c r="L1088" s="100"/>
      <c r="M1088" s="170"/>
      <c r="T1088" s="171"/>
      <c r="AT1088" s="92" t="s">
        <v>185</v>
      </c>
      <c r="AU1088" s="92" t="s">
        <v>79</v>
      </c>
    </row>
    <row r="1089" spans="2:63" s="151" customFormat="1" ht="22.9" customHeight="1">
      <c r="B1089" s="152"/>
      <c r="D1089" s="153" t="s">
        <v>70</v>
      </c>
      <c r="E1089" s="161" t="s">
        <v>1420</v>
      </c>
      <c r="F1089" s="161" t="s">
        <v>1421</v>
      </c>
      <c r="I1089" s="3"/>
      <c r="J1089" s="162">
        <f>BK1089</f>
        <v>0</v>
      </c>
      <c r="L1089" s="152"/>
      <c r="M1089" s="156"/>
      <c r="P1089" s="157">
        <f>SUM(P1090:P1185)</f>
        <v>0</v>
      </c>
      <c r="R1089" s="157">
        <f>SUM(R1090:R1185)</f>
        <v>12.292474</v>
      </c>
      <c r="T1089" s="158">
        <f>SUM(T1090:T1185)</f>
        <v>0</v>
      </c>
      <c r="AR1089" s="153" t="s">
        <v>79</v>
      </c>
      <c r="AT1089" s="159" t="s">
        <v>70</v>
      </c>
      <c r="AU1089" s="159" t="s">
        <v>15</v>
      </c>
      <c r="AY1089" s="153" t="s">
        <v>176</v>
      </c>
      <c r="BK1089" s="160">
        <f>SUM(BK1090:BK1185)</f>
        <v>0</v>
      </c>
    </row>
    <row r="1090" spans="2:65" s="99" customFormat="1" ht="37.9" customHeight="1">
      <c r="B1090" s="100"/>
      <c r="C1090" s="206" t="s">
        <v>1422</v>
      </c>
      <c r="D1090" s="206" t="s">
        <v>178</v>
      </c>
      <c r="E1090" s="207" t="s">
        <v>1423</v>
      </c>
      <c r="F1090" s="208" t="s">
        <v>1424</v>
      </c>
      <c r="G1090" s="209" t="s">
        <v>181</v>
      </c>
      <c r="H1090" s="210">
        <v>506.386</v>
      </c>
      <c r="I1090" s="4"/>
      <c r="J1090" s="211">
        <f>ROUND(I1090*H1090,2)</f>
        <v>0</v>
      </c>
      <c r="K1090" s="208" t="s">
        <v>182</v>
      </c>
      <c r="L1090" s="100"/>
      <c r="M1090" s="212" t="s">
        <v>3</v>
      </c>
      <c r="N1090" s="163" t="s">
        <v>42</v>
      </c>
      <c r="P1090" s="164">
        <f>O1090*H1090</f>
        <v>0</v>
      </c>
      <c r="Q1090" s="164">
        <v>0</v>
      </c>
      <c r="R1090" s="164">
        <f>Q1090*H1090</f>
        <v>0</v>
      </c>
      <c r="S1090" s="164">
        <v>0</v>
      </c>
      <c r="T1090" s="165">
        <f>S1090*H1090</f>
        <v>0</v>
      </c>
      <c r="AR1090" s="166" t="s">
        <v>288</v>
      </c>
      <c r="AT1090" s="166" t="s">
        <v>178</v>
      </c>
      <c r="AU1090" s="166" t="s">
        <v>79</v>
      </c>
      <c r="AY1090" s="92" t="s">
        <v>176</v>
      </c>
      <c r="BE1090" s="167">
        <f>IF(N1090="základní",J1090,0)</f>
        <v>0</v>
      </c>
      <c r="BF1090" s="167">
        <f>IF(N1090="snížená",J1090,0)</f>
        <v>0</v>
      </c>
      <c r="BG1090" s="167">
        <f>IF(N1090="zákl. přenesená",J1090,0)</f>
        <v>0</v>
      </c>
      <c r="BH1090" s="167">
        <f>IF(N1090="sníž. přenesená",J1090,0)</f>
        <v>0</v>
      </c>
      <c r="BI1090" s="167">
        <f>IF(N1090="nulová",J1090,0)</f>
        <v>0</v>
      </c>
      <c r="BJ1090" s="92" t="s">
        <v>15</v>
      </c>
      <c r="BK1090" s="167">
        <f>ROUND(I1090*H1090,2)</f>
        <v>0</v>
      </c>
      <c r="BL1090" s="92" t="s">
        <v>288</v>
      </c>
      <c r="BM1090" s="166" t="s">
        <v>1425</v>
      </c>
    </row>
    <row r="1091" spans="2:47" s="99" customFormat="1" ht="12">
      <c r="B1091" s="100"/>
      <c r="D1091" s="168" t="s">
        <v>185</v>
      </c>
      <c r="F1091" s="169" t="s">
        <v>1426</v>
      </c>
      <c r="I1091" s="5"/>
      <c r="L1091" s="100"/>
      <c r="M1091" s="170"/>
      <c r="T1091" s="171"/>
      <c r="AT1091" s="92" t="s">
        <v>185</v>
      </c>
      <c r="AU1091" s="92" t="s">
        <v>79</v>
      </c>
    </row>
    <row r="1092" spans="2:51" s="180" customFormat="1" ht="12">
      <c r="B1092" s="181"/>
      <c r="D1092" s="174" t="s">
        <v>187</v>
      </c>
      <c r="E1092" s="182" t="s">
        <v>3</v>
      </c>
      <c r="F1092" s="183" t="s">
        <v>897</v>
      </c>
      <c r="H1092" s="182" t="s">
        <v>3</v>
      </c>
      <c r="I1092" s="7"/>
      <c r="L1092" s="181"/>
      <c r="M1092" s="184"/>
      <c r="T1092" s="185"/>
      <c r="AT1092" s="182" t="s">
        <v>187</v>
      </c>
      <c r="AU1092" s="182" t="s">
        <v>79</v>
      </c>
      <c r="AV1092" s="180" t="s">
        <v>15</v>
      </c>
      <c r="AW1092" s="180" t="s">
        <v>33</v>
      </c>
      <c r="AX1092" s="180" t="s">
        <v>71</v>
      </c>
      <c r="AY1092" s="182" t="s">
        <v>176</v>
      </c>
    </row>
    <row r="1093" spans="2:51" s="172" customFormat="1" ht="12">
      <c r="B1093" s="173"/>
      <c r="D1093" s="174" t="s">
        <v>187</v>
      </c>
      <c r="E1093" s="175" t="s">
        <v>3</v>
      </c>
      <c r="F1093" s="176" t="s">
        <v>898</v>
      </c>
      <c r="H1093" s="177">
        <v>506.386</v>
      </c>
      <c r="I1093" s="6"/>
      <c r="L1093" s="173"/>
      <c r="M1093" s="178"/>
      <c r="T1093" s="179"/>
      <c r="AT1093" s="175" t="s">
        <v>187</v>
      </c>
      <c r="AU1093" s="175" t="s">
        <v>79</v>
      </c>
      <c r="AV1093" s="172" t="s">
        <v>79</v>
      </c>
      <c r="AW1093" s="172" t="s">
        <v>33</v>
      </c>
      <c r="AX1093" s="172" t="s">
        <v>71</v>
      </c>
      <c r="AY1093" s="175" t="s">
        <v>176</v>
      </c>
    </row>
    <row r="1094" spans="2:51" s="186" customFormat="1" ht="12">
      <c r="B1094" s="187"/>
      <c r="D1094" s="174" t="s">
        <v>187</v>
      </c>
      <c r="E1094" s="188" t="s">
        <v>3</v>
      </c>
      <c r="F1094" s="189" t="s">
        <v>206</v>
      </c>
      <c r="H1094" s="190">
        <v>506.386</v>
      </c>
      <c r="I1094" s="8"/>
      <c r="L1094" s="187"/>
      <c r="M1094" s="191"/>
      <c r="T1094" s="192"/>
      <c r="AT1094" s="188" t="s">
        <v>187</v>
      </c>
      <c r="AU1094" s="188" t="s">
        <v>79</v>
      </c>
      <c r="AV1094" s="186" t="s">
        <v>183</v>
      </c>
      <c r="AW1094" s="186" t="s">
        <v>33</v>
      </c>
      <c r="AX1094" s="186" t="s">
        <v>15</v>
      </c>
      <c r="AY1094" s="188" t="s">
        <v>176</v>
      </c>
    </row>
    <row r="1095" spans="2:65" s="99" customFormat="1" ht="24.2" customHeight="1">
      <c r="B1095" s="100"/>
      <c r="C1095" s="213" t="s">
        <v>1427</v>
      </c>
      <c r="D1095" s="213" t="s">
        <v>312</v>
      </c>
      <c r="E1095" s="214" t="s">
        <v>1428</v>
      </c>
      <c r="F1095" s="215" t="s">
        <v>1429</v>
      </c>
      <c r="G1095" s="216" t="s">
        <v>181</v>
      </c>
      <c r="H1095" s="217">
        <v>531.705</v>
      </c>
      <c r="I1095" s="9"/>
      <c r="J1095" s="218">
        <f>ROUND(I1095*H1095,2)</f>
        <v>0</v>
      </c>
      <c r="K1095" s="215" t="s">
        <v>182</v>
      </c>
      <c r="L1095" s="193"/>
      <c r="M1095" s="219" t="s">
        <v>3</v>
      </c>
      <c r="N1095" s="194" t="s">
        <v>42</v>
      </c>
      <c r="P1095" s="164">
        <f>O1095*H1095</f>
        <v>0</v>
      </c>
      <c r="Q1095" s="164">
        <v>0.00386</v>
      </c>
      <c r="R1095" s="164">
        <f>Q1095*H1095</f>
        <v>2.0523813000000004</v>
      </c>
      <c r="S1095" s="164">
        <v>0</v>
      </c>
      <c r="T1095" s="165">
        <f>S1095*H1095</f>
        <v>0</v>
      </c>
      <c r="AR1095" s="166" t="s">
        <v>382</v>
      </c>
      <c r="AT1095" s="166" t="s">
        <v>312</v>
      </c>
      <c r="AU1095" s="166" t="s">
        <v>79</v>
      </c>
      <c r="AY1095" s="92" t="s">
        <v>176</v>
      </c>
      <c r="BE1095" s="167">
        <f>IF(N1095="základní",J1095,0)</f>
        <v>0</v>
      </c>
      <c r="BF1095" s="167">
        <f>IF(N1095="snížená",J1095,0)</f>
        <v>0</v>
      </c>
      <c r="BG1095" s="167">
        <f>IF(N1095="zákl. přenesená",J1095,0)</f>
        <v>0</v>
      </c>
      <c r="BH1095" s="167">
        <f>IF(N1095="sníž. přenesená",J1095,0)</f>
        <v>0</v>
      </c>
      <c r="BI1095" s="167">
        <f>IF(N1095="nulová",J1095,0)</f>
        <v>0</v>
      </c>
      <c r="BJ1095" s="92" t="s">
        <v>15</v>
      </c>
      <c r="BK1095" s="167">
        <f>ROUND(I1095*H1095,2)</f>
        <v>0</v>
      </c>
      <c r="BL1095" s="92" t="s">
        <v>288</v>
      </c>
      <c r="BM1095" s="166" t="s">
        <v>1430</v>
      </c>
    </row>
    <row r="1096" spans="2:51" s="172" customFormat="1" ht="12">
      <c r="B1096" s="173"/>
      <c r="D1096" s="174" t="s">
        <v>187</v>
      </c>
      <c r="F1096" s="176" t="s">
        <v>1431</v>
      </c>
      <c r="H1096" s="177">
        <v>531.705</v>
      </c>
      <c r="I1096" s="6"/>
      <c r="L1096" s="173"/>
      <c r="M1096" s="178"/>
      <c r="T1096" s="179"/>
      <c r="AT1096" s="175" t="s">
        <v>187</v>
      </c>
      <c r="AU1096" s="175" t="s">
        <v>79</v>
      </c>
      <c r="AV1096" s="172" t="s">
        <v>79</v>
      </c>
      <c r="AW1096" s="172" t="s">
        <v>4</v>
      </c>
      <c r="AX1096" s="172" t="s">
        <v>15</v>
      </c>
      <c r="AY1096" s="175" t="s">
        <v>176</v>
      </c>
    </row>
    <row r="1097" spans="2:65" s="99" customFormat="1" ht="37.9" customHeight="1">
      <c r="B1097" s="100"/>
      <c r="C1097" s="206" t="s">
        <v>1432</v>
      </c>
      <c r="D1097" s="206" t="s">
        <v>178</v>
      </c>
      <c r="E1097" s="207" t="s">
        <v>1423</v>
      </c>
      <c r="F1097" s="208" t="s">
        <v>1424</v>
      </c>
      <c r="G1097" s="209" t="s">
        <v>181</v>
      </c>
      <c r="H1097" s="210">
        <v>506.386</v>
      </c>
      <c r="I1097" s="4"/>
      <c r="J1097" s="211">
        <f>ROUND(I1097*H1097,2)</f>
        <v>0</v>
      </c>
      <c r="K1097" s="208" t="s">
        <v>182</v>
      </c>
      <c r="L1097" s="100"/>
      <c r="M1097" s="212" t="s">
        <v>3</v>
      </c>
      <c r="N1097" s="163" t="s">
        <v>42</v>
      </c>
      <c r="P1097" s="164">
        <f>O1097*H1097</f>
        <v>0</v>
      </c>
      <c r="Q1097" s="164">
        <v>0</v>
      </c>
      <c r="R1097" s="164">
        <f>Q1097*H1097</f>
        <v>0</v>
      </c>
      <c r="S1097" s="164">
        <v>0</v>
      </c>
      <c r="T1097" s="165">
        <f>S1097*H1097</f>
        <v>0</v>
      </c>
      <c r="AR1097" s="166" t="s">
        <v>288</v>
      </c>
      <c r="AT1097" s="166" t="s">
        <v>178</v>
      </c>
      <c r="AU1097" s="166" t="s">
        <v>79</v>
      </c>
      <c r="AY1097" s="92" t="s">
        <v>176</v>
      </c>
      <c r="BE1097" s="167">
        <f>IF(N1097="základní",J1097,0)</f>
        <v>0</v>
      </c>
      <c r="BF1097" s="167">
        <f>IF(N1097="snížená",J1097,0)</f>
        <v>0</v>
      </c>
      <c r="BG1097" s="167">
        <f>IF(N1097="zákl. přenesená",J1097,0)</f>
        <v>0</v>
      </c>
      <c r="BH1097" s="167">
        <f>IF(N1097="sníž. přenesená",J1097,0)</f>
        <v>0</v>
      </c>
      <c r="BI1097" s="167">
        <f>IF(N1097="nulová",J1097,0)</f>
        <v>0</v>
      </c>
      <c r="BJ1097" s="92" t="s">
        <v>15</v>
      </c>
      <c r="BK1097" s="167">
        <f>ROUND(I1097*H1097,2)</f>
        <v>0</v>
      </c>
      <c r="BL1097" s="92" t="s">
        <v>288</v>
      </c>
      <c r="BM1097" s="166" t="s">
        <v>1433</v>
      </c>
    </row>
    <row r="1098" spans="2:47" s="99" customFormat="1" ht="12">
      <c r="B1098" s="100"/>
      <c r="D1098" s="168" t="s">
        <v>185</v>
      </c>
      <c r="F1098" s="169" t="s">
        <v>1426</v>
      </c>
      <c r="I1098" s="5"/>
      <c r="L1098" s="100"/>
      <c r="M1098" s="170"/>
      <c r="T1098" s="171"/>
      <c r="AT1098" s="92" t="s">
        <v>185</v>
      </c>
      <c r="AU1098" s="92" t="s">
        <v>79</v>
      </c>
    </row>
    <row r="1099" spans="2:51" s="180" customFormat="1" ht="12">
      <c r="B1099" s="181"/>
      <c r="D1099" s="174" t="s">
        <v>187</v>
      </c>
      <c r="E1099" s="182" t="s">
        <v>3</v>
      </c>
      <c r="F1099" s="183" t="s">
        <v>897</v>
      </c>
      <c r="H1099" s="182" t="s">
        <v>3</v>
      </c>
      <c r="I1099" s="7"/>
      <c r="L1099" s="181"/>
      <c r="M1099" s="184"/>
      <c r="T1099" s="185"/>
      <c r="AT1099" s="182" t="s">
        <v>187</v>
      </c>
      <c r="AU1099" s="182" t="s">
        <v>79</v>
      </c>
      <c r="AV1099" s="180" t="s">
        <v>15</v>
      </c>
      <c r="AW1099" s="180" t="s">
        <v>33</v>
      </c>
      <c r="AX1099" s="180" t="s">
        <v>71</v>
      </c>
      <c r="AY1099" s="182" t="s">
        <v>176</v>
      </c>
    </row>
    <row r="1100" spans="2:51" s="172" customFormat="1" ht="12">
      <c r="B1100" s="173"/>
      <c r="D1100" s="174" t="s">
        <v>187</v>
      </c>
      <c r="E1100" s="175" t="s">
        <v>3</v>
      </c>
      <c r="F1100" s="176" t="s">
        <v>898</v>
      </c>
      <c r="H1100" s="177">
        <v>506.386</v>
      </c>
      <c r="I1100" s="6"/>
      <c r="L1100" s="173"/>
      <c r="M1100" s="178"/>
      <c r="T1100" s="179"/>
      <c r="AT1100" s="175" t="s">
        <v>187</v>
      </c>
      <c r="AU1100" s="175" t="s">
        <v>79</v>
      </c>
      <c r="AV1100" s="172" t="s">
        <v>79</v>
      </c>
      <c r="AW1100" s="172" t="s">
        <v>33</v>
      </c>
      <c r="AX1100" s="172" t="s">
        <v>71</v>
      </c>
      <c r="AY1100" s="175" t="s">
        <v>176</v>
      </c>
    </row>
    <row r="1101" spans="2:51" s="186" customFormat="1" ht="12">
      <c r="B1101" s="187"/>
      <c r="D1101" s="174" t="s">
        <v>187</v>
      </c>
      <c r="E1101" s="188" t="s">
        <v>3</v>
      </c>
      <c r="F1101" s="189" t="s">
        <v>206</v>
      </c>
      <c r="H1101" s="190">
        <v>506.386</v>
      </c>
      <c r="I1101" s="8"/>
      <c r="L1101" s="187"/>
      <c r="M1101" s="191"/>
      <c r="T1101" s="192"/>
      <c r="AT1101" s="188" t="s">
        <v>187</v>
      </c>
      <c r="AU1101" s="188" t="s">
        <v>79</v>
      </c>
      <c r="AV1101" s="186" t="s">
        <v>183</v>
      </c>
      <c r="AW1101" s="186" t="s">
        <v>33</v>
      </c>
      <c r="AX1101" s="186" t="s">
        <v>15</v>
      </c>
      <c r="AY1101" s="188" t="s">
        <v>176</v>
      </c>
    </row>
    <row r="1102" spans="2:65" s="99" customFormat="1" ht="24.2" customHeight="1">
      <c r="B1102" s="100"/>
      <c r="C1102" s="213" t="s">
        <v>1434</v>
      </c>
      <c r="D1102" s="213" t="s">
        <v>312</v>
      </c>
      <c r="E1102" s="214" t="s">
        <v>1435</v>
      </c>
      <c r="F1102" s="215" t="s">
        <v>1436</v>
      </c>
      <c r="G1102" s="216" t="s">
        <v>181</v>
      </c>
      <c r="H1102" s="217">
        <v>531.705</v>
      </c>
      <c r="I1102" s="9"/>
      <c r="J1102" s="218">
        <f>ROUND(I1102*H1102,2)</f>
        <v>0</v>
      </c>
      <c r="K1102" s="215" t="s">
        <v>182</v>
      </c>
      <c r="L1102" s="193"/>
      <c r="M1102" s="219" t="s">
        <v>3</v>
      </c>
      <c r="N1102" s="194" t="s">
        <v>42</v>
      </c>
      <c r="P1102" s="164">
        <f>O1102*H1102</f>
        <v>0</v>
      </c>
      <c r="Q1102" s="164">
        <v>0.00052</v>
      </c>
      <c r="R1102" s="164">
        <f>Q1102*H1102</f>
        <v>0.27648659999999997</v>
      </c>
      <c r="S1102" s="164">
        <v>0</v>
      </c>
      <c r="T1102" s="165">
        <f>S1102*H1102</f>
        <v>0</v>
      </c>
      <c r="AR1102" s="166" t="s">
        <v>382</v>
      </c>
      <c r="AT1102" s="166" t="s">
        <v>312</v>
      </c>
      <c r="AU1102" s="166" t="s">
        <v>79</v>
      </c>
      <c r="AY1102" s="92" t="s">
        <v>176</v>
      </c>
      <c r="BE1102" s="167">
        <f>IF(N1102="základní",J1102,0)</f>
        <v>0</v>
      </c>
      <c r="BF1102" s="167">
        <f>IF(N1102="snížená",J1102,0)</f>
        <v>0</v>
      </c>
      <c r="BG1102" s="167">
        <f>IF(N1102="zákl. přenesená",J1102,0)</f>
        <v>0</v>
      </c>
      <c r="BH1102" s="167">
        <f>IF(N1102="sníž. přenesená",J1102,0)</f>
        <v>0</v>
      </c>
      <c r="BI1102" s="167">
        <f>IF(N1102="nulová",J1102,0)</f>
        <v>0</v>
      </c>
      <c r="BJ1102" s="92" t="s">
        <v>15</v>
      </c>
      <c r="BK1102" s="167">
        <f>ROUND(I1102*H1102,2)</f>
        <v>0</v>
      </c>
      <c r="BL1102" s="92" t="s">
        <v>288</v>
      </c>
      <c r="BM1102" s="166" t="s">
        <v>1437</v>
      </c>
    </row>
    <row r="1103" spans="2:51" s="172" customFormat="1" ht="12">
      <c r="B1103" s="173"/>
      <c r="D1103" s="174" t="s">
        <v>187</v>
      </c>
      <c r="F1103" s="176" t="s">
        <v>1431</v>
      </c>
      <c r="H1103" s="177">
        <v>531.705</v>
      </c>
      <c r="I1103" s="6"/>
      <c r="L1103" s="173"/>
      <c r="M1103" s="178"/>
      <c r="T1103" s="179"/>
      <c r="AT1103" s="175" t="s">
        <v>187</v>
      </c>
      <c r="AU1103" s="175" t="s">
        <v>79</v>
      </c>
      <c r="AV1103" s="172" t="s">
        <v>79</v>
      </c>
      <c r="AW1103" s="172" t="s">
        <v>4</v>
      </c>
      <c r="AX1103" s="172" t="s">
        <v>15</v>
      </c>
      <c r="AY1103" s="175" t="s">
        <v>176</v>
      </c>
    </row>
    <row r="1104" spans="2:65" s="99" customFormat="1" ht="37.9" customHeight="1">
      <c r="B1104" s="100"/>
      <c r="C1104" s="206" t="s">
        <v>1438</v>
      </c>
      <c r="D1104" s="206" t="s">
        <v>178</v>
      </c>
      <c r="E1104" s="207" t="s">
        <v>1423</v>
      </c>
      <c r="F1104" s="208" t="s">
        <v>1424</v>
      </c>
      <c r="G1104" s="209" t="s">
        <v>181</v>
      </c>
      <c r="H1104" s="210">
        <v>39.3</v>
      </c>
      <c r="I1104" s="4"/>
      <c r="J1104" s="211">
        <f>ROUND(I1104*H1104,2)</f>
        <v>0</v>
      </c>
      <c r="K1104" s="208" t="s">
        <v>182</v>
      </c>
      <c r="L1104" s="100"/>
      <c r="M1104" s="212" t="s">
        <v>3</v>
      </c>
      <c r="N1104" s="163" t="s">
        <v>42</v>
      </c>
      <c r="P1104" s="164">
        <f>O1104*H1104</f>
        <v>0</v>
      </c>
      <c r="Q1104" s="164">
        <v>0</v>
      </c>
      <c r="R1104" s="164">
        <f>Q1104*H1104</f>
        <v>0</v>
      </c>
      <c r="S1104" s="164">
        <v>0</v>
      </c>
      <c r="T1104" s="165">
        <f>S1104*H1104</f>
        <v>0</v>
      </c>
      <c r="AR1104" s="166" t="s">
        <v>288</v>
      </c>
      <c r="AT1104" s="166" t="s">
        <v>178</v>
      </c>
      <c r="AU1104" s="166" t="s">
        <v>79</v>
      </c>
      <c r="AY1104" s="92" t="s">
        <v>176</v>
      </c>
      <c r="BE1104" s="167">
        <f>IF(N1104="základní",J1104,0)</f>
        <v>0</v>
      </c>
      <c r="BF1104" s="167">
        <f>IF(N1104="snížená",J1104,0)</f>
        <v>0</v>
      </c>
      <c r="BG1104" s="167">
        <f>IF(N1104="zákl. přenesená",J1104,0)</f>
        <v>0</v>
      </c>
      <c r="BH1104" s="167">
        <f>IF(N1104="sníž. přenesená",J1104,0)</f>
        <v>0</v>
      </c>
      <c r="BI1104" s="167">
        <f>IF(N1104="nulová",J1104,0)</f>
        <v>0</v>
      </c>
      <c r="BJ1104" s="92" t="s">
        <v>15</v>
      </c>
      <c r="BK1104" s="167">
        <f>ROUND(I1104*H1104,2)</f>
        <v>0</v>
      </c>
      <c r="BL1104" s="92" t="s">
        <v>288</v>
      </c>
      <c r="BM1104" s="166" t="s">
        <v>1439</v>
      </c>
    </row>
    <row r="1105" spans="2:47" s="99" customFormat="1" ht="12">
      <c r="B1105" s="100"/>
      <c r="D1105" s="168" t="s">
        <v>185</v>
      </c>
      <c r="F1105" s="169" t="s">
        <v>1426</v>
      </c>
      <c r="I1105" s="5"/>
      <c r="L1105" s="100"/>
      <c r="M1105" s="170"/>
      <c r="T1105" s="171"/>
      <c r="AT1105" s="92" t="s">
        <v>185</v>
      </c>
      <c r="AU1105" s="92" t="s">
        <v>79</v>
      </c>
    </row>
    <row r="1106" spans="2:51" s="180" customFormat="1" ht="12">
      <c r="B1106" s="181"/>
      <c r="D1106" s="174" t="s">
        <v>187</v>
      </c>
      <c r="E1106" s="182" t="s">
        <v>3</v>
      </c>
      <c r="F1106" s="183" t="s">
        <v>584</v>
      </c>
      <c r="H1106" s="182" t="s">
        <v>3</v>
      </c>
      <c r="I1106" s="7"/>
      <c r="L1106" s="181"/>
      <c r="M1106" s="184"/>
      <c r="T1106" s="185"/>
      <c r="AT1106" s="182" t="s">
        <v>187</v>
      </c>
      <c r="AU1106" s="182" t="s">
        <v>79</v>
      </c>
      <c r="AV1106" s="180" t="s">
        <v>15</v>
      </c>
      <c r="AW1106" s="180" t="s">
        <v>33</v>
      </c>
      <c r="AX1106" s="180" t="s">
        <v>71</v>
      </c>
      <c r="AY1106" s="182" t="s">
        <v>176</v>
      </c>
    </row>
    <row r="1107" spans="2:51" s="172" customFormat="1" ht="12">
      <c r="B1107" s="173"/>
      <c r="D1107" s="174" t="s">
        <v>187</v>
      </c>
      <c r="E1107" s="175" t="s">
        <v>3</v>
      </c>
      <c r="F1107" s="176" t="s">
        <v>899</v>
      </c>
      <c r="H1107" s="177">
        <v>39.3</v>
      </c>
      <c r="I1107" s="6"/>
      <c r="L1107" s="173"/>
      <c r="M1107" s="178"/>
      <c r="T1107" s="179"/>
      <c r="AT1107" s="175" t="s">
        <v>187</v>
      </c>
      <c r="AU1107" s="175" t="s">
        <v>79</v>
      </c>
      <c r="AV1107" s="172" t="s">
        <v>79</v>
      </c>
      <c r="AW1107" s="172" t="s">
        <v>33</v>
      </c>
      <c r="AX1107" s="172" t="s">
        <v>15</v>
      </c>
      <c r="AY1107" s="175" t="s">
        <v>176</v>
      </c>
    </row>
    <row r="1108" spans="2:65" s="99" customFormat="1" ht="24.2" customHeight="1">
      <c r="B1108" s="100"/>
      <c r="C1108" s="213" t="s">
        <v>1440</v>
      </c>
      <c r="D1108" s="213" t="s">
        <v>312</v>
      </c>
      <c r="E1108" s="214" t="s">
        <v>1441</v>
      </c>
      <c r="F1108" s="215" t="s">
        <v>1442</v>
      </c>
      <c r="G1108" s="216" t="s">
        <v>181</v>
      </c>
      <c r="H1108" s="217">
        <v>41.265</v>
      </c>
      <c r="I1108" s="9"/>
      <c r="J1108" s="218">
        <f>ROUND(I1108*H1108,2)</f>
        <v>0</v>
      </c>
      <c r="K1108" s="215" t="s">
        <v>182</v>
      </c>
      <c r="L1108" s="193"/>
      <c r="M1108" s="219" t="s">
        <v>3</v>
      </c>
      <c r="N1108" s="194" t="s">
        <v>42</v>
      </c>
      <c r="P1108" s="164">
        <f>O1108*H1108</f>
        <v>0</v>
      </c>
      <c r="Q1108" s="164">
        <v>0.00065</v>
      </c>
      <c r="R1108" s="164">
        <f>Q1108*H1108</f>
        <v>0.02682225</v>
      </c>
      <c r="S1108" s="164">
        <v>0</v>
      </c>
      <c r="T1108" s="165">
        <f>S1108*H1108</f>
        <v>0</v>
      </c>
      <c r="AR1108" s="166" t="s">
        <v>382</v>
      </c>
      <c r="AT1108" s="166" t="s">
        <v>312</v>
      </c>
      <c r="AU1108" s="166" t="s">
        <v>79</v>
      </c>
      <c r="AY1108" s="92" t="s">
        <v>176</v>
      </c>
      <c r="BE1108" s="167">
        <f>IF(N1108="základní",J1108,0)</f>
        <v>0</v>
      </c>
      <c r="BF1108" s="167">
        <f>IF(N1108="snížená",J1108,0)</f>
        <v>0</v>
      </c>
      <c r="BG1108" s="167">
        <f>IF(N1108="zákl. přenesená",J1108,0)</f>
        <v>0</v>
      </c>
      <c r="BH1108" s="167">
        <f>IF(N1108="sníž. přenesená",J1108,0)</f>
        <v>0</v>
      </c>
      <c r="BI1108" s="167">
        <f>IF(N1108="nulová",J1108,0)</f>
        <v>0</v>
      </c>
      <c r="BJ1108" s="92" t="s">
        <v>15</v>
      </c>
      <c r="BK1108" s="167">
        <f>ROUND(I1108*H1108,2)</f>
        <v>0</v>
      </c>
      <c r="BL1108" s="92" t="s">
        <v>288</v>
      </c>
      <c r="BM1108" s="166" t="s">
        <v>1443</v>
      </c>
    </row>
    <row r="1109" spans="2:51" s="172" customFormat="1" ht="12">
      <c r="B1109" s="173"/>
      <c r="D1109" s="174" t="s">
        <v>187</v>
      </c>
      <c r="F1109" s="176" t="s">
        <v>1444</v>
      </c>
      <c r="H1109" s="177">
        <v>41.265</v>
      </c>
      <c r="I1109" s="6"/>
      <c r="L1109" s="173"/>
      <c r="M1109" s="178"/>
      <c r="T1109" s="179"/>
      <c r="AT1109" s="175" t="s">
        <v>187</v>
      </c>
      <c r="AU1109" s="175" t="s">
        <v>79</v>
      </c>
      <c r="AV1109" s="172" t="s">
        <v>79</v>
      </c>
      <c r="AW1109" s="172" t="s">
        <v>4</v>
      </c>
      <c r="AX1109" s="172" t="s">
        <v>15</v>
      </c>
      <c r="AY1109" s="175" t="s">
        <v>176</v>
      </c>
    </row>
    <row r="1110" spans="2:65" s="99" customFormat="1" ht="44.25" customHeight="1">
      <c r="B1110" s="100"/>
      <c r="C1110" s="206" t="s">
        <v>1445</v>
      </c>
      <c r="D1110" s="206" t="s">
        <v>178</v>
      </c>
      <c r="E1110" s="207" t="s">
        <v>1446</v>
      </c>
      <c r="F1110" s="208" t="s">
        <v>1447</v>
      </c>
      <c r="G1110" s="209" t="s">
        <v>181</v>
      </c>
      <c r="H1110" s="210">
        <v>157.78</v>
      </c>
      <c r="I1110" s="4"/>
      <c r="J1110" s="211">
        <f>ROUND(I1110*H1110,2)</f>
        <v>0</v>
      </c>
      <c r="K1110" s="208" t="s">
        <v>182</v>
      </c>
      <c r="L1110" s="100"/>
      <c r="M1110" s="212" t="s">
        <v>3</v>
      </c>
      <c r="N1110" s="163" t="s">
        <v>42</v>
      </c>
      <c r="P1110" s="164">
        <f>O1110*H1110</f>
        <v>0</v>
      </c>
      <c r="Q1110" s="164">
        <v>0.00606</v>
      </c>
      <c r="R1110" s="164">
        <f>Q1110*H1110</f>
        <v>0.9561468000000001</v>
      </c>
      <c r="S1110" s="164">
        <v>0</v>
      </c>
      <c r="T1110" s="165">
        <f>S1110*H1110</f>
        <v>0</v>
      </c>
      <c r="AR1110" s="166" t="s">
        <v>288</v>
      </c>
      <c r="AT1110" s="166" t="s">
        <v>178</v>
      </c>
      <c r="AU1110" s="166" t="s">
        <v>79</v>
      </c>
      <c r="AY1110" s="92" t="s">
        <v>176</v>
      </c>
      <c r="BE1110" s="167">
        <f>IF(N1110="základní",J1110,0)</f>
        <v>0</v>
      </c>
      <c r="BF1110" s="167">
        <f>IF(N1110="snížená",J1110,0)</f>
        <v>0</v>
      </c>
      <c r="BG1110" s="167">
        <f>IF(N1110="zákl. přenesená",J1110,0)</f>
        <v>0</v>
      </c>
      <c r="BH1110" s="167">
        <f>IF(N1110="sníž. přenesená",J1110,0)</f>
        <v>0</v>
      </c>
      <c r="BI1110" s="167">
        <f>IF(N1110="nulová",J1110,0)</f>
        <v>0</v>
      </c>
      <c r="BJ1110" s="92" t="s">
        <v>15</v>
      </c>
      <c r="BK1110" s="167">
        <f>ROUND(I1110*H1110,2)</f>
        <v>0</v>
      </c>
      <c r="BL1110" s="92" t="s">
        <v>288</v>
      </c>
      <c r="BM1110" s="166" t="s">
        <v>1448</v>
      </c>
    </row>
    <row r="1111" spans="2:47" s="99" customFormat="1" ht="12">
      <c r="B1111" s="100"/>
      <c r="D1111" s="168" t="s">
        <v>185</v>
      </c>
      <c r="F1111" s="169" t="s">
        <v>1449</v>
      </c>
      <c r="I1111" s="5"/>
      <c r="L1111" s="100"/>
      <c r="M1111" s="170"/>
      <c r="T1111" s="171"/>
      <c r="AT1111" s="92" t="s">
        <v>185</v>
      </c>
      <c r="AU1111" s="92" t="s">
        <v>79</v>
      </c>
    </row>
    <row r="1112" spans="2:51" s="180" customFormat="1" ht="12">
      <c r="B1112" s="181"/>
      <c r="D1112" s="174" t="s">
        <v>187</v>
      </c>
      <c r="E1112" s="182" t="s">
        <v>3</v>
      </c>
      <c r="F1112" s="183" t="s">
        <v>1450</v>
      </c>
      <c r="H1112" s="182" t="s">
        <v>3</v>
      </c>
      <c r="I1112" s="7"/>
      <c r="L1112" s="181"/>
      <c r="M1112" s="184"/>
      <c r="T1112" s="185"/>
      <c r="AT1112" s="182" t="s">
        <v>187</v>
      </c>
      <c r="AU1112" s="182" t="s">
        <v>79</v>
      </c>
      <c r="AV1112" s="180" t="s">
        <v>15</v>
      </c>
      <c r="AW1112" s="180" t="s">
        <v>33</v>
      </c>
      <c r="AX1112" s="180" t="s">
        <v>71</v>
      </c>
      <c r="AY1112" s="182" t="s">
        <v>176</v>
      </c>
    </row>
    <row r="1113" spans="2:51" s="172" customFormat="1" ht="12">
      <c r="B1113" s="173"/>
      <c r="D1113" s="174" t="s">
        <v>187</v>
      </c>
      <c r="E1113" s="175" t="s">
        <v>3</v>
      </c>
      <c r="F1113" s="176" t="s">
        <v>1294</v>
      </c>
      <c r="H1113" s="177">
        <v>157.78</v>
      </c>
      <c r="I1113" s="6"/>
      <c r="L1113" s="173"/>
      <c r="M1113" s="178"/>
      <c r="T1113" s="179"/>
      <c r="AT1113" s="175" t="s">
        <v>187</v>
      </c>
      <c r="AU1113" s="175" t="s">
        <v>79</v>
      </c>
      <c r="AV1113" s="172" t="s">
        <v>79</v>
      </c>
      <c r="AW1113" s="172" t="s">
        <v>33</v>
      </c>
      <c r="AX1113" s="172" t="s">
        <v>15</v>
      </c>
      <c r="AY1113" s="175" t="s">
        <v>176</v>
      </c>
    </row>
    <row r="1114" spans="2:65" s="99" customFormat="1" ht="24.2" customHeight="1">
      <c r="B1114" s="100"/>
      <c r="C1114" s="213" t="s">
        <v>1451</v>
      </c>
      <c r="D1114" s="213" t="s">
        <v>312</v>
      </c>
      <c r="E1114" s="214" t="s">
        <v>1452</v>
      </c>
      <c r="F1114" s="215" t="s">
        <v>1453</v>
      </c>
      <c r="G1114" s="216" t="s">
        <v>181</v>
      </c>
      <c r="H1114" s="217">
        <v>165.669</v>
      </c>
      <c r="I1114" s="9"/>
      <c r="J1114" s="218">
        <f>ROUND(I1114*H1114,2)</f>
        <v>0</v>
      </c>
      <c r="K1114" s="215" t="s">
        <v>182</v>
      </c>
      <c r="L1114" s="193"/>
      <c r="M1114" s="219" t="s">
        <v>3</v>
      </c>
      <c r="N1114" s="194" t="s">
        <v>42</v>
      </c>
      <c r="P1114" s="164">
        <f>O1114*H1114</f>
        <v>0</v>
      </c>
      <c r="Q1114" s="164">
        <v>0.0048</v>
      </c>
      <c r="R1114" s="164">
        <f>Q1114*H1114</f>
        <v>0.7952112</v>
      </c>
      <c r="S1114" s="164">
        <v>0</v>
      </c>
      <c r="T1114" s="165">
        <f>S1114*H1114</f>
        <v>0</v>
      </c>
      <c r="AR1114" s="166" t="s">
        <v>382</v>
      </c>
      <c r="AT1114" s="166" t="s">
        <v>312</v>
      </c>
      <c r="AU1114" s="166" t="s">
        <v>79</v>
      </c>
      <c r="AY1114" s="92" t="s">
        <v>176</v>
      </c>
      <c r="BE1114" s="167">
        <f>IF(N1114="základní",J1114,0)</f>
        <v>0</v>
      </c>
      <c r="BF1114" s="167">
        <f>IF(N1114="snížená",J1114,0)</f>
        <v>0</v>
      </c>
      <c r="BG1114" s="167">
        <f>IF(N1114="zákl. přenesená",J1114,0)</f>
        <v>0</v>
      </c>
      <c r="BH1114" s="167">
        <f>IF(N1114="sníž. přenesená",J1114,0)</f>
        <v>0</v>
      </c>
      <c r="BI1114" s="167">
        <f>IF(N1114="nulová",J1114,0)</f>
        <v>0</v>
      </c>
      <c r="BJ1114" s="92" t="s">
        <v>15</v>
      </c>
      <c r="BK1114" s="167">
        <f>ROUND(I1114*H1114,2)</f>
        <v>0</v>
      </c>
      <c r="BL1114" s="92" t="s">
        <v>288</v>
      </c>
      <c r="BM1114" s="166" t="s">
        <v>1454</v>
      </c>
    </row>
    <row r="1115" spans="2:51" s="172" customFormat="1" ht="12">
      <c r="B1115" s="173"/>
      <c r="D1115" s="174" t="s">
        <v>187</v>
      </c>
      <c r="F1115" s="176" t="s">
        <v>1455</v>
      </c>
      <c r="H1115" s="177">
        <v>165.669</v>
      </c>
      <c r="I1115" s="6"/>
      <c r="L1115" s="173"/>
      <c r="M1115" s="178"/>
      <c r="T1115" s="179"/>
      <c r="AT1115" s="175" t="s">
        <v>187</v>
      </c>
      <c r="AU1115" s="175" t="s">
        <v>79</v>
      </c>
      <c r="AV1115" s="172" t="s">
        <v>79</v>
      </c>
      <c r="AW1115" s="172" t="s">
        <v>4</v>
      </c>
      <c r="AX1115" s="172" t="s">
        <v>15</v>
      </c>
      <c r="AY1115" s="175" t="s">
        <v>176</v>
      </c>
    </row>
    <row r="1116" spans="2:65" s="99" customFormat="1" ht="44.25" customHeight="1">
      <c r="B1116" s="100"/>
      <c r="C1116" s="206" t="s">
        <v>1456</v>
      </c>
      <c r="D1116" s="206" t="s">
        <v>178</v>
      </c>
      <c r="E1116" s="207" t="s">
        <v>1446</v>
      </c>
      <c r="F1116" s="208" t="s">
        <v>1447</v>
      </c>
      <c r="G1116" s="209" t="s">
        <v>181</v>
      </c>
      <c r="H1116" s="210">
        <v>10.325</v>
      </c>
      <c r="I1116" s="4"/>
      <c r="J1116" s="211">
        <f>ROUND(I1116*H1116,2)</f>
        <v>0</v>
      </c>
      <c r="K1116" s="208" t="s">
        <v>182</v>
      </c>
      <c r="L1116" s="100"/>
      <c r="M1116" s="212" t="s">
        <v>3</v>
      </c>
      <c r="N1116" s="163" t="s">
        <v>42</v>
      </c>
      <c r="P1116" s="164">
        <f>O1116*H1116</f>
        <v>0</v>
      </c>
      <c r="Q1116" s="164">
        <v>0.00606</v>
      </c>
      <c r="R1116" s="164">
        <f>Q1116*H1116</f>
        <v>0.0625695</v>
      </c>
      <c r="S1116" s="164">
        <v>0</v>
      </c>
      <c r="T1116" s="165">
        <f>S1116*H1116</f>
        <v>0</v>
      </c>
      <c r="AR1116" s="166" t="s">
        <v>288</v>
      </c>
      <c r="AT1116" s="166" t="s">
        <v>178</v>
      </c>
      <c r="AU1116" s="166" t="s">
        <v>79</v>
      </c>
      <c r="AY1116" s="92" t="s">
        <v>176</v>
      </c>
      <c r="BE1116" s="167">
        <f>IF(N1116="základní",J1116,0)</f>
        <v>0</v>
      </c>
      <c r="BF1116" s="167">
        <f>IF(N1116="snížená",J1116,0)</f>
        <v>0</v>
      </c>
      <c r="BG1116" s="167">
        <f>IF(N1116="zákl. přenesená",J1116,0)</f>
        <v>0</v>
      </c>
      <c r="BH1116" s="167">
        <f>IF(N1116="sníž. přenesená",J1116,0)</f>
        <v>0</v>
      </c>
      <c r="BI1116" s="167">
        <f>IF(N1116="nulová",J1116,0)</f>
        <v>0</v>
      </c>
      <c r="BJ1116" s="92" t="s">
        <v>15</v>
      </c>
      <c r="BK1116" s="167">
        <f>ROUND(I1116*H1116,2)</f>
        <v>0</v>
      </c>
      <c r="BL1116" s="92" t="s">
        <v>288</v>
      </c>
      <c r="BM1116" s="166" t="s">
        <v>1457</v>
      </c>
    </row>
    <row r="1117" spans="2:47" s="99" customFormat="1" ht="12">
      <c r="B1117" s="100"/>
      <c r="D1117" s="168" t="s">
        <v>185</v>
      </c>
      <c r="F1117" s="169" t="s">
        <v>1449</v>
      </c>
      <c r="I1117" s="5"/>
      <c r="L1117" s="100"/>
      <c r="M1117" s="170"/>
      <c r="T1117" s="171"/>
      <c r="AT1117" s="92" t="s">
        <v>185</v>
      </c>
      <c r="AU1117" s="92" t="s">
        <v>79</v>
      </c>
    </row>
    <row r="1118" spans="2:51" s="180" customFormat="1" ht="12">
      <c r="B1118" s="181"/>
      <c r="D1118" s="174" t="s">
        <v>187</v>
      </c>
      <c r="E1118" s="182" t="s">
        <v>3</v>
      </c>
      <c r="F1118" s="183" t="s">
        <v>584</v>
      </c>
      <c r="H1118" s="182" t="s">
        <v>3</v>
      </c>
      <c r="I1118" s="7"/>
      <c r="L1118" s="181"/>
      <c r="M1118" s="184"/>
      <c r="T1118" s="185"/>
      <c r="AT1118" s="182" t="s">
        <v>187</v>
      </c>
      <c r="AU1118" s="182" t="s">
        <v>79</v>
      </c>
      <c r="AV1118" s="180" t="s">
        <v>15</v>
      </c>
      <c r="AW1118" s="180" t="s">
        <v>33</v>
      </c>
      <c r="AX1118" s="180" t="s">
        <v>71</v>
      </c>
      <c r="AY1118" s="182" t="s">
        <v>176</v>
      </c>
    </row>
    <row r="1119" spans="2:51" s="172" customFormat="1" ht="12">
      <c r="B1119" s="173"/>
      <c r="D1119" s="174" t="s">
        <v>187</v>
      </c>
      <c r="E1119" s="175" t="s">
        <v>3</v>
      </c>
      <c r="F1119" s="176" t="s">
        <v>1458</v>
      </c>
      <c r="H1119" s="177">
        <v>10.325</v>
      </c>
      <c r="I1119" s="6"/>
      <c r="L1119" s="173"/>
      <c r="M1119" s="178"/>
      <c r="T1119" s="179"/>
      <c r="AT1119" s="175" t="s">
        <v>187</v>
      </c>
      <c r="AU1119" s="175" t="s">
        <v>79</v>
      </c>
      <c r="AV1119" s="172" t="s">
        <v>79</v>
      </c>
      <c r="AW1119" s="172" t="s">
        <v>33</v>
      </c>
      <c r="AX1119" s="172" t="s">
        <v>15</v>
      </c>
      <c r="AY1119" s="175" t="s">
        <v>176</v>
      </c>
    </row>
    <row r="1120" spans="2:65" s="99" customFormat="1" ht="24.2" customHeight="1">
      <c r="B1120" s="100"/>
      <c r="C1120" s="213" t="s">
        <v>1459</v>
      </c>
      <c r="D1120" s="213" t="s">
        <v>312</v>
      </c>
      <c r="E1120" s="214" t="s">
        <v>1460</v>
      </c>
      <c r="F1120" s="215" t="s">
        <v>1461</v>
      </c>
      <c r="G1120" s="216" t="s">
        <v>181</v>
      </c>
      <c r="H1120" s="217">
        <v>10.841</v>
      </c>
      <c r="I1120" s="9"/>
      <c r="J1120" s="218">
        <f>ROUND(I1120*H1120,2)</f>
        <v>0</v>
      </c>
      <c r="K1120" s="215" t="s">
        <v>182</v>
      </c>
      <c r="L1120" s="193"/>
      <c r="M1120" s="219" t="s">
        <v>3</v>
      </c>
      <c r="N1120" s="194" t="s">
        <v>42</v>
      </c>
      <c r="P1120" s="164">
        <f>O1120*H1120</f>
        <v>0</v>
      </c>
      <c r="Q1120" s="164">
        <v>0.004</v>
      </c>
      <c r="R1120" s="164">
        <f>Q1120*H1120</f>
        <v>0.043364</v>
      </c>
      <c r="S1120" s="164">
        <v>0</v>
      </c>
      <c r="T1120" s="165">
        <f>S1120*H1120</f>
        <v>0</v>
      </c>
      <c r="AR1120" s="166" t="s">
        <v>382</v>
      </c>
      <c r="AT1120" s="166" t="s">
        <v>312</v>
      </c>
      <c r="AU1120" s="166" t="s">
        <v>79</v>
      </c>
      <c r="AY1120" s="92" t="s">
        <v>176</v>
      </c>
      <c r="BE1120" s="167">
        <f>IF(N1120="základní",J1120,0)</f>
        <v>0</v>
      </c>
      <c r="BF1120" s="167">
        <f>IF(N1120="snížená",J1120,0)</f>
        <v>0</v>
      </c>
      <c r="BG1120" s="167">
        <f>IF(N1120="zákl. přenesená",J1120,0)</f>
        <v>0</v>
      </c>
      <c r="BH1120" s="167">
        <f>IF(N1120="sníž. přenesená",J1120,0)</f>
        <v>0</v>
      </c>
      <c r="BI1120" s="167">
        <f>IF(N1120="nulová",J1120,0)</f>
        <v>0</v>
      </c>
      <c r="BJ1120" s="92" t="s">
        <v>15</v>
      </c>
      <c r="BK1120" s="167">
        <f>ROUND(I1120*H1120,2)</f>
        <v>0</v>
      </c>
      <c r="BL1120" s="92" t="s">
        <v>288</v>
      </c>
      <c r="BM1120" s="166" t="s">
        <v>1462</v>
      </c>
    </row>
    <row r="1121" spans="2:51" s="172" customFormat="1" ht="12">
      <c r="B1121" s="173"/>
      <c r="D1121" s="174" t="s">
        <v>187</v>
      </c>
      <c r="F1121" s="176" t="s">
        <v>1463</v>
      </c>
      <c r="H1121" s="177">
        <v>10.841</v>
      </c>
      <c r="I1121" s="6"/>
      <c r="L1121" s="173"/>
      <c r="M1121" s="178"/>
      <c r="T1121" s="179"/>
      <c r="AT1121" s="175" t="s">
        <v>187</v>
      </c>
      <c r="AU1121" s="175" t="s">
        <v>79</v>
      </c>
      <c r="AV1121" s="172" t="s">
        <v>79</v>
      </c>
      <c r="AW1121" s="172" t="s">
        <v>4</v>
      </c>
      <c r="AX1121" s="172" t="s">
        <v>15</v>
      </c>
      <c r="AY1121" s="175" t="s">
        <v>176</v>
      </c>
    </row>
    <row r="1122" spans="2:65" s="99" customFormat="1" ht="44.25" customHeight="1">
      <c r="B1122" s="100"/>
      <c r="C1122" s="206" t="s">
        <v>1464</v>
      </c>
      <c r="D1122" s="206" t="s">
        <v>178</v>
      </c>
      <c r="E1122" s="207" t="s">
        <v>1465</v>
      </c>
      <c r="F1122" s="208" t="s">
        <v>1466</v>
      </c>
      <c r="G1122" s="209" t="s">
        <v>181</v>
      </c>
      <c r="H1122" s="210">
        <v>524.7</v>
      </c>
      <c r="I1122" s="4"/>
      <c r="J1122" s="211">
        <f>ROUND(I1122*H1122,2)</f>
        <v>0</v>
      </c>
      <c r="K1122" s="208" t="s">
        <v>182</v>
      </c>
      <c r="L1122" s="100"/>
      <c r="M1122" s="212" t="s">
        <v>3</v>
      </c>
      <c r="N1122" s="163" t="s">
        <v>42</v>
      </c>
      <c r="P1122" s="164">
        <f>O1122*H1122</f>
        <v>0</v>
      </c>
      <c r="Q1122" s="164">
        <v>0.00058</v>
      </c>
      <c r="R1122" s="164">
        <f>Q1122*H1122</f>
        <v>0.30432600000000004</v>
      </c>
      <c r="S1122" s="164">
        <v>0</v>
      </c>
      <c r="T1122" s="165">
        <f>S1122*H1122</f>
        <v>0</v>
      </c>
      <c r="AR1122" s="166" t="s">
        <v>288</v>
      </c>
      <c r="AT1122" s="166" t="s">
        <v>178</v>
      </c>
      <c r="AU1122" s="166" t="s">
        <v>79</v>
      </c>
      <c r="AY1122" s="92" t="s">
        <v>176</v>
      </c>
      <c r="BE1122" s="167">
        <f>IF(N1122="základní",J1122,0)</f>
        <v>0</v>
      </c>
      <c r="BF1122" s="167">
        <f>IF(N1122="snížená",J1122,0)</f>
        <v>0</v>
      </c>
      <c r="BG1122" s="167">
        <f>IF(N1122="zákl. přenesená",J1122,0)</f>
        <v>0</v>
      </c>
      <c r="BH1122" s="167">
        <f>IF(N1122="sníž. přenesená",J1122,0)</f>
        <v>0</v>
      </c>
      <c r="BI1122" s="167">
        <f>IF(N1122="nulová",J1122,0)</f>
        <v>0</v>
      </c>
      <c r="BJ1122" s="92" t="s">
        <v>15</v>
      </c>
      <c r="BK1122" s="167">
        <f>ROUND(I1122*H1122,2)</f>
        <v>0</v>
      </c>
      <c r="BL1122" s="92" t="s">
        <v>288</v>
      </c>
      <c r="BM1122" s="166" t="s">
        <v>1467</v>
      </c>
    </row>
    <row r="1123" spans="2:47" s="99" customFormat="1" ht="12">
      <c r="B1123" s="100"/>
      <c r="D1123" s="168" t="s">
        <v>185</v>
      </c>
      <c r="F1123" s="169" t="s">
        <v>1468</v>
      </c>
      <c r="I1123" s="5"/>
      <c r="L1123" s="100"/>
      <c r="M1123" s="170"/>
      <c r="T1123" s="171"/>
      <c r="AT1123" s="92" t="s">
        <v>185</v>
      </c>
      <c r="AU1123" s="92" t="s">
        <v>79</v>
      </c>
    </row>
    <row r="1124" spans="2:51" s="180" customFormat="1" ht="12">
      <c r="B1124" s="181"/>
      <c r="D1124" s="174" t="s">
        <v>187</v>
      </c>
      <c r="E1124" s="182" t="s">
        <v>3</v>
      </c>
      <c r="F1124" s="183" t="s">
        <v>1120</v>
      </c>
      <c r="H1124" s="182" t="s">
        <v>3</v>
      </c>
      <c r="I1124" s="7"/>
      <c r="L1124" s="181"/>
      <c r="M1124" s="184"/>
      <c r="T1124" s="185"/>
      <c r="AT1124" s="182" t="s">
        <v>187</v>
      </c>
      <c r="AU1124" s="182" t="s">
        <v>79</v>
      </c>
      <c r="AV1124" s="180" t="s">
        <v>15</v>
      </c>
      <c r="AW1124" s="180" t="s">
        <v>33</v>
      </c>
      <c r="AX1124" s="180" t="s">
        <v>71</v>
      </c>
      <c r="AY1124" s="182" t="s">
        <v>176</v>
      </c>
    </row>
    <row r="1125" spans="2:51" s="172" customFormat="1" ht="12">
      <c r="B1125" s="173"/>
      <c r="D1125" s="174" t="s">
        <v>187</v>
      </c>
      <c r="E1125" s="175" t="s">
        <v>3</v>
      </c>
      <c r="F1125" s="176" t="s">
        <v>1343</v>
      </c>
      <c r="H1125" s="177">
        <v>486</v>
      </c>
      <c r="I1125" s="6"/>
      <c r="L1125" s="173"/>
      <c r="M1125" s="178"/>
      <c r="T1125" s="179"/>
      <c r="AT1125" s="175" t="s">
        <v>187</v>
      </c>
      <c r="AU1125" s="175" t="s">
        <v>79</v>
      </c>
      <c r="AV1125" s="172" t="s">
        <v>79</v>
      </c>
      <c r="AW1125" s="172" t="s">
        <v>33</v>
      </c>
      <c r="AX1125" s="172" t="s">
        <v>71</v>
      </c>
      <c r="AY1125" s="175" t="s">
        <v>176</v>
      </c>
    </row>
    <row r="1126" spans="2:51" s="180" customFormat="1" ht="12">
      <c r="B1126" s="181"/>
      <c r="D1126" s="174" t="s">
        <v>187</v>
      </c>
      <c r="E1126" s="182" t="s">
        <v>3</v>
      </c>
      <c r="F1126" s="183" t="s">
        <v>584</v>
      </c>
      <c r="H1126" s="182" t="s">
        <v>3</v>
      </c>
      <c r="I1126" s="7"/>
      <c r="L1126" s="181"/>
      <c r="M1126" s="184"/>
      <c r="T1126" s="185"/>
      <c r="AT1126" s="182" t="s">
        <v>187</v>
      </c>
      <c r="AU1126" s="182" t="s">
        <v>79</v>
      </c>
      <c r="AV1126" s="180" t="s">
        <v>15</v>
      </c>
      <c r="AW1126" s="180" t="s">
        <v>33</v>
      </c>
      <c r="AX1126" s="180" t="s">
        <v>71</v>
      </c>
      <c r="AY1126" s="182" t="s">
        <v>176</v>
      </c>
    </row>
    <row r="1127" spans="2:51" s="172" customFormat="1" ht="12">
      <c r="B1127" s="173"/>
      <c r="D1127" s="174" t="s">
        <v>187</v>
      </c>
      <c r="E1127" s="175" t="s">
        <v>3</v>
      </c>
      <c r="F1127" s="176" t="s">
        <v>1346</v>
      </c>
      <c r="H1127" s="177">
        <v>38.7</v>
      </c>
      <c r="I1127" s="6"/>
      <c r="L1127" s="173"/>
      <c r="M1127" s="178"/>
      <c r="T1127" s="179"/>
      <c r="AT1127" s="175" t="s">
        <v>187</v>
      </c>
      <c r="AU1127" s="175" t="s">
        <v>79</v>
      </c>
      <c r="AV1127" s="172" t="s">
        <v>79</v>
      </c>
      <c r="AW1127" s="172" t="s">
        <v>33</v>
      </c>
      <c r="AX1127" s="172" t="s">
        <v>71</v>
      </c>
      <c r="AY1127" s="175" t="s">
        <v>176</v>
      </c>
    </row>
    <row r="1128" spans="2:51" s="186" customFormat="1" ht="12">
      <c r="B1128" s="187"/>
      <c r="D1128" s="174" t="s">
        <v>187</v>
      </c>
      <c r="E1128" s="188" t="s">
        <v>3</v>
      </c>
      <c r="F1128" s="189" t="s">
        <v>206</v>
      </c>
      <c r="H1128" s="190">
        <v>524.7</v>
      </c>
      <c r="I1128" s="8"/>
      <c r="L1128" s="187"/>
      <c r="M1128" s="191"/>
      <c r="T1128" s="192"/>
      <c r="AT1128" s="188" t="s">
        <v>187</v>
      </c>
      <c r="AU1128" s="188" t="s">
        <v>79</v>
      </c>
      <c r="AV1128" s="186" t="s">
        <v>183</v>
      </c>
      <c r="AW1128" s="186" t="s">
        <v>33</v>
      </c>
      <c r="AX1128" s="186" t="s">
        <v>15</v>
      </c>
      <c r="AY1128" s="188" t="s">
        <v>176</v>
      </c>
    </row>
    <row r="1129" spans="2:65" s="99" customFormat="1" ht="24.2" customHeight="1">
      <c r="B1129" s="100"/>
      <c r="C1129" s="213" t="s">
        <v>1469</v>
      </c>
      <c r="D1129" s="213" t="s">
        <v>312</v>
      </c>
      <c r="E1129" s="214" t="s">
        <v>1470</v>
      </c>
      <c r="F1129" s="215" t="s">
        <v>1471</v>
      </c>
      <c r="G1129" s="216" t="s">
        <v>181</v>
      </c>
      <c r="H1129" s="217">
        <v>550.935</v>
      </c>
      <c r="I1129" s="9"/>
      <c r="J1129" s="218">
        <f>ROUND(I1129*H1129,2)</f>
        <v>0</v>
      </c>
      <c r="K1129" s="215" t="s">
        <v>182</v>
      </c>
      <c r="L1129" s="193"/>
      <c r="M1129" s="219" t="s">
        <v>3</v>
      </c>
      <c r="N1129" s="194" t="s">
        <v>42</v>
      </c>
      <c r="P1129" s="164">
        <f>O1129*H1129</f>
        <v>0</v>
      </c>
      <c r="Q1129" s="164">
        <v>0.005</v>
      </c>
      <c r="R1129" s="164">
        <f>Q1129*H1129</f>
        <v>2.7546749999999998</v>
      </c>
      <c r="S1129" s="164">
        <v>0</v>
      </c>
      <c r="T1129" s="165">
        <f>S1129*H1129</f>
        <v>0</v>
      </c>
      <c r="AR1129" s="166" t="s">
        <v>382</v>
      </c>
      <c r="AT1129" s="166" t="s">
        <v>312</v>
      </c>
      <c r="AU1129" s="166" t="s">
        <v>79</v>
      </c>
      <c r="AY1129" s="92" t="s">
        <v>176</v>
      </c>
      <c r="BE1129" s="167">
        <f>IF(N1129="základní",J1129,0)</f>
        <v>0</v>
      </c>
      <c r="BF1129" s="167">
        <f>IF(N1129="snížená",J1129,0)</f>
        <v>0</v>
      </c>
      <c r="BG1129" s="167">
        <f>IF(N1129="zákl. přenesená",J1129,0)</f>
        <v>0</v>
      </c>
      <c r="BH1129" s="167">
        <f>IF(N1129="sníž. přenesená",J1129,0)</f>
        <v>0</v>
      </c>
      <c r="BI1129" s="167">
        <f>IF(N1129="nulová",J1129,0)</f>
        <v>0</v>
      </c>
      <c r="BJ1129" s="92" t="s">
        <v>15</v>
      </c>
      <c r="BK1129" s="167">
        <f>ROUND(I1129*H1129,2)</f>
        <v>0</v>
      </c>
      <c r="BL1129" s="92" t="s">
        <v>288</v>
      </c>
      <c r="BM1129" s="166" t="s">
        <v>1472</v>
      </c>
    </row>
    <row r="1130" spans="2:51" s="172" customFormat="1" ht="12">
      <c r="B1130" s="173"/>
      <c r="D1130" s="174" t="s">
        <v>187</v>
      </c>
      <c r="F1130" s="176" t="s">
        <v>1473</v>
      </c>
      <c r="H1130" s="177">
        <v>550.935</v>
      </c>
      <c r="I1130" s="6"/>
      <c r="L1130" s="173"/>
      <c r="M1130" s="178"/>
      <c r="T1130" s="179"/>
      <c r="AT1130" s="175" t="s">
        <v>187</v>
      </c>
      <c r="AU1130" s="175" t="s">
        <v>79</v>
      </c>
      <c r="AV1130" s="172" t="s">
        <v>79</v>
      </c>
      <c r="AW1130" s="172" t="s">
        <v>4</v>
      </c>
      <c r="AX1130" s="172" t="s">
        <v>15</v>
      </c>
      <c r="AY1130" s="175" t="s">
        <v>176</v>
      </c>
    </row>
    <row r="1131" spans="2:65" s="99" customFormat="1" ht="44.25" customHeight="1">
      <c r="B1131" s="100"/>
      <c r="C1131" s="206" t="s">
        <v>1474</v>
      </c>
      <c r="D1131" s="206" t="s">
        <v>178</v>
      </c>
      <c r="E1131" s="207" t="s">
        <v>1465</v>
      </c>
      <c r="F1131" s="208" t="s">
        <v>1466</v>
      </c>
      <c r="G1131" s="209" t="s">
        <v>181</v>
      </c>
      <c r="H1131" s="210">
        <v>524.7</v>
      </c>
      <c r="I1131" s="4"/>
      <c r="J1131" s="211">
        <f>ROUND(I1131*H1131,2)</f>
        <v>0</v>
      </c>
      <c r="K1131" s="208" t="s">
        <v>182</v>
      </c>
      <c r="L1131" s="100"/>
      <c r="M1131" s="212" t="s">
        <v>3</v>
      </c>
      <c r="N1131" s="163" t="s">
        <v>42</v>
      </c>
      <c r="P1131" s="164">
        <f>O1131*H1131</f>
        <v>0</v>
      </c>
      <c r="Q1131" s="164">
        <v>0.00058</v>
      </c>
      <c r="R1131" s="164">
        <f>Q1131*H1131</f>
        <v>0.30432600000000004</v>
      </c>
      <c r="S1131" s="164">
        <v>0</v>
      </c>
      <c r="T1131" s="165">
        <f>S1131*H1131</f>
        <v>0</v>
      </c>
      <c r="AR1131" s="166" t="s">
        <v>288</v>
      </c>
      <c r="AT1131" s="166" t="s">
        <v>178</v>
      </c>
      <c r="AU1131" s="166" t="s">
        <v>79</v>
      </c>
      <c r="AY1131" s="92" t="s">
        <v>176</v>
      </c>
      <c r="BE1131" s="167">
        <f>IF(N1131="základní",J1131,0)</f>
        <v>0</v>
      </c>
      <c r="BF1131" s="167">
        <f>IF(N1131="snížená",J1131,0)</f>
        <v>0</v>
      </c>
      <c r="BG1131" s="167">
        <f>IF(N1131="zákl. přenesená",J1131,0)</f>
        <v>0</v>
      </c>
      <c r="BH1131" s="167">
        <f>IF(N1131="sníž. přenesená",J1131,0)</f>
        <v>0</v>
      </c>
      <c r="BI1131" s="167">
        <f>IF(N1131="nulová",J1131,0)</f>
        <v>0</v>
      </c>
      <c r="BJ1131" s="92" t="s">
        <v>15</v>
      </c>
      <c r="BK1131" s="167">
        <f>ROUND(I1131*H1131,2)</f>
        <v>0</v>
      </c>
      <c r="BL1131" s="92" t="s">
        <v>288</v>
      </c>
      <c r="BM1131" s="166" t="s">
        <v>1475</v>
      </c>
    </row>
    <row r="1132" spans="2:47" s="99" customFormat="1" ht="12">
      <c r="B1132" s="100"/>
      <c r="D1132" s="168" t="s">
        <v>185</v>
      </c>
      <c r="F1132" s="169" t="s">
        <v>1468</v>
      </c>
      <c r="I1132" s="5"/>
      <c r="L1132" s="100"/>
      <c r="M1132" s="170"/>
      <c r="T1132" s="171"/>
      <c r="AT1132" s="92" t="s">
        <v>185</v>
      </c>
      <c r="AU1132" s="92" t="s">
        <v>79</v>
      </c>
    </row>
    <row r="1133" spans="2:51" s="180" customFormat="1" ht="12">
      <c r="B1133" s="181"/>
      <c r="D1133" s="174" t="s">
        <v>187</v>
      </c>
      <c r="E1133" s="182" t="s">
        <v>3</v>
      </c>
      <c r="F1133" s="183" t="s">
        <v>1120</v>
      </c>
      <c r="H1133" s="182" t="s">
        <v>3</v>
      </c>
      <c r="I1133" s="7"/>
      <c r="L1133" s="181"/>
      <c r="M1133" s="184"/>
      <c r="T1133" s="185"/>
      <c r="AT1133" s="182" t="s">
        <v>187</v>
      </c>
      <c r="AU1133" s="182" t="s">
        <v>79</v>
      </c>
      <c r="AV1133" s="180" t="s">
        <v>15</v>
      </c>
      <c r="AW1133" s="180" t="s">
        <v>33</v>
      </c>
      <c r="AX1133" s="180" t="s">
        <v>71</v>
      </c>
      <c r="AY1133" s="182" t="s">
        <v>176</v>
      </c>
    </row>
    <row r="1134" spans="2:51" s="172" customFormat="1" ht="12">
      <c r="B1134" s="173"/>
      <c r="D1134" s="174" t="s">
        <v>187</v>
      </c>
      <c r="E1134" s="175" t="s">
        <v>3</v>
      </c>
      <c r="F1134" s="176" t="s">
        <v>1343</v>
      </c>
      <c r="H1134" s="177">
        <v>486</v>
      </c>
      <c r="I1134" s="6"/>
      <c r="L1134" s="173"/>
      <c r="M1134" s="178"/>
      <c r="T1134" s="179"/>
      <c r="AT1134" s="175" t="s">
        <v>187</v>
      </c>
      <c r="AU1134" s="175" t="s">
        <v>79</v>
      </c>
      <c r="AV1134" s="172" t="s">
        <v>79</v>
      </c>
      <c r="AW1134" s="172" t="s">
        <v>33</v>
      </c>
      <c r="AX1134" s="172" t="s">
        <v>71</v>
      </c>
      <c r="AY1134" s="175" t="s">
        <v>176</v>
      </c>
    </row>
    <row r="1135" spans="2:51" s="180" customFormat="1" ht="12">
      <c r="B1135" s="181"/>
      <c r="D1135" s="174" t="s">
        <v>187</v>
      </c>
      <c r="E1135" s="182" t="s">
        <v>3</v>
      </c>
      <c r="F1135" s="183" t="s">
        <v>584</v>
      </c>
      <c r="H1135" s="182" t="s">
        <v>3</v>
      </c>
      <c r="I1135" s="7"/>
      <c r="L1135" s="181"/>
      <c r="M1135" s="184"/>
      <c r="T1135" s="185"/>
      <c r="AT1135" s="182" t="s">
        <v>187</v>
      </c>
      <c r="AU1135" s="182" t="s">
        <v>79</v>
      </c>
      <c r="AV1135" s="180" t="s">
        <v>15</v>
      </c>
      <c r="AW1135" s="180" t="s">
        <v>33</v>
      </c>
      <c r="AX1135" s="180" t="s">
        <v>71</v>
      </c>
      <c r="AY1135" s="182" t="s">
        <v>176</v>
      </c>
    </row>
    <row r="1136" spans="2:51" s="172" customFormat="1" ht="12">
      <c r="B1136" s="173"/>
      <c r="D1136" s="174" t="s">
        <v>187</v>
      </c>
      <c r="E1136" s="175" t="s">
        <v>3</v>
      </c>
      <c r="F1136" s="176" t="s">
        <v>1346</v>
      </c>
      <c r="H1136" s="177">
        <v>38.7</v>
      </c>
      <c r="I1136" s="6"/>
      <c r="L1136" s="173"/>
      <c r="M1136" s="178"/>
      <c r="T1136" s="179"/>
      <c r="AT1136" s="175" t="s">
        <v>187</v>
      </c>
      <c r="AU1136" s="175" t="s">
        <v>79</v>
      </c>
      <c r="AV1136" s="172" t="s">
        <v>79</v>
      </c>
      <c r="AW1136" s="172" t="s">
        <v>33</v>
      </c>
      <c r="AX1136" s="172" t="s">
        <v>71</v>
      </c>
      <c r="AY1136" s="175" t="s">
        <v>176</v>
      </c>
    </row>
    <row r="1137" spans="2:51" s="186" customFormat="1" ht="12">
      <c r="B1137" s="187"/>
      <c r="D1137" s="174" t="s">
        <v>187</v>
      </c>
      <c r="E1137" s="188" t="s">
        <v>3</v>
      </c>
      <c r="F1137" s="189" t="s">
        <v>206</v>
      </c>
      <c r="H1137" s="190">
        <v>524.7</v>
      </c>
      <c r="I1137" s="8"/>
      <c r="L1137" s="187"/>
      <c r="M1137" s="191"/>
      <c r="T1137" s="192"/>
      <c r="AT1137" s="188" t="s">
        <v>187</v>
      </c>
      <c r="AU1137" s="188" t="s">
        <v>79</v>
      </c>
      <c r="AV1137" s="186" t="s">
        <v>183</v>
      </c>
      <c r="AW1137" s="186" t="s">
        <v>33</v>
      </c>
      <c r="AX1137" s="186" t="s">
        <v>15</v>
      </c>
      <c r="AY1137" s="188" t="s">
        <v>176</v>
      </c>
    </row>
    <row r="1138" spans="2:65" s="99" customFormat="1" ht="24.2" customHeight="1">
      <c r="B1138" s="100"/>
      <c r="C1138" s="213" t="s">
        <v>1476</v>
      </c>
      <c r="D1138" s="213" t="s">
        <v>312</v>
      </c>
      <c r="E1138" s="214" t="s">
        <v>1477</v>
      </c>
      <c r="F1138" s="215" t="s">
        <v>1478</v>
      </c>
      <c r="G1138" s="216" t="s">
        <v>181</v>
      </c>
      <c r="H1138" s="217">
        <v>550.935</v>
      </c>
      <c r="I1138" s="9"/>
      <c r="J1138" s="218">
        <f>ROUND(I1138*H1138,2)</f>
        <v>0</v>
      </c>
      <c r="K1138" s="215" t="s">
        <v>182</v>
      </c>
      <c r="L1138" s="193"/>
      <c r="M1138" s="219" t="s">
        <v>3</v>
      </c>
      <c r="N1138" s="194" t="s">
        <v>42</v>
      </c>
      <c r="P1138" s="164">
        <f>O1138*H1138</f>
        <v>0</v>
      </c>
      <c r="Q1138" s="164">
        <v>0.00525</v>
      </c>
      <c r="R1138" s="164">
        <f>Q1138*H1138</f>
        <v>2.89240875</v>
      </c>
      <c r="S1138" s="164">
        <v>0</v>
      </c>
      <c r="T1138" s="165">
        <f>S1138*H1138</f>
        <v>0</v>
      </c>
      <c r="AR1138" s="166" t="s">
        <v>382</v>
      </c>
      <c r="AT1138" s="166" t="s">
        <v>312</v>
      </c>
      <c r="AU1138" s="166" t="s">
        <v>79</v>
      </c>
      <c r="AY1138" s="92" t="s">
        <v>176</v>
      </c>
      <c r="BE1138" s="167">
        <f>IF(N1138="základní",J1138,0)</f>
        <v>0</v>
      </c>
      <c r="BF1138" s="167">
        <f>IF(N1138="snížená",J1138,0)</f>
        <v>0</v>
      </c>
      <c r="BG1138" s="167">
        <f>IF(N1138="zákl. přenesená",J1138,0)</f>
        <v>0</v>
      </c>
      <c r="BH1138" s="167">
        <f>IF(N1138="sníž. přenesená",J1138,0)</f>
        <v>0</v>
      </c>
      <c r="BI1138" s="167">
        <f>IF(N1138="nulová",J1138,0)</f>
        <v>0</v>
      </c>
      <c r="BJ1138" s="92" t="s">
        <v>15</v>
      </c>
      <c r="BK1138" s="167">
        <f>ROUND(I1138*H1138,2)</f>
        <v>0</v>
      </c>
      <c r="BL1138" s="92" t="s">
        <v>288</v>
      </c>
      <c r="BM1138" s="166" t="s">
        <v>1479</v>
      </c>
    </row>
    <row r="1139" spans="2:51" s="172" customFormat="1" ht="12">
      <c r="B1139" s="173"/>
      <c r="D1139" s="174" t="s">
        <v>187</v>
      </c>
      <c r="F1139" s="176" t="s">
        <v>1473</v>
      </c>
      <c r="H1139" s="177">
        <v>550.935</v>
      </c>
      <c r="I1139" s="6"/>
      <c r="L1139" s="173"/>
      <c r="M1139" s="178"/>
      <c r="T1139" s="179"/>
      <c r="AT1139" s="175" t="s">
        <v>187</v>
      </c>
      <c r="AU1139" s="175" t="s">
        <v>79</v>
      </c>
      <c r="AV1139" s="172" t="s">
        <v>79</v>
      </c>
      <c r="AW1139" s="172" t="s">
        <v>4</v>
      </c>
      <c r="AX1139" s="172" t="s">
        <v>15</v>
      </c>
      <c r="AY1139" s="175" t="s">
        <v>176</v>
      </c>
    </row>
    <row r="1140" spans="2:65" s="99" customFormat="1" ht="33" customHeight="1">
      <c r="B1140" s="100"/>
      <c r="C1140" s="206" t="s">
        <v>1480</v>
      </c>
      <c r="D1140" s="206" t="s">
        <v>178</v>
      </c>
      <c r="E1140" s="207" t="s">
        <v>1481</v>
      </c>
      <c r="F1140" s="208" t="s">
        <v>1482</v>
      </c>
      <c r="G1140" s="209" t="s">
        <v>269</v>
      </c>
      <c r="H1140" s="210">
        <v>179.7</v>
      </c>
      <c r="I1140" s="4"/>
      <c r="J1140" s="211">
        <f>ROUND(I1140*H1140,2)</f>
        <v>0</v>
      </c>
      <c r="K1140" s="208" t="s">
        <v>182</v>
      </c>
      <c r="L1140" s="100"/>
      <c r="M1140" s="212" t="s">
        <v>3</v>
      </c>
      <c r="N1140" s="163" t="s">
        <v>42</v>
      </c>
      <c r="P1140" s="164">
        <f>O1140*H1140</f>
        <v>0</v>
      </c>
      <c r="Q1140" s="164">
        <v>3E-05</v>
      </c>
      <c r="R1140" s="164">
        <f>Q1140*H1140</f>
        <v>0.005391</v>
      </c>
      <c r="S1140" s="164">
        <v>0</v>
      </c>
      <c r="T1140" s="165">
        <f>S1140*H1140</f>
        <v>0</v>
      </c>
      <c r="AR1140" s="166" t="s">
        <v>288</v>
      </c>
      <c r="AT1140" s="166" t="s">
        <v>178</v>
      </c>
      <c r="AU1140" s="166" t="s">
        <v>79</v>
      </c>
      <c r="AY1140" s="92" t="s">
        <v>176</v>
      </c>
      <c r="BE1140" s="167">
        <f>IF(N1140="základní",J1140,0)</f>
        <v>0</v>
      </c>
      <c r="BF1140" s="167">
        <f>IF(N1140="snížená",J1140,0)</f>
        <v>0</v>
      </c>
      <c r="BG1140" s="167">
        <f>IF(N1140="zákl. přenesená",J1140,0)</f>
        <v>0</v>
      </c>
      <c r="BH1140" s="167">
        <f>IF(N1140="sníž. přenesená",J1140,0)</f>
        <v>0</v>
      </c>
      <c r="BI1140" s="167">
        <f>IF(N1140="nulová",J1140,0)</f>
        <v>0</v>
      </c>
      <c r="BJ1140" s="92" t="s">
        <v>15</v>
      </c>
      <c r="BK1140" s="167">
        <f>ROUND(I1140*H1140,2)</f>
        <v>0</v>
      </c>
      <c r="BL1140" s="92" t="s">
        <v>288</v>
      </c>
      <c r="BM1140" s="166" t="s">
        <v>1483</v>
      </c>
    </row>
    <row r="1141" spans="2:47" s="99" customFormat="1" ht="12">
      <c r="B1141" s="100"/>
      <c r="D1141" s="168" t="s">
        <v>185</v>
      </c>
      <c r="F1141" s="169" t="s">
        <v>1484</v>
      </c>
      <c r="I1141" s="5"/>
      <c r="L1141" s="100"/>
      <c r="M1141" s="170"/>
      <c r="T1141" s="171"/>
      <c r="AT1141" s="92" t="s">
        <v>185</v>
      </c>
      <c r="AU1141" s="92" t="s">
        <v>79</v>
      </c>
    </row>
    <row r="1142" spans="2:51" s="180" customFormat="1" ht="12">
      <c r="B1142" s="181"/>
      <c r="D1142" s="174" t="s">
        <v>187</v>
      </c>
      <c r="E1142" s="182" t="s">
        <v>3</v>
      </c>
      <c r="F1142" s="183" t="s">
        <v>1120</v>
      </c>
      <c r="H1142" s="182" t="s">
        <v>3</v>
      </c>
      <c r="I1142" s="7"/>
      <c r="L1142" s="181"/>
      <c r="M1142" s="184"/>
      <c r="T1142" s="185"/>
      <c r="AT1142" s="182" t="s">
        <v>187</v>
      </c>
      <c r="AU1142" s="182" t="s">
        <v>79</v>
      </c>
      <c r="AV1142" s="180" t="s">
        <v>15</v>
      </c>
      <c r="AW1142" s="180" t="s">
        <v>33</v>
      </c>
      <c r="AX1142" s="180" t="s">
        <v>71</v>
      </c>
      <c r="AY1142" s="182" t="s">
        <v>176</v>
      </c>
    </row>
    <row r="1143" spans="2:51" s="172" customFormat="1" ht="12">
      <c r="B1143" s="173"/>
      <c r="D1143" s="174" t="s">
        <v>187</v>
      </c>
      <c r="E1143" s="175" t="s">
        <v>3</v>
      </c>
      <c r="F1143" s="176" t="s">
        <v>1393</v>
      </c>
      <c r="H1143" s="177">
        <v>125.2</v>
      </c>
      <c r="I1143" s="6"/>
      <c r="L1143" s="173"/>
      <c r="M1143" s="178"/>
      <c r="T1143" s="179"/>
      <c r="AT1143" s="175" t="s">
        <v>187</v>
      </c>
      <c r="AU1143" s="175" t="s">
        <v>79</v>
      </c>
      <c r="AV1143" s="172" t="s">
        <v>79</v>
      </c>
      <c r="AW1143" s="172" t="s">
        <v>33</v>
      </c>
      <c r="AX1143" s="172" t="s">
        <v>71</v>
      </c>
      <c r="AY1143" s="175" t="s">
        <v>176</v>
      </c>
    </row>
    <row r="1144" spans="2:51" s="172" customFormat="1" ht="12">
      <c r="B1144" s="173"/>
      <c r="D1144" s="174" t="s">
        <v>187</v>
      </c>
      <c r="E1144" s="175" t="s">
        <v>3</v>
      </c>
      <c r="F1144" s="176" t="s">
        <v>1485</v>
      </c>
      <c r="H1144" s="177">
        <v>29.5</v>
      </c>
      <c r="I1144" s="6"/>
      <c r="L1144" s="173"/>
      <c r="M1144" s="178"/>
      <c r="T1144" s="179"/>
      <c r="AT1144" s="175" t="s">
        <v>187</v>
      </c>
      <c r="AU1144" s="175" t="s">
        <v>79</v>
      </c>
      <c r="AV1144" s="172" t="s">
        <v>79</v>
      </c>
      <c r="AW1144" s="172" t="s">
        <v>33</v>
      </c>
      <c r="AX1144" s="172" t="s">
        <v>71</v>
      </c>
      <c r="AY1144" s="175" t="s">
        <v>176</v>
      </c>
    </row>
    <row r="1145" spans="2:51" s="180" customFormat="1" ht="12">
      <c r="B1145" s="181"/>
      <c r="D1145" s="174" t="s">
        <v>187</v>
      </c>
      <c r="E1145" s="182" t="s">
        <v>3</v>
      </c>
      <c r="F1145" s="183" t="s">
        <v>584</v>
      </c>
      <c r="H1145" s="182" t="s">
        <v>3</v>
      </c>
      <c r="I1145" s="7"/>
      <c r="L1145" s="181"/>
      <c r="M1145" s="184"/>
      <c r="T1145" s="185"/>
      <c r="AT1145" s="182" t="s">
        <v>187</v>
      </c>
      <c r="AU1145" s="182" t="s">
        <v>79</v>
      </c>
      <c r="AV1145" s="180" t="s">
        <v>15</v>
      </c>
      <c r="AW1145" s="180" t="s">
        <v>33</v>
      </c>
      <c r="AX1145" s="180" t="s">
        <v>71</v>
      </c>
      <c r="AY1145" s="182" t="s">
        <v>176</v>
      </c>
    </row>
    <row r="1146" spans="2:51" s="172" customFormat="1" ht="12">
      <c r="B1146" s="173"/>
      <c r="D1146" s="174" t="s">
        <v>187</v>
      </c>
      <c r="E1146" s="175" t="s">
        <v>3</v>
      </c>
      <c r="F1146" s="176" t="s">
        <v>1387</v>
      </c>
      <c r="H1146" s="177">
        <v>25</v>
      </c>
      <c r="I1146" s="6"/>
      <c r="L1146" s="173"/>
      <c r="M1146" s="178"/>
      <c r="T1146" s="179"/>
      <c r="AT1146" s="175" t="s">
        <v>187</v>
      </c>
      <c r="AU1146" s="175" t="s">
        <v>79</v>
      </c>
      <c r="AV1146" s="172" t="s">
        <v>79</v>
      </c>
      <c r="AW1146" s="172" t="s">
        <v>33</v>
      </c>
      <c r="AX1146" s="172" t="s">
        <v>71</v>
      </c>
      <c r="AY1146" s="175" t="s">
        <v>176</v>
      </c>
    </row>
    <row r="1147" spans="2:51" s="186" customFormat="1" ht="12">
      <c r="B1147" s="187"/>
      <c r="D1147" s="174" t="s">
        <v>187</v>
      </c>
      <c r="E1147" s="188" t="s">
        <v>3</v>
      </c>
      <c r="F1147" s="189" t="s">
        <v>206</v>
      </c>
      <c r="H1147" s="190">
        <v>179.7</v>
      </c>
      <c r="I1147" s="8"/>
      <c r="L1147" s="187"/>
      <c r="M1147" s="191"/>
      <c r="T1147" s="192"/>
      <c r="AT1147" s="188" t="s">
        <v>187</v>
      </c>
      <c r="AU1147" s="188" t="s">
        <v>79</v>
      </c>
      <c r="AV1147" s="186" t="s">
        <v>183</v>
      </c>
      <c r="AW1147" s="186" t="s">
        <v>33</v>
      </c>
      <c r="AX1147" s="186" t="s">
        <v>15</v>
      </c>
      <c r="AY1147" s="188" t="s">
        <v>176</v>
      </c>
    </row>
    <row r="1148" spans="2:65" s="99" customFormat="1" ht="24.2" customHeight="1">
      <c r="B1148" s="100"/>
      <c r="C1148" s="213" t="s">
        <v>1486</v>
      </c>
      <c r="D1148" s="213" t="s">
        <v>312</v>
      </c>
      <c r="E1148" s="214" t="s">
        <v>1487</v>
      </c>
      <c r="F1148" s="215" t="s">
        <v>1488</v>
      </c>
      <c r="G1148" s="216" t="s">
        <v>269</v>
      </c>
      <c r="H1148" s="217">
        <v>188.685</v>
      </c>
      <c r="I1148" s="9"/>
      <c r="J1148" s="218">
        <f>ROUND(I1148*H1148,2)</f>
        <v>0</v>
      </c>
      <c r="K1148" s="215" t="s">
        <v>182</v>
      </c>
      <c r="L1148" s="193"/>
      <c r="M1148" s="219" t="s">
        <v>3</v>
      </c>
      <c r="N1148" s="194" t="s">
        <v>42</v>
      </c>
      <c r="P1148" s="164">
        <f>O1148*H1148</f>
        <v>0</v>
      </c>
      <c r="Q1148" s="164">
        <v>0.00038</v>
      </c>
      <c r="R1148" s="164">
        <f>Q1148*H1148</f>
        <v>0.07170030000000001</v>
      </c>
      <c r="S1148" s="164">
        <v>0</v>
      </c>
      <c r="T1148" s="165">
        <f>S1148*H1148</f>
        <v>0</v>
      </c>
      <c r="AR1148" s="166" t="s">
        <v>382</v>
      </c>
      <c r="AT1148" s="166" t="s">
        <v>312</v>
      </c>
      <c r="AU1148" s="166" t="s">
        <v>79</v>
      </c>
      <c r="AY1148" s="92" t="s">
        <v>176</v>
      </c>
      <c r="BE1148" s="167">
        <f>IF(N1148="základní",J1148,0)</f>
        <v>0</v>
      </c>
      <c r="BF1148" s="167">
        <f>IF(N1148="snížená",J1148,0)</f>
        <v>0</v>
      </c>
      <c r="BG1148" s="167">
        <f>IF(N1148="zákl. přenesená",J1148,0)</f>
        <v>0</v>
      </c>
      <c r="BH1148" s="167">
        <f>IF(N1148="sníž. přenesená",J1148,0)</f>
        <v>0</v>
      </c>
      <c r="BI1148" s="167">
        <f>IF(N1148="nulová",J1148,0)</f>
        <v>0</v>
      </c>
      <c r="BJ1148" s="92" t="s">
        <v>15</v>
      </c>
      <c r="BK1148" s="167">
        <f>ROUND(I1148*H1148,2)</f>
        <v>0</v>
      </c>
      <c r="BL1148" s="92" t="s">
        <v>288</v>
      </c>
      <c r="BM1148" s="166" t="s">
        <v>1489</v>
      </c>
    </row>
    <row r="1149" spans="2:51" s="172" customFormat="1" ht="12">
      <c r="B1149" s="173"/>
      <c r="D1149" s="174" t="s">
        <v>187</v>
      </c>
      <c r="F1149" s="176" t="s">
        <v>1490</v>
      </c>
      <c r="H1149" s="177">
        <v>188.685</v>
      </c>
      <c r="I1149" s="6"/>
      <c r="L1149" s="173"/>
      <c r="M1149" s="178"/>
      <c r="T1149" s="179"/>
      <c r="AT1149" s="175" t="s">
        <v>187</v>
      </c>
      <c r="AU1149" s="175" t="s">
        <v>79</v>
      </c>
      <c r="AV1149" s="172" t="s">
        <v>79</v>
      </c>
      <c r="AW1149" s="172" t="s">
        <v>4</v>
      </c>
      <c r="AX1149" s="172" t="s">
        <v>15</v>
      </c>
      <c r="AY1149" s="175" t="s">
        <v>176</v>
      </c>
    </row>
    <row r="1150" spans="2:65" s="99" customFormat="1" ht="33" customHeight="1">
      <c r="B1150" s="100"/>
      <c r="C1150" s="206" t="s">
        <v>1491</v>
      </c>
      <c r="D1150" s="206" t="s">
        <v>178</v>
      </c>
      <c r="E1150" s="207" t="s">
        <v>1492</v>
      </c>
      <c r="F1150" s="208" t="s">
        <v>1493</v>
      </c>
      <c r="G1150" s="209" t="s">
        <v>181</v>
      </c>
      <c r="H1150" s="210">
        <v>524.7</v>
      </c>
      <c r="I1150" s="4"/>
      <c r="J1150" s="211">
        <f>ROUND(I1150*H1150,2)</f>
        <v>0</v>
      </c>
      <c r="K1150" s="208" t="s">
        <v>182</v>
      </c>
      <c r="L1150" s="100"/>
      <c r="M1150" s="212" t="s">
        <v>3</v>
      </c>
      <c r="N1150" s="163" t="s">
        <v>42</v>
      </c>
      <c r="P1150" s="164">
        <f>O1150*H1150</f>
        <v>0</v>
      </c>
      <c r="Q1150" s="164">
        <v>0.00058</v>
      </c>
      <c r="R1150" s="164">
        <f>Q1150*H1150</f>
        <v>0.30432600000000004</v>
      </c>
      <c r="S1150" s="164">
        <v>0</v>
      </c>
      <c r="T1150" s="165">
        <f>S1150*H1150</f>
        <v>0</v>
      </c>
      <c r="AR1150" s="166" t="s">
        <v>288</v>
      </c>
      <c r="AT1150" s="166" t="s">
        <v>178</v>
      </c>
      <c r="AU1150" s="166" t="s">
        <v>79</v>
      </c>
      <c r="AY1150" s="92" t="s">
        <v>176</v>
      </c>
      <c r="BE1150" s="167">
        <f>IF(N1150="základní",J1150,0)</f>
        <v>0</v>
      </c>
      <c r="BF1150" s="167">
        <f>IF(N1150="snížená",J1150,0)</f>
        <v>0</v>
      </c>
      <c r="BG1150" s="167">
        <f>IF(N1150="zákl. přenesená",J1150,0)</f>
        <v>0</v>
      </c>
      <c r="BH1150" s="167">
        <f>IF(N1150="sníž. přenesená",J1150,0)</f>
        <v>0</v>
      </c>
      <c r="BI1150" s="167">
        <f>IF(N1150="nulová",J1150,0)</f>
        <v>0</v>
      </c>
      <c r="BJ1150" s="92" t="s">
        <v>15</v>
      </c>
      <c r="BK1150" s="167">
        <f>ROUND(I1150*H1150,2)</f>
        <v>0</v>
      </c>
      <c r="BL1150" s="92" t="s">
        <v>288</v>
      </c>
      <c r="BM1150" s="166" t="s">
        <v>1494</v>
      </c>
    </row>
    <row r="1151" spans="2:47" s="99" customFormat="1" ht="12">
      <c r="B1151" s="100"/>
      <c r="D1151" s="168" t="s">
        <v>185</v>
      </c>
      <c r="F1151" s="169" t="s">
        <v>1495</v>
      </c>
      <c r="I1151" s="5"/>
      <c r="L1151" s="100"/>
      <c r="M1151" s="170"/>
      <c r="T1151" s="171"/>
      <c r="AT1151" s="92" t="s">
        <v>185</v>
      </c>
      <c r="AU1151" s="92" t="s">
        <v>79</v>
      </c>
    </row>
    <row r="1152" spans="2:51" s="180" customFormat="1" ht="12">
      <c r="B1152" s="181"/>
      <c r="D1152" s="174" t="s">
        <v>187</v>
      </c>
      <c r="E1152" s="182" t="s">
        <v>3</v>
      </c>
      <c r="F1152" s="183" t="s">
        <v>1120</v>
      </c>
      <c r="H1152" s="182" t="s">
        <v>3</v>
      </c>
      <c r="I1152" s="7"/>
      <c r="L1152" s="181"/>
      <c r="M1152" s="184"/>
      <c r="T1152" s="185"/>
      <c r="AT1152" s="182" t="s">
        <v>187</v>
      </c>
      <c r="AU1152" s="182" t="s">
        <v>79</v>
      </c>
      <c r="AV1152" s="180" t="s">
        <v>15</v>
      </c>
      <c r="AW1152" s="180" t="s">
        <v>33</v>
      </c>
      <c r="AX1152" s="180" t="s">
        <v>71</v>
      </c>
      <c r="AY1152" s="182" t="s">
        <v>176</v>
      </c>
    </row>
    <row r="1153" spans="2:51" s="172" customFormat="1" ht="12">
      <c r="B1153" s="173"/>
      <c r="D1153" s="174" t="s">
        <v>187</v>
      </c>
      <c r="E1153" s="175" t="s">
        <v>3</v>
      </c>
      <c r="F1153" s="176" t="s">
        <v>1343</v>
      </c>
      <c r="H1153" s="177">
        <v>486</v>
      </c>
      <c r="I1153" s="6"/>
      <c r="L1153" s="173"/>
      <c r="M1153" s="178"/>
      <c r="T1153" s="179"/>
      <c r="AT1153" s="175" t="s">
        <v>187</v>
      </c>
      <c r="AU1153" s="175" t="s">
        <v>79</v>
      </c>
      <c r="AV1153" s="172" t="s">
        <v>79</v>
      </c>
      <c r="AW1153" s="172" t="s">
        <v>33</v>
      </c>
      <c r="AX1153" s="172" t="s">
        <v>71</v>
      </c>
      <c r="AY1153" s="175" t="s">
        <v>176</v>
      </c>
    </row>
    <row r="1154" spans="2:51" s="180" customFormat="1" ht="12">
      <c r="B1154" s="181"/>
      <c r="D1154" s="174" t="s">
        <v>187</v>
      </c>
      <c r="E1154" s="182" t="s">
        <v>3</v>
      </c>
      <c r="F1154" s="183" t="s">
        <v>584</v>
      </c>
      <c r="H1154" s="182" t="s">
        <v>3</v>
      </c>
      <c r="I1154" s="7"/>
      <c r="L1154" s="181"/>
      <c r="M1154" s="184"/>
      <c r="T1154" s="185"/>
      <c r="AT1154" s="182" t="s">
        <v>187</v>
      </c>
      <c r="AU1154" s="182" t="s">
        <v>79</v>
      </c>
      <c r="AV1154" s="180" t="s">
        <v>15</v>
      </c>
      <c r="AW1154" s="180" t="s">
        <v>33</v>
      </c>
      <c r="AX1154" s="180" t="s">
        <v>71</v>
      </c>
      <c r="AY1154" s="182" t="s">
        <v>176</v>
      </c>
    </row>
    <row r="1155" spans="2:51" s="172" customFormat="1" ht="12">
      <c r="B1155" s="173"/>
      <c r="D1155" s="174" t="s">
        <v>187</v>
      </c>
      <c r="E1155" s="175" t="s">
        <v>3</v>
      </c>
      <c r="F1155" s="176" t="s">
        <v>1346</v>
      </c>
      <c r="H1155" s="177">
        <v>38.7</v>
      </c>
      <c r="I1155" s="6"/>
      <c r="L1155" s="173"/>
      <c r="M1155" s="178"/>
      <c r="T1155" s="179"/>
      <c r="AT1155" s="175" t="s">
        <v>187</v>
      </c>
      <c r="AU1155" s="175" t="s">
        <v>79</v>
      </c>
      <c r="AV1155" s="172" t="s">
        <v>79</v>
      </c>
      <c r="AW1155" s="172" t="s">
        <v>33</v>
      </c>
      <c r="AX1155" s="172" t="s">
        <v>71</v>
      </c>
      <c r="AY1155" s="175" t="s">
        <v>176</v>
      </c>
    </row>
    <row r="1156" spans="2:51" s="186" customFormat="1" ht="12">
      <c r="B1156" s="187"/>
      <c r="D1156" s="174" t="s">
        <v>187</v>
      </c>
      <c r="E1156" s="188" t="s">
        <v>3</v>
      </c>
      <c r="F1156" s="189" t="s">
        <v>206</v>
      </c>
      <c r="H1156" s="190">
        <v>524.7</v>
      </c>
      <c r="I1156" s="8"/>
      <c r="L1156" s="187"/>
      <c r="M1156" s="191"/>
      <c r="T1156" s="192"/>
      <c r="AT1156" s="188" t="s">
        <v>187</v>
      </c>
      <c r="AU1156" s="188" t="s">
        <v>79</v>
      </c>
      <c r="AV1156" s="186" t="s">
        <v>183</v>
      </c>
      <c r="AW1156" s="186" t="s">
        <v>33</v>
      </c>
      <c r="AX1156" s="186" t="s">
        <v>15</v>
      </c>
      <c r="AY1156" s="188" t="s">
        <v>176</v>
      </c>
    </row>
    <row r="1157" spans="2:65" s="99" customFormat="1" ht="16.5" customHeight="1">
      <c r="B1157" s="100"/>
      <c r="C1157" s="213" t="s">
        <v>1496</v>
      </c>
      <c r="D1157" s="213" t="s">
        <v>312</v>
      </c>
      <c r="E1157" s="214" t="s">
        <v>1497</v>
      </c>
      <c r="F1157" s="215" t="s">
        <v>1498</v>
      </c>
      <c r="G1157" s="216" t="s">
        <v>191</v>
      </c>
      <c r="H1157" s="217">
        <v>44.075</v>
      </c>
      <c r="I1157" s="9"/>
      <c r="J1157" s="218">
        <f>ROUND(I1157*H1157,2)</f>
        <v>0</v>
      </c>
      <c r="K1157" s="215" t="s">
        <v>182</v>
      </c>
      <c r="L1157" s="193"/>
      <c r="M1157" s="219" t="s">
        <v>3</v>
      </c>
      <c r="N1157" s="194" t="s">
        <v>42</v>
      </c>
      <c r="P1157" s="164">
        <f>O1157*H1157</f>
        <v>0</v>
      </c>
      <c r="Q1157" s="164">
        <v>0.02</v>
      </c>
      <c r="R1157" s="164">
        <f>Q1157*H1157</f>
        <v>0.8815000000000001</v>
      </c>
      <c r="S1157" s="164">
        <v>0</v>
      </c>
      <c r="T1157" s="165">
        <f>S1157*H1157</f>
        <v>0</v>
      </c>
      <c r="AR1157" s="166" t="s">
        <v>382</v>
      </c>
      <c r="AT1157" s="166" t="s">
        <v>312</v>
      </c>
      <c r="AU1157" s="166" t="s">
        <v>79</v>
      </c>
      <c r="AY1157" s="92" t="s">
        <v>176</v>
      </c>
      <c r="BE1157" s="167">
        <f>IF(N1157="základní",J1157,0)</f>
        <v>0</v>
      </c>
      <c r="BF1157" s="167">
        <f>IF(N1157="snížená",J1157,0)</f>
        <v>0</v>
      </c>
      <c r="BG1157" s="167">
        <f>IF(N1157="zákl. přenesená",J1157,0)</f>
        <v>0</v>
      </c>
      <c r="BH1157" s="167">
        <f>IF(N1157="sníž. přenesená",J1157,0)</f>
        <v>0</v>
      </c>
      <c r="BI1157" s="167">
        <f>IF(N1157="nulová",J1157,0)</f>
        <v>0</v>
      </c>
      <c r="BJ1157" s="92" t="s">
        <v>15</v>
      </c>
      <c r="BK1157" s="167">
        <f>ROUND(I1157*H1157,2)</f>
        <v>0</v>
      </c>
      <c r="BL1157" s="92" t="s">
        <v>288</v>
      </c>
      <c r="BM1157" s="166" t="s">
        <v>1499</v>
      </c>
    </row>
    <row r="1158" spans="2:51" s="172" customFormat="1" ht="12">
      <c r="B1158" s="173"/>
      <c r="D1158" s="174" t="s">
        <v>187</v>
      </c>
      <c r="E1158" s="175" t="s">
        <v>3</v>
      </c>
      <c r="F1158" s="176" t="s">
        <v>1500</v>
      </c>
      <c r="H1158" s="177">
        <v>41.976</v>
      </c>
      <c r="I1158" s="6"/>
      <c r="L1158" s="173"/>
      <c r="M1158" s="178"/>
      <c r="T1158" s="179"/>
      <c r="AT1158" s="175" t="s">
        <v>187</v>
      </c>
      <c r="AU1158" s="175" t="s">
        <v>79</v>
      </c>
      <c r="AV1158" s="172" t="s">
        <v>79</v>
      </c>
      <c r="AW1158" s="172" t="s">
        <v>33</v>
      </c>
      <c r="AX1158" s="172" t="s">
        <v>15</v>
      </c>
      <c r="AY1158" s="175" t="s">
        <v>176</v>
      </c>
    </row>
    <row r="1159" spans="2:51" s="172" customFormat="1" ht="12">
      <c r="B1159" s="173"/>
      <c r="D1159" s="174" t="s">
        <v>187</v>
      </c>
      <c r="F1159" s="176" t="s">
        <v>1501</v>
      </c>
      <c r="H1159" s="177">
        <v>44.075</v>
      </c>
      <c r="I1159" s="6"/>
      <c r="L1159" s="173"/>
      <c r="M1159" s="178"/>
      <c r="T1159" s="179"/>
      <c r="AT1159" s="175" t="s">
        <v>187</v>
      </c>
      <c r="AU1159" s="175" t="s">
        <v>79</v>
      </c>
      <c r="AV1159" s="172" t="s">
        <v>79</v>
      </c>
      <c r="AW1159" s="172" t="s">
        <v>4</v>
      </c>
      <c r="AX1159" s="172" t="s">
        <v>15</v>
      </c>
      <c r="AY1159" s="175" t="s">
        <v>176</v>
      </c>
    </row>
    <row r="1160" spans="2:65" s="99" customFormat="1" ht="37.9" customHeight="1">
      <c r="B1160" s="100"/>
      <c r="C1160" s="206" t="s">
        <v>1502</v>
      </c>
      <c r="D1160" s="206" t="s">
        <v>178</v>
      </c>
      <c r="E1160" s="207" t="s">
        <v>1503</v>
      </c>
      <c r="F1160" s="208" t="s">
        <v>1504</v>
      </c>
      <c r="G1160" s="209" t="s">
        <v>269</v>
      </c>
      <c r="H1160" s="210">
        <v>148.7</v>
      </c>
      <c r="I1160" s="4"/>
      <c r="J1160" s="211">
        <f>ROUND(I1160*H1160,2)</f>
        <v>0</v>
      </c>
      <c r="K1160" s="208" t="s">
        <v>182</v>
      </c>
      <c r="L1160" s="100"/>
      <c r="M1160" s="212" t="s">
        <v>3</v>
      </c>
      <c r="N1160" s="163" t="s">
        <v>42</v>
      </c>
      <c r="P1160" s="164">
        <f>O1160*H1160</f>
        <v>0</v>
      </c>
      <c r="Q1160" s="164">
        <v>0.0001</v>
      </c>
      <c r="R1160" s="164">
        <f>Q1160*H1160</f>
        <v>0.01487</v>
      </c>
      <c r="S1160" s="164">
        <v>0</v>
      </c>
      <c r="T1160" s="165">
        <f>S1160*H1160</f>
        <v>0</v>
      </c>
      <c r="AR1160" s="166" t="s">
        <v>288</v>
      </c>
      <c r="AT1160" s="166" t="s">
        <v>178</v>
      </c>
      <c r="AU1160" s="166" t="s">
        <v>79</v>
      </c>
      <c r="AY1160" s="92" t="s">
        <v>176</v>
      </c>
      <c r="BE1160" s="167">
        <f>IF(N1160="základní",J1160,0)</f>
        <v>0</v>
      </c>
      <c r="BF1160" s="167">
        <f>IF(N1160="snížená",J1160,0)</f>
        <v>0</v>
      </c>
      <c r="BG1160" s="167">
        <f>IF(N1160="zákl. přenesená",J1160,0)</f>
        <v>0</v>
      </c>
      <c r="BH1160" s="167">
        <f>IF(N1160="sníž. přenesená",J1160,0)</f>
        <v>0</v>
      </c>
      <c r="BI1160" s="167">
        <f>IF(N1160="nulová",J1160,0)</f>
        <v>0</v>
      </c>
      <c r="BJ1160" s="92" t="s">
        <v>15</v>
      </c>
      <c r="BK1160" s="167">
        <f>ROUND(I1160*H1160,2)</f>
        <v>0</v>
      </c>
      <c r="BL1160" s="92" t="s">
        <v>288</v>
      </c>
      <c r="BM1160" s="166" t="s">
        <v>1505</v>
      </c>
    </row>
    <row r="1161" spans="2:47" s="99" customFormat="1" ht="12">
      <c r="B1161" s="100"/>
      <c r="D1161" s="168" t="s">
        <v>185</v>
      </c>
      <c r="F1161" s="169" t="s">
        <v>1506</v>
      </c>
      <c r="I1161" s="5"/>
      <c r="L1161" s="100"/>
      <c r="M1161" s="170"/>
      <c r="T1161" s="171"/>
      <c r="AT1161" s="92" t="s">
        <v>185</v>
      </c>
      <c r="AU1161" s="92" t="s">
        <v>79</v>
      </c>
    </row>
    <row r="1162" spans="2:51" s="180" customFormat="1" ht="12">
      <c r="B1162" s="181"/>
      <c r="D1162" s="174" t="s">
        <v>187</v>
      </c>
      <c r="E1162" s="182" t="s">
        <v>3</v>
      </c>
      <c r="F1162" s="183" t="s">
        <v>1120</v>
      </c>
      <c r="H1162" s="182" t="s">
        <v>3</v>
      </c>
      <c r="I1162" s="7"/>
      <c r="L1162" s="181"/>
      <c r="M1162" s="184"/>
      <c r="T1162" s="185"/>
      <c r="AT1162" s="182" t="s">
        <v>187</v>
      </c>
      <c r="AU1162" s="182" t="s">
        <v>79</v>
      </c>
      <c r="AV1162" s="180" t="s">
        <v>15</v>
      </c>
      <c r="AW1162" s="180" t="s">
        <v>33</v>
      </c>
      <c r="AX1162" s="180" t="s">
        <v>71</v>
      </c>
      <c r="AY1162" s="182" t="s">
        <v>176</v>
      </c>
    </row>
    <row r="1163" spans="2:51" s="172" customFormat="1" ht="12">
      <c r="B1163" s="173"/>
      <c r="D1163" s="174" t="s">
        <v>187</v>
      </c>
      <c r="E1163" s="175" t="s">
        <v>3</v>
      </c>
      <c r="F1163" s="176" t="s">
        <v>1507</v>
      </c>
      <c r="H1163" s="177">
        <v>120.7</v>
      </c>
      <c r="I1163" s="6"/>
      <c r="L1163" s="173"/>
      <c r="M1163" s="178"/>
      <c r="T1163" s="179"/>
      <c r="AT1163" s="175" t="s">
        <v>187</v>
      </c>
      <c r="AU1163" s="175" t="s">
        <v>79</v>
      </c>
      <c r="AV1163" s="172" t="s">
        <v>79</v>
      </c>
      <c r="AW1163" s="172" t="s">
        <v>33</v>
      </c>
      <c r="AX1163" s="172" t="s">
        <v>71</v>
      </c>
      <c r="AY1163" s="175" t="s">
        <v>176</v>
      </c>
    </row>
    <row r="1164" spans="2:51" s="180" customFormat="1" ht="12">
      <c r="B1164" s="181"/>
      <c r="D1164" s="174" t="s">
        <v>187</v>
      </c>
      <c r="E1164" s="182" t="s">
        <v>3</v>
      </c>
      <c r="F1164" s="183" t="s">
        <v>584</v>
      </c>
      <c r="H1164" s="182" t="s">
        <v>3</v>
      </c>
      <c r="I1164" s="7"/>
      <c r="L1164" s="181"/>
      <c r="M1164" s="184"/>
      <c r="T1164" s="185"/>
      <c r="AT1164" s="182" t="s">
        <v>187</v>
      </c>
      <c r="AU1164" s="182" t="s">
        <v>79</v>
      </c>
      <c r="AV1164" s="180" t="s">
        <v>15</v>
      </c>
      <c r="AW1164" s="180" t="s">
        <v>33</v>
      </c>
      <c r="AX1164" s="180" t="s">
        <v>71</v>
      </c>
      <c r="AY1164" s="182" t="s">
        <v>176</v>
      </c>
    </row>
    <row r="1165" spans="2:51" s="172" customFormat="1" ht="12">
      <c r="B1165" s="173"/>
      <c r="D1165" s="174" t="s">
        <v>187</v>
      </c>
      <c r="E1165" s="175" t="s">
        <v>3</v>
      </c>
      <c r="F1165" s="176" t="s">
        <v>1508</v>
      </c>
      <c r="H1165" s="177">
        <v>28</v>
      </c>
      <c r="I1165" s="6"/>
      <c r="L1165" s="173"/>
      <c r="M1165" s="178"/>
      <c r="T1165" s="179"/>
      <c r="AT1165" s="175" t="s">
        <v>187</v>
      </c>
      <c r="AU1165" s="175" t="s">
        <v>79</v>
      </c>
      <c r="AV1165" s="172" t="s">
        <v>79</v>
      </c>
      <c r="AW1165" s="172" t="s">
        <v>33</v>
      </c>
      <c r="AX1165" s="172" t="s">
        <v>71</v>
      </c>
      <c r="AY1165" s="175" t="s">
        <v>176</v>
      </c>
    </row>
    <row r="1166" spans="2:51" s="186" customFormat="1" ht="12">
      <c r="B1166" s="187"/>
      <c r="D1166" s="174" t="s">
        <v>187</v>
      </c>
      <c r="E1166" s="188" t="s">
        <v>3</v>
      </c>
      <c r="F1166" s="189" t="s">
        <v>206</v>
      </c>
      <c r="H1166" s="190">
        <v>148.7</v>
      </c>
      <c r="I1166" s="8"/>
      <c r="L1166" s="187"/>
      <c r="M1166" s="191"/>
      <c r="T1166" s="192"/>
      <c r="AT1166" s="188" t="s">
        <v>187</v>
      </c>
      <c r="AU1166" s="188" t="s">
        <v>79</v>
      </c>
      <c r="AV1166" s="186" t="s">
        <v>183</v>
      </c>
      <c r="AW1166" s="186" t="s">
        <v>33</v>
      </c>
      <c r="AX1166" s="186" t="s">
        <v>15</v>
      </c>
      <c r="AY1166" s="188" t="s">
        <v>176</v>
      </c>
    </row>
    <row r="1167" spans="2:65" s="99" customFormat="1" ht="24.2" customHeight="1">
      <c r="B1167" s="100"/>
      <c r="C1167" s="213" t="s">
        <v>1509</v>
      </c>
      <c r="D1167" s="213" t="s">
        <v>312</v>
      </c>
      <c r="E1167" s="214" t="s">
        <v>1510</v>
      </c>
      <c r="F1167" s="215" t="s">
        <v>1511</v>
      </c>
      <c r="G1167" s="216" t="s">
        <v>181</v>
      </c>
      <c r="H1167" s="217">
        <v>58.551</v>
      </c>
      <c r="I1167" s="9"/>
      <c r="J1167" s="218">
        <f>ROUND(I1167*H1167,2)</f>
        <v>0</v>
      </c>
      <c r="K1167" s="215" t="s">
        <v>182</v>
      </c>
      <c r="L1167" s="193"/>
      <c r="M1167" s="219" t="s">
        <v>3</v>
      </c>
      <c r="N1167" s="194" t="s">
        <v>42</v>
      </c>
      <c r="P1167" s="164">
        <f>O1167*H1167</f>
        <v>0</v>
      </c>
      <c r="Q1167" s="164">
        <v>0.0012</v>
      </c>
      <c r="R1167" s="164">
        <f>Q1167*H1167</f>
        <v>0.0702612</v>
      </c>
      <c r="S1167" s="164">
        <v>0</v>
      </c>
      <c r="T1167" s="165">
        <f>S1167*H1167</f>
        <v>0</v>
      </c>
      <c r="AR1167" s="166" t="s">
        <v>382</v>
      </c>
      <c r="AT1167" s="166" t="s">
        <v>312</v>
      </c>
      <c r="AU1167" s="166" t="s">
        <v>79</v>
      </c>
      <c r="AY1167" s="92" t="s">
        <v>176</v>
      </c>
      <c r="BE1167" s="167">
        <f>IF(N1167="základní",J1167,0)</f>
        <v>0</v>
      </c>
      <c r="BF1167" s="167">
        <f>IF(N1167="snížená",J1167,0)</f>
        <v>0</v>
      </c>
      <c r="BG1167" s="167">
        <f>IF(N1167="zákl. přenesená",J1167,0)</f>
        <v>0</v>
      </c>
      <c r="BH1167" s="167">
        <f>IF(N1167="sníž. přenesená",J1167,0)</f>
        <v>0</v>
      </c>
      <c r="BI1167" s="167">
        <f>IF(N1167="nulová",J1167,0)</f>
        <v>0</v>
      </c>
      <c r="BJ1167" s="92" t="s">
        <v>15</v>
      </c>
      <c r="BK1167" s="167">
        <f>ROUND(I1167*H1167,2)</f>
        <v>0</v>
      </c>
      <c r="BL1167" s="92" t="s">
        <v>288</v>
      </c>
      <c r="BM1167" s="166" t="s">
        <v>1512</v>
      </c>
    </row>
    <row r="1168" spans="2:51" s="180" customFormat="1" ht="12">
      <c r="B1168" s="181"/>
      <c r="D1168" s="174" t="s">
        <v>187</v>
      </c>
      <c r="E1168" s="182" t="s">
        <v>3</v>
      </c>
      <c r="F1168" s="183" t="s">
        <v>1120</v>
      </c>
      <c r="H1168" s="182" t="s">
        <v>3</v>
      </c>
      <c r="I1168" s="7"/>
      <c r="L1168" s="181"/>
      <c r="M1168" s="184"/>
      <c r="T1168" s="185"/>
      <c r="AT1168" s="182" t="s">
        <v>187</v>
      </c>
      <c r="AU1168" s="182" t="s">
        <v>79</v>
      </c>
      <c r="AV1168" s="180" t="s">
        <v>15</v>
      </c>
      <c r="AW1168" s="180" t="s">
        <v>33</v>
      </c>
      <c r="AX1168" s="180" t="s">
        <v>71</v>
      </c>
      <c r="AY1168" s="182" t="s">
        <v>176</v>
      </c>
    </row>
    <row r="1169" spans="2:51" s="172" customFormat="1" ht="12">
      <c r="B1169" s="173"/>
      <c r="D1169" s="174" t="s">
        <v>187</v>
      </c>
      <c r="E1169" s="175" t="s">
        <v>3</v>
      </c>
      <c r="F1169" s="176" t="s">
        <v>1513</v>
      </c>
      <c r="H1169" s="177">
        <v>45.263</v>
      </c>
      <c r="I1169" s="6"/>
      <c r="L1169" s="173"/>
      <c r="M1169" s="178"/>
      <c r="T1169" s="179"/>
      <c r="AT1169" s="175" t="s">
        <v>187</v>
      </c>
      <c r="AU1169" s="175" t="s">
        <v>79</v>
      </c>
      <c r="AV1169" s="172" t="s">
        <v>79</v>
      </c>
      <c r="AW1169" s="172" t="s">
        <v>33</v>
      </c>
      <c r="AX1169" s="172" t="s">
        <v>71</v>
      </c>
      <c r="AY1169" s="175" t="s">
        <v>176</v>
      </c>
    </row>
    <row r="1170" spans="2:51" s="180" customFormat="1" ht="12">
      <c r="B1170" s="181"/>
      <c r="D1170" s="174" t="s">
        <v>187</v>
      </c>
      <c r="E1170" s="182" t="s">
        <v>3</v>
      </c>
      <c r="F1170" s="183" t="s">
        <v>584</v>
      </c>
      <c r="H1170" s="182" t="s">
        <v>3</v>
      </c>
      <c r="I1170" s="7"/>
      <c r="L1170" s="181"/>
      <c r="M1170" s="184"/>
      <c r="T1170" s="185"/>
      <c r="AT1170" s="182" t="s">
        <v>187</v>
      </c>
      <c r="AU1170" s="182" t="s">
        <v>79</v>
      </c>
      <c r="AV1170" s="180" t="s">
        <v>15</v>
      </c>
      <c r="AW1170" s="180" t="s">
        <v>33</v>
      </c>
      <c r="AX1170" s="180" t="s">
        <v>71</v>
      </c>
      <c r="AY1170" s="182" t="s">
        <v>176</v>
      </c>
    </row>
    <row r="1171" spans="2:51" s="172" customFormat="1" ht="12">
      <c r="B1171" s="173"/>
      <c r="D1171" s="174" t="s">
        <v>187</v>
      </c>
      <c r="E1171" s="175" t="s">
        <v>3</v>
      </c>
      <c r="F1171" s="176" t="s">
        <v>1514</v>
      </c>
      <c r="H1171" s="177">
        <v>10.5</v>
      </c>
      <c r="I1171" s="6"/>
      <c r="L1171" s="173"/>
      <c r="M1171" s="178"/>
      <c r="T1171" s="179"/>
      <c r="AT1171" s="175" t="s">
        <v>187</v>
      </c>
      <c r="AU1171" s="175" t="s">
        <v>79</v>
      </c>
      <c r="AV1171" s="172" t="s">
        <v>79</v>
      </c>
      <c r="AW1171" s="172" t="s">
        <v>33</v>
      </c>
      <c r="AX1171" s="172" t="s">
        <v>71</v>
      </c>
      <c r="AY1171" s="175" t="s">
        <v>176</v>
      </c>
    </row>
    <row r="1172" spans="2:51" s="186" customFormat="1" ht="12">
      <c r="B1172" s="187"/>
      <c r="D1172" s="174" t="s">
        <v>187</v>
      </c>
      <c r="E1172" s="188" t="s">
        <v>3</v>
      </c>
      <c r="F1172" s="189" t="s">
        <v>206</v>
      </c>
      <c r="H1172" s="190">
        <v>55.763</v>
      </c>
      <c r="I1172" s="8"/>
      <c r="L1172" s="187"/>
      <c r="M1172" s="191"/>
      <c r="T1172" s="192"/>
      <c r="AT1172" s="188" t="s">
        <v>187</v>
      </c>
      <c r="AU1172" s="188" t="s">
        <v>79</v>
      </c>
      <c r="AV1172" s="186" t="s">
        <v>183</v>
      </c>
      <c r="AW1172" s="186" t="s">
        <v>33</v>
      </c>
      <c r="AX1172" s="186" t="s">
        <v>15</v>
      </c>
      <c r="AY1172" s="188" t="s">
        <v>176</v>
      </c>
    </row>
    <row r="1173" spans="2:51" s="172" customFormat="1" ht="12">
      <c r="B1173" s="173"/>
      <c r="D1173" s="174" t="s">
        <v>187</v>
      </c>
      <c r="F1173" s="176" t="s">
        <v>1515</v>
      </c>
      <c r="H1173" s="177">
        <v>58.551</v>
      </c>
      <c r="I1173" s="6"/>
      <c r="L1173" s="173"/>
      <c r="M1173" s="178"/>
      <c r="T1173" s="179"/>
      <c r="AT1173" s="175" t="s">
        <v>187</v>
      </c>
      <c r="AU1173" s="175" t="s">
        <v>79</v>
      </c>
      <c r="AV1173" s="172" t="s">
        <v>79</v>
      </c>
      <c r="AW1173" s="172" t="s">
        <v>4</v>
      </c>
      <c r="AX1173" s="172" t="s">
        <v>15</v>
      </c>
      <c r="AY1173" s="175" t="s">
        <v>176</v>
      </c>
    </row>
    <row r="1174" spans="2:65" s="99" customFormat="1" ht="49.15" customHeight="1">
      <c r="B1174" s="100"/>
      <c r="C1174" s="206" t="s">
        <v>1516</v>
      </c>
      <c r="D1174" s="206" t="s">
        <v>178</v>
      </c>
      <c r="E1174" s="207" t="s">
        <v>1517</v>
      </c>
      <c r="F1174" s="208" t="s">
        <v>1518</v>
      </c>
      <c r="G1174" s="209" t="s">
        <v>181</v>
      </c>
      <c r="H1174" s="210">
        <v>168.99</v>
      </c>
      <c r="I1174" s="4"/>
      <c r="J1174" s="211">
        <f>ROUND(I1174*H1174,2)</f>
        <v>0</v>
      </c>
      <c r="K1174" s="208" t="s">
        <v>182</v>
      </c>
      <c r="L1174" s="100"/>
      <c r="M1174" s="212" t="s">
        <v>3</v>
      </c>
      <c r="N1174" s="163" t="s">
        <v>42</v>
      </c>
      <c r="P1174" s="164">
        <f>O1174*H1174</f>
        <v>0</v>
      </c>
      <c r="Q1174" s="164">
        <v>0.00019</v>
      </c>
      <c r="R1174" s="164">
        <f>Q1174*H1174</f>
        <v>0.0321081</v>
      </c>
      <c r="S1174" s="164">
        <v>0</v>
      </c>
      <c r="T1174" s="165">
        <f>S1174*H1174</f>
        <v>0</v>
      </c>
      <c r="AR1174" s="166" t="s">
        <v>288</v>
      </c>
      <c r="AT1174" s="166" t="s">
        <v>178</v>
      </c>
      <c r="AU1174" s="166" t="s">
        <v>79</v>
      </c>
      <c r="AY1174" s="92" t="s">
        <v>176</v>
      </c>
      <c r="BE1174" s="167">
        <f>IF(N1174="základní",J1174,0)</f>
        <v>0</v>
      </c>
      <c r="BF1174" s="167">
        <f>IF(N1174="snížená",J1174,0)</f>
        <v>0</v>
      </c>
      <c r="BG1174" s="167">
        <f>IF(N1174="zákl. přenesená",J1174,0)</f>
        <v>0</v>
      </c>
      <c r="BH1174" s="167">
        <f>IF(N1174="sníž. přenesená",J1174,0)</f>
        <v>0</v>
      </c>
      <c r="BI1174" s="167">
        <f>IF(N1174="nulová",J1174,0)</f>
        <v>0</v>
      </c>
      <c r="BJ1174" s="92" t="s">
        <v>15</v>
      </c>
      <c r="BK1174" s="167">
        <f>ROUND(I1174*H1174,2)</f>
        <v>0</v>
      </c>
      <c r="BL1174" s="92" t="s">
        <v>288</v>
      </c>
      <c r="BM1174" s="166" t="s">
        <v>1519</v>
      </c>
    </row>
    <row r="1175" spans="2:47" s="99" customFormat="1" ht="12">
      <c r="B1175" s="100"/>
      <c r="D1175" s="168" t="s">
        <v>185</v>
      </c>
      <c r="F1175" s="169" t="s">
        <v>1520</v>
      </c>
      <c r="I1175" s="5"/>
      <c r="L1175" s="100"/>
      <c r="M1175" s="170"/>
      <c r="T1175" s="171"/>
      <c r="AT1175" s="92" t="s">
        <v>185</v>
      </c>
      <c r="AU1175" s="92" t="s">
        <v>79</v>
      </c>
    </row>
    <row r="1176" spans="2:51" s="180" customFormat="1" ht="12">
      <c r="B1176" s="181"/>
      <c r="D1176" s="174" t="s">
        <v>187</v>
      </c>
      <c r="E1176" s="182" t="s">
        <v>3</v>
      </c>
      <c r="F1176" s="183" t="s">
        <v>1521</v>
      </c>
      <c r="H1176" s="182" t="s">
        <v>3</v>
      </c>
      <c r="I1176" s="7"/>
      <c r="L1176" s="181"/>
      <c r="M1176" s="184"/>
      <c r="T1176" s="185"/>
      <c r="AT1176" s="182" t="s">
        <v>187</v>
      </c>
      <c r="AU1176" s="182" t="s">
        <v>79</v>
      </c>
      <c r="AV1176" s="180" t="s">
        <v>15</v>
      </c>
      <c r="AW1176" s="180" t="s">
        <v>33</v>
      </c>
      <c r="AX1176" s="180" t="s">
        <v>71</v>
      </c>
      <c r="AY1176" s="182" t="s">
        <v>176</v>
      </c>
    </row>
    <row r="1177" spans="2:51" s="180" customFormat="1" ht="12">
      <c r="B1177" s="181"/>
      <c r="D1177" s="174" t="s">
        <v>187</v>
      </c>
      <c r="E1177" s="182" t="s">
        <v>3</v>
      </c>
      <c r="F1177" s="183" t="s">
        <v>1120</v>
      </c>
      <c r="H1177" s="182" t="s">
        <v>3</v>
      </c>
      <c r="I1177" s="7"/>
      <c r="L1177" s="181"/>
      <c r="M1177" s="184"/>
      <c r="T1177" s="185"/>
      <c r="AT1177" s="182" t="s">
        <v>187</v>
      </c>
      <c r="AU1177" s="182" t="s">
        <v>79</v>
      </c>
      <c r="AV1177" s="180" t="s">
        <v>15</v>
      </c>
      <c r="AW1177" s="180" t="s">
        <v>33</v>
      </c>
      <c r="AX1177" s="180" t="s">
        <v>71</v>
      </c>
      <c r="AY1177" s="182" t="s">
        <v>176</v>
      </c>
    </row>
    <row r="1178" spans="2:51" s="172" customFormat="1" ht="12">
      <c r="B1178" s="173"/>
      <c r="D1178" s="174" t="s">
        <v>187</v>
      </c>
      <c r="E1178" s="175" t="s">
        <v>3</v>
      </c>
      <c r="F1178" s="176" t="s">
        <v>1522</v>
      </c>
      <c r="H1178" s="177">
        <v>150.24</v>
      </c>
      <c r="I1178" s="6"/>
      <c r="L1178" s="173"/>
      <c r="M1178" s="178"/>
      <c r="T1178" s="179"/>
      <c r="AT1178" s="175" t="s">
        <v>187</v>
      </c>
      <c r="AU1178" s="175" t="s">
        <v>79</v>
      </c>
      <c r="AV1178" s="172" t="s">
        <v>79</v>
      </c>
      <c r="AW1178" s="172" t="s">
        <v>33</v>
      </c>
      <c r="AX1178" s="172" t="s">
        <v>71</v>
      </c>
      <c r="AY1178" s="175" t="s">
        <v>176</v>
      </c>
    </row>
    <row r="1179" spans="2:51" s="180" customFormat="1" ht="12">
      <c r="B1179" s="181"/>
      <c r="D1179" s="174" t="s">
        <v>187</v>
      </c>
      <c r="E1179" s="182" t="s">
        <v>3</v>
      </c>
      <c r="F1179" s="183" t="s">
        <v>584</v>
      </c>
      <c r="H1179" s="182" t="s">
        <v>3</v>
      </c>
      <c r="I1179" s="7"/>
      <c r="L1179" s="181"/>
      <c r="M1179" s="184"/>
      <c r="T1179" s="185"/>
      <c r="AT1179" s="182" t="s">
        <v>187</v>
      </c>
      <c r="AU1179" s="182" t="s">
        <v>79</v>
      </c>
      <c r="AV1179" s="180" t="s">
        <v>15</v>
      </c>
      <c r="AW1179" s="180" t="s">
        <v>33</v>
      </c>
      <c r="AX1179" s="180" t="s">
        <v>71</v>
      </c>
      <c r="AY1179" s="182" t="s">
        <v>176</v>
      </c>
    </row>
    <row r="1180" spans="2:51" s="172" customFormat="1" ht="12">
      <c r="B1180" s="173"/>
      <c r="D1180" s="174" t="s">
        <v>187</v>
      </c>
      <c r="E1180" s="175" t="s">
        <v>3</v>
      </c>
      <c r="F1180" s="176" t="s">
        <v>1523</v>
      </c>
      <c r="H1180" s="177">
        <v>18.75</v>
      </c>
      <c r="I1180" s="6"/>
      <c r="L1180" s="173"/>
      <c r="M1180" s="178"/>
      <c r="T1180" s="179"/>
      <c r="AT1180" s="175" t="s">
        <v>187</v>
      </c>
      <c r="AU1180" s="175" t="s">
        <v>79</v>
      </c>
      <c r="AV1180" s="172" t="s">
        <v>79</v>
      </c>
      <c r="AW1180" s="172" t="s">
        <v>33</v>
      </c>
      <c r="AX1180" s="172" t="s">
        <v>71</v>
      </c>
      <c r="AY1180" s="175" t="s">
        <v>176</v>
      </c>
    </row>
    <row r="1181" spans="2:51" s="186" customFormat="1" ht="12">
      <c r="B1181" s="187"/>
      <c r="D1181" s="174" t="s">
        <v>187</v>
      </c>
      <c r="E1181" s="188" t="s">
        <v>3</v>
      </c>
      <c r="F1181" s="189" t="s">
        <v>206</v>
      </c>
      <c r="H1181" s="190">
        <v>168.99</v>
      </c>
      <c r="I1181" s="8"/>
      <c r="L1181" s="187"/>
      <c r="M1181" s="191"/>
      <c r="T1181" s="192"/>
      <c r="AT1181" s="188" t="s">
        <v>187</v>
      </c>
      <c r="AU1181" s="188" t="s">
        <v>79</v>
      </c>
      <c r="AV1181" s="186" t="s">
        <v>183</v>
      </c>
      <c r="AW1181" s="186" t="s">
        <v>33</v>
      </c>
      <c r="AX1181" s="186" t="s">
        <v>15</v>
      </c>
      <c r="AY1181" s="188" t="s">
        <v>176</v>
      </c>
    </row>
    <row r="1182" spans="2:65" s="99" customFormat="1" ht="24.2" customHeight="1">
      <c r="B1182" s="100"/>
      <c r="C1182" s="213" t="s">
        <v>1524</v>
      </c>
      <c r="D1182" s="213" t="s">
        <v>312</v>
      </c>
      <c r="E1182" s="214" t="s">
        <v>1525</v>
      </c>
      <c r="F1182" s="215" t="s">
        <v>1526</v>
      </c>
      <c r="G1182" s="216" t="s">
        <v>181</v>
      </c>
      <c r="H1182" s="217">
        <v>177.44</v>
      </c>
      <c r="I1182" s="9"/>
      <c r="J1182" s="218">
        <f>ROUND(I1182*H1182,2)</f>
        <v>0</v>
      </c>
      <c r="K1182" s="215" t="s">
        <v>182</v>
      </c>
      <c r="L1182" s="193"/>
      <c r="M1182" s="219" t="s">
        <v>3</v>
      </c>
      <c r="N1182" s="194" t="s">
        <v>42</v>
      </c>
      <c r="P1182" s="164">
        <f>O1182*H1182</f>
        <v>0</v>
      </c>
      <c r="Q1182" s="164">
        <v>0.0025</v>
      </c>
      <c r="R1182" s="164">
        <f>Q1182*H1182</f>
        <v>0.4436</v>
      </c>
      <c r="S1182" s="164">
        <v>0</v>
      </c>
      <c r="T1182" s="165">
        <f>S1182*H1182</f>
        <v>0</v>
      </c>
      <c r="AR1182" s="166" t="s">
        <v>382</v>
      </c>
      <c r="AT1182" s="166" t="s">
        <v>312</v>
      </c>
      <c r="AU1182" s="166" t="s">
        <v>79</v>
      </c>
      <c r="AY1182" s="92" t="s">
        <v>176</v>
      </c>
      <c r="BE1182" s="167">
        <f>IF(N1182="základní",J1182,0)</f>
        <v>0</v>
      </c>
      <c r="BF1182" s="167">
        <f>IF(N1182="snížená",J1182,0)</f>
        <v>0</v>
      </c>
      <c r="BG1182" s="167">
        <f>IF(N1182="zákl. přenesená",J1182,0)</f>
        <v>0</v>
      </c>
      <c r="BH1182" s="167">
        <f>IF(N1182="sníž. přenesená",J1182,0)</f>
        <v>0</v>
      </c>
      <c r="BI1182" s="167">
        <f>IF(N1182="nulová",J1182,0)</f>
        <v>0</v>
      </c>
      <c r="BJ1182" s="92" t="s">
        <v>15</v>
      </c>
      <c r="BK1182" s="167">
        <f>ROUND(I1182*H1182,2)</f>
        <v>0</v>
      </c>
      <c r="BL1182" s="92" t="s">
        <v>288</v>
      </c>
      <c r="BM1182" s="166" t="s">
        <v>1527</v>
      </c>
    </row>
    <row r="1183" spans="2:51" s="172" customFormat="1" ht="12">
      <c r="B1183" s="173"/>
      <c r="D1183" s="174" t="s">
        <v>187</v>
      </c>
      <c r="F1183" s="176" t="s">
        <v>1528</v>
      </c>
      <c r="H1183" s="177">
        <v>177.44</v>
      </c>
      <c r="I1183" s="6"/>
      <c r="L1183" s="173"/>
      <c r="M1183" s="178"/>
      <c r="T1183" s="179"/>
      <c r="AT1183" s="175" t="s">
        <v>187</v>
      </c>
      <c r="AU1183" s="175" t="s">
        <v>79</v>
      </c>
      <c r="AV1183" s="172" t="s">
        <v>79</v>
      </c>
      <c r="AW1183" s="172" t="s">
        <v>4</v>
      </c>
      <c r="AX1183" s="172" t="s">
        <v>15</v>
      </c>
      <c r="AY1183" s="175" t="s">
        <v>176</v>
      </c>
    </row>
    <row r="1184" spans="2:65" s="99" customFormat="1" ht="44.25" customHeight="1">
      <c r="B1184" s="100"/>
      <c r="C1184" s="206" t="s">
        <v>1529</v>
      </c>
      <c r="D1184" s="206" t="s">
        <v>178</v>
      </c>
      <c r="E1184" s="207" t="s">
        <v>1530</v>
      </c>
      <c r="F1184" s="208" t="s">
        <v>1531</v>
      </c>
      <c r="G1184" s="209" t="s">
        <v>249</v>
      </c>
      <c r="H1184" s="210">
        <v>12.292</v>
      </c>
      <c r="I1184" s="4"/>
      <c r="J1184" s="211">
        <f>ROUND(I1184*H1184,2)</f>
        <v>0</v>
      </c>
      <c r="K1184" s="208" t="s">
        <v>182</v>
      </c>
      <c r="L1184" s="100"/>
      <c r="M1184" s="212" t="s">
        <v>3</v>
      </c>
      <c r="N1184" s="163" t="s">
        <v>42</v>
      </c>
      <c r="P1184" s="164">
        <f>O1184*H1184</f>
        <v>0</v>
      </c>
      <c r="Q1184" s="164">
        <v>0</v>
      </c>
      <c r="R1184" s="164">
        <f>Q1184*H1184</f>
        <v>0</v>
      </c>
      <c r="S1184" s="164">
        <v>0</v>
      </c>
      <c r="T1184" s="165">
        <f>S1184*H1184</f>
        <v>0</v>
      </c>
      <c r="AR1184" s="166" t="s">
        <v>288</v>
      </c>
      <c r="AT1184" s="166" t="s">
        <v>178</v>
      </c>
      <c r="AU1184" s="166" t="s">
        <v>79</v>
      </c>
      <c r="AY1184" s="92" t="s">
        <v>176</v>
      </c>
      <c r="BE1184" s="167">
        <f>IF(N1184="základní",J1184,0)</f>
        <v>0</v>
      </c>
      <c r="BF1184" s="167">
        <f>IF(N1184="snížená",J1184,0)</f>
        <v>0</v>
      </c>
      <c r="BG1184" s="167">
        <f>IF(N1184="zákl. přenesená",J1184,0)</f>
        <v>0</v>
      </c>
      <c r="BH1184" s="167">
        <f>IF(N1184="sníž. přenesená",J1184,0)</f>
        <v>0</v>
      </c>
      <c r="BI1184" s="167">
        <f>IF(N1184="nulová",J1184,0)</f>
        <v>0</v>
      </c>
      <c r="BJ1184" s="92" t="s">
        <v>15</v>
      </c>
      <c r="BK1184" s="167">
        <f>ROUND(I1184*H1184,2)</f>
        <v>0</v>
      </c>
      <c r="BL1184" s="92" t="s">
        <v>288</v>
      </c>
      <c r="BM1184" s="166" t="s">
        <v>1532</v>
      </c>
    </row>
    <row r="1185" spans="2:47" s="99" customFormat="1" ht="12">
      <c r="B1185" s="100"/>
      <c r="D1185" s="168" t="s">
        <v>185</v>
      </c>
      <c r="F1185" s="169" t="s">
        <v>1533</v>
      </c>
      <c r="I1185" s="5"/>
      <c r="L1185" s="100"/>
      <c r="M1185" s="170"/>
      <c r="T1185" s="171"/>
      <c r="AT1185" s="92" t="s">
        <v>185</v>
      </c>
      <c r="AU1185" s="92" t="s">
        <v>79</v>
      </c>
    </row>
    <row r="1186" spans="2:63" s="151" customFormat="1" ht="22.9" customHeight="1">
      <c r="B1186" s="152"/>
      <c r="D1186" s="153" t="s">
        <v>70</v>
      </c>
      <c r="E1186" s="161" t="s">
        <v>1534</v>
      </c>
      <c r="F1186" s="161" t="s">
        <v>1535</v>
      </c>
      <c r="I1186" s="3"/>
      <c r="J1186" s="162">
        <f>BK1186</f>
        <v>0</v>
      </c>
      <c r="L1186" s="152"/>
      <c r="M1186" s="156"/>
      <c r="P1186" s="157">
        <f>SUM(P1187:P1205)</f>
        <v>0</v>
      </c>
      <c r="R1186" s="157">
        <f>SUM(R1187:R1205)</f>
        <v>1.49165445</v>
      </c>
      <c r="T1186" s="158">
        <f>SUM(T1187:T1205)</f>
        <v>0</v>
      </c>
      <c r="AR1186" s="153" t="s">
        <v>79</v>
      </c>
      <c r="AT1186" s="159" t="s">
        <v>70</v>
      </c>
      <c r="AU1186" s="159" t="s">
        <v>15</v>
      </c>
      <c r="AY1186" s="153" t="s">
        <v>176</v>
      </c>
      <c r="BK1186" s="160">
        <f>SUM(BK1187:BK1205)</f>
        <v>0</v>
      </c>
    </row>
    <row r="1187" spans="2:65" s="99" customFormat="1" ht="24.2" customHeight="1">
      <c r="B1187" s="100"/>
      <c r="C1187" s="206" t="s">
        <v>1536</v>
      </c>
      <c r="D1187" s="206" t="s">
        <v>178</v>
      </c>
      <c r="E1187" s="207" t="s">
        <v>1537</v>
      </c>
      <c r="F1187" s="208" t="s">
        <v>1538</v>
      </c>
      <c r="G1187" s="209" t="s">
        <v>269</v>
      </c>
      <c r="H1187" s="210">
        <v>148.7</v>
      </c>
      <c r="I1187" s="4"/>
      <c r="J1187" s="211">
        <f>ROUND(I1187*H1187,2)</f>
        <v>0</v>
      </c>
      <c r="K1187" s="208" t="s">
        <v>182</v>
      </c>
      <c r="L1187" s="100"/>
      <c r="M1187" s="212" t="s">
        <v>3</v>
      </c>
      <c r="N1187" s="163" t="s">
        <v>42</v>
      </c>
      <c r="P1187" s="164">
        <f>O1187*H1187</f>
        <v>0</v>
      </c>
      <c r="Q1187" s="164">
        <v>0.00013</v>
      </c>
      <c r="R1187" s="164">
        <f>Q1187*H1187</f>
        <v>0.019330999999999997</v>
      </c>
      <c r="S1187" s="164">
        <v>0</v>
      </c>
      <c r="T1187" s="165">
        <f>S1187*H1187</f>
        <v>0</v>
      </c>
      <c r="AR1187" s="166" t="s">
        <v>288</v>
      </c>
      <c r="AT1187" s="166" t="s">
        <v>178</v>
      </c>
      <c r="AU1187" s="166" t="s">
        <v>79</v>
      </c>
      <c r="AY1187" s="92" t="s">
        <v>176</v>
      </c>
      <c r="BE1187" s="167">
        <f>IF(N1187="základní",J1187,0)</f>
        <v>0</v>
      </c>
      <c r="BF1187" s="167">
        <f>IF(N1187="snížená",J1187,0)</f>
        <v>0</v>
      </c>
      <c r="BG1187" s="167">
        <f>IF(N1187="zákl. přenesená",J1187,0)</f>
        <v>0</v>
      </c>
      <c r="BH1187" s="167">
        <f>IF(N1187="sníž. přenesená",J1187,0)</f>
        <v>0</v>
      </c>
      <c r="BI1187" s="167">
        <f>IF(N1187="nulová",J1187,0)</f>
        <v>0</v>
      </c>
      <c r="BJ1187" s="92" t="s">
        <v>15</v>
      </c>
      <c r="BK1187" s="167">
        <f>ROUND(I1187*H1187,2)</f>
        <v>0</v>
      </c>
      <c r="BL1187" s="92" t="s">
        <v>288</v>
      </c>
      <c r="BM1187" s="166" t="s">
        <v>1539</v>
      </c>
    </row>
    <row r="1188" spans="2:47" s="99" customFormat="1" ht="12">
      <c r="B1188" s="100"/>
      <c r="D1188" s="168" t="s">
        <v>185</v>
      </c>
      <c r="F1188" s="169" t="s">
        <v>1540</v>
      </c>
      <c r="I1188" s="5"/>
      <c r="L1188" s="100"/>
      <c r="M1188" s="170"/>
      <c r="T1188" s="171"/>
      <c r="AT1188" s="92" t="s">
        <v>185</v>
      </c>
      <c r="AU1188" s="92" t="s">
        <v>79</v>
      </c>
    </row>
    <row r="1189" spans="2:51" s="180" customFormat="1" ht="12">
      <c r="B1189" s="181"/>
      <c r="D1189" s="174" t="s">
        <v>187</v>
      </c>
      <c r="E1189" s="182" t="s">
        <v>3</v>
      </c>
      <c r="F1189" s="183" t="s">
        <v>1120</v>
      </c>
      <c r="H1189" s="182" t="s">
        <v>3</v>
      </c>
      <c r="I1189" s="7"/>
      <c r="L1189" s="181"/>
      <c r="M1189" s="184"/>
      <c r="T1189" s="185"/>
      <c r="AT1189" s="182" t="s">
        <v>187</v>
      </c>
      <c r="AU1189" s="182" t="s">
        <v>79</v>
      </c>
      <c r="AV1189" s="180" t="s">
        <v>15</v>
      </c>
      <c r="AW1189" s="180" t="s">
        <v>33</v>
      </c>
      <c r="AX1189" s="180" t="s">
        <v>71</v>
      </c>
      <c r="AY1189" s="182" t="s">
        <v>176</v>
      </c>
    </row>
    <row r="1190" spans="2:51" s="172" customFormat="1" ht="12">
      <c r="B1190" s="173"/>
      <c r="D1190" s="174" t="s">
        <v>187</v>
      </c>
      <c r="E1190" s="175" t="s">
        <v>3</v>
      </c>
      <c r="F1190" s="176" t="s">
        <v>1507</v>
      </c>
      <c r="H1190" s="177">
        <v>120.7</v>
      </c>
      <c r="I1190" s="6"/>
      <c r="L1190" s="173"/>
      <c r="M1190" s="178"/>
      <c r="T1190" s="179"/>
      <c r="AT1190" s="175" t="s">
        <v>187</v>
      </c>
      <c r="AU1190" s="175" t="s">
        <v>79</v>
      </c>
      <c r="AV1190" s="172" t="s">
        <v>79</v>
      </c>
      <c r="AW1190" s="172" t="s">
        <v>33</v>
      </c>
      <c r="AX1190" s="172" t="s">
        <v>71</v>
      </c>
      <c r="AY1190" s="175" t="s">
        <v>176</v>
      </c>
    </row>
    <row r="1191" spans="2:51" s="180" customFormat="1" ht="12">
      <c r="B1191" s="181"/>
      <c r="D1191" s="174" t="s">
        <v>187</v>
      </c>
      <c r="E1191" s="182" t="s">
        <v>3</v>
      </c>
      <c r="F1191" s="183" t="s">
        <v>584</v>
      </c>
      <c r="H1191" s="182" t="s">
        <v>3</v>
      </c>
      <c r="I1191" s="7"/>
      <c r="L1191" s="181"/>
      <c r="M1191" s="184"/>
      <c r="T1191" s="185"/>
      <c r="AT1191" s="182" t="s">
        <v>187</v>
      </c>
      <c r="AU1191" s="182" t="s">
        <v>79</v>
      </c>
      <c r="AV1191" s="180" t="s">
        <v>15</v>
      </c>
      <c r="AW1191" s="180" t="s">
        <v>33</v>
      </c>
      <c r="AX1191" s="180" t="s">
        <v>71</v>
      </c>
      <c r="AY1191" s="182" t="s">
        <v>176</v>
      </c>
    </row>
    <row r="1192" spans="2:51" s="172" customFormat="1" ht="12">
      <c r="B1192" s="173"/>
      <c r="D1192" s="174" t="s">
        <v>187</v>
      </c>
      <c r="E1192" s="175" t="s">
        <v>3</v>
      </c>
      <c r="F1192" s="176" t="s">
        <v>1508</v>
      </c>
      <c r="H1192" s="177">
        <v>28</v>
      </c>
      <c r="I1192" s="6"/>
      <c r="L1192" s="173"/>
      <c r="M1192" s="178"/>
      <c r="T1192" s="179"/>
      <c r="AT1192" s="175" t="s">
        <v>187</v>
      </c>
      <c r="AU1192" s="175" t="s">
        <v>79</v>
      </c>
      <c r="AV1192" s="172" t="s">
        <v>79</v>
      </c>
      <c r="AW1192" s="172" t="s">
        <v>33</v>
      </c>
      <c r="AX1192" s="172" t="s">
        <v>71</v>
      </c>
      <c r="AY1192" s="175" t="s">
        <v>176</v>
      </c>
    </row>
    <row r="1193" spans="2:51" s="186" customFormat="1" ht="12">
      <c r="B1193" s="187"/>
      <c r="D1193" s="174" t="s">
        <v>187</v>
      </c>
      <c r="E1193" s="188" t="s">
        <v>3</v>
      </c>
      <c r="F1193" s="189" t="s">
        <v>206</v>
      </c>
      <c r="H1193" s="190">
        <v>148.7</v>
      </c>
      <c r="I1193" s="8"/>
      <c r="L1193" s="187"/>
      <c r="M1193" s="191"/>
      <c r="T1193" s="192"/>
      <c r="AT1193" s="188" t="s">
        <v>187</v>
      </c>
      <c r="AU1193" s="188" t="s">
        <v>79</v>
      </c>
      <c r="AV1193" s="186" t="s">
        <v>183</v>
      </c>
      <c r="AW1193" s="186" t="s">
        <v>33</v>
      </c>
      <c r="AX1193" s="186" t="s">
        <v>15</v>
      </c>
      <c r="AY1193" s="188" t="s">
        <v>176</v>
      </c>
    </row>
    <row r="1194" spans="2:65" s="99" customFormat="1" ht="16.5" customHeight="1">
      <c r="B1194" s="100"/>
      <c r="C1194" s="213" t="s">
        <v>1541</v>
      </c>
      <c r="D1194" s="213" t="s">
        <v>312</v>
      </c>
      <c r="E1194" s="214" t="s">
        <v>1542</v>
      </c>
      <c r="F1194" s="215" t="s">
        <v>1543</v>
      </c>
      <c r="G1194" s="216" t="s">
        <v>191</v>
      </c>
      <c r="H1194" s="217">
        <v>0.393</v>
      </c>
      <c r="I1194" s="9"/>
      <c r="J1194" s="218">
        <f>ROUND(I1194*H1194,2)</f>
        <v>0</v>
      </c>
      <c r="K1194" s="215" t="s">
        <v>182</v>
      </c>
      <c r="L1194" s="193"/>
      <c r="M1194" s="219" t="s">
        <v>3</v>
      </c>
      <c r="N1194" s="194" t="s">
        <v>42</v>
      </c>
      <c r="P1194" s="164">
        <f>O1194*H1194</f>
        <v>0</v>
      </c>
      <c r="Q1194" s="164">
        <v>0.55</v>
      </c>
      <c r="R1194" s="164">
        <f>Q1194*H1194</f>
        <v>0.21615000000000004</v>
      </c>
      <c r="S1194" s="164">
        <v>0</v>
      </c>
      <c r="T1194" s="165">
        <f>S1194*H1194</f>
        <v>0</v>
      </c>
      <c r="AR1194" s="166" t="s">
        <v>382</v>
      </c>
      <c r="AT1194" s="166" t="s">
        <v>312</v>
      </c>
      <c r="AU1194" s="166" t="s">
        <v>79</v>
      </c>
      <c r="AY1194" s="92" t="s">
        <v>176</v>
      </c>
      <c r="BE1194" s="167">
        <f>IF(N1194="základní",J1194,0)</f>
        <v>0</v>
      </c>
      <c r="BF1194" s="167">
        <f>IF(N1194="snížená",J1194,0)</f>
        <v>0</v>
      </c>
      <c r="BG1194" s="167">
        <f>IF(N1194="zákl. přenesená",J1194,0)</f>
        <v>0</v>
      </c>
      <c r="BH1194" s="167">
        <f>IF(N1194="sníž. přenesená",J1194,0)</f>
        <v>0</v>
      </c>
      <c r="BI1194" s="167">
        <f>IF(N1194="nulová",J1194,0)</f>
        <v>0</v>
      </c>
      <c r="BJ1194" s="92" t="s">
        <v>15</v>
      </c>
      <c r="BK1194" s="167">
        <f>ROUND(I1194*H1194,2)</f>
        <v>0</v>
      </c>
      <c r="BL1194" s="92" t="s">
        <v>288</v>
      </c>
      <c r="BM1194" s="166" t="s">
        <v>1544</v>
      </c>
    </row>
    <row r="1195" spans="2:51" s="172" customFormat="1" ht="12">
      <c r="B1195" s="173"/>
      <c r="D1195" s="174" t="s">
        <v>187</v>
      </c>
      <c r="E1195" s="175" t="s">
        <v>3</v>
      </c>
      <c r="F1195" s="176" t="s">
        <v>1545</v>
      </c>
      <c r="H1195" s="177">
        <v>0.357</v>
      </c>
      <c r="I1195" s="6"/>
      <c r="L1195" s="173"/>
      <c r="M1195" s="178"/>
      <c r="T1195" s="179"/>
      <c r="AT1195" s="175" t="s">
        <v>187</v>
      </c>
      <c r="AU1195" s="175" t="s">
        <v>79</v>
      </c>
      <c r="AV1195" s="172" t="s">
        <v>79</v>
      </c>
      <c r="AW1195" s="172" t="s">
        <v>33</v>
      </c>
      <c r="AX1195" s="172" t="s">
        <v>15</v>
      </c>
      <c r="AY1195" s="175" t="s">
        <v>176</v>
      </c>
    </row>
    <row r="1196" spans="2:51" s="172" customFormat="1" ht="12">
      <c r="B1196" s="173"/>
      <c r="D1196" s="174" t="s">
        <v>187</v>
      </c>
      <c r="F1196" s="176" t="s">
        <v>1546</v>
      </c>
      <c r="H1196" s="177">
        <v>0.393</v>
      </c>
      <c r="I1196" s="6"/>
      <c r="L1196" s="173"/>
      <c r="M1196" s="178"/>
      <c r="T1196" s="179"/>
      <c r="AT1196" s="175" t="s">
        <v>187</v>
      </c>
      <c r="AU1196" s="175" t="s">
        <v>79</v>
      </c>
      <c r="AV1196" s="172" t="s">
        <v>79</v>
      </c>
      <c r="AW1196" s="172" t="s">
        <v>4</v>
      </c>
      <c r="AX1196" s="172" t="s">
        <v>15</v>
      </c>
      <c r="AY1196" s="175" t="s">
        <v>176</v>
      </c>
    </row>
    <row r="1197" spans="2:65" s="99" customFormat="1" ht="49.15" customHeight="1">
      <c r="B1197" s="100"/>
      <c r="C1197" s="206" t="s">
        <v>1547</v>
      </c>
      <c r="D1197" s="206" t="s">
        <v>178</v>
      </c>
      <c r="E1197" s="207" t="s">
        <v>1548</v>
      </c>
      <c r="F1197" s="208" t="s">
        <v>1549</v>
      </c>
      <c r="G1197" s="209" t="s">
        <v>181</v>
      </c>
      <c r="H1197" s="210">
        <v>79.555</v>
      </c>
      <c r="I1197" s="4"/>
      <c r="J1197" s="211">
        <f>ROUND(I1197*H1197,2)</f>
        <v>0</v>
      </c>
      <c r="K1197" s="208" t="s">
        <v>182</v>
      </c>
      <c r="L1197" s="100"/>
      <c r="M1197" s="212" t="s">
        <v>3</v>
      </c>
      <c r="N1197" s="163" t="s">
        <v>42</v>
      </c>
      <c r="P1197" s="164">
        <f>O1197*H1197</f>
        <v>0</v>
      </c>
      <c r="Q1197" s="164">
        <v>0.01579</v>
      </c>
      <c r="R1197" s="164">
        <f>Q1197*H1197</f>
        <v>1.25617345</v>
      </c>
      <c r="S1197" s="164">
        <v>0</v>
      </c>
      <c r="T1197" s="165">
        <f>S1197*H1197</f>
        <v>0</v>
      </c>
      <c r="AR1197" s="166" t="s">
        <v>288</v>
      </c>
      <c r="AT1197" s="166" t="s">
        <v>178</v>
      </c>
      <c r="AU1197" s="166" t="s">
        <v>79</v>
      </c>
      <c r="AY1197" s="92" t="s">
        <v>176</v>
      </c>
      <c r="BE1197" s="167">
        <f>IF(N1197="základní",J1197,0)</f>
        <v>0</v>
      </c>
      <c r="BF1197" s="167">
        <f>IF(N1197="snížená",J1197,0)</f>
        <v>0</v>
      </c>
      <c r="BG1197" s="167">
        <f>IF(N1197="zákl. přenesená",J1197,0)</f>
        <v>0</v>
      </c>
      <c r="BH1197" s="167">
        <f>IF(N1197="sníž. přenesená",J1197,0)</f>
        <v>0</v>
      </c>
      <c r="BI1197" s="167">
        <f>IF(N1197="nulová",J1197,0)</f>
        <v>0</v>
      </c>
      <c r="BJ1197" s="92" t="s">
        <v>15</v>
      </c>
      <c r="BK1197" s="167">
        <f>ROUND(I1197*H1197,2)</f>
        <v>0</v>
      </c>
      <c r="BL1197" s="92" t="s">
        <v>288</v>
      </c>
      <c r="BM1197" s="166" t="s">
        <v>1550</v>
      </c>
    </row>
    <row r="1198" spans="2:47" s="99" customFormat="1" ht="12">
      <c r="B1198" s="100"/>
      <c r="D1198" s="168" t="s">
        <v>185</v>
      </c>
      <c r="F1198" s="169" t="s">
        <v>1551</v>
      </c>
      <c r="I1198" s="5"/>
      <c r="L1198" s="100"/>
      <c r="M1198" s="170"/>
      <c r="T1198" s="171"/>
      <c r="AT1198" s="92" t="s">
        <v>185</v>
      </c>
      <c r="AU1198" s="92" t="s">
        <v>79</v>
      </c>
    </row>
    <row r="1199" spans="2:51" s="180" customFormat="1" ht="12">
      <c r="B1199" s="181"/>
      <c r="D1199" s="174" t="s">
        <v>187</v>
      </c>
      <c r="E1199" s="182" t="s">
        <v>3</v>
      </c>
      <c r="F1199" s="183" t="s">
        <v>1120</v>
      </c>
      <c r="H1199" s="182" t="s">
        <v>3</v>
      </c>
      <c r="I1199" s="7"/>
      <c r="L1199" s="181"/>
      <c r="M1199" s="184"/>
      <c r="T1199" s="185"/>
      <c r="AT1199" s="182" t="s">
        <v>187</v>
      </c>
      <c r="AU1199" s="182" t="s">
        <v>79</v>
      </c>
      <c r="AV1199" s="180" t="s">
        <v>15</v>
      </c>
      <c r="AW1199" s="180" t="s">
        <v>33</v>
      </c>
      <c r="AX1199" s="180" t="s">
        <v>71</v>
      </c>
      <c r="AY1199" s="182" t="s">
        <v>176</v>
      </c>
    </row>
    <row r="1200" spans="2:51" s="172" customFormat="1" ht="12">
      <c r="B1200" s="173"/>
      <c r="D1200" s="174" t="s">
        <v>187</v>
      </c>
      <c r="E1200" s="175" t="s">
        <v>3</v>
      </c>
      <c r="F1200" s="176" t="s">
        <v>1552</v>
      </c>
      <c r="H1200" s="177">
        <v>64.575</v>
      </c>
      <c r="I1200" s="6"/>
      <c r="L1200" s="173"/>
      <c r="M1200" s="178"/>
      <c r="T1200" s="179"/>
      <c r="AT1200" s="175" t="s">
        <v>187</v>
      </c>
      <c r="AU1200" s="175" t="s">
        <v>79</v>
      </c>
      <c r="AV1200" s="172" t="s">
        <v>79</v>
      </c>
      <c r="AW1200" s="172" t="s">
        <v>33</v>
      </c>
      <c r="AX1200" s="172" t="s">
        <v>71</v>
      </c>
      <c r="AY1200" s="175" t="s">
        <v>176</v>
      </c>
    </row>
    <row r="1201" spans="2:51" s="180" customFormat="1" ht="12">
      <c r="B1201" s="181"/>
      <c r="D1201" s="174" t="s">
        <v>187</v>
      </c>
      <c r="E1201" s="182" t="s">
        <v>3</v>
      </c>
      <c r="F1201" s="183" t="s">
        <v>584</v>
      </c>
      <c r="H1201" s="182" t="s">
        <v>3</v>
      </c>
      <c r="I1201" s="7"/>
      <c r="L1201" s="181"/>
      <c r="M1201" s="184"/>
      <c r="T1201" s="185"/>
      <c r="AT1201" s="182" t="s">
        <v>187</v>
      </c>
      <c r="AU1201" s="182" t="s">
        <v>79</v>
      </c>
      <c r="AV1201" s="180" t="s">
        <v>15</v>
      </c>
      <c r="AW1201" s="180" t="s">
        <v>33</v>
      </c>
      <c r="AX1201" s="180" t="s">
        <v>71</v>
      </c>
      <c r="AY1201" s="182" t="s">
        <v>176</v>
      </c>
    </row>
    <row r="1202" spans="2:51" s="172" customFormat="1" ht="12">
      <c r="B1202" s="173"/>
      <c r="D1202" s="174" t="s">
        <v>187</v>
      </c>
      <c r="E1202" s="175" t="s">
        <v>3</v>
      </c>
      <c r="F1202" s="176" t="s">
        <v>1553</v>
      </c>
      <c r="H1202" s="177">
        <v>14.98</v>
      </c>
      <c r="I1202" s="6"/>
      <c r="L1202" s="173"/>
      <c r="M1202" s="178"/>
      <c r="T1202" s="179"/>
      <c r="AT1202" s="175" t="s">
        <v>187</v>
      </c>
      <c r="AU1202" s="175" t="s">
        <v>79</v>
      </c>
      <c r="AV1202" s="172" t="s">
        <v>79</v>
      </c>
      <c r="AW1202" s="172" t="s">
        <v>33</v>
      </c>
      <c r="AX1202" s="172" t="s">
        <v>71</v>
      </c>
      <c r="AY1202" s="175" t="s">
        <v>176</v>
      </c>
    </row>
    <row r="1203" spans="2:51" s="186" customFormat="1" ht="12">
      <c r="B1203" s="187"/>
      <c r="D1203" s="174" t="s">
        <v>187</v>
      </c>
      <c r="E1203" s="188" t="s">
        <v>3</v>
      </c>
      <c r="F1203" s="189" t="s">
        <v>206</v>
      </c>
      <c r="H1203" s="190">
        <v>79.555</v>
      </c>
      <c r="I1203" s="8"/>
      <c r="L1203" s="187"/>
      <c r="M1203" s="191"/>
      <c r="T1203" s="192"/>
      <c r="AT1203" s="188" t="s">
        <v>187</v>
      </c>
      <c r="AU1203" s="188" t="s">
        <v>79</v>
      </c>
      <c r="AV1203" s="186" t="s">
        <v>183</v>
      </c>
      <c r="AW1203" s="186" t="s">
        <v>33</v>
      </c>
      <c r="AX1203" s="186" t="s">
        <v>15</v>
      </c>
      <c r="AY1203" s="188" t="s">
        <v>176</v>
      </c>
    </row>
    <row r="1204" spans="2:65" s="99" customFormat="1" ht="49.15" customHeight="1">
      <c r="B1204" s="100"/>
      <c r="C1204" s="206" t="s">
        <v>1554</v>
      </c>
      <c r="D1204" s="206" t="s">
        <v>178</v>
      </c>
      <c r="E1204" s="207" t="s">
        <v>1555</v>
      </c>
      <c r="F1204" s="208" t="s">
        <v>1556</v>
      </c>
      <c r="G1204" s="209" t="s">
        <v>249</v>
      </c>
      <c r="H1204" s="210">
        <v>1.492</v>
      </c>
      <c r="I1204" s="4"/>
      <c r="J1204" s="211">
        <f>ROUND(I1204*H1204,2)</f>
        <v>0</v>
      </c>
      <c r="K1204" s="208" t="s">
        <v>182</v>
      </c>
      <c r="L1204" s="100"/>
      <c r="M1204" s="212" t="s">
        <v>3</v>
      </c>
      <c r="N1204" s="163" t="s">
        <v>42</v>
      </c>
      <c r="P1204" s="164">
        <f>O1204*H1204</f>
        <v>0</v>
      </c>
      <c r="Q1204" s="164">
        <v>0</v>
      </c>
      <c r="R1204" s="164">
        <f>Q1204*H1204</f>
        <v>0</v>
      </c>
      <c r="S1204" s="164">
        <v>0</v>
      </c>
      <c r="T1204" s="165">
        <f>S1204*H1204</f>
        <v>0</v>
      </c>
      <c r="AR1204" s="166" t="s">
        <v>288</v>
      </c>
      <c r="AT1204" s="166" t="s">
        <v>178</v>
      </c>
      <c r="AU1204" s="166" t="s">
        <v>79</v>
      </c>
      <c r="AY1204" s="92" t="s">
        <v>176</v>
      </c>
      <c r="BE1204" s="167">
        <f>IF(N1204="základní",J1204,0)</f>
        <v>0</v>
      </c>
      <c r="BF1204" s="167">
        <f>IF(N1204="snížená",J1204,0)</f>
        <v>0</v>
      </c>
      <c r="BG1204" s="167">
        <f>IF(N1204="zákl. přenesená",J1204,0)</f>
        <v>0</v>
      </c>
      <c r="BH1204" s="167">
        <f>IF(N1204="sníž. přenesená",J1204,0)</f>
        <v>0</v>
      </c>
      <c r="BI1204" s="167">
        <f>IF(N1204="nulová",J1204,0)</f>
        <v>0</v>
      </c>
      <c r="BJ1204" s="92" t="s">
        <v>15</v>
      </c>
      <c r="BK1204" s="167">
        <f>ROUND(I1204*H1204,2)</f>
        <v>0</v>
      </c>
      <c r="BL1204" s="92" t="s">
        <v>288</v>
      </c>
      <c r="BM1204" s="166" t="s">
        <v>1557</v>
      </c>
    </row>
    <row r="1205" spans="2:47" s="99" customFormat="1" ht="12">
      <c r="B1205" s="100"/>
      <c r="D1205" s="168" t="s">
        <v>185</v>
      </c>
      <c r="F1205" s="169" t="s">
        <v>1558</v>
      </c>
      <c r="I1205" s="5"/>
      <c r="L1205" s="100"/>
      <c r="M1205" s="170"/>
      <c r="T1205" s="171"/>
      <c r="AT1205" s="92" t="s">
        <v>185</v>
      </c>
      <c r="AU1205" s="92" t="s">
        <v>79</v>
      </c>
    </row>
    <row r="1206" spans="2:63" s="151" customFormat="1" ht="22.9" customHeight="1">
      <c r="B1206" s="152"/>
      <c r="D1206" s="153" t="s">
        <v>70</v>
      </c>
      <c r="E1206" s="161" t="s">
        <v>1559</v>
      </c>
      <c r="F1206" s="161" t="s">
        <v>1560</v>
      </c>
      <c r="I1206" s="3"/>
      <c r="J1206" s="162">
        <f>BK1206</f>
        <v>0</v>
      </c>
      <c r="L1206" s="152"/>
      <c r="M1206" s="156"/>
      <c r="P1206" s="157">
        <f>SUM(P1207:P1228)</f>
        <v>0</v>
      </c>
      <c r="R1206" s="157">
        <f>SUM(R1207:R1228)</f>
        <v>4.8866225</v>
      </c>
      <c r="T1206" s="158">
        <f>SUM(T1207:T1228)</f>
        <v>0</v>
      </c>
      <c r="AR1206" s="153" t="s">
        <v>79</v>
      </c>
      <c r="AT1206" s="159" t="s">
        <v>70</v>
      </c>
      <c r="AU1206" s="159" t="s">
        <v>15</v>
      </c>
      <c r="AY1206" s="153" t="s">
        <v>176</v>
      </c>
      <c r="BK1206" s="160">
        <f>SUM(BK1207:BK1228)</f>
        <v>0</v>
      </c>
    </row>
    <row r="1207" spans="2:65" s="99" customFormat="1" ht="37.9" customHeight="1">
      <c r="B1207" s="100"/>
      <c r="C1207" s="206" t="s">
        <v>1561</v>
      </c>
      <c r="D1207" s="206" t="s">
        <v>178</v>
      </c>
      <c r="E1207" s="207" t="s">
        <v>1562</v>
      </c>
      <c r="F1207" s="208" t="s">
        <v>1563</v>
      </c>
      <c r="G1207" s="209" t="s">
        <v>181</v>
      </c>
      <c r="H1207" s="210">
        <v>39.667</v>
      </c>
      <c r="I1207" s="4"/>
      <c r="J1207" s="211">
        <f>ROUND(I1207*H1207,2)</f>
        <v>0</v>
      </c>
      <c r="K1207" s="208" t="s">
        <v>182</v>
      </c>
      <c r="L1207" s="100"/>
      <c r="M1207" s="212" t="s">
        <v>3</v>
      </c>
      <c r="N1207" s="163" t="s">
        <v>42</v>
      </c>
      <c r="P1207" s="164">
        <f>O1207*H1207</f>
        <v>0</v>
      </c>
      <c r="Q1207" s="164">
        <v>0.00125</v>
      </c>
      <c r="R1207" s="164">
        <f>Q1207*H1207</f>
        <v>0.04958375</v>
      </c>
      <c r="S1207" s="164">
        <v>0</v>
      </c>
      <c r="T1207" s="165">
        <f>S1207*H1207</f>
        <v>0</v>
      </c>
      <c r="AR1207" s="166" t="s">
        <v>288</v>
      </c>
      <c r="AT1207" s="166" t="s">
        <v>178</v>
      </c>
      <c r="AU1207" s="166" t="s">
        <v>79</v>
      </c>
      <c r="AY1207" s="92" t="s">
        <v>176</v>
      </c>
      <c r="BE1207" s="167">
        <f>IF(N1207="základní",J1207,0)</f>
        <v>0</v>
      </c>
      <c r="BF1207" s="167">
        <f>IF(N1207="snížená",J1207,0)</f>
        <v>0</v>
      </c>
      <c r="BG1207" s="167">
        <f>IF(N1207="zákl. přenesená",J1207,0)</f>
        <v>0</v>
      </c>
      <c r="BH1207" s="167">
        <f>IF(N1207="sníž. přenesená",J1207,0)</f>
        <v>0</v>
      </c>
      <c r="BI1207" s="167">
        <f>IF(N1207="nulová",J1207,0)</f>
        <v>0</v>
      </c>
      <c r="BJ1207" s="92" t="s">
        <v>15</v>
      </c>
      <c r="BK1207" s="167">
        <f>ROUND(I1207*H1207,2)</f>
        <v>0</v>
      </c>
      <c r="BL1207" s="92" t="s">
        <v>288</v>
      </c>
      <c r="BM1207" s="166" t="s">
        <v>1564</v>
      </c>
    </row>
    <row r="1208" spans="2:47" s="99" customFormat="1" ht="12">
      <c r="B1208" s="100"/>
      <c r="D1208" s="168" t="s">
        <v>185</v>
      </c>
      <c r="F1208" s="169" t="s">
        <v>1565</v>
      </c>
      <c r="I1208" s="5"/>
      <c r="L1208" s="100"/>
      <c r="M1208" s="170"/>
      <c r="T1208" s="171"/>
      <c r="AT1208" s="92" t="s">
        <v>185</v>
      </c>
      <c r="AU1208" s="92" t="s">
        <v>79</v>
      </c>
    </row>
    <row r="1209" spans="2:51" s="180" customFormat="1" ht="12">
      <c r="B1209" s="181"/>
      <c r="D1209" s="174" t="s">
        <v>187</v>
      </c>
      <c r="E1209" s="182" t="s">
        <v>3</v>
      </c>
      <c r="F1209" s="183" t="s">
        <v>1566</v>
      </c>
      <c r="H1209" s="182" t="s">
        <v>3</v>
      </c>
      <c r="I1209" s="7"/>
      <c r="L1209" s="181"/>
      <c r="M1209" s="184"/>
      <c r="T1209" s="185"/>
      <c r="AT1209" s="182" t="s">
        <v>187</v>
      </c>
      <c r="AU1209" s="182" t="s">
        <v>79</v>
      </c>
      <c r="AV1209" s="180" t="s">
        <v>15</v>
      </c>
      <c r="AW1209" s="180" t="s">
        <v>33</v>
      </c>
      <c r="AX1209" s="180" t="s">
        <v>71</v>
      </c>
      <c r="AY1209" s="182" t="s">
        <v>176</v>
      </c>
    </row>
    <row r="1210" spans="2:51" s="172" customFormat="1" ht="12">
      <c r="B1210" s="173"/>
      <c r="D1210" s="174" t="s">
        <v>187</v>
      </c>
      <c r="E1210" s="175" t="s">
        <v>3</v>
      </c>
      <c r="F1210" s="176" t="s">
        <v>1567</v>
      </c>
      <c r="H1210" s="177">
        <v>39.667</v>
      </c>
      <c r="I1210" s="6"/>
      <c r="L1210" s="173"/>
      <c r="M1210" s="178"/>
      <c r="T1210" s="179"/>
      <c r="AT1210" s="175" t="s">
        <v>187</v>
      </c>
      <c r="AU1210" s="175" t="s">
        <v>79</v>
      </c>
      <c r="AV1210" s="172" t="s">
        <v>79</v>
      </c>
      <c r="AW1210" s="172" t="s">
        <v>33</v>
      </c>
      <c r="AX1210" s="172" t="s">
        <v>15</v>
      </c>
      <c r="AY1210" s="175" t="s">
        <v>176</v>
      </c>
    </row>
    <row r="1211" spans="2:65" s="99" customFormat="1" ht="257.1" customHeight="1">
      <c r="B1211" s="100"/>
      <c r="C1211" s="213" t="s">
        <v>1568</v>
      </c>
      <c r="D1211" s="213" t="s">
        <v>312</v>
      </c>
      <c r="E1211" s="214" t="s">
        <v>1569</v>
      </c>
      <c r="F1211" s="215" t="s">
        <v>1570</v>
      </c>
      <c r="G1211" s="216" t="s">
        <v>181</v>
      </c>
      <c r="H1211" s="217">
        <v>41.65</v>
      </c>
      <c r="I1211" s="9"/>
      <c r="J1211" s="218">
        <f>ROUND(I1211*H1211,2)</f>
        <v>0</v>
      </c>
      <c r="K1211" s="215" t="s">
        <v>3</v>
      </c>
      <c r="L1211" s="193"/>
      <c r="M1211" s="219" t="s">
        <v>3</v>
      </c>
      <c r="N1211" s="194" t="s">
        <v>42</v>
      </c>
      <c r="P1211" s="164">
        <f>O1211*H1211</f>
        <v>0</v>
      </c>
      <c r="Q1211" s="164">
        <v>0.008</v>
      </c>
      <c r="R1211" s="164">
        <f>Q1211*H1211</f>
        <v>0.3332</v>
      </c>
      <c r="S1211" s="164">
        <v>0</v>
      </c>
      <c r="T1211" s="165">
        <f>S1211*H1211</f>
        <v>0</v>
      </c>
      <c r="AR1211" s="166" t="s">
        <v>382</v>
      </c>
      <c r="AT1211" s="166" t="s">
        <v>312</v>
      </c>
      <c r="AU1211" s="166" t="s">
        <v>79</v>
      </c>
      <c r="AY1211" s="92" t="s">
        <v>176</v>
      </c>
      <c r="BE1211" s="167">
        <f>IF(N1211="základní",J1211,0)</f>
        <v>0</v>
      </c>
      <c r="BF1211" s="167">
        <f>IF(N1211="snížená",J1211,0)</f>
        <v>0</v>
      </c>
      <c r="BG1211" s="167">
        <f>IF(N1211="zákl. přenesená",J1211,0)</f>
        <v>0</v>
      </c>
      <c r="BH1211" s="167">
        <f>IF(N1211="sníž. přenesená",J1211,0)</f>
        <v>0</v>
      </c>
      <c r="BI1211" s="167">
        <f>IF(N1211="nulová",J1211,0)</f>
        <v>0</v>
      </c>
      <c r="BJ1211" s="92" t="s">
        <v>15</v>
      </c>
      <c r="BK1211" s="167">
        <f>ROUND(I1211*H1211,2)</f>
        <v>0</v>
      </c>
      <c r="BL1211" s="92" t="s">
        <v>288</v>
      </c>
      <c r="BM1211" s="166" t="s">
        <v>1571</v>
      </c>
    </row>
    <row r="1212" spans="2:51" s="172" customFormat="1" ht="12">
      <c r="B1212" s="173"/>
      <c r="D1212" s="174" t="s">
        <v>187</v>
      </c>
      <c r="F1212" s="176" t="s">
        <v>1572</v>
      </c>
      <c r="H1212" s="177">
        <v>41.65</v>
      </c>
      <c r="I1212" s="6"/>
      <c r="L1212" s="173"/>
      <c r="M1212" s="178"/>
      <c r="T1212" s="179"/>
      <c r="AT1212" s="175" t="s">
        <v>187</v>
      </c>
      <c r="AU1212" s="175" t="s">
        <v>79</v>
      </c>
      <c r="AV1212" s="172" t="s">
        <v>79</v>
      </c>
      <c r="AW1212" s="172" t="s">
        <v>4</v>
      </c>
      <c r="AX1212" s="172" t="s">
        <v>15</v>
      </c>
      <c r="AY1212" s="175" t="s">
        <v>176</v>
      </c>
    </row>
    <row r="1213" spans="2:65" s="99" customFormat="1" ht="37.9" customHeight="1">
      <c r="B1213" s="100"/>
      <c r="C1213" s="206" t="s">
        <v>1573</v>
      </c>
      <c r="D1213" s="206" t="s">
        <v>178</v>
      </c>
      <c r="E1213" s="207" t="s">
        <v>1562</v>
      </c>
      <c r="F1213" s="208" t="s">
        <v>1563</v>
      </c>
      <c r="G1213" s="209" t="s">
        <v>181</v>
      </c>
      <c r="H1213" s="210">
        <v>79.956</v>
      </c>
      <c r="I1213" s="4"/>
      <c r="J1213" s="211">
        <f>ROUND(I1213*H1213,2)</f>
        <v>0</v>
      </c>
      <c r="K1213" s="208" t="s">
        <v>182</v>
      </c>
      <c r="L1213" s="100"/>
      <c r="M1213" s="212" t="s">
        <v>3</v>
      </c>
      <c r="N1213" s="163" t="s">
        <v>42</v>
      </c>
      <c r="P1213" s="164">
        <f>O1213*H1213</f>
        <v>0</v>
      </c>
      <c r="Q1213" s="164">
        <v>0.00125</v>
      </c>
      <c r="R1213" s="164">
        <f>Q1213*H1213</f>
        <v>0.099945</v>
      </c>
      <c r="S1213" s="164">
        <v>0</v>
      </c>
      <c r="T1213" s="165">
        <f>S1213*H1213</f>
        <v>0</v>
      </c>
      <c r="AR1213" s="166" t="s">
        <v>288</v>
      </c>
      <c r="AT1213" s="166" t="s">
        <v>178</v>
      </c>
      <c r="AU1213" s="166" t="s">
        <v>79</v>
      </c>
      <c r="AY1213" s="92" t="s">
        <v>176</v>
      </c>
      <c r="BE1213" s="167">
        <f>IF(N1213="základní",J1213,0)</f>
        <v>0</v>
      </c>
      <c r="BF1213" s="167">
        <f>IF(N1213="snížená",J1213,0)</f>
        <v>0</v>
      </c>
      <c r="BG1213" s="167">
        <f>IF(N1213="zákl. přenesená",J1213,0)</f>
        <v>0</v>
      </c>
      <c r="BH1213" s="167">
        <f>IF(N1213="sníž. přenesená",J1213,0)</f>
        <v>0</v>
      </c>
      <c r="BI1213" s="167">
        <f>IF(N1213="nulová",J1213,0)</f>
        <v>0</v>
      </c>
      <c r="BJ1213" s="92" t="s">
        <v>15</v>
      </c>
      <c r="BK1213" s="167">
        <f>ROUND(I1213*H1213,2)</f>
        <v>0</v>
      </c>
      <c r="BL1213" s="92" t="s">
        <v>288</v>
      </c>
      <c r="BM1213" s="166" t="s">
        <v>1574</v>
      </c>
    </row>
    <row r="1214" spans="2:47" s="99" customFormat="1" ht="12">
      <c r="B1214" s="100"/>
      <c r="D1214" s="168" t="s">
        <v>185</v>
      </c>
      <c r="F1214" s="169" t="s">
        <v>1565</v>
      </c>
      <c r="I1214" s="5"/>
      <c r="L1214" s="100"/>
      <c r="M1214" s="170"/>
      <c r="T1214" s="171"/>
      <c r="AT1214" s="92" t="s">
        <v>185</v>
      </c>
      <c r="AU1214" s="92" t="s">
        <v>79</v>
      </c>
    </row>
    <row r="1215" spans="2:51" s="172" customFormat="1" ht="22.5">
      <c r="B1215" s="173"/>
      <c r="D1215" s="174" t="s">
        <v>187</v>
      </c>
      <c r="E1215" s="175" t="s">
        <v>3</v>
      </c>
      <c r="F1215" s="176" t="s">
        <v>1575</v>
      </c>
      <c r="H1215" s="177">
        <v>38.2</v>
      </c>
      <c r="I1215" s="6"/>
      <c r="L1215" s="173"/>
      <c r="M1215" s="178"/>
      <c r="T1215" s="179"/>
      <c r="AT1215" s="175" t="s">
        <v>187</v>
      </c>
      <c r="AU1215" s="175" t="s">
        <v>79</v>
      </c>
      <c r="AV1215" s="172" t="s">
        <v>79</v>
      </c>
      <c r="AW1215" s="172" t="s">
        <v>33</v>
      </c>
      <c r="AX1215" s="172" t="s">
        <v>71</v>
      </c>
      <c r="AY1215" s="175" t="s">
        <v>176</v>
      </c>
    </row>
    <row r="1216" spans="2:51" s="172" customFormat="1" ht="12">
      <c r="B1216" s="173"/>
      <c r="D1216" s="174" t="s">
        <v>187</v>
      </c>
      <c r="E1216" s="175" t="s">
        <v>3</v>
      </c>
      <c r="F1216" s="176" t="s">
        <v>1576</v>
      </c>
      <c r="H1216" s="177">
        <v>41.756</v>
      </c>
      <c r="I1216" s="6"/>
      <c r="L1216" s="173"/>
      <c r="M1216" s="178"/>
      <c r="T1216" s="179"/>
      <c r="AT1216" s="175" t="s">
        <v>187</v>
      </c>
      <c r="AU1216" s="175" t="s">
        <v>79</v>
      </c>
      <c r="AV1216" s="172" t="s">
        <v>79</v>
      </c>
      <c r="AW1216" s="172" t="s">
        <v>33</v>
      </c>
      <c r="AX1216" s="172" t="s">
        <v>71</v>
      </c>
      <c r="AY1216" s="175" t="s">
        <v>176</v>
      </c>
    </row>
    <row r="1217" spans="2:51" s="186" customFormat="1" ht="12">
      <c r="B1217" s="187"/>
      <c r="D1217" s="174" t="s">
        <v>187</v>
      </c>
      <c r="E1217" s="188" t="s">
        <v>3</v>
      </c>
      <c r="F1217" s="189" t="s">
        <v>206</v>
      </c>
      <c r="H1217" s="190">
        <v>79.956</v>
      </c>
      <c r="I1217" s="8"/>
      <c r="L1217" s="187"/>
      <c r="M1217" s="191"/>
      <c r="T1217" s="192"/>
      <c r="AT1217" s="188" t="s">
        <v>187</v>
      </c>
      <c r="AU1217" s="188" t="s">
        <v>79</v>
      </c>
      <c r="AV1217" s="186" t="s">
        <v>183</v>
      </c>
      <c r="AW1217" s="186" t="s">
        <v>33</v>
      </c>
      <c r="AX1217" s="186" t="s">
        <v>15</v>
      </c>
      <c r="AY1217" s="188" t="s">
        <v>176</v>
      </c>
    </row>
    <row r="1218" spans="2:65" s="99" customFormat="1" ht="232.15" customHeight="1">
      <c r="B1218" s="100"/>
      <c r="C1218" s="213" t="s">
        <v>1577</v>
      </c>
      <c r="D1218" s="213" t="s">
        <v>312</v>
      </c>
      <c r="E1218" s="214" t="s">
        <v>1578</v>
      </c>
      <c r="F1218" s="215" t="s">
        <v>1579</v>
      </c>
      <c r="G1218" s="216" t="s">
        <v>181</v>
      </c>
      <c r="H1218" s="217">
        <v>83.954</v>
      </c>
      <c r="I1218" s="9"/>
      <c r="J1218" s="218">
        <f>ROUND(I1218*H1218,2)</f>
        <v>0</v>
      </c>
      <c r="K1218" s="215" t="s">
        <v>3</v>
      </c>
      <c r="L1218" s="193"/>
      <c r="M1218" s="219" t="s">
        <v>3</v>
      </c>
      <c r="N1218" s="194" t="s">
        <v>42</v>
      </c>
      <c r="P1218" s="164">
        <f>O1218*H1218</f>
        <v>0</v>
      </c>
      <c r="Q1218" s="164">
        <v>0.008</v>
      </c>
      <c r="R1218" s="164">
        <f>Q1218*H1218</f>
        <v>0.671632</v>
      </c>
      <c r="S1218" s="164">
        <v>0</v>
      </c>
      <c r="T1218" s="165">
        <f>S1218*H1218</f>
        <v>0</v>
      </c>
      <c r="AR1218" s="166" t="s">
        <v>382</v>
      </c>
      <c r="AT1218" s="166" t="s">
        <v>312</v>
      </c>
      <c r="AU1218" s="166" t="s">
        <v>79</v>
      </c>
      <c r="AY1218" s="92" t="s">
        <v>176</v>
      </c>
      <c r="BE1218" s="167">
        <f>IF(N1218="základní",J1218,0)</f>
        <v>0</v>
      </c>
      <c r="BF1218" s="167">
        <f>IF(N1218="snížená",J1218,0)</f>
        <v>0</v>
      </c>
      <c r="BG1218" s="167">
        <f>IF(N1218="zákl. přenesená",J1218,0)</f>
        <v>0</v>
      </c>
      <c r="BH1218" s="167">
        <f>IF(N1218="sníž. přenesená",J1218,0)</f>
        <v>0</v>
      </c>
      <c r="BI1218" s="167">
        <f>IF(N1218="nulová",J1218,0)</f>
        <v>0</v>
      </c>
      <c r="BJ1218" s="92" t="s">
        <v>15</v>
      </c>
      <c r="BK1218" s="167">
        <f>ROUND(I1218*H1218,2)</f>
        <v>0</v>
      </c>
      <c r="BL1218" s="92" t="s">
        <v>288</v>
      </c>
      <c r="BM1218" s="166" t="s">
        <v>1580</v>
      </c>
    </row>
    <row r="1219" spans="2:51" s="172" customFormat="1" ht="12">
      <c r="B1219" s="173"/>
      <c r="D1219" s="174" t="s">
        <v>187</v>
      </c>
      <c r="F1219" s="176" t="s">
        <v>1581</v>
      </c>
      <c r="H1219" s="177">
        <v>83.954</v>
      </c>
      <c r="I1219" s="6"/>
      <c r="L1219" s="173"/>
      <c r="M1219" s="178"/>
      <c r="T1219" s="179"/>
      <c r="AT1219" s="175" t="s">
        <v>187</v>
      </c>
      <c r="AU1219" s="175" t="s">
        <v>79</v>
      </c>
      <c r="AV1219" s="172" t="s">
        <v>79</v>
      </c>
      <c r="AW1219" s="172" t="s">
        <v>4</v>
      </c>
      <c r="AX1219" s="172" t="s">
        <v>15</v>
      </c>
      <c r="AY1219" s="175" t="s">
        <v>176</v>
      </c>
    </row>
    <row r="1220" spans="2:65" s="99" customFormat="1" ht="37.9" customHeight="1">
      <c r="B1220" s="100"/>
      <c r="C1220" s="206" t="s">
        <v>1582</v>
      </c>
      <c r="D1220" s="206" t="s">
        <v>178</v>
      </c>
      <c r="E1220" s="207" t="s">
        <v>1562</v>
      </c>
      <c r="F1220" s="208" t="s">
        <v>1563</v>
      </c>
      <c r="G1220" s="209" t="s">
        <v>181</v>
      </c>
      <c r="H1220" s="210">
        <v>386.763</v>
      </c>
      <c r="I1220" s="4"/>
      <c r="J1220" s="211">
        <f>ROUND(I1220*H1220,2)</f>
        <v>0</v>
      </c>
      <c r="K1220" s="208" t="s">
        <v>182</v>
      </c>
      <c r="L1220" s="100"/>
      <c r="M1220" s="212" t="s">
        <v>3</v>
      </c>
      <c r="N1220" s="163" t="s">
        <v>42</v>
      </c>
      <c r="P1220" s="164">
        <f>O1220*H1220</f>
        <v>0</v>
      </c>
      <c r="Q1220" s="164">
        <v>0.00125</v>
      </c>
      <c r="R1220" s="164">
        <f>Q1220*H1220</f>
        <v>0.48345374999999996</v>
      </c>
      <c r="S1220" s="164">
        <v>0</v>
      </c>
      <c r="T1220" s="165">
        <f>S1220*H1220</f>
        <v>0</v>
      </c>
      <c r="AR1220" s="166" t="s">
        <v>288</v>
      </c>
      <c r="AT1220" s="166" t="s">
        <v>178</v>
      </c>
      <c r="AU1220" s="166" t="s">
        <v>79</v>
      </c>
      <c r="AY1220" s="92" t="s">
        <v>176</v>
      </c>
      <c r="BE1220" s="167">
        <f>IF(N1220="základní",J1220,0)</f>
        <v>0</v>
      </c>
      <c r="BF1220" s="167">
        <f>IF(N1220="snížená",J1220,0)</f>
        <v>0</v>
      </c>
      <c r="BG1220" s="167">
        <f>IF(N1220="zákl. přenesená",J1220,0)</f>
        <v>0</v>
      </c>
      <c r="BH1220" s="167">
        <f>IF(N1220="sníž. přenesená",J1220,0)</f>
        <v>0</v>
      </c>
      <c r="BI1220" s="167">
        <f>IF(N1220="nulová",J1220,0)</f>
        <v>0</v>
      </c>
      <c r="BJ1220" s="92" t="s">
        <v>15</v>
      </c>
      <c r="BK1220" s="167">
        <f>ROUND(I1220*H1220,2)</f>
        <v>0</v>
      </c>
      <c r="BL1220" s="92" t="s">
        <v>288</v>
      </c>
      <c r="BM1220" s="166" t="s">
        <v>1583</v>
      </c>
    </row>
    <row r="1221" spans="2:47" s="99" customFormat="1" ht="12">
      <c r="B1221" s="100"/>
      <c r="D1221" s="168" t="s">
        <v>185</v>
      </c>
      <c r="F1221" s="169" t="s">
        <v>1565</v>
      </c>
      <c r="I1221" s="5"/>
      <c r="L1221" s="100"/>
      <c r="M1221" s="170"/>
      <c r="T1221" s="171"/>
      <c r="AT1221" s="92" t="s">
        <v>185</v>
      </c>
      <c r="AU1221" s="92" t="s">
        <v>79</v>
      </c>
    </row>
    <row r="1222" spans="2:51" s="172" customFormat="1" ht="33.75">
      <c r="B1222" s="173"/>
      <c r="D1222" s="174" t="s">
        <v>187</v>
      </c>
      <c r="E1222" s="175" t="s">
        <v>3</v>
      </c>
      <c r="F1222" s="176" t="s">
        <v>1584</v>
      </c>
      <c r="H1222" s="177">
        <v>362.201</v>
      </c>
      <c r="I1222" s="6"/>
      <c r="L1222" s="173"/>
      <c r="M1222" s="178"/>
      <c r="T1222" s="179"/>
      <c r="AT1222" s="175" t="s">
        <v>187</v>
      </c>
      <c r="AU1222" s="175" t="s">
        <v>79</v>
      </c>
      <c r="AV1222" s="172" t="s">
        <v>79</v>
      </c>
      <c r="AW1222" s="172" t="s">
        <v>33</v>
      </c>
      <c r="AX1222" s="172" t="s">
        <v>71</v>
      </c>
      <c r="AY1222" s="175" t="s">
        <v>176</v>
      </c>
    </row>
    <row r="1223" spans="2:51" s="172" customFormat="1" ht="12">
      <c r="B1223" s="173"/>
      <c r="D1223" s="174" t="s">
        <v>187</v>
      </c>
      <c r="E1223" s="175" t="s">
        <v>3</v>
      </c>
      <c r="F1223" s="176" t="s">
        <v>1585</v>
      </c>
      <c r="H1223" s="177">
        <v>24.562</v>
      </c>
      <c r="I1223" s="6"/>
      <c r="L1223" s="173"/>
      <c r="M1223" s="178"/>
      <c r="T1223" s="179"/>
      <c r="AT1223" s="175" t="s">
        <v>187</v>
      </c>
      <c r="AU1223" s="175" t="s">
        <v>79</v>
      </c>
      <c r="AV1223" s="172" t="s">
        <v>79</v>
      </c>
      <c r="AW1223" s="172" t="s">
        <v>33</v>
      </c>
      <c r="AX1223" s="172" t="s">
        <v>71</v>
      </c>
      <c r="AY1223" s="175" t="s">
        <v>176</v>
      </c>
    </row>
    <row r="1224" spans="2:51" s="186" customFormat="1" ht="12">
      <c r="B1224" s="187"/>
      <c r="D1224" s="174" t="s">
        <v>187</v>
      </c>
      <c r="E1224" s="188" t="s">
        <v>3</v>
      </c>
      <c r="F1224" s="189" t="s">
        <v>206</v>
      </c>
      <c r="H1224" s="190">
        <v>386.763</v>
      </c>
      <c r="I1224" s="8"/>
      <c r="L1224" s="187"/>
      <c r="M1224" s="191"/>
      <c r="T1224" s="192"/>
      <c r="AT1224" s="188" t="s">
        <v>187</v>
      </c>
      <c r="AU1224" s="188" t="s">
        <v>79</v>
      </c>
      <c r="AV1224" s="186" t="s">
        <v>183</v>
      </c>
      <c r="AW1224" s="186" t="s">
        <v>33</v>
      </c>
      <c r="AX1224" s="186" t="s">
        <v>15</v>
      </c>
      <c r="AY1224" s="188" t="s">
        <v>176</v>
      </c>
    </row>
    <row r="1225" spans="2:65" s="99" customFormat="1" ht="180.75" customHeight="1">
      <c r="B1225" s="100"/>
      <c r="C1225" s="213" t="s">
        <v>1586</v>
      </c>
      <c r="D1225" s="213" t="s">
        <v>312</v>
      </c>
      <c r="E1225" s="214" t="s">
        <v>1587</v>
      </c>
      <c r="F1225" s="215" t="s">
        <v>1588</v>
      </c>
      <c r="G1225" s="216" t="s">
        <v>181</v>
      </c>
      <c r="H1225" s="217">
        <v>406.101</v>
      </c>
      <c r="I1225" s="9"/>
      <c r="J1225" s="218">
        <f>ROUND(I1225*H1225,2)</f>
        <v>0</v>
      </c>
      <c r="K1225" s="215" t="s">
        <v>3</v>
      </c>
      <c r="L1225" s="193"/>
      <c r="M1225" s="219" t="s">
        <v>3</v>
      </c>
      <c r="N1225" s="194" t="s">
        <v>42</v>
      </c>
      <c r="P1225" s="164">
        <f>O1225*H1225</f>
        <v>0</v>
      </c>
      <c r="Q1225" s="164">
        <v>0.008</v>
      </c>
      <c r="R1225" s="164">
        <f>Q1225*H1225</f>
        <v>3.248808</v>
      </c>
      <c r="S1225" s="164">
        <v>0</v>
      </c>
      <c r="T1225" s="165">
        <f>S1225*H1225</f>
        <v>0</v>
      </c>
      <c r="AR1225" s="166" t="s">
        <v>382</v>
      </c>
      <c r="AT1225" s="166" t="s">
        <v>312</v>
      </c>
      <c r="AU1225" s="166" t="s">
        <v>79</v>
      </c>
      <c r="AY1225" s="92" t="s">
        <v>176</v>
      </c>
      <c r="BE1225" s="167">
        <f>IF(N1225="základní",J1225,0)</f>
        <v>0</v>
      </c>
      <c r="BF1225" s="167">
        <f>IF(N1225="snížená",J1225,0)</f>
        <v>0</v>
      </c>
      <c r="BG1225" s="167">
        <f>IF(N1225="zákl. přenesená",J1225,0)</f>
        <v>0</v>
      </c>
      <c r="BH1225" s="167">
        <f>IF(N1225="sníž. přenesená",J1225,0)</f>
        <v>0</v>
      </c>
      <c r="BI1225" s="167">
        <f>IF(N1225="nulová",J1225,0)</f>
        <v>0</v>
      </c>
      <c r="BJ1225" s="92" t="s">
        <v>15</v>
      </c>
      <c r="BK1225" s="167">
        <f>ROUND(I1225*H1225,2)</f>
        <v>0</v>
      </c>
      <c r="BL1225" s="92" t="s">
        <v>288</v>
      </c>
      <c r="BM1225" s="166" t="s">
        <v>1589</v>
      </c>
    </row>
    <row r="1226" spans="2:51" s="172" customFormat="1" ht="12">
      <c r="B1226" s="173"/>
      <c r="D1226" s="174" t="s">
        <v>187</v>
      </c>
      <c r="F1226" s="176" t="s">
        <v>1590</v>
      </c>
      <c r="H1226" s="177">
        <v>406.101</v>
      </c>
      <c r="I1226" s="6"/>
      <c r="L1226" s="173"/>
      <c r="M1226" s="178"/>
      <c r="T1226" s="179"/>
      <c r="AT1226" s="175" t="s">
        <v>187</v>
      </c>
      <c r="AU1226" s="175" t="s">
        <v>79</v>
      </c>
      <c r="AV1226" s="172" t="s">
        <v>79</v>
      </c>
      <c r="AW1226" s="172" t="s">
        <v>4</v>
      </c>
      <c r="AX1226" s="172" t="s">
        <v>15</v>
      </c>
      <c r="AY1226" s="175" t="s">
        <v>176</v>
      </c>
    </row>
    <row r="1227" spans="2:65" s="99" customFormat="1" ht="66.75" customHeight="1">
      <c r="B1227" s="100"/>
      <c r="C1227" s="206" t="s">
        <v>1591</v>
      </c>
      <c r="D1227" s="206" t="s">
        <v>178</v>
      </c>
      <c r="E1227" s="207" t="s">
        <v>1592</v>
      </c>
      <c r="F1227" s="208" t="s">
        <v>1593</v>
      </c>
      <c r="G1227" s="209" t="s">
        <v>249</v>
      </c>
      <c r="H1227" s="210">
        <v>4.887</v>
      </c>
      <c r="I1227" s="4"/>
      <c r="J1227" s="211">
        <f>ROUND(I1227*H1227,2)</f>
        <v>0</v>
      </c>
      <c r="K1227" s="208" t="s">
        <v>182</v>
      </c>
      <c r="L1227" s="100"/>
      <c r="M1227" s="212" t="s">
        <v>3</v>
      </c>
      <c r="N1227" s="163" t="s">
        <v>42</v>
      </c>
      <c r="P1227" s="164">
        <f>O1227*H1227</f>
        <v>0</v>
      </c>
      <c r="Q1227" s="164">
        <v>0</v>
      </c>
      <c r="R1227" s="164">
        <f>Q1227*H1227</f>
        <v>0</v>
      </c>
      <c r="S1227" s="164">
        <v>0</v>
      </c>
      <c r="T1227" s="165">
        <f>S1227*H1227</f>
        <v>0</v>
      </c>
      <c r="AR1227" s="166" t="s">
        <v>288</v>
      </c>
      <c r="AT1227" s="166" t="s">
        <v>178</v>
      </c>
      <c r="AU1227" s="166" t="s">
        <v>79</v>
      </c>
      <c r="AY1227" s="92" t="s">
        <v>176</v>
      </c>
      <c r="BE1227" s="167">
        <f>IF(N1227="základní",J1227,0)</f>
        <v>0</v>
      </c>
      <c r="BF1227" s="167">
        <f>IF(N1227="snížená",J1227,0)</f>
        <v>0</v>
      </c>
      <c r="BG1227" s="167">
        <f>IF(N1227="zákl. přenesená",J1227,0)</f>
        <v>0</v>
      </c>
      <c r="BH1227" s="167">
        <f>IF(N1227="sníž. přenesená",J1227,0)</f>
        <v>0</v>
      </c>
      <c r="BI1227" s="167">
        <f>IF(N1227="nulová",J1227,0)</f>
        <v>0</v>
      </c>
      <c r="BJ1227" s="92" t="s">
        <v>15</v>
      </c>
      <c r="BK1227" s="167">
        <f>ROUND(I1227*H1227,2)</f>
        <v>0</v>
      </c>
      <c r="BL1227" s="92" t="s">
        <v>288</v>
      </c>
      <c r="BM1227" s="166" t="s">
        <v>1594</v>
      </c>
    </row>
    <row r="1228" spans="2:47" s="99" customFormat="1" ht="12">
      <c r="B1228" s="100"/>
      <c r="D1228" s="168" t="s">
        <v>185</v>
      </c>
      <c r="F1228" s="169" t="s">
        <v>1595</v>
      </c>
      <c r="I1228" s="5"/>
      <c r="L1228" s="100"/>
      <c r="M1228" s="170"/>
      <c r="T1228" s="171"/>
      <c r="AT1228" s="92" t="s">
        <v>185</v>
      </c>
      <c r="AU1228" s="92" t="s">
        <v>79</v>
      </c>
    </row>
    <row r="1229" spans="2:63" s="151" customFormat="1" ht="22.9" customHeight="1">
      <c r="B1229" s="152"/>
      <c r="D1229" s="153" t="s">
        <v>70</v>
      </c>
      <c r="E1229" s="161" t="s">
        <v>1596</v>
      </c>
      <c r="F1229" s="161" t="s">
        <v>1597</v>
      </c>
      <c r="I1229" s="3"/>
      <c r="J1229" s="162">
        <f>BK1229</f>
        <v>0</v>
      </c>
      <c r="L1229" s="152"/>
      <c r="M1229" s="156"/>
      <c r="P1229" s="157">
        <f>SUM(P1230:P1246)</f>
        <v>0</v>
      </c>
      <c r="R1229" s="157">
        <f>SUM(R1230:R1246)</f>
        <v>0.091472</v>
      </c>
      <c r="T1229" s="158">
        <f>SUM(T1230:T1246)</f>
        <v>0</v>
      </c>
      <c r="AR1229" s="153" t="s">
        <v>79</v>
      </c>
      <c r="AT1229" s="159" t="s">
        <v>70</v>
      </c>
      <c r="AU1229" s="159" t="s">
        <v>15</v>
      </c>
      <c r="AY1229" s="153" t="s">
        <v>176</v>
      </c>
      <c r="BK1229" s="160">
        <f>SUM(BK1230:BK1246)</f>
        <v>0</v>
      </c>
    </row>
    <row r="1230" spans="2:65" s="99" customFormat="1" ht="37.9" customHeight="1">
      <c r="B1230" s="100"/>
      <c r="C1230" s="206" t="s">
        <v>1598</v>
      </c>
      <c r="D1230" s="206" t="s">
        <v>178</v>
      </c>
      <c r="E1230" s="207" t="s">
        <v>1599</v>
      </c>
      <c r="F1230" s="208" t="s">
        <v>1600</v>
      </c>
      <c r="G1230" s="209" t="s">
        <v>269</v>
      </c>
      <c r="H1230" s="210">
        <v>32.8</v>
      </c>
      <c r="I1230" s="4"/>
      <c r="J1230" s="211">
        <f>ROUND(I1230*H1230,2)</f>
        <v>0</v>
      </c>
      <c r="K1230" s="208" t="s">
        <v>182</v>
      </c>
      <c r="L1230" s="100"/>
      <c r="M1230" s="212" t="s">
        <v>3</v>
      </c>
      <c r="N1230" s="163" t="s">
        <v>42</v>
      </c>
      <c r="P1230" s="164">
        <f>O1230*H1230</f>
        <v>0</v>
      </c>
      <c r="Q1230" s="164">
        <v>0.00269</v>
      </c>
      <c r="R1230" s="164">
        <f>Q1230*H1230</f>
        <v>0.08823199999999999</v>
      </c>
      <c r="S1230" s="164">
        <v>0</v>
      </c>
      <c r="T1230" s="165">
        <f>S1230*H1230</f>
        <v>0</v>
      </c>
      <c r="AR1230" s="166" t="s">
        <v>288</v>
      </c>
      <c r="AT1230" s="166" t="s">
        <v>178</v>
      </c>
      <c r="AU1230" s="166" t="s">
        <v>79</v>
      </c>
      <c r="AY1230" s="92" t="s">
        <v>176</v>
      </c>
      <c r="BE1230" s="167">
        <f>IF(N1230="základní",J1230,0)</f>
        <v>0</v>
      </c>
      <c r="BF1230" s="167">
        <f>IF(N1230="snížená",J1230,0)</f>
        <v>0</v>
      </c>
      <c r="BG1230" s="167">
        <f>IF(N1230="zákl. přenesená",J1230,0)</f>
        <v>0</v>
      </c>
      <c r="BH1230" s="167">
        <f>IF(N1230="sníž. přenesená",J1230,0)</f>
        <v>0</v>
      </c>
      <c r="BI1230" s="167">
        <f>IF(N1230="nulová",J1230,0)</f>
        <v>0</v>
      </c>
      <c r="BJ1230" s="92" t="s">
        <v>15</v>
      </c>
      <c r="BK1230" s="167">
        <f>ROUND(I1230*H1230,2)</f>
        <v>0</v>
      </c>
      <c r="BL1230" s="92" t="s">
        <v>288</v>
      </c>
      <c r="BM1230" s="166" t="s">
        <v>1601</v>
      </c>
    </row>
    <row r="1231" spans="2:47" s="99" customFormat="1" ht="12">
      <c r="B1231" s="100"/>
      <c r="D1231" s="168" t="s">
        <v>185</v>
      </c>
      <c r="F1231" s="169" t="s">
        <v>1602</v>
      </c>
      <c r="I1231" s="5"/>
      <c r="L1231" s="100"/>
      <c r="M1231" s="170"/>
      <c r="T1231" s="171"/>
      <c r="AT1231" s="92" t="s">
        <v>185</v>
      </c>
      <c r="AU1231" s="92" t="s">
        <v>79</v>
      </c>
    </row>
    <row r="1232" spans="2:51" s="172" customFormat="1" ht="12">
      <c r="B1232" s="173"/>
      <c r="D1232" s="174" t="s">
        <v>187</v>
      </c>
      <c r="E1232" s="175" t="s">
        <v>3</v>
      </c>
      <c r="F1232" s="176" t="s">
        <v>1603</v>
      </c>
      <c r="H1232" s="177">
        <v>6.15</v>
      </c>
      <c r="I1232" s="6"/>
      <c r="L1232" s="173"/>
      <c r="M1232" s="178"/>
      <c r="T1232" s="179"/>
      <c r="AT1232" s="175" t="s">
        <v>187</v>
      </c>
      <c r="AU1232" s="175" t="s">
        <v>79</v>
      </c>
      <c r="AV1232" s="172" t="s">
        <v>79</v>
      </c>
      <c r="AW1232" s="172" t="s">
        <v>33</v>
      </c>
      <c r="AX1232" s="172" t="s">
        <v>71</v>
      </c>
      <c r="AY1232" s="175" t="s">
        <v>176</v>
      </c>
    </row>
    <row r="1233" spans="2:51" s="172" customFormat="1" ht="12">
      <c r="B1233" s="173"/>
      <c r="D1233" s="174" t="s">
        <v>187</v>
      </c>
      <c r="E1233" s="175" t="s">
        <v>3</v>
      </c>
      <c r="F1233" s="176" t="s">
        <v>1604</v>
      </c>
      <c r="H1233" s="177">
        <v>16.4</v>
      </c>
      <c r="I1233" s="6"/>
      <c r="L1233" s="173"/>
      <c r="M1233" s="178"/>
      <c r="T1233" s="179"/>
      <c r="AT1233" s="175" t="s">
        <v>187</v>
      </c>
      <c r="AU1233" s="175" t="s">
        <v>79</v>
      </c>
      <c r="AV1233" s="172" t="s">
        <v>79</v>
      </c>
      <c r="AW1233" s="172" t="s">
        <v>33</v>
      </c>
      <c r="AX1233" s="172" t="s">
        <v>71</v>
      </c>
      <c r="AY1233" s="175" t="s">
        <v>176</v>
      </c>
    </row>
    <row r="1234" spans="2:51" s="172" customFormat="1" ht="12">
      <c r="B1234" s="173"/>
      <c r="D1234" s="174" t="s">
        <v>187</v>
      </c>
      <c r="E1234" s="175" t="s">
        <v>3</v>
      </c>
      <c r="F1234" s="176" t="s">
        <v>1605</v>
      </c>
      <c r="H1234" s="177">
        <v>2.05</v>
      </c>
      <c r="I1234" s="6"/>
      <c r="L1234" s="173"/>
      <c r="M1234" s="178"/>
      <c r="T1234" s="179"/>
      <c r="AT1234" s="175" t="s">
        <v>187</v>
      </c>
      <c r="AU1234" s="175" t="s">
        <v>79</v>
      </c>
      <c r="AV1234" s="172" t="s">
        <v>79</v>
      </c>
      <c r="AW1234" s="172" t="s">
        <v>33</v>
      </c>
      <c r="AX1234" s="172" t="s">
        <v>71</v>
      </c>
      <c r="AY1234" s="175" t="s">
        <v>176</v>
      </c>
    </row>
    <row r="1235" spans="2:51" s="172" customFormat="1" ht="12">
      <c r="B1235" s="173"/>
      <c r="D1235" s="174" t="s">
        <v>187</v>
      </c>
      <c r="E1235" s="175" t="s">
        <v>3</v>
      </c>
      <c r="F1235" s="176" t="s">
        <v>1606</v>
      </c>
      <c r="H1235" s="177">
        <v>4.1</v>
      </c>
      <c r="I1235" s="6"/>
      <c r="L1235" s="173"/>
      <c r="M1235" s="178"/>
      <c r="T1235" s="179"/>
      <c r="AT1235" s="175" t="s">
        <v>187</v>
      </c>
      <c r="AU1235" s="175" t="s">
        <v>79</v>
      </c>
      <c r="AV1235" s="172" t="s">
        <v>79</v>
      </c>
      <c r="AW1235" s="172" t="s">
        <v>33</v>
      </c>
      <c r="AX1235" s="172" t="s">
        <v>71</v>
      </c>
      <c r="AY1235" s="175" t="s">
        <v>176</v>
      </c>
    </row>
    <row r="1236" spans="2:51" s="172" customFormat="1" ht="12">
      <c r="B1236" s="173"/>
      <c r="D1236" s="174" t="s">
        <v>187</v>
      </c>
      <c r="E1236" s="175" t="s">
        <v>3</v>
      </c>
      <c r="F1236" s="176" t="s">
        <v>1606</v>
      </c>
      <c r="H1236" s="177">
        <v>4.1</v>
      </c>
      <c r="I1236" s="6"/>
      <c r="L1236" s="173"/>
      <c r="M1236" s="178"/>
      <c r="T1236" s="179"/>
      <c r="AT1236" s="175" t="s">
        <v>187</v>
      </c>
      <c r="AU1236" s="175" t="s">
        <v>79</v>
      </c>
      <c r="AV1236" s="172" t="s">
        <v>79</v>
      </c>
      <c r="AW1236" s="172" t="s">
        <v>33</v>
      </c>
      <c r="AX1236" s="172" t="s">
        <v>71</v>
      </c>
      <c r="AY1236" s="175" t="s">
        <v>176</v>
      </c>
    </row>
    <row r="1237" spans="2:51" s="186" customFormat="1" ht="12">
      <c r="B1237" s="187"/>
      <c r="D1237" s="174" t="s">
        <v>187</v>
      </c>
      <c r="E1237" s="188" t="s">
        <v>3</v>
      </c>
      <c r="F1237" s="189" t="s">
        <v>206</v>
      </c>
      <c r="H1237" s="190">
        <v>32.8</v>
      </c>
      <c r="I1237" s="8"/>
      <c r="L1237" s="187"/>
      <c r="M1237" s="191"/>
      <c r="T1237" s="192"/>
      <c r="AT1237" s="188" t="s">
        <v>187</v>
      </c>
      <c r="AU1237" s="188" t="s">
        <v>79</v>
      </c>
      <c r="AV1237" s="186" t="s">
        <v>183</v>
      </c>
      <c r="AW1237" s="186" t="s">
        <v>33</v>
      </c>
      <c r="AX1237" s="186" t="s">
        <v>15</v>
      </c>
      <c r="AY1237" s="188" t="s">
        <v>176</v>
      </c>
    </row>
    <row r="1238" spans="2:65" s="99" customFormat="1" ht="33" customHeight="1">
      <c r="B1238" s="100"/>
      <c r="C1238" s="206" t="s">
        <v>1607</v>
      </c>
      <c r="D1238" s="206" t="s">
        <v>178</v>
      </c>
      <c r="E1238" s="207" t="s">
        <v>1608</v>
      </c>
      <c r="F1238" s="208" t="s">
        <v>1609</v>
      </c>
      <c r="G1238" s="209" t="s">
        <v>269</v>
      </c>
      <c r="H1238" s="210">
        <v>3</v>
      </c>
      <c r="I1238" s="4"/>
      <c r="J1238" s="211">
        <f>ROUND(I1238*H1238,2)</f>
        <v>0</v>
      </c>
      <c r="K1238" s="208" t="s">
        <v>182</v>
      </c>
      <c r="L1238" s="100"/>
      <c r="M1238" s="212" t="s">
        <v>3</v>
      </c>
      <c r="N1238" s="163" t="s">
        <v>42</v>
      </c>
      <c r="P1238" s="164">
        <f>O1238*H1238</f>
        <v>0</v>
      </c>
      <c r="Q1238" s="164">
        <v>0.00108</v>
      </c>
      <c r="R1238" s="164">
        <f>Q1238*H1238</f>
        <v>0.00324</v>
      </c>
      <c r="S1238" s="164">
        <v>0</v>
      </c>
      <c r="T1238" s="165">
        <f>S1238*H1238</f>
        <v>0</v>
      </c>
      <c r="AR1238" s="166" t="s">
        <v>288</v>
      </c>
      <c r="AT1238" s="166" t="s">
        <v>178</v>
      </c>
      <c r="AU1238" s="166" t="s">
        <v>79</v>
      </c>
      <c r="AY1238" s="92" t="s">
        <v>176</v>
      </c>
      <c r="BE1238" s="167">
        <f>IF(N1238="základní",J1238,0)</f>
        <v>0</v>
      </c>
      <c r="BF1238" s="167">
        <f>IF(N1238="snížená",J1238,0)</f>
        <v>0</v>
      </c>
      <c r="BG1238" s="167">
        <f>IF(N1238="zákl. přenesená",J1238,0)</f>
        <v>0</v>
      </c>
      <c r="BH1238" s="167">
        <f>IF(N1238="sníž. přenesená",J1238,0)</f>
        <v>0</v>
      </c>
      <c r="BI1238" s="167">
        <f>IF(N1238="nulová",J1238,0)</f>
        <v>0</v>
      </c>
      <c r="BJ1238" s="92" t="s">
        <v>15</v>
      </c>
      <c r="BK1238" s="167">
        <f>ROUND(I1238*H1238,2)</f>
        <v>0</v>
      </c>
      <c r="BL1238" s="92" t="s">
        <v>288</v>
      </c>
      <c r="BM1238" s="166" t="s">
        <v>1610</v>
      </c>
    </row>
    <row r="1239" spans="2:47" s="99" customFormat="1" ht="12">
      <c r="B1239" s="100"/>
      <c r="D1239" s="168" t="s">
        <v>185</v>
      </c>
      <c r="F1239" s="169" t="s">
        <v>1611</v>
      </c>
      <c r="I1239" s="5"/>
      <c r="L1239" s="100"/>
      <c r="M1239" s="170"/>
      <c r="T1239" s="171"/>
      <c r="AT1239" s="92" t="s">
        <v>185</v>
      </c>
      <c r="AU1239" s="92" t="s">
        <v>79</v>
      </c>
    </row>
    <row r="1240" spans="2:51" s="172" customFormat="1" ht="12">
      <c r="B1240" s="173"/>
      <c r="D1240" s="174" t="s">
        <v>187</v>
      </c>
      <c r="E1240" s="175" t="s">
        <v>3</v>
      </c>
      <c r="F1240" s="176" t="s">
        <v>1612</v>
      </c>
      <c r="H1240" s="177">
        <v>3</v>
      </c>
      <c r="I1240" s="6"/>
      <c r="L1240" s="173"/>
      <c r="M1240" s="178"/>
      <c r="T1240" s="179"/>
      <c r="AT1240" s="175" t="s">
        <v>187</v>
      </c>
      <c r="AU1240" s="175" t="s">
        <v>79</v>
      </c>
      <c r="AV1240" s="172" t="s">
        <v>79</v>
      </c>
      <c r="AW1240" s="172" t="s">
        <v>33</v>
      </c>
      <c r="AX1240" s="172" t="s">
        <v>15</v>
      </c>
      <c r="AY1240" s="175" t="s">
        <v>176</v>
      </c>
    </row>
    <row r="1241" spans="2:65" s="99" customFormat="1" ht="44.25" customHeight="1">
      <c r="B1241" s="100"/>
      <c r="C1241" s="206" t="s">
        <v>1613</v>
      </c>
      <c r="D1241" s="206" t="s">
        <v>178</v>
      </c>
      <c r="E1241" s="207" t="s">
        <v>1614</v>
      </c>
      <c r="F1241" s="208" t="s">
        <v>1615</v>
      </c>
      <c r="G1241" s="209" t="s">
        <v>269</v>
      </c>
      <c r="H1241" s="210">
        <v>98.2</v>
      </c>
      <c r="I1241" s="4"/>
      <c r="J1241" s="211">
        <f>ROUND(I1241*H1241,2)</f>
        <v>0</v>
      </c>
      <c r="K1241" s="208" t="s">
        <v>3</v>
      </c>
      <c r="L1241" s="100"/>
      <c r="M1241" s="212" t="s">
        <v>3</v>
      </c>
      <c r="N1241" s="163" t="s">
        <v>42</v>
      </c>
      <c r="P1241" s="164">
        <f>O1241*H1241</f>
        <v>0</v>
      </c>
      <c r="Q1241" s="164">
        <v>0</v>
      </c>
      <c r="R1241" s="164">
        <f>Q1241*H1241</f>
        <v>0</v>
      </c>
      <c r="S1241" s="164">
        <v>0</v>
      </c>
      <c r="T1241" s="165">
        <f>S1241*H1241</f>
        <v>0</v>
      </c>
      <c r="AR1241" s="166" t="s">
        <v>288</v>
      </c>
      <c r="AT1241" s="166" t="s">
        <v>178</v>
      </c>
      <c r="AU1241" s="166" t="s">
        <v>79</v>
      </c>
      <c r="AY1241" s="92" t="s">
        <v>176</v>
      </c>
      <c r="BE1241" s="167">
        <f>IF(N1241="základní",J1241,0)</f>
        <v>0</v>
      </c>
      <c r="BF1241" s="167">
        <f>IF(N1241="snížená",J1241,0)</f>
        <v>0</v>
      </c>
      <c r="BG1241" s="167">
        <f>IF(N1241="zákl. přenesená",J1241,0)</f>
        <v>0</v>
      </c>
      <c r="BH1241" s="167">
        <f>IF(N1241="sníž. přenesená",J1241,0)</f>
        <v>0</v>
      </c>
      <c r="BI1241" s="167">
        <f>IF(N1241="nulová",J1241,0)</f>
        <v>0</v>
      </c>
      <c r="BJ1241" s="92" t="s">
        <v>15</v>
      </c>
      <c r="BK1241" s="167">
        <f>ROUND(I1241*H1241,2)</f>
        <v>0</v>
      </c>
      <c r="BL1241" s="92" t="s">
        <v>288</v>
      </c>
      <c r="BM1241" s="166" t="s">
        <v>1616</v>
      </c>
    </row>
    <row r="1242" spans="2:65" s="99" customFormat="1" ht="49.15" customHeight="1">
      <c r="B1242" s="100"/>
      <c r="C1242" s="206" t="s">
        <v>1617</v>
      </c>
      <c r="D1242" s="206" t="s">
        <v>178</v>
      </c>
      <c r="E1242" s="207" t="s">
        <v>1618</v>
      </c>
      <c r="F1242" s="208" t="s">
        <v>1619</v>
      </c>
      <c r="G1242" s="209" t="s">
        <v>269</v>
      </c>
      <c r="H1242" s="210">
        <v>31.08</v>
      </c>
      <c r="I1242" s="4"/>
      <c r="J1242" s="211">
        <f>ROUND(I1242*H1242,2)</f>
        <v>0</v>
      </c>
      <c r="K1242" s="208" t="s">
        <v>3</v>
      </c>
      <c r="L1242" s="100"/>
      <c r="M1242" s="212" t="s">
        <v>3</v>
      </c>
      <c r="N1242" s="163" t="s">
        <v>42</v>
      </c>
      <c r="P1242" s="164">
        <f>O1242*H1242</f>
        <v>0</v>
      </c>
      <c r="Q1242" s="164">
        <v>0</v>
      </c>
      <c r="R1242" s="164">
        <f>Q1242*H1242</f>
        <v>0</v>
      </c>
      <c r="S1242" s="164">
        <v>0</v>
      </c>
      <c r="T1242" s="165">
        <f>S1242*H1242</f>
        <v>0</v>
      </c>
      <c r="AR1242" s="166" t="s">
        <v>288</v>
      </c>
      <c r="AT1242" s="166" t="s">
        <v>178</v>
      </c>
      <c r="AU1242" s="166" t="s">
        <v>79</v>
      </c>
      <c r="AY1242" s="92" t="s">
        <v>176</v>
      </c>
      <c r="BE1242" s="167">
        <f>IF(N1242="základní",J1242,0)</f>
        <v>0</v>
      </c>
      <c r="BF1242" s="167">
        <f>IF(N1242="snížená",J1242,0)</f>
        <v>0</v>
      </c>
      <c r="BG1242" s="167">
        <f>IF(N1242="zákl. přenesená",J1242,0)</f>
        <v>0</v>
      </c>
      <c r="BH1242" s="167">
        <f>IF(N1242="sníž. přenesená",J1242,0)</f>
        <v>0</v>
      </c>
      <c r="BI1242" s="167">
        <f>IF(N1242="nulová",J1242,0)</f>
        <v>0</v>
      </c>
      <c r="BJ1242" s="92" t="s">
        <v>15</v>
      </c>
      <c r="BK1242" s="167">
        <f>ROUND(I1242*H1242,2)</f>
        <v>0</v>
      </c>
      <c r="BL1242" s="92" t="s">
        <v>288</v>
      </c>
      <c r="BM1242" s="166" t="s">
        <v>1620</v>
      </c>
    </row>
    <row r="1243" spans="2:65" s="99" customFormat="1" ht="55.5" customHeight="1">
      <c r="B1243" s="100"/>
      <c r="C1243" s="206" t="s">
        <v>1621</v>
      </c>
      <c r="D1243" s="206" t="s">
        <v>178</v>
      </c>
      <c r="E1243" s="207" t="s">
        <v>1622</v>
      </c>
      <c r="F1243" s="208" t="s">
        <v>1623</v>
      </c>
      <c r="G1243" s="209" t="s">
        <v>269</v>
      </c>
      <c r="H1243" s="210">
        <v>0.7</v>
      </c>
      <c r="I1243" s="4"/>
      <c r="J1243" s="211">
        <f>ROUND(I1243*H1243,2)</f>
        <v>0</v>
      </c>
      <c r="K1243" s="208" t="s">
        <v>3</v>
      </c>
      <c r="L1243" s="100"/>
      <c r="M1243" s="212" t="s">
        <v>3</v>
      </c>
      <c r="N1243" s="163" t="s">
        <v>42</v>
      </c>
      <c r="P1243" s="164">
        <f>O1243*H1243</f>
        <v>0</v>
      </c>
      <c r="Q1243" s="164">
        <v>0</v>
      </c>
      <c r="R1243" s="164">
        <f>Q1243*H1243</f>
        <v>0</v>
      </c>
      <c r="S1243" s="164">
        <v>0</v>
      </c>
      <c r="T1243" s="165">
        <f>S1243*H1243</f>
        <v>0</v>
      </c>
      <c r="AR1243" s="166" t="s">
        <v>288</v>
      </c>
      <c r="AT1243" s="166" t="s">
        <v>178</v>
      </c>
      <c r="AU1243" s="166" t="s">
        <v>79</v>
      </c>
      <c r="AY1243" s="92" t="s">
        <v>176</v>
      </c>
      <c r="BE1243" s="167">
        <f>IF(N1243="základní",J1243,0)</f>
        <v>0</v>
      </c>
      <c r="BF1243" s="167">
        <f>IF(N1243="snížená",J1243,0)</f>
        <v>0</v>
      </c>
      <c r="BG1243" s="167">
        <f>IF(N1243="zákl. přenesená",J1243,0)</f>
        <v>0</v>
      </c>
      <c r="BH1243" s="167">
        <f>IF(N1243="sníž. přenesená",J1243,0)</f>
        <v>0</v>
      </c>
      <c r="BI1243" s="167">
        <f>IF(N1243="nulová",J1243,0)</f>
        <v>0</v>
      </c>
      <c r="BJ1243" s="92" t="s">
        <v>15</v>
      </c>
      <c r="BK1243" s="167">
        <f>ROUND(I1243*H1243,2)</f>
        <v>0</v>
      </c>
      <c r="BL1243" s="92" t="s">
        <v>288</v>
      </c>
      <c r="BM1243" s="166" t="s">
        <v>1624</v>
      </c>
    </row>
    <row r="1244" spans="2:65" s="99" customFormat="1" ht="37.9" customHeight="1">
      <c r="B1244" s="100"/>
      <c r="C1244" s="206" t="s">
        <v>1625</v>
      </c>
      <c r="D1244" s="206" t="s">
        <v>178</v>
      </c>
      <c r="E1244" s="207" t="s">
        <v>1626</v>
      </c>
      <c r="F1244" s="208" t="s">
        <v>1627</v>
      </c>
      <c r="G1244" s="209" t="s">
        <v>269</v>
      </c>
      <c r="H1244" s="210">
        <v>4</v>
      </c>
      <c r="I1244" s="4"/>
      <c r="J1244" s="211">
        <f>ROUND(I1244*H1244,2)</f>
        <v>0</v>
      </c>
      <c r="K1244" s="208" t="s">
        <v>3</v>
      </c>
      <c r="L1244" s="100"/>
      <c r="M1244" s="212" t="s">
        <v>3</v>
      </c>
      <c r="N1244" s="163" t="s">
        <v>42</v>
      </c>
      <c r="P1244" s="164">
        <f>O1244*H1244</f>
        <v>0</v>
      </c>
      <c r="Q1244" s="164">
        <v>0</v>
      </c>
      <c r="R1244" s="164">
        <f>Q1244*H1244</f>
        <v>0</v>
      </c>
      <c r="S1244" s="164">
        <v>0</v>
      </c>
      <c r="T1244" s="165">
        <f>S1244*H1244</f>
        <v>0</v>
      </c>
      <c r="AR1244" s="166" t="s">
        <v>288</v>
      </c>
      <c r="AT1244" s="166" t="s">
        <v>178</v>
      </c>
      <c r="AU1244" s="166" t="s">
        <v>79</v>
      </c>
      <c r="AY1244" s="92" t="s">
        <v>176</v>
      </c>
      <c r="BE1244" s="167">
        <f>IF(N1244="základní",J1244,0)</f>
        <v>0</v>
      </c>
      <c r="BF1244" s="167">
        <f>IF(N1244="snížená",J1244,0)</f>
        <v>0</v>
      </c>
      <c r="BG1244" s="167">
        <f>IF(N1244="zákl. přenesená",J1244,0)</f>
        <v>0</v>
      </c>
      <c r="BH1244" s="167">
        <f>IF(N1244="sníž. přenesená",J1244,0)</f>
        <v>0</v>
      </c>
      <c r="BI1244" s="167">
        <f>IF(N1244="nulová",J1244,0)</f>
        <v>0</v>
      </c>
      <c r="BJ1244" s="92" t="s">
        <v>15</v>
      </c>
      <c r="BK1244" s="167">
        <f>ROUND(I1244*H1244,2)</f>
        <v>0</v>
      </c>
      <c r="BL1244" s="92" t="s">
        <v>288</v>
      </c>
      <c r="BM1244" s="166" t="s">
        <v>1628</v>
      </c>
    </row>
    <row r="1245" spans="2:65" s="99" customFormat="1" ht="44.25" customHeight="1">
      <c r="B1245" s="100"/>
      <c r="C1245" s="206" t="s">
        <v>1629</v>
      </c>
      <c r="D1245" s="206" t="s">
        <v>178</v>
      </c>
      <c r="E1245" s="207" t="s">
        <v>1630</v>
      </c>
      <c r="F1245" s="208" t="s">
        <v>1631</v>
      </c>
      <c r="G1245" s="209" t="s">
        <v>1632</v>
      </c>
      <c r="H1245" s="11"/>
      <c r="I1245" s="4"/>
      <c r="J1245" s="211">
        <f>ROUND(I1245*H1245,2)</f>
        <v>0</v>
      </c>
      <c r="K1245" s="208" t="s">
        <v>182</v>
      </c>
      <c r="L1245" s="100"/>
      <c r="M1245" s="212" t="s">
        <v>3</v>
      </c>
      <c r="N1245" s="163" t="s">
        <v>42</v>
      </c>
      <c r="P1245" s="164">
        <f>O1245*H1245</f>
        <v>0</v>
      </c>
      <c r="Q1245" s="164">
        <v>0</v>
      </c>
      <c r="R1245" s="164">
        <f>Q1245*H1245</f>
        <v>0</v>
      </c>
      <c r="S1245" s="164">
        <v>0</v>
      </c>
      <c r="T1245" s="165">
        <f>S1245*H1245</f>
        <v>0</v>
      </c>
      <c r="AR1245" s="166" t="s">
        <v>288</v>
      </c>
      <c r="AT1245" s="166" t="s">
        <v>178</v>
      </c>
      <c r="AU1245" s="166" t="s">
        <v>79</v>
      </c>
      <c r="AY1245" s="92" t="s">
        <v>176</v>
      </c>
      <c r="BE1245" s="167">
        <f>IF(N1245="základní",J1245,0)</f>
        <v>0</v>
      </c>
      <c r="BF1245" s="167">
        <f>IF(N1245="snížená",J1245,0)</f>
        <v>0</v>
      </c>
      <c r="BG1245" s="167">
        <f>IF(N1245="zákl. přenesená",J1245,0)</f>
        <v>0</v>
      </c>
      <c r="BH1245" s="167">
        <f>IF(N1245="sníž. přenesená",J1245,0)</f>
        <v>0</v>
      </c>
      <c r="BI1245" s="167">
        <f>IF(N1245="nulová",J1245,0)</f>
        <v>0</v>
      </c>
      <c r="BJ1245" s="92" t="s">
        <v>15</v>
      </c>
      <c r="BK1245" s="167">
        <f>ROUND(I1245*H1245,2)</f>
        <v>0</v>
      </c>
      <c r="BL1245" s="92" t="s">
        <v>288</v>
      </c>
      <c r="BM1245" s="166" t="s">
        <v>1633</v>
      </c>
    </row>
    <row r="1246" spans="2:47" s="99" customFormat="1" ht="12">
      <c r="B1246" s="100"/>
      <c r="D1246" s="168" t="s">
        <v>185</v>
      </c>
      <c r="F1246" s="169" t="s">
        <v>1634</v>
      </c>
      <c r="I1246" s="5"/>
      <c r="L1246" s="100"/>
      <c r="M1246" s="170"/>
      <c r="T1246" s="171"/>
      <c r="AT1246" s="92" t="s">
        <v>185</v>
      </c>
      <c r="AU1246" s="92" t="s">
        <v>79</v>
      </c>
    </row>
    <row r="1247" spans="2:63" s="151" customFormat="1" ht="22.9" customHeight="1">
      <c r="B1247" s="152"/>
      <c r="D1247" s="153" t="s">
        <v>70</v>
      </c>
      <c r="E1247" s="161" t="s">
        <v>1635</v>
      </c>
      <c r="F1247" s="161" t="s">
        <v>1636</v>
      </c>
      <c r="I1247" s="3"/>
      <c r="J1247" s="162">
        <f>BK1247</f>
        <v>0</v>
      </c>
      <c r="L1247" s="152"/>
      <c r="M1247" s="156"/>
      <c r="P1247" s="157">
        <f>SUM(P1248:P1333)</f>
        <v>0</v>
      </c>
      <c r="R1247" s="157">
        <f>SUM(R1248:R1333)</f>
        <v>0</v>
      </c>
      <c r="T1247" s="158">
        <f>SUM(T1248:T1333)</f>
        <v>0</v>
      </c>
      <c r="AR1247" s="153" t="s">
        <v>79</v>
      </c>
      <c r="AT1247" s="159" t="s">
        <v>70</v>
      </c>
      <c r="AU1247" s="159" t="s">
        <v>15</v>
      </c>
      <c r="AY1247" s="153" t="s">
        <v>176</v>
      </c>
      <c r="BK1247" s="160">
        <f>SUM(BK1248:BK1333)</f>
        <v>0</v>
      </c>
    </row>
    <row r="1248" spans="2:65" s="99" customFormat="1" ht="24.2" customHeight="1">
      <c r="B1248" s="100"/>
      <c r="C1248" s="206" t="s">
        <v>1637</v>
      </c>
      <c r="D1248" s="206" t="s">
        <v>178</v>
      </c>
      <c r="E1248" s="207" t="s">
        <v>1638</v>
      </c>
      <c r="F1248" s="208" t="s">
        <v>1639</v>
      </c>
      <c r="G1248" s="209" t="s">
        <v>291</v>
      </c>
      <c r="H1248" s="210">
        <v>1</v>
      </c>
      <c r="I1248" s="4"/>
      <c r="J1248" s="211">
        <f aca="true" t="shared" si="0" ref="J1248:J1279">ROUND(I1248*H1248,2)</f>
        <v>0</v>
      </c>
      <c r="K1248" s="208" t="s">
        <v>3</v>
      </c>
      <c r="L1248" s="100"/>
      <c r="M1248" s="212" t="s">
        <v>3</v>
      </c>
      <c r="N1248" s="163" t="s">
        <v>42</v>
      </c>
      <c r="P1248" s="164">
        <f aca="true" t="shared" si="1" ref="P1248:P1279">O1248*H1248</f>
        <v>0</v>
      </c>
      <c r="Q1248" s="164">
        <v>0</v>
      </c>
      <c r="R1248" s="164">
        <f aca="true" t="shared" si="2" ref="R1248:R1279">Q1248*H1248</f>
        <v>0</v>
      </c>
      <c r="S1248" s="164">
        <v>0</v>
      </c>
      <c r="T1248" s="165">
        <f aca="true" t="shared" si="3" ref="T1248:T1279">S1248*H1248</f>
        <v>0</v>
      </c>
      <c r="AR1248" s="166" t="s">
        <v>288</v>
      </c>
      <c r="AT1248" s="166" t="s">
        <v>178</v>
      </c>
      <c r="AU1248" s="166" t="s">
        <v>79</v>
      </c>
      <c r="AY1248" s="92" t="s">
        <v>176</v>
      </c>
      <c r="BE1248" s="167">
        <f aca="true" t="shared" si="4" ref="BE1248:BE1279">IF(N1248="základní",J1248,0)</f>
        <v>0</v>
      </c>
      <c r="BF1248" s="167">
        <f aca="true" t="shared" si="5" ref="BF1248:BF1279">IF(N1248="snížená",J1248,0)</f>
        <v>0</v>
      </c>
      <c r="BG1248" s="167">
        <f aca="true" t="shared" si="6" ref="BG1248:BG1279">IF(N1248="zákl. přenesená",J1248,0)</f>
        <v>0</v>
      </c>
      <c r="BH1248" s="167">
        <f aca="true" t="shared" si="7" ref="BH1248:BH1279">IF(N1248="sníž. přenesená",J1248,0)</f>
        <v>0</v>
      </c>
      <c r="BI1248" s="167">
        <f aca="true" t="shared" si="8" ref="BI1248:BI1279">IF(N1248="nulová",J1248,0)</f>
        <v>0</v>
      </c>
      <c r="BJ1248" s="92" t="s">
        <v>15</v>
      </c>
      <c r="BK1248" s="167">
        <f aca="true" t="shared" si="9" ref="BK1248:BK1279">ROUND(I1248*H1248,2)</f>
        <v>0</v>
      </c>
      <c r="BL1248" s="92" t="s">
        <v>288</v>
      </c>
      <c r="BM1248" s="166" t="s">
        <v>1640</v>
      </c>
    </row>
    <row r="1249" spans="2:65" s="99" customFormat="1" ht="24.2" customHeight="1">
      <c r="B1249" s="100"/>
      <c r="C1249" s="206" t="s">
        <v>1641</v>
      </c>
      <c r="D1249" s="206" t="s">
        <v>178</v>
      </c>
      <c r="E1249" s="207" t="s">
        <v>1642</v>
      </c>
      <c r="F1249" s="208" t="s">
        <v>1643</v>
      </c>
      <c r="G1249" s="209" t="s">
        <v>291</v>
      </c>
      <c r="H1249" s="210">
        <v>1</v>
      </c>
      <c r="I1249" s="4"/>
      <c r="J1249" s="211">
        <f t="shared" si="0"/>
        <v>0</v>
      </c>
      <c r="K1249" s="208" t="s">
        <v>3</v>
      </c>
      <c r="L1249" s="100"/>
      <c r="M1249" s="212" t="s">
        <v>3</v>
      </c>
      <c r="N1249" s="163" t="s">
        <v>42</v>
      </c>
      <c r="P1249" s="164">
        <f t="shared" si="1"/>
        <v>0</v>
      </c>
      <c r="Q1249" s="164">
        <v>0</v>
      </c>
      <c r="R1249" s="164">
        <f t="shared" si="2"/>
        <v>0</v>
      </c>
      <c r="S1249" s="164">
        <v>0</v>
      </c>
      <c r="T1249" s="165">
        <f t="shared" si="3"/>
        <v>0</v>
      </c>
      <c r="AR1249" s="166" t="s">
        <v>288</v>
      </c>
      <c r="AT1249" s="166" t="s">
        <v>178</v>
      </c>
      <c r="AU1249" s="166" t="s">
        <v>79</v>
      </c>
      <c r="AY1249" s="92" t="s">
        <v>176</v>
      </c>
      <c r="BE1249" s="167">
        <f t="shared" si="4"/>
        <v>0</v>
      </c>
      <c r="BF1249" s="167">
        <f t="shared" si="5"/>
        <v>0</v>
      </c>
      <c r="BG1249" s="167">
        <f t="shared" si="6"/>
        <v>0</v>
      </c>
      <c r="BH1249" s="167">
        <f t="shared" si="7"/>
        <v>0</v>
      </c>
      <c r="BI1249" s="167">
        <f t="shared" si="8"/>
        <v>0</v>
      </c>
      <c r="BJ1249" s="92" t="s">
        <v>15</v>
      </c>
      <c r="BK1249" s="167">
        <f t="shared" si="9"/>
        <v>0</v>
      </c>
      <c r="BL1249" s="92" t="s">
        <v>288</v>
      </c>
      <c r="BM1249" s="166" t="s">
        <v>1644</v>
      </c>
    </row>
    <row r="1250" spans="2:65" s="99" customFormat="1" ht="24.2" customHeight="1">
      <c r="B1250" s="100"/>
      <c r="C1250" s="206" t="s">
        <v>1645</v>
      </c>
      <c r="D1250" s="206" t="s">
        <v>178</v>
      </c>
      <c r="E1250" s="207" t="s">
        <v>1646</v>
      </c>
      <c r="F1250" s="208" t="s">
        <v>1647</v>
      </c>
      <c r="G1250" s="209" t="s">
        <v>291</v>
      </c>
      <c r="H1250" s="210">
        <v>1</v>
      </c>
      <c r="I1250" s="4"/>
      <c r="J1250" s="211">
        <f t="shared" si="0"/>
        <v>0</v>
      </c>
      <c r="K1250" s="208" t="s">
        <v>3</v>
      </c>
      <c r="L1250" s="100"/>
      <c r="M1250" s="212" t="s">
        <v>3</v>
      </c>
      <c r="N1250" s="163" t="s">
        <v>42</v>
      </c>
      <c r="P1250" s="164">
        <f t="shared" si="1"/>
        <v>0</v>
      </c>
      <c r="Q1250" s="164">
        <v>0</v>
      </c>
      <c r="R1250" s="164">
        <f t="shared" si="2"/>
        <v>0</v>
      </c>
      <c r="S1250" s="164">
        <v>0</v>
      </c>
      <c r="T1250" s="165">
        <f t="shared" si="3"/>
        <v>0</v>
      </c>
      <c r="AR1250" s="166" t="s">
        <v>288</v>
      </c>
      <c r="AT1250" s="166" t="s">
        <v>178</v>
      </c>
      <c r="AU1250" s="166" t="s">
        <v>79</v>
      </c>
      <c r="AY1250" s="92" t="s">
        <v>176</v>
      </c>
      <c r="BE1250" s="167">
        <f t="shared" si="4"/>
        <v>0</v>
      </c>
      <c r="BF1250" s="167">
        <f t="shared" si="5"/>
        <v>0</v>
      </c>
      <c r="BG1250" s="167">
        <f t="shared" si="6"/>
        <v>0</v>
      </c>
      <c r="BH1250" s="167">
        <f t="shared" si="7"/>
        <v>0</v>
      </c>
      <c r="BI1250" s="167">
        <f t="shared" si="8"/>
        <v>0</v>
      </c>
      <c r="BJ1250" s="92" t="s">
        <v>15</v>
      </c>
      <c r="BK1250" s="167">
        <f t="shared" si="9"/>
        <v>0</v>
      </c>
      <c r="BL1250" s="92" t="s">
        <v>288</v>
      </c>
      <c r="BM1250" s="166" t="s">
        <v>1648</v>
      </c>
    </row>
    <row r="1251" spans="2:65" s="99" customFormat="1" ht="24.2" customHeight="1">
      <c r="B1251" s="100"/>
      <c r="C1251" s="206" t="s">
        <v>1649</v>
      </c>
      <c r="D1251" s="206" t="s">
        <v>178</v>
      </c>
      <c r="E1251" s="207" t="s">
        <v>1650</v>
      </c>
      <c r="F1251" s="208" t="s">
        <v>1651</v>
      </c>
      <c r="G1251" s="209" t="s">
        <v>291</v>
      </c>
      <c r="H1251" s="210">
        <v>1</v>
      </c>
      <c r="I1251" s="4"/>
      <c r="J1251" s="211">
        <f t="shared" si="0"/>
        <v>0</v>
      </c>
      <c r="K1251" s="208" t="s">
        <v>3</v>
      </c>
      <c r="L1251" s="100"/>
      <c r="M1251" s="212" t="s">
        <v>3</v>
      </c>
      <c r="N1251" s="163" t="s">
        <v>42</v>
      </c>
      <c r="P1251" s="164">
        <f t="shared" si="1"/>
        <v>0</v>
      </c>
      <c r="Q1251" s="164">
        <v>0</v>
      </c>
      <c r="R1251" s="164">
        <f t="shared" si="2"/>
        <v>0</v>
      </c>
      <c r="S1251" s="164">
        <v>0</v>
      </c>
      <c r="T1251" s="165">
        <f t="shared" si="3"/>
        <v>0</v>
      </c>
      <c r="AR1251" s="166" t="s">
        <v>288</v>
      </c>
      <c r="AT1251" s="166" t="s">
        <v>178</v>
      </c>
      <c r="AU1251" s="166" t="s">
        <v>79</v>
      </c>
      <c r="AY1251" s="92" t="s">
        <v>176</v>
      </c>
      <c r="BE1251" s="167">
        <f t="shared" si="4"/>
        <v>0</v>
      </c>
      <c r="BF1251" s="167">
        <f t="shared" si="5"/>
        <v>0</v>
      </c>
      <c r="BG1251" s="167">
        <f t="shared" si="6"/>
        <v>0</v>
      </c>
      <c r="BH1251" s="167">
        <f t="shared" si="7"/>
        <v>0</v>
      </c>
      <c r="BI1251" s="167">
        <f t="shared" si="8"/>
        <v>0</v>
      </c>
      <c r="BJ1251" s="92" t="s">
        <v>15</v>
      </c>
      <c r="BK1251" s="167">
        <f t="shared" si="9"/>
        <v>0</v>
      </c>
      <c r="BL1251" s="92" t="s">
        <v>288</v>
      </c>
      <c r="BM1251" s="166" t="s">
        <v>1652</v>
      </c>
    </row>
    <row r="1252" spans="2:65" s="99" customFormat="1" ht="24.2" customHeight="1">
      <c r="B1252" s="100"/>
      <c r="C1252" s="206" t="s">
        <v>1653</v>
      </c>
      <c r="D1252" s="206" t="s">
        <v>178</v>
      </c>
      <c r="E1252" s="207" t="s">
        <v>1654</v>
      </c>
      <c r="F1252" s="208" t="s">
        <v>1655</v>
      </c>
      <c r="G1252" s="209" t="s">
        <v>291</v>
      </c>
      <c r="H1252" s="210">
        <v>1</v>
      </c>
      <c r="I1252" s="4"/>
      <c r="J1252" s="211">
        <f t="shared" si="0"/>
        <v>0</v>
      </c>
      <c r="K1252" s="208" t="s">
        <v>3</v>
      </c>
      <c r="L1252" s="100"/>
      <c r="M1252" s="212" t="s">
        <v>3</v>
      </c>
      <c r="N1252" s="163" t="s">
        <v>42</v>
      </c>
      <c r="P1252" s="164">
        <f t="shared" si="1"/>
        <v>0</v>
      </c>
      <c r="Q1252" s="164">
        <v>0</v>
      </c>
      <c r="R1252" s="164">
        <f t="shared" si="2"/>
        <v>0</v>
      </c>
      <c r="S1252" s="164">
        <v>0</v>
      </c>
      <c r="T1252" s="165">
        <f t="shared" si="3"/>
        <v>0</v>
      </c>
      <c r="AR1252" s="166" t="s">
        <v>288</v>
      </c>
      <c r="AT1252" s="166" t="s">
        <v>178</v>
      </c>
      <c r="AU1252" s="166" t="s">
        <v>79</v>
      </c>
      <c r="AY1252" s="92" t="s">
        <v>176</v>
      </c>
      <c r="BE1252" s="167">
        <f t="shared" si="4"/>
        <v>0</v>
      </c>
      <c r="BF1252" s="167">
        <f t="shared" si="5"/>
        <v>0</v>
      </c>
      <c r="BG1252" s="167">
        <f t="shared" si="6"/>
        <v>0</v>
      </c>
      <c r="BH1252" s="167">
        <f t="shared" si="7"/>
        <v>0</v>
      </c>
      <c r="BI1252" s="167">
        <f t="shared" si="8"/>
        <v>0</v>
      </c>
      <c r="BJ1252" s="92" t="s">
        <v>15</v>
      </c>
      <c r="BK1252" s="167">
        <f t="shared" si="9"/>
        <v>0</v>
      </c>
      <c r="BL1252" s="92" t="s">
        <v>288</v>
      </c>
      <c r="BM1252" s="166" t="s">
        <v>1656</v>
      </c>
    </row>
    <row r="1253" spans="2:65" s="99" customFormat="1" ht="24.2" customHeight="1">
      <c r="B1253" s="100"/>
      <c r="C1253" s="206" t="s">
        <v>1657</v>
      </c>
      <c r="D1253" s="206" t="s">
        <v>178</v>
      </c>
      <c r="E1253" s="207" t="s">
        <v>1658</v>
      </c>
      <c r="F1253" s="208" t="s">
        <v>1659</v>
      </c>
      <c r="G1253" s="209" t="s">
        <v>291</v>
      </c>
      <c r="H1253" s="210">
        <v>1</v>
      </c>
      <c r="I1253" s="4"/>
      <c r="J1253" s="211">
        <f t="shared" si="0"/>
        <v>0</v>
      </c>
      <c r="K1253" s="208" t="s">
        <v>3</v>
      </c>
      <c r="L1253" s="100"/>
      <c r="M1253" s="212" t="s">
        <v>3</v>
      </c>
      <c r="N1253" s="163" t="s">
        <v>42</v>
      </c>
      <c r="P1253" s="164">
        <f t="shared" si="1"/>
        <v>0</v>
      </c>
      <c r="Q1253" s="164">
        <v>0</v>
      </c>
      <c r="R1253" s="164">
        <f t="shared" si="2"/>
        <v>0</v>
      </c>
      <c r="S1253" s="164">
        <v>0</v>
      </c>
      <c r="T1253" s="165">
        <f t="shared" si="3"/>
        <v>0</v>
      </c>
      <c r="AR1253" s="166" t="s">
        <v>288</v>
      </c>
      <c r="AT1253" s="166" t="s">
        <v>178</v>
      </c>
      <c r="AU1253" s="166" t="s">
        <v>79</v>
      </c>
      <c r="AY1253" s="92" t="s">
        <v>176</v>
      </c>
      <c r="BE1253" s="167">
        <f t="shared" si="4"/>
        <v>0</v>
      </c>
      <c r="BF1253" s="167">
        <f t="shared" si="5"/>
        <v>0</v>
      </c>
      <c r="BG1253" s="167">
        <f t="shared" si="6"/>
        <v>0</v>
      </c>
      <c r="BH1253" s="167">
        <f t="shared" si="7"/>
        <v>0</v>
      </c>
      <c r="BI1253" s="167">
        <f t="shared" si="8"/>
        <v>0</v>
      </c>
      <c r="BJ1253" s="92" t="s">
        <v>15</v>
      </c>
      <c r="BK1253" s="167">
        <f t="shared" si="9"/>
        <v>0</v>
      </c>
      <c r="BL1253" s="92" t="s">
        <v>288</v>
      </c>
      <c r="BM1253" s="166" t="s">
        <v>1660</v>
      </c>
    </row>
    <row r="1254" spans="2:65" s="99" customFormat="1" ht="24.2" customHeight="1">
      <c r="B1254" s="100"/>
      <c r="C1254" s="206" t="s">
        <v>1661</v>
      </c>
      <c r="D1254" s="206" t="s">
        <v>178</v>
      </c>
      <c r="E1254" s="207" t="s">
        <v>1662</v>
      </c>
      <c r="F1254" s="208" t="s">
        <v>1663</v>
      </c>
      <c r="G1254" s="209" t="s">
        <v>291</v>
      </c>
      <c r="H1254" s="210">
        <v>1</v>
      </c>
      <c r="I1254" s="4"/>
      <c r="J1254" s="211">
        <f t="shared" si="0"/>
        <v>0</v>
      </c>
      <c r="K1254" s="208" t="s">
        <v>3</v>
      </c>
      <c r="L1254" s="100"/>
      <c r="M1254" s="212" t="s">
        <v>3</v>
      </c>
      <c r="N1254" s="163" t="s">
        <v>42</v>
      </c>
      <c r="P1254" s="164">
        <f t="shared" si="1"/>
        <v>0</v>
      </c>
      <c r="Q1254" s="164">
        <v>0</v>
      </c>
      <c r="R1254" s="164">
        <f t="shared" si="2"/>
        <v>0</v>
      </c>
      <c r="S1254" s="164">
        <v>0</v>
      </c>
      <c r="T1254" s="165">
        <f t="shared" si="3"/>
        <v>0</v>
      </c>
      <c r="AR1254" s="166" t="s">
        <v>288</v>
      </c>
      <c r="AT1254" s="166" t="s">
        <v>178</v>
      </c>
      <c r="AU1254" s="166" t="s">
        <v>79</v>
      </c>
      <c r="AY1254" s="92" t="s">
        <v>176</v>
      </c>
      <c r="BE1254" s="167">
        <f t="shared" si="4"/>
        <v>0</v>
      </c>
      <c r="BF1254" s="167">
        <f t="shared" si="5"/>
        <v>0</v>
      </c>
      <c r="BG1254" s="167">
        <f t="shared" si="6"/>
        <v>0</v>
      </c>
      <c r="BH1254" s="167">
        <f t="shared" si="7"/>
        <v>0</v>
      </c>
      <c r="BI1254" s="167">
        <f t="shared" si="8"/>
        <v>0</v>
      </c>
      <c r="BJ1254" s="92" t="s">
        <v>15</v>
      </c>
      <c r="BK1254" s="167">
        <f t="shared" si="9"/>
        <v>0</v>
      </c>
      <c r="BL1254" s="92" t="s">
        <v>288</v>
      </c>
      <c r="BM1254" s="166" t="s">
        <v>1664</v>
      </c>
    </row>
    <row r="1255" spans="2:65" s="99" customFormat="1" ht="24.2" customHeight="1">
      <c r="B1255" s="100"/>
      <c r="C1255" s="206" t="s">
        <v>1665</v>
      </c>
      <c r="D1255" s="206" t="s">
        <v>178</v>
      </c>
      <c r="E1255" s="207" t="s">
        <v>1666</v>
      </c>
      <c r="F1255" s="208" t="s">
        <v>1667</v>
      </c>
      <c r="G1255" s="209" t="s">
        <v>291</v>
      </c>
      <c r="H1255" s="210">
        <v>1</v>
      </c>
      <c r="I1255" s="4"/>
      <c r="J1255" s="211">
        <f t="shared" si="0"/>
        <v>0</v>
      </c>
      <c r="K1255" s="208" t="s">
        <v>3</v>
      </c>
      <c r="L1255" s="100"/>
      <c r="M1255" s="212" t="s">
        <v>3</v>
      </c>
      <c r="N1255" s="163" t="s">
        <v>42</v>
      </c>
      <c r="P1255" s="164">
        <f t="shared" si="1"/>
        <v>0</v>
      </c>
      <c r="Q1255" s="164">
        <v>0</v>
      </c>
      <c r="R1255" s="164">
        <f t="shared" si="2"/>
        <v>0</v>
      </c>
      <c r="S1255" s="164">
        <v>0</v>
      </c>
      <c r="T1255" s="165">
        <f t="shared" si="3"/>
        <v>0</v>
      </c>
      <c r="AR1255" s="166" t="s">
        <v>288</v>
      </c>
      <c r="AT1255" s="166" t="s">
        <v>178</v>
      </c>
      <c r="AU1255" s="166" t="s">
        <v>79</v>
      </c>
      <c r="AY1255" s="92" t="s">
        <v>176</v>
      </c>
      <c r="BE1255" s="167">
        <f t="shared" si="4"/>
        <v>0</v>
      </c>
      <c r="BF1255" s="167">
        <f t="shared" si="5"/>
        <v>0</v>
      </c>
      <c r="BG1255" s="167">
        <f t="shared" si="6"/>
        <v>0</v>
      </c>
      <c r="BH1255" s="167">
        <f t="shared" si="7"/>
        <v>0</v>
      </c>
      <c r="BI1255" s="167">
        <f t="shared" si="8"/>
        <v>0</v>
      </c>
      <c r="BJ1255" s="92" t="s">
        <v>15</v>
      </c>
      <c r="BK1255" s="167">
        <f t="shared" si="9"/>
        <v>0</v>
      </c>
      <c r="BL1255" s="92" t="s">
        <v>288</v>
      </c>
      <c r="BM1255" s="166" t="s">
        <v>1668</v>
      </c>
    </row>
    <row r="1256" spans="2:65" s="99" customFormat="1" ht="24.2" customHeight="1">
      <c r="B1256" s="100"/>
      <c r="C1256" s="206" t="s">
        <v>1669</v>
      </c>
      <c r="D1256" s="206" t="s">
        <v>178</v>
      </c>
      <c r="E1256" s="207" t="s">
        <v>1670</v>
      </c>
      <c r="F1256" s="208" t="s">
        <v>1671</v>
      </c>
      <c r="G1256" s="209" t="s">
        <v>291</v>
      </c>
      <c r="H1256" s="210">
        <v>1</v>
      </c>
      <c r="I1256" s="4"/>
      <c r="J1256" s="211">
        <f t="shared" si="0"/>
        <v>0</v>
      </c>
      <c r="K1256" s="208" t="s">
        <v>3</v>
      </c>
      <c r="L1256" s="100"/>
      <c r="M1256" s="212" t="s">
        <v>3</v>
      </c>
      <c r="N1256" s="163" t="s">
        <v>42</v>
      </c>
      <c r="P1256" s="164">
        <f t="shared" si="1"/>
        <v>0</v>
      </c>
      <c r="Q1256" s="164">
        <v>0</v>
      </c>
      <c r="R1256" s="164">
        <f t="shared" si="2"/>
        <v>0</v>
      </c>
      <c r="S1256" s="164">
        <v>0</v>
      </c>
      <c r="T1256" s="165">
        <f t="shared" si="3"/>
        <v>0</v>
      </c>
      <c r="AR1256" s="166" t="s">
        <v>288</v>
      </c>
      <c r="AT1256" s="166" t="s">
        <v>178</v>
      </c>
      <c r="AU1256" s="166" t="s">
        <v>79</v>
      </c>
      <c r="AY1256" s="92" t="s">
        <v>176</v>
      </c>
      <c r="BE1256" s="167">
        <f t="shared" si="4"/>
        <v>0</v>
      </c>
      <c r="BF1256" s="167">
        <f t="shared" si="5"/>
        <v>0</v>
      </c>
      <c r="BG1256" s="167">
        <f t="shared" si="6"/>
        <v>0</v>
      </c>
      <c r="BH1256" s="167">
        <f t="shared" si="7"/>
        <v>0</v>
      </c>
      <c r="BI1256" s="167">
        <f t="shared" si="8"/>
        <v>0</v>
      </c>
      <c r="BJ1256" s="92" t="s">
        <v>15</v>
      </c>
      <c r="BK1256" s="167">
        <f t="shared" si="9"/>
        <v>0</v>
      </c>
      <c r="BL1256" s="92" t="s">
        <v>288</v>
      </c>
      <c r="BM1256" s="166" t="s">
        <v>1672</v>
      </c>
    </row>
    <row r="1257" spans="2:65" s="99" customFormat="1" ht="24.2" customHeight="1">
      <c r="B1257" s="100"/>
      <c r="C1257" s="206" t="s">
        <v>1673</v>
      </c>
      <c r="D1257" s="206" t="s">
        <v>178</v>
      </c>
      <c r="E1257" s="207" t="s">
        <v>1674</v>
      </c>
      <c r="F1257" s="208" t="s">
        <v>1675</v>
      </c>
      <c r="G1257" s="209" t="s">
        <v>291</v>
      </c>
      <c r="H1257" s="210">
        <v>1</v>
      </c>
      <c r="I1257" s="4"/>
      <c r="J1257" s="211">
        <f t="shared" si="0"/>
        <v>0</v>
      </c>
      <c r="K1257" s="208" t="s">
        <v>3</v>
      </c>
      <c r="L1257" s="100"/>
      <c r="M1257" s="212" t="s">
        <v>3</v>
      </c>
      <c r="N1257" s="163" t="s">
        <v>42</v>
      </c>
      <c r="P1257" s="164">
        <f t="shared" si="1"/>
        <v>0</v>
      </c>
      <c r="Q1257" s="164">
        <v>0</v>
      </c>
      <c r="R1257" s="164">
        <f t="shared" si="2"/>
        <v>0</v>
      </c>
      <c r="S1257" s="164">
        <v>0</v>
      </c>
      <c r="T1257" s="165">
        <f t="shared" si="3"/>
        <v>0</v>
      </c>
      <c r="AR1257" s="166" t="s">
        <v>288</v>
      </c>
      <c r="AT1257" s="166" t="s">
        <v>178</v>
      </c>
      <c r="AU1257" s="166" t="s">
        <v>79</v>
      </c>
      <c r="AY1257" s="92" t="s">
        <v>176</v>
      </c>
      <c r="BE1257" s="167">
        <f t="shared" si="4"/>
        <v>0</v>
      </c>
      <c r="BF1257" s="167">
        <f t="shared" si="5"/>
        <v>0</v>
      </c>
      <c r="BG1257" s="167">
        <f t="shared" si="6"/>
        <v>0</v>
      </c>
      <c r="BH1257" s="167">
        <f t="shared" si="7"/>
        <v>0</v>
      </c>
      <c r="BI1257" s="167">
        <f t="shared" si="8"/>
        <v>0</v>
      </c>
      <c r="BJ1257" s="92" t="s">
        <v>15</v>
      </c>
      <c r="BK1257" s="167">
        <f t="shared" si="9"/>
        <v>0</v>
      </c>
      <c r="BL1257" s="92" t="s">
        <v>288</v>
      </c>
      <c r="BM1257" s="166" t="s">
        <v>1676</v>
      </c>
    </row>
    <row r="1258" spans="2:65" s="99" customFormat="1" ht="24.2" customHeight="1">
      <c r="B1258" s="100"/>
      <c r="C1258" s="206" t="s">
        <v>1677</v>
      </c>
      <c r="D1258" s="206" t="s">
        <v>178</v>
      </c>
      <c r="E1258" s="207" t="s">
        <v>1678</v>
      </c>
      <c r="F1258" s="208" t="s">
        <v>1679</v>
      </c>
      <c r="G1258" s="209" t="s">
        <v>291</v>
      </c>
      <c r="H1258" s="210">
        <v>1</v>
      </c>
      <c r="I1258" s="4"/>
      <c r="J1258" s="211">
        <f t="shared" si="0"/>
        <v>0</v>
      </c>
      <c r="K1258" s="208" t="s">
        <v>3</v>
      </c>
      <c r="L1258" s="100"/>
      <c r="M1258" s="212" t="s">
        <v>3</v>
      </c>
      <c r="N1258" s="163" t="s">
        <v>42</v>
      </c>
      <c r="P1258" s="164">
        <f t="shared" si="1"/>
        <v>0</v>
      </c>
      <c r="Q1258" s="164">
        <v>0</v>
      </c>
      <c r="R1258" s="164">
        <f t="shared" si="2"/>
        <v>0</v>
      </c>
      <c r="S1258" s="164">
        <v>0</v>
      </c>
      <c r="T1258" s="165">
        <f t="shared" si="3"/>
        <v>0</v>
      </c>
      <c r="AR1258" s="166" t="s">
        <v>288</v>
      </c>
      <c r="AT1258" s="166" t="s">
        <v>178</v>
      </c>
      <c r="AU1258" s="166" t="s">
        <v>79</v>
      </c>
      <c r="AY1258" s="92" t="s">
        <v>176</v>
      </c>
      <c r="BE1258" s="167">
        <f t="shared" si="4"/>
        <v>0</v>
      </c>
      <c r="BF1258" s="167">
        <f t="shared" si="5"/>
        <v>0</v>
      </c>
      <c r="BG1258" s="167">
        <f t="shared" si="6"/>
        <v>0</v>
      </c>
      <c r="BH1258" s="167">
        <f t="shared" si="7"/>
        <v>0</v>
      </c>
      <c r="BI1258" s="167">
        <f t="shared" si="8"/>
        <v>0</v>
      </c>
      <c r="BJ1258" s="92" t="s">
        <v>15</v>
      </c>
      <c r="BK1258" s="167">
        <f t="shared" si="9"/>
        <v>0</v>
      </c>
      <c r="BL1258" s="92" t="s">
        <v>288</v>
      </c>
      <c r="BM1258" s="166" t="s">
        <v>1680</v>
      </c>
    </row>
    <row r="1259" spans="2:65" s="99" customFormat="1" ht="24.2" customHeight="1">
      <c r="B1259" s="100"/>
      <c r="C1259" s="206" t="s">
        <v>1681</v>
      </c>
      <c r="D1259" s="206" t="s">
        <v>178</v>
      </c>
      <c r="E1259" s="207" t="s">
        <v>1682</v>
      </c>
      <c r="F1259" s="208" t="s">
        <v>1683</v>
      </c>
      <c r="G1259" s="209" t="s">
        <v>291</v>
      </c>
      <c r="H1259" s="210">
        <v>1</v>
      </c>
      <c r="I1259" s="4"/>
      <c r="J1259" s="211">
        <f t="shared" si="0"/>
        <v>0</v>
      </c>
      <c r="K1259" s="208" t="s">
        <v>3</v>
      </c>
      <c r="L1259" s="100"/>
      <c r="M1259" s="212" t="s">
        <v>3</v>
      </c>
      <c r="N1259" s="163" t="s">
        <v>42</v>
      </c>
      <c r="P1259" s="164">
        <f t="shared" si="1"/>
        <v>0</v>
      </c>
      <c r="Q1259" s="164">
        <v>0</v>
      </c>
      <c r="R1259" s="164">
        <f t="shared" si="2"/>
        <v>0</v>
      </c>
      <c r="S1259" s="164">
        <v>0</v>
      </c>
      <c r="T1259" s="165">
        <f t="shared" si="3"/>
        <v>0</v>
      </c>
      <c r="AR1259" s="166" t="s">
        <v>288</v>
      </c>
      <c r="AT1259" s="166" t="s">
        <v>178</v>
      </c>
      <c r="AU1259" s="166" t="s">
        <v>79</v>
      </c>
      <c r="AY1259" s="92" t="s">
        <v>176</v>
      </c>
      <c r="BE1259" s="167">
        <f t="shared" si="4"/>
        <v>0</v>
      </c>
      <c r="BF1259" s="167">
        <f t="shared" si="5"/>
        <v>0</v>
      </c>
      <c r="BG1259" s="167">
        <f t="shared" si="6"/>
        <v>0</v>
      </c>
      <c r="BH1259" s="167">
        <f t="shared" si="7"/>
        <v>0</v>
      </c>
      <c r="BI1259" s="167">
        <f t="shared" si="8"/>
        <v>0</v>
      </c>
      <c r="BJ1259" s="92" t="s">
        <v>15</v>
      </c>
      <c r="BK1259" s="167">
        <f t="shared" si="9"/>
        <v>0</v>
      </c>
      <c r="BL1259" s="92" t="s">
        <v>288</v>
      </c>
      <c r="BM1259" s="166" t="s">
        <v>1684</v>
      </c>
    </row>
    <row r="1260" spans="2:65" s="99" customFormat="1" ht="24.2" customHeight="1">
      <c r="B1260" s="100"/>
      <c r="C1260" s="206" t="s">
        <v>1685</v>
      </c>
      <c r="D1260" s="206" t="s">
        <v>178</v>
      </c>
      <c r="E1260" s="207" t="s">
        <v>1686</v>
      </c>
      <c r="F1260" s="208" t="s">
        <v>1687</v>
      </c>
      <c r="G1260" s="209" t="s">
        <v>291</v>
      </c>
      <c r="H1260" s="210">
        <v>1</v>
      </c>
      <c r="I1260" s="4"/>
      <c r="J1260" s="211">
        <f t="shared" si="0"/>
        <v>0</v>
      </c>
      <c r="K1260" s="208" t="s">
        <v>3</v>
      </c>
      <c r="L1260" s="100"/>
      <c r="M1260" s="212" t="s">
        <v>3</v>
      </c>
      <c r="N1260" s="163" t="s">
        <v>42</v>
      </c>
      <c r="P1260" s="164">
        <f t="shared" si="1"/>
        <v>0</v>
      </c>
      <c r="Q1260" s="164">
        <v>0</v>
      </c>
      <c r="R1260" s="164">
        <f t="shared" si="2"/>
        <v>0</v>
      </c>
      <c r="S1260" s="164">
        <v>0</v>
      </c>
      <c r="T1260" s="165">
        <f t="shared" si="3"/>
        <v>0</v>
      </c>
      <c r="AR1260" s="166" t="s">
        <v>288</v>
      </c>
      <c r="AT1260" s="166" t="s">
        <v>178</v>
      </c>
      <c r="AU1260" s="166" t="s">
        <v>79</v>
      </c>
      <c r="AY1260" s="92" t="s">
        <v>176</v>
      </c>
      <c r="BE1260" s="167">
        <f t="shared" si="4"/>
        <v>0</v>
      </c>
      <c r="BF1260" s="167">
        <f t="shared" si="5"/>
        <v>0</v>
      </c>
      <c r="BG1260" s="167">
        <f t="shared" si="6"/>
        <v>0</v>
      </c>
      <c r="BH1260" s="167">
        <f t="shared" si="7"/>
        <v>0</v>
      </c>
      <c r="BI1260" s="167">
        <f t="shared" si="8"/>
        <v>0</v>
      </c>
      <c r="BJ1260" s="92" t="s">
        <v>15</v>
      </c>
      <c r="BK1260" s="167">
        <f t="shared" si="9"/>
        <v>0</v>
      </c>
      <c r="BL1260" s="92" t="s">
        <v>288</v>
      </c>
      <c r="BM1260" s="166" t="s">
        <v>1688</v>
      </c>
    </row>
    <row r="1261" spans="2:65" s="99" customFormat="1" ht="24.2" customHeight="1">
      <c r="B1261" s="100"/>
      <c r="C1261" s="206" t="s">
        <v>1689</v>
      </c>
      <c r="D1261" s="206" t="s">
        <v>178</v>
      </c>
      <c r="E1261" s="207" t="s">
        <v>1690</v>
      </c>
      <c r="F1261" s="208" t="s">
        <v>1691</v>
      </c>
      <c r="G1261" s="209" t="s">
        <v>291</v>
      </c>
      <c r="H1261" s="210">
        <v>1</v>
      </c>
      <c r="I1261" s="4"/>
      <c r="J1261" s="211">
        <f t="shared" si="0"/>
        <v>0</v>
      </c>
      <c r="K1261" s="208" t="s">
        <v>3</v>
      </c>
      <c r="L1261" s="100"/>
      <c r="M1261" s="212" t="s">
        <v>3</v>
      </c>
      <c r="N1261" s="163" t="s">
        <v>42</v>
      </c>
      <c r="P1261" s="164">
        <f t="shared" si="1"/>
        <v>0</v>
      </c>
      <c r="Q1261" s="164">
        <v>0</v>
      </c>
      <c r="R1261" s="164">
        <f t="shared" si="2"/>
        <v>0</v>
      </c>
      <c r="S1261" s="164">
        <v>0</v>
      </c>
      <c r="T1261" s="165">
        <f t="shared" si="3"/>
        <v>0</v>
      </c>
      <c r="AR1261" s="166" t="s">
        <v>288</v>
      </c>
      <c r="AT1261" s="166" t="s">
        <v>178</v>
      </c>
      <c r="AU1261" s="166" t="s">
        <v>79</v>
      </c>
      <c r="AY1261" s="92" t="s">
        <v>176</v>
      </c>
      <c r="BE1261" s="167">
        <f t="shared" si="4"/>
        <v>0</v>
      </c>
      <c r="BF1261" s="167">
        <f t="shared" si="5"/>
        <v>0</v>
      </c>
      <c r="BG1261" s="167">
        <f t="shared" si="6"/>
        <v>0</v>
      </c>
      <c r="BH1261" s="167">
        <f t="shared" si="7"/>
        <v>0</v>
      </c>
      <c r="BI1261" s="167">
        <f t="shared" si="8"/>
        <v>0</v>
      </c>
      <c r="BJ1261" s="92" t="s">
        <v>15</v>
      </c>
      <c r="BK1261" s="167">
        <f t="shared" si="9"/>
        <v>0</v>
      </c>
      <c r="BL1261" s="92" t="s">
        <v>288</v>
      </c>
      <c r="BM1261" s="166" t="s">
        <v>1692</v>
      </c>
    </row>
    <row r="1262" spans="2:65" s="99" customFormat="1" ht="24.2" customHeight="1">
      <c r="B1262" s="100"/>
      <c r="C1262" s="206" t="s">
        <v>1693</v>
      </c>
      <c r="D1262" s="206" t="s">
        <v>178</v>
      </c>
      <c r="E1262" s="207" t="s">
        <v>1694</v>
      </c>
      <c r="F1262" s="208" t="s">
        <v>1695</v>
      </c>
      <c r="G1262" s="209" t="s">
        <v>291</v>
      </c>
      <c r="H1262" s="210">
        <v>1</v>
      </c>
      <c r="I1262" s="4"/>
      <c r="J1262" s="211">
        <f t="shared" si="0"/>
        <v>0</v>
      </c>
      <c r="K1262" s="208" t="s">
        <v>3</v>
      </c>
      <c r="L1262" s="100"/>
      <c r="M1262" s="212" t="s">
        <v>3</v>
      </c>
      <c r="N1262" s="163" t="s">
        <v>42</v>
      </c>
      <c r="P1262" s="164">
        <f t="shared" si="1"/>
        <v>0</v>
      </c>
      <c r="Q1262" s="164">
        <v>0</v>
      </c>
      <c r="R1262" s="164">
        <f t="shared" si="2"/>
        <v>0</v>
      </c>
      <c r="S1262" s="164">
        <v>0</v>
      </c>
      <c r="T1262" s="165">
        <f t="shared" si="3"/>
        <v>0</v>
      </c>
      <c r="AR1262" s="166" t="s">
        <v>288</v>
      </c>
      <c r="AT1262" s="166" t="s">
        <v>178</v>
      </c>
      <c r="AU1262" s="166" t="s">
        <v>79</v>
      </c>
      <c r="AY1262" s="92" t="s">
        <v>176</v>
      </c>
      <c r="BE1262" s="167">
        <f t="shared" si="4"/>
        <v>0</v>
      </c>
      <c r="BF1262" s="167">
        <f t="shared" si="5"/>
        <v>0</v>
      </c>
      <c r="BG1262" s="167">
        <f t="shared" si="6"/>
        <v>0</v>
      </c>
      <c r="BH1262" s="167">
        <f t="shared" si="7"/>
        <v>0</v>
      </c>
      <c r="BI1262" s="167">
        <f t="shared" si="8"/>
        <v>0</v>
      </c>
      <c r="BJ1262" s="92" t="s">
        <v>15</v>
      </c>
      <c r="BK1262" s="167">
        <f t="shared" si="9"/>
        <v>0</v>
      </c>
      <c r="BL1262" s="92" t="s">
        <v>288</v>
      </c>
      <c r="BM1262" s="166" t="s">
        <v>1696</v>
      </c>
    </row>
    <row r="1263" spans="2:65" s="99" customFormat="1" ht="24.2" customHeight="1">
      <c r="B1263" s="100"/>
      <c r="C1263" s="206" t="s">
        <v>1697</v>
      </c>
      <c r="D1263" s="206" t="s">
        <v>178</v>
      </c>
      <c r="E1263" s="207" t="s">
        <v>1698</v>
      </c>
      <c r="F1263" s="208" t="s">
        <v>1699</v>
      </c>
      <c r="G1263" s="209" t="s">
        <v>291</v>
      </c>
      <c r="H1263" s="210">
        <v>1</v>
      </c>
      <c r="I1263" s="4"/>
      <c r="J1263" s="211">
        <f t="shared" si="0"/>
        <v>0</v>
      </c>
      <c r="K1263" s="208" t="s">
        <v>3</v>
      </c>
      <c r="L1263" s="100"/>
      <c r="M1263" s="212" t="s">
        <v>3</v>
      </c>
      <c r="N1263" s="163" t="s">
        <v>42</v>
      </c>
      <c r="P1263" s="164">
        <f t="shared" si="1"/>
        <v>0</v>
      </c>
      <c r="Q1263" s="164">
        <v>0</v>
      </c>
      <c r="R1263" s="164">
        <f t="shared" si="2"/>
        <v>0</v>
      </c>
      <c r="S1263" s="164">
        <v>0</v>
      </c>
      <c r="T1263" s="165">
        <f t="shared" si="3"/>
        <v>0</v>
      </c>
      <c r="AR1263" s="166" t="s">
        <v>288</v>
      </c>
      <c r="AT1263" s="166" t="s">
        <v>178</v>
      </c>
      <c r="AU1263" s="166" t="s">
        <v>79</v>
      </c>
      <c r="AY1263" s="92" t="s">
        <v>176</v>
      </c>
      <c r="BE1263" s="167">
        <f t="shared" si="4"/>
        <v>0</v>
      </c>
      <c r="BF1263" s="167">
        <f t="shared" si="5"/>
        <v>0</v>
      </c>
      <c r="BG1263" s="167">
        <f t="shared" si="6"/>
        <v>0</v>
      </c>
      <c r="BH1263" s="167">
        <f t="shared" si="7"/>
        <v>0</v>
      </c>
      <c r="BI1263" s="167">
        <f t="shared" si="8"/>
        <v>0</v>
      </c>
      <c r="BJ1263" s="92" t="s">
        <v>15</v>
      </c>
      <c r="BK1263" s="167">
        <f t="shared" si="9"/>
        <v>0</v>
      </c>
      <c r="BL1263" s="92" t="s">
        <v>288</v>
      </c>
      <c r="BM1263" s="166" t="s">
        <v>1700</v>
      </c>
    </row>
    <row r="1264" spans="2:65" s="99" customFormat="1" ht="24.2" customHeight="1">
      <c r="B1264" s="100"/>
      <c r="C1264" s="206" t="s">
        <v>1701</v>
      </c>
      <c r="D1264" s="206" t="s">
        <v>178</v>
      </c>
      <c r="E1264" s="207" t="s">
        <v>1702</v>
      </c>
      <c r="F1264" s="208" t="s">
        <v>1703</v>
      </c>
      <c r="G1264" s="209" t="s">
        <v>291</v>
      </c>
      <c r="H1264" s="210">
        <v>1</v>
      </c>
      <c r="I1264" s="4"/>
      <c r="J1264" s="211">
        <f t="shared" si="0"/>
        <v>0</v>
      </c>
      <c r="K1264" s="208" t="s">
        <v>3</v>
      </c>
      <c r="L1264" s="100"/>
      <c r="M1264" s="212" t="s">
        <v>3</v>
      </c>
      <c r="N1264" s="163" t="s">
        <v>42</v>
      </c>
      <c r="P1264" s="164">
        <f t="shared" si="1"/>
        <v>0</v>
      </c>
      <c r="Q1264" s="164">
        <v>0</v>
      </c>
      <c r="R1264" s="164">
        <f t="shared" si="2"/>
        <v>0</v>
      </c>
      <c r="S1264" s="164">
        <v>0</v>
      </c>
      <c r="T1264" s="165">
        <f t="shared" si="3"/>
        <v>0</v>
      </c>
      <c r="AR1264" s="166" t="s">
        <v>288</v>
      </c>
      <c r="AT1264" s="166" t="s">
        <v>178</v>
      </c>
      <c r="AU1264" s="166" t="s">
        <v>79</v>
      </c>
      <c r="AY1264" s="92" t="s">
        <v>176</v>
      </c>
      <c r="BE1264" s="167">
        <f t="shared" si="4"/>
        <v>0</v>
      </c>
      <c r="BF1264" s="167">
        <f t="shared" si="5"/>
        <v>0</v>
      </c>
      <c r="BG1264" s="167">
        <f t="shared" si="6"/>
        <v>0</v>
      </c>
      <c r="BH1264" s="167">
        <f t="shared" si="7"/>
        <v>0</v>
      </c>
      <c r="BI1264" s="167">
        <f t="shared" si="8"/>
        <v>0</v>
      </c>
      <c r="BJ1264" s="92" t="s">
        <v>15</v>
      </c>
      <c r="BK1264" s="167">
        <f t="shared" si="9"/>
        <v>0</v>
      </c>
      <c r="BL1264" s="92" t="s">
        <v>288</v>
      </c>
      <c r="BM1264" s="166" t="s">
        <v>1704</v>
      </c>
    </row>
    <row r="1265" spans="2:65" s="99" customFormat="1" ht="24.2" customHeight="1">
      <c r="B1265" s="100"/>
      <c r="C1265" s="206" t="s">
        <v>1705</v>
      </c>
      <c r="D1265" s="206" t="s">
        <v>178</v>
      </c>
      <c r="E1265" s="207" t="s">
        <v>1706</v>
      </c>
      <c r="F1265" s="208" t="s">
        <v>1707</v>
      </c>
      <c r="G1265" s="209" t="s">
        <v>291</v>
      </c>
      <c r="H1265" s="210">
        <v>1</v>
      </c>
      <c r="I1265" s="4"/>
      <c r="J1265" s="211">
        <f t="shared" si="0"/>
        <v>0</v>
      </c>
      <c r="K1265" s="208" t="s">
        <v>3</v>
      </c>
      <c r="L1265" s="100"/>
      <c r="M1265" s="212" t="s">
        <v>3</v>
      </c>
      <c r="N1265" s="163" t="s">
        <v>42</v>
      </c>
      <c r="P1265" s="164">
        <f t="shared" si="1"/>
        <v>0</v>
      </c>
      <c r="Q1265" s="164">
        <v>0</v>
      </c>
      <c r="R1265" s="164">
        <f t="shared" si="2"/>
        <v>0</v>
      </c>
      <c r="S1265" s="164">
        <v>0</v>
      </c>
      <c r="T1265" s="165">
        <f t="shared" si="3"/>
        <v>0</v>
      </c>
      <c r="AR1265" s="166" t="s">
        <v>288</v>
      </c>
      <c r="AT1265" s="166" t="s">
        <v>178</v>
      </c>
      <c r="AU1265" s="166" t="s">
        <v>79</v>
      </c>
      <c r="AY1265" s="92" t="s">
        <v>176</v>
      </c>
      <c r="BE1265" s="167">
        <f t="shared" si="4"/>
        <v>0</v>
      </c>
      <c r="BF1265" s="167">
        <f t="shared" si="5"/>
        <v>0</v>
      </c>
      <c r="BG1265" s="167">
        <f t="shared" si="6"/>
        <v>0</v>
      </c>
      <c r="BH1265" s="167">
        <f t="shared" si="7"/>
        <v>0</v>
      </c>
      <c r="BI1265" s="167">
        <f t="shared" si="8"/>
        <v>0</v>
      </c>
      <c r="BJ1265" s="92" t="s">
        <v>15</v>
      </c>
      <c r="BK1265" s="167">
        <f t="shared" si="9"/>
        <v>0</v>
      </c>
      <c r="BL1265" s="92" t="s">
        <v>288</v>
      </c>
      <c r="BM1265" s="166" t="s">
        <v>1708</v>
      </c>
    </row>
    <row r="1266" spans="2:65" s="99" customFormat="1" ht="24.2" customHeight="1">
      <c r="B1266" s="100"/>
      <c r="C1266" s="206" t="s">
        <v>1709</v>
      </c>
      <c r="D1266" s="206" t="s">
        <v>178</v>
      </c>
      <c r="E1266" s="207" t="s">
        <v>1710</v>
      </c>
      <c r="F1266" s="208" t="s">
        <v>1711</v>
      </c>
      <c r="G1266" s="209" t="s">
        <v>291</v>
      </c>
      <c r="H1266" s="210">
        <v>1</v>
      </c>
      <c r="I1266" s="4"/>
      <c r="J1266" s="211">
        <f t="shared" si="0"/>
        <v>0</v>
      </c>
      <c r="K1266" s="208" t="s">
        <v>3</v>
      </c>
      <c r="L1266" s="100"/>
      <c r="M1266" s="212" t="s">
        <v>3</v>
      </c>
      <c r="N1266" s="163" t="s">
        <v>42</v>
      </c>
      <c r="P1266" s="164">
        <f t="shared" si="1"/>
        <v>0</v>
      </c>
      <c r="Q1266" s="164">
        <v>0</v>
      </c>
      <c r="R1266" s="164">
        <f t="shared" si="2"/>
        <v>0</v>
      </c>
      <c r="S1266" s="164">
        <v>0</v>
      </c>
      <c r="T1266" s="165">
        <f t="shared" si="3"/>
        <v>0</v>
      </c>
      <c r="AR1266" s="166" t="s">
        <v>288</v>
      </c>
      <c r="AT1266" s="166" t="s">
        <v>178</v>
      </c>
      <c r="AU1266" s="166" t="s">
        <v>79</v>
      </c>
      <c r="AY1266" s="92" t="s">
        <v>176</v>
      </c>
      <c r="BE1266" s="167">
        <f t="shared" si="4"/>
        <v>0</v>
      </c>
      <c r="BF1266" s="167">
        <f t="shared" si="5"/>
        <v>0</v>
      </c>
      <c r="BG1266" s="167">
        <f t="shared" si="6"/>
        <v>0</v>
      </c>
      <c r="BH1266" s="167">
        <f t="shared" si="7"/>
        <v>0</v>
      </c>
      <c r="BI1266" s="167">
        <f t="shared" si="8"/>
        <v>0</v>
      </c>
      <c r="BJ1266" s="92" t="s">
        <v>15</v>
      </c>
      <c r="BK1266" s="167">
        <f t="shared" si="9"/>
        <v>0</v>
      </c>
      <c r="BL1266" s="92" t="s">
        <v>288</v>
      </c>
      <c r="BM1266" s="166" t="s">
        <v>1712</v>
      </c>
    </row>
    <row r="1267" spans="2:65" s="99" customFormat="1" ht="24.2" customHeight="1">
      <c r="B1267" s="100"/>
      <c r="C1267" s="206" t="s">
        <v>1713</v>
      </c>
      <c r="D1267" s="206" t="s">
        <v>178</v>
      </c>
      <c r="E1267" s="207" t="s">
        <v>1714</v>
      </c>
      <c r="F1267" s="208" t="s">
        <v>1715</v>
      </c>
      <c r="G1267" s="209" t="s">
        <v>291</v>
      </c>
      <c r="H1267" s="210">
        <v>1</v>
      </c>
      <c r="I1267" s="4"/>
      <c r="J1267" s="211">
        <f t="shared" si="0"/>
        <v>0</v>
      </c>
      <c r="K1267" s="208" t="s">
        <v>3</v>
      </c>
      <c r="L1267" s="100"/>
      <c r="M1267" s="212" t="s">
        <v>3</v>
      </c>
      <c r="N1267" s="163" t="s">
        <v>42</v>
      </c>
      <c r="P1267" s="164">
        <f t="shared" si="1"/>
        <v>0</v>
      </c>
      <c r="Q1267" s="164">
        <v>0</v>
      </c>
      <c r="R1267" s="164">
        <f t="shared" si="2"/>
        <v>0</v>
      </c>
      <c r="S1267" s="164">
        <v>0</v>
      </c>
      <c r="T1267" s="165">
        <f t="shared" si="3"/>
        <v>0</v>
      </c>
      <c r="AR1267" s="166" t="s">
        <v>288</v>
      </c>
      <c r="AT1267" s="166" t="s">
        <v>178</v>
      </c>
      <c r="AU1267" s="166" t="s">
        <v>79</v>
      </c>
      <c r="AY1267" s="92" t="s">
        <v>176</v>
      </c>
      <c r="BE1267" s="167">
        <f t="shared" si="4"/>
        <v>0</v>
      </c>
      <c r="BF1267" s="167">
        <f t="shared" si="5"/>
        <v>0</v>
      </c>
      <c r="BG1267" s="167">
        <f t="shared" si="6"/>
        <v>0</v>
      </c>
      <c r="BH1267" s="167">
        <f t="shared" si="7"/>
        <v>0</v>
      </c>
      <c r="BI1267" s="167">
        <f t="shared" si="8"/>
        <v>0</v>
      </c>
      <c r="BJ1267" s="92" t="s">
        <v>15</v>
      </c>
      <c r="BK1267" s="167">
        <f t="shared" si="9"/>
        <v>0</v>
      </c>
      <c r="BL1267" s="92" t="s">
        <v>288</v>
      </c>
      <c r="BM1267" s="166" t="s">
        <v>1716</v>
      </c>
    </row>
    <row r="1268" spans="2:65" s="99" customFormat="1" ht="24.2" customHeight="1">
      <c r="B1268" s="100"/>
      <c r="C1268" s="206" t="s">
        <v>1717</v>
      </c>
      <c r="D1268" s="206" t="s">
        <v>178</v>
      </c>
      <c r="E1268" s="207" t="s">
        <v>1718</v>
      </c>
      <c r="F1268" s="208" t="s">
        <v>1719</v>
      </c>
      <c r="G1268" s="209" t="s">
        <v>291</v>
      </c>
      <c r="H1268" s="210">
        <v>1</v>
      </c>
      <c r="I1268" s="4"/>
      <c r="J1268" s="211">
        <f t="shared" si="0"/>
        <v>0</v>
      </c>
      <c r="K1268" s="208" t="s">
        <v>3</v>
      </c>
      <c r="L1268" s="100"/>
      <c r="M1268" s="212" t="s">
        <v>3</v>
      </c>
      <c r="N1268" s="163" t="s">
        <v>42</v>
      </c>
      <c r="P1268" s="164">
        <f t="shared" si="1"/>
        <v>0</v>
      </c>
      <c r="Q1268" s="164">
        <v>0</v>
      </c>
      <c r="R1268" s="164">
        <f t="shared" si="2"/>
        <v>0</v>
      </c>
      <c r="S1268" s="164">
        <v>0</v>
      </c>
      <c r="T1268" s="165">
        <f t="shared" si="3"/>
        <v>0</v>
      </c>
      <c r="AR1268" s="166" t="s">
        <v>288</v>
      </c>
      <c r="AT1268" s="166" t="s">
        <v>178</v>
      </c>
      <c r="AU1268" s="166" t="s">
        <v>79</v>
      </c>
      <c r="AY1268" s="92" t="s">
        <v>176</v>
      </c>
      <c r="BE1268" s="167">
        <f t="shared" si="4"/>
        <v>0</v>
      </c>
      <c r="BF1268" s="167">
        <f t="shared" si="5"/>
        <v>0</v>
      </c>
      <c r="BG1268" s="167">
        <f t="shared" si="6"/>
        <v>0</v>
      </c>
      <c r="BH1268" s="167">
        <f t="shared" si="7"/>
        <v>0</v>
      </c>
      <c r="BI1268" s="167">
        <f t="shared" si="8"/>
        <v>0</v>
      </c>
      <c r="BJ1268" s="92" t="s">
        <v>15</v>
      </c>
      <c r="BK1268" s="167">
        <f t="shared" si="9"/>
        <v>0</v>
      </c>
      <c r="BL1268" s="92" t="s">
        <v>288</v>
      </c>
      <c r="BM1268" s="166" t="s">
        <v>1720</v>
      </c>
    </row>
    <row r="1269" spans="2:65" s="99" customFormat="1" ht="24.2" customHeight="1">
      <c r="B1269" s="100"/>
      <c r="C1269" s="206" t="s">
        <v>1721</v>
      </c>
      <c r="D1269" s="206" t="s">
        <v>178</v>
      </c>
      <c r="E1269" s="207" t="s">
        <v>1722</v>
      </c>
      <c r="F1269" s="208" t="s">
        <v>1723</v>
      </c>
      <c r="G1269" s="209" t="s">
        <v>291</v>
      </c>
      <c r="H1269" s="210">
        <v>1</v>
      </c>
      <c r="I1269" s="4"/>
      <c r="J1269" s="211">
        <f t="shared" si="0"/>
        <v>0</v>
      </c>
      <c r="K1269" s="208" t="s">
        <v>3</v>
      </c>
      <c r="L1269" s="100"/>
      <c r="M1269" s="212" t="s">
        <v>3</v>
      </c>
      <c r="N1269" s="163" t="s">
        <v>42</v>
      </c>
      <c r="P1269" s="164">
        <f t="shared" si="1"/>
        <v>0</v>
      </c>
      <c r="Q1269" s="164">
        <v>0</v>
      </c>
      <c r="R1269" s="164">
        <f t="shared" si="2"/>
        <v>0</v>
      </c>
      <c r="S1269" s="164">
        <v>0</v>
      </c>
      <c r="T1269" s="165">
        <f t="shared" si="3"/>
        <v>0</v>
      </c>
      <c r="AR1269" s="166" t="s">
        <v>288</v>
      </c>
      <c r="AT1269" s="166" t="s">
        <v>178</v>
      </c>
      <c r="AU1269" s="166" t="s">
        <v>79</v>
      </c>
      <c r="AY1269" s="92" t="s">
        <v>176</v>
      </c>
      <c r="BE1269" s="167">
        <f t="shared" si="4"/>
        <v>0</v>
      </c>
      <c r="BF1269" s="167">
        <f t="shared" si="5"/>
        <v>0</v>
      </c>
      <c r="BG1269" s="167">
        <f t="shared" si="6"/>
        <v>0</v>
      </c>
      <c r="BH1269" s="167">
        <f t="shared" si="7"/>
        <v>0</v>
      </c>
      <c r="BI1269" s="167">
        <f t="shared" si="8"/>
        <v>0</v>
      </c>
      <c r="BJ1269" s="92" t="s">
        <v>15</v>
      </c>
      <c r="BK1269" s="167">
        <f t="shared" si="9"/>
        <v>0</v>
      </c>
      <c r="BL1269" s="92" t="s">
        <v>288</v>
      </c>
      <c r="BM1269" s="166" t="s">
        <v>1724</v>
      </c>
    </row>
    <row r="1270" spans="2:65" s="99" customFormat="1" ht="24.2" customHeight="1">
      <c r="B1270" s="100"/>
      <c r="C1270" s="206" t="s">
        <v>1725</v>
      </c>
      <c r="D1270" s="206" t="s">
        <v>178</v>
      </c>
      <c r="E1270" s="207" t="s">
        <v>1726</v>
      </c>
      <c r="F1270" s="208" t="s">
        <v>1727</v>
      </c>
      <c r="G1270" s="209" t="s">
        <v>291</v>
      </c>
      <c r="H1270" s="210">
        <v>1</v>
      </c>
      <c r="I1270" s="4"/>
      <c r="J1270" s="211">
        <f t="shared" si="0"/>
        <v>0</v>
      </c>
      <c r="K1270" s="208" t="s">
        <v>3</v>
      </c>
      <c r="L1270" s="100"/>
      <c r="M1270" s="212" t="s">
        <v>3</v>
      </c>
      <c r="N1270" s="163" t="s">
        <v>42</v>
      </c>
      <c r="P1270" s="164">
        <f t="shared" si="1"/>
        <v>0</v>
      </c>
      <c r="Q1270" s="164">
        <v>0</v>
      </c>
      <c r="R1270" s="164">
        <f t="shared" si="2"/>
        <v>0</v>
      </c>
      <c r="S1270" s="164">
        <v>0</v>
      </c>
      <c r="T1270" s="165">
        <f t="shared" si="3"/>
        <v>0</v>
      </c>
      <c r="AR1270" s="166" t="s">
        <v>288</v>
      </c>
      <c r="AT1270" s="166" t="s">
        <v>178</v>
      </c>
      <c r="AU1270" s="166" t="s">
        <v>79</v>
      </c>
      <c r="AY1270" s="92" t="s">
        <v>176</v>
      </c>
      <c r="BE1270" s="167">
        <f t="shared" si="4"/>
        <v>0</v>
      </c>
      <c r="BF1270" s="167">
        <f t="shared" si="5"/>
        <v>0</v>
      </c>
      <c r="BG1270" s="167">
        <f t="shared" si="6"/>
        <v>0</v>
      </c>
      <c r="BH1270" s="167">
        <f t="shared" si="7"/>
        <v>0</v>
      </c>
      <c r="BI1270" s="167">
        <f t="shared" si="8"/>
        <v>0</v>
      </c>
      <c r="BJ1270" s="92" t="s">
        <v>15</v>
      </c>
      <c r="BK1270" s="167">
        <f t="shared" si="9"/>
        <v>0</v>
      </c>
      <c r="BL1270" s="92" t="s">
        <v>288</v>
      </c>
      <c r="BM1270" s="166" t="s">
        <v>1728</v>
      </c>
    </row>
    <row r="1271" spans="2:65" s="99" customFormat="1" ht="24.2" customHeight="1">
      <c r="B1271" s="100"/>
      <c r="C1271" s="206" t="s">
        <v>1729</v>
      </c>
      <c r="D1271" s="206" t="s">
        <v>178</v>
      </c>
      <c r="E1271" s="207" t="s">
        <v>1730</v>
      </c>
      <c r="F1271" s="208" t="s">
        <v>1731</v>
      </c>
      <c r="G1271" s="209" t="s">
        <v>291</v>
      </c>
      <c r="H1271" s="210">
        <v>1</v>
      </c>
      <c r="I1271" s="4"/>
      <c r="J1271" s="211">
        <f t="shared" si="0"/>
        <v>0</v>
      </c>
      <c r="K1271" s="208" t="s">
        <v>3</v>
      </c>
      <c r="L1271" s="100"/>
      <c r="M1271" s="212" t="s">
        <v>3</v>
      </c>
      <c r="N1271" s="163" t="s">
        <v>42</v>
      </c>
      <c r="P1271" s="164">
        <f t="shared" si="1"/>
        <v>0</v>
      </c>
      <c r="Q1271" s="164">
        <v>0</v>
      </c>
      <c r="R1271" s="164">
        <f t="shared" si="2"/>
        <v>0</v>
      </c>
      <c r="S1271" s="164">
        <v>0</v>
      </c>
      <c r="T1271" s="165">
        <f t="shared" si="3"/>
        <v>0</v>
      </c>
      <c r="AR1271" s="166" t="s">
        <v>288</v>
      </c>
      <c r="AT1271" s="166" t="s">
        <v>178</v>
      </c>
      <c r="AU1271" s="166" t="s">
        <v>79</v>
      </c>
      <c r="AY1271" s="92" t="s">
        <v>176</v>
      </c>
      <c r="BE1271" s="167">
        <f t="shared" si="4"/>
        <v>0</v>
      </c>
      <c r="BF1271" s="167">
        <f t="shared" si="5"/>
        <v>0</v>
      </c>
      <c r="BG1271" s="167">
        <f t="shared" si="6"/>
        <v>0</v>
      </c>
      <c r="BH1271" s="167">
        <f t="shared" si="7"/>
        <v>0</v>
      </c>
      <c r="BI1271" s="167">
        <f t="shared" si="8"/>
        <v>0</v>
      </c>
      <c r="BJ1271" s="92" t="s">
        <v>15</v>
      </c>
      <c r="BK1271" s="167">
        <f t="shared" si="9"/>
        <v>0</v>
      </c>
      <c r="BL1271" s="92" t="s">
        <v>288</v>
      </c>
      <c r="BM1271" s="166" t="s">
        <v>1732</v>
      </c>
    </row>
    <row r="1272" spans="2:65" s="99" customFormat="1" ht="24.2" customHeight="1">
      <c r="B1272" s="100"/>
      <c r="C1272" s="206" t="s">
        <v>1733</v>
      </c>
      <c r="D1272" s="206" t="s">
        <v>178</v>
      </c>
      <c r="E1272" s="207" t="s">
        <v>1734</v>
      </c>
      <c r="F1272" s="208" t="s">
        <v>1735</v>
      </c>
      <c r="G1272" s="209" t="s">
        <v>291</v>
      </c>
      <c r="H1272" s="210">
        <v>1</v>
      </c>
      <c r="I1272" s="4"/>
      <c r="J1272" s="211">
        <f t="shared" si="0"/>
        <v>0</v>
      </c>
      <c r="K1272" s="208" t="s">
        <v>3</v>
      </c>
      <c r="L1272" s="100"/>
      <c r="M1272" s="212" t="s">
        <v>3</v>
      </c>
      <c r="N1272" s="163" t="s">
        <v>42</v>
      </c>
      <c r="P1272" s="164">
        <f t="shared" si="1"/>
        <v>0</v>
      </c>
      <c r="Q1272" s="164">
        <v>0</v>
      </c>
      <c r="R1272" s="164">
        <f t="shared" si="2"/>
        <v>0</v>
      </c>
      <c r="S1272" s="164">
        <v>0</v>
      </c>
      <c r="T1272" s="165">
        <f t="shared" si="3"/>
        <v>0</v>
      </c>
      <c r="AR1272" s="166" t="s">
        <v>288</v>
      </c>
      <c r="AT1272" s="166" t="s">
        <v>178</v>
      </c>
      <c r="AU1272" s="166" t="s">
        <v>79</v>
      </c>
      <c r="AY1272" s="92" t="s">
        <v>176</v>
      </c>
      <c r="BE1272" s="167">
        <f t="shared" si="4"/>
        <v>0</v>
      </c>
      <c r="BF1272" s="167">
        <f t="shared" si="5"/>
        <v>0</v>
      </c>
      <c r="BG1272" s="167">
        <f t="shared" si="6"/>
        <v>0</v>
      </c>
      <c r="BH1272" s="167">
        <f t="shared" si="7"/>
        <v>0</v>
      </c>
      <c r="BI1272" s="167">
        <f t="shared" si="8"/>
        <v>0</v>
      </c>
      <c r="BJ1272" s="92" t="s">
        <v>15</v>
      </c>
      <c r="BK1272" s="167">
        <f t="shared" si="9"/>
        <v>0</v>
      </c>
      <c r="BL1272" s="92" t="s">
        <v>288</v>
      </c>
      <c r="BM1272" s="166" t="s">
        <v>1736</v>
      </c>
    </row>
    <row r="1273" spans="2:65" s="99" customFormat="1" ht="24.2" customHeight="1">
      <c r="B1273" s="100"/>
      <c r="C1273" s="206" t="s">
        <v>1737</v>
      </c>
      <c r="D1273" s="206" t="s">
        <v>178</v>
      </c>
      <c r="E1273" s="207" t="s">
        <v>1738</v>
      </c>
      <c r="F1273" s="208" t="s">
        <v>1739</v>
      </c>
      <c r="G1273" s="209" t="s">
        <v>291</v>
      </c>
      <c r="H1273" s="210">
        <v>1</v>
      </c>
      <c r="I1273" s="4"/>
      <c r="J1273" s="211">
        <f t="shared" si="0"/>
        <v>0</v>
      </c>
      <c r="K1273" s="208" t="s">
        <v>3</v>
      </c>
      <c r="L1273" s="100"/>
      <c r="M1273" s="212" t="s">
        <v>3</v>
      </c>
      <c r="N1273" s="163" t="s">
        <v>42</v>
      </c>
      <c r="P1273" s="164">
        <f t="shared" si="1"/>
        <v>0</v>
      </c>
      <c r="Q1273" s="164">
        <v>0</v>
      </c>
      <c r="R1273" s="164">
        <f t="shared" si="2"/>
        <v>0</v>
      </c>
      <c r="S1273" s="164">
        <v>0</v>
      </c>
      <c r="T1273" s="165">
        <f t="shared" si="3"/>
        <v>0</v>
      </c>
      <c r="AR1273" s="166" t="s">
        <v>288</v>
      </c>
      <c r="AT1273" s="166" t="s">
        <v>178</v>
      </c>
      <c r="AU1273" s="166" t="s">
        <v>79</v>
      </c>
      <c r="AY1273" s="92" t="s">
        <v>176</v>
      </c>
      <c r="BE1273" s="167">
        <f t="shared" si="4"/>
        <v>0</v>
      </c>
      <c r="BF1273" s="167">
        <f t="shared" si="5"/>
        <v>0</v>
      </c>
      <c r="BG1273" s="167">
        <f t="shared" si="6"/>
        <v>0</v>
      </c>
      <c r="BH1273" s="167">
        <f t="shared" si="7"/>
        <v>0</v>
      </c>
      <c r="BI1273" s="167">
        <f t="shared" si="8"/>
        <v>0</v>
      </c>
      <c r="BJ1273" s="92" t="s">
        <v>15</v>
      </c>
      <c r="BK1273" s="167">
        <f t="shared" si="9"/>
        <v>0</v>
      </c>
      <c r="BL1273" s="92" t="s">
        <v>288</v>
      </c>
      <c r="BM1273" s="166" t="s">
        <v>1740</v>
      </c>
    </row>
    <row r="1274" spans="2:65" s="99" customFormat="1" ht="24.2" customHeight="1">
      <c r="B1274" s="100"/>
      <c r="C1274" s="206" t="s">
        <v>1741</v>
      </c>
      <c r="D1274" s="206" t="s">
        <v>178</v>
      </c>
      <c r="E1274" s="207" t="s">
        <v>1742</v>
      </c>
      <c r="F1274" s="208" t="s">
        <v>1743</v>
      </c>
      <c r="G1274" s="209" t="s">
        <v>291</v>
      </c>
      <c r="H1274" s="210">
        <v>1</v>
      </c>
      <c r="I1274" s="4"/>
      <c r="J1274" s="211">
        <f t="shared" si="0"/>
        <v>0</v>
      </c>
      <c r="K1274" s="208" t="s">
        <v>3</v>
      </c>
      <c r="L1274" s="100"/>
      <c r="M1274" s="212" t="s">
        <v>3</v>
      </c>
      <c r="N1274" s="163" t="s">
        <v>42</v>
      </c>
      <c r="P1274" s="164">
        <f t="shared" si="1"/>
        <v>0</v>
      </c>
      <c r="Q1274" s="164">
        <v>0</v>
      </c>
      <c r="R1274" s="164">
        <f t="shared" si="2"/>
        <v>0</v>
      </c>
      <c r="S1274" s="164">
        <v>0</v>
      </c>
      <c r="T1274" s="165">
        <f t="shared" si="3"/>
        <v>0</v>
      </c>
      <c r="AR1274" s="166" t="s">
        <v>288</v>
      </c>
      <c r="AT1274" s="166" t="s">
        <v>178</v>
      </c>
      <c r="AU1274" s="166" t="s">
        <v>79</v>
      </c>
      <c r="AY1274" s="92" t="s">
        <v>176</v>
      </c>
      <c r="BE1274" s="167">
        <f t="shared" si="4"/>
        <v>0</v>
      </c>
      <c r="BF1274" s="167">
        <f t="shared" si="5"/>
        <v>0</v>
      </c>
      <c r="BG1274" s="167">
        <f t="shared" si="6"/>
        <v>0</v>
      </c>
      <c r="BH1274" s="167">
        <f t="shared" si="7"/>
        <v>0</v>
      </c>
      <c r="BI1274" s="167">
        <f t="shared" si="8"/>
        <v>0</v>
      </c>
      <c r="BJ1274" s="92" t="s">
        <v>15</v>
      </c>
      <c r="BK1274" s="167">
        <f t="shared" si="9"/>
        <v>0</v>
      </c>
      <c r="BL1274" s="92" t="s">
        <v>288</v>
      </c>
      <c r="BM1274" s="166" t="s">
        <v>1744</v>
      </c>
    </row>
    <row r="1275" spans="2:65" s="99" customFormat="1" ht="24.2" customHeight="1">
      <c r="B1275" s="100"/>
      <c r="C1275" s="206" t="s">
        <v>1745</v>
      </c>
      <c r="D1275" s="206" t="s">
        <v>178</v>
      </c>
      <c r="E1275" s="207" t="s">
        <v>1746</v>
      </c>
      <c r="F1275" s="208" t="s">
        <v>1747</v>
      </c>
      <c r="G1275" s="209" t="s">
        <v>291</v>
      </c>
      <c r="H1275" s="210">
        <v>1</v>
      </c>
      <c r="I1275" s="4"/>
      <c r="J1275" s="211">
        <f t="shared" si="0"/>
        <v>0</v>
      </c>
      <c r="K1275" s="208" t="s">
        <v>3</v>
      </c>
      <c r="L1275" s="100"/>
      <c r="M1275" s="212" t="s">
        <v>3</v>
      </c>
      <c r="N1275" s="163" t="s">
        <v>42</v>
      </c>
      <c r="P1275" s="164">
        <f t="shared" si="1"/>
        <v>0</v>
      </c>
      <c r="Q1275" s="164">
        <v>0</v>
      </c>
      <c r="R1275" s="164">
        <f t="shared" si="2"/>
        <v>0</v>
      </c>
      <c r="S1275" s="164">
        <v>0</v>
      </c>
      <c r="T1275" s="165">
        <f t="shared" si="3"/>
        <v>0</v>
      </c>
      <c r="AR1275" s="166" t="s">
        <v>288</v>
      </c>
      <c r="AT1275" s="166" t="s">
        <v>178</v>
      </c>
      <c r="AU1275" s="166" t="s">
        <v>79</v>
      </c>
      <c r="AY1275" s="92" t="s">
        <v>176</v>
      </c>
      <c r="BE1275" s="167">
        <f t="shared" si="4"/>
        <v>0</v>
      </c>
      <c r="BF1275" s="167">
        <f t="shared" si="5"/>
        <v>0</v>
      </c>
      <c r="BG1275" s="167">
        <f t="shared" si="6"/>
        <v>0</v>
      </c>
      <c r="BH1275" s="167">
        <f t="shared" si="7"/>
        <v>0</v>
      </c>
      <c r="BI1275" s="167">
        <f t="shared" si="8"/>
        <v>0</v>
      </c>
      <c r="BJ1275" s="92" t="s">
        <v>15</v>
      </c>
      <c r="BK1275" s="167">
        <f t="shared" si="9"/>
        <v>0</v>
      </c>
      <c r="BL1275" s="92" t="s">
        <v>288</v>
      </c>
      <c r="BM1275" s="166" t="s">
        <v>1748</v>
      </c>
    </row>
    <row r="1276" spans="2:65" s="99" customFormat="1" ht="24.2" customHeight="1">
      <c r="B1276" s="100"/>
      <c r="C1276" s="206" t="s">
        <v>1749</v>
      </c>
      <c r="D1276" s="206" t="s">
        <v>178</v>
      </c>
      <c r="E1276" s="207" t="s">
        <v>1750</v>
      </c>
      <c r="F1276" s="208" t="s">
        <v>1751</v>
      </c>
      <c r="G1276" s="209" t="s">
        <v>291</v>
      </c>
      <c r="H1276" s="210">
        <v>1</v>
      </c>
      <c r="I1276" s="4"/>
      <c r="J1276" s="211">
        <f t="shared" si="0"/>
        <v>0</v>
      </c>
      <c r="K1276" s="208" t="s">
        <v>3</v>
      </c>
      <c r="L1276" s="100"/>
      <c r="M1276" s="212" t="s">
        <v>3</v>
      </c>
      <c r="N1276" s="163" t="s">
        <v>42</v>
      </c>
      <c r="P1276" s="164">
        <f t="shared" si="1"/>
        <v>0</v>
      </c>
      <c r="Q1276" s="164">
        <v>0</v>
      </c>
      <c r="R1276" s="164">
        <f t="shared" si="2"/>
        <v>0</v>
      </c>
      <c r="S1276" s="164">
        <v>0</v>
      </c>
      <c r="T1276" s="165">
        <f t="shared" si="3"/>
        <v>0</v>
      </c>
      <c r="AR1276" s="166" t="s">
        <v>288</v>
      </c>
      <c r="AT1276" s="166" t="s">
        <v>178</v>
      </c>
      <c r="AU1276" s="166" t="s">
        <v>79</v>
      </c>
      <c r="AY1276" s="92" t="s">
        <v>176</v>
      </c>
      <c r="BE1276" s="167">
        <f t="shared" si="4"/>
        <v>0</v>
      </c>
      <c r="BF1276" s="167">
        <f t="shared" si="5"/>
        <v>0</v>
      </c>
      <c r="BG1276" s="167">
        <f t="shared" si="6"/>
        <v>0</v>
      </c>
      <c r="BH1276" s="167">
        <f t="shared" si="7"/>
        <v>0</v>
      </c>
      <c r="BI1276" s="167">
        <f t="shared" si="8"/>
        <v>0</v>
      </c>
      <c r="BJ1276" s="92" t="s">
        <v>15</v>
      </c>
      <c r="BK1276" s="167">
        <f t="shared" si="9"/>
        <v>0</v>
      </c>
      <c r="BL1276" s="92" t="s">
        <v>288</v>
      </c>
      <c r="BM1276" s="166" t="s">
        <v>1752</v>
      </c>
    </row>
    <row r="1277" spans="2:65" s="99" customFormat="1" ht="24.2" customHeight="1">
      <c r="B1277" s="100"/>
      <c r="C1277" s="206" t="s">
        <v>1753</v>
      </c>
      <c r="D1277" s="206" t="s">
        <v>178</v>
      </c>
      <c r="E1277" s="207" t="s">
        <v>1754</v>
      </c>
      <c r="F1277" s="208" t="s">
        <v>1755</v>
      </c>
      <c r="G1277" s="209" t="s">
        <v>291</v>
      </c>
      <c r="H1277" s="210">
        <v>1</v>
      </c>
      <c r="I1277" s="4"/>
      <c r="J1277" s="211">
        <f t="shared" si="0"/>
        <v>0</v>
      </c>
      <c r="K1277" s="208" t="s">
        <v>3</v>
      </c>
      <c r="L1277" s="100"/>
      <c r="M1277" s="212" t="s">
        <v>3</v>
      </c>
      <c r="N1277" s="163" t="s">
        <v>42</v>
      </c>
      <c r="P1277" s="164">
        <f t="shared" si="1"/>
        <v>0</v>
      </c>
      <c r="Q1277" s="164">
        <v>0</v>
      </c>
      <c r="R1277" s="164">
        <f t="shared" si="2"/>
        <v>0</v>
      </c>
      <c r="S1277" s="164">
        <v>0</v>
      </c>
      <c r="T1277" s="165">
        <f t="shared" si="3"/>
        <v>0</v>
      </c>
      <c r="AR1277" s="166" t="s">
        <v>288</v>
      </c>
      <c r="AT1277" s="166" t="s">
        <v>178</v>
      </c>
      <c r="AU1277" s="166" t="s">
        <v>79</v>
      </c>
      <c r="AY1277" s="92" t="s">
        <v>176</v>
      </c>
      <c r="BE1277" s="167">
        <f t="shared" si="4"/>
        <v>0</v>
      </c>
      <c r="BF1277" s="167">
        <f t="shared" si="5"/>
        <v>0</v>
      </c>
      <c r="BG1277" s="167">
        <f t="shared" si="6"/>
        <v>0</v>
      </c>
      <c r="BH1277" s="167">
        <f t="shared" si="7"/>
        <v>0</v>
      </c>
      <c r="BI1277" s="167">
        <f t="shared" si="8"/>
        <v>0</v>
      </c>
      <c r="BJ1277" s="92" t="s">
        <v>15</v>
      </c>
      <c r="BK1277" s="167">
        <f t="shared" si="9"/>
        <v>0</v>
      </c>
      <c r="BL1277" s="92" t="s">
        <v>288</v>
      </c>
      <c r="BM1277" s="166" t="s">
        <v>1756</v>
      </c>
    </row>
    <row r="1278" spans="2:65" s="99" customFormat="1" ht="24.2" customHeight="1">
      <c r="B1278" s="100"/>
      <c r="C1278" s="206" t="s">
        <v>1757</v>
      </c>
      <c r="D1278" s="206" t="s">
        <v>178</v>
      </c>
      <c r="E1278" s="207" t="s">
        <v>1758</v>
      </c>
      <c r="F1278" s="208" t="s">
        <v>1759</v>
      </c>
      <c r="G1278" s="209" t="s">
        <v>291</v>
      </c>
      <c r="H1278" s="210">
        <v>1</v>
      </c>
      <c r="I1278" s="4"/>
      <c r="J1278" s="211">
        <f t="shared" si="0"/>
        <v>0</v>
      </c>
      <c r="K1278" s="208" t="s">
        <v>3</v>
      </c>
      <c r="L1278" s="100"/>
      <c r="M1278" s="212" t="s">
        <v>3</v>
      </c>
      <c r="N1278" s="163" t="s">
        <v>42</v>
      </c>
      <c r="P1278" s="164">
        <f t="shared" si="1"/>
        <v>0</v>
      </c>
      <c r="Q1278" s="164">
        <v>0</v>
      </c>
      <c r="R1278" s="164">
        <f t="shared" si="2"/>
        <v>0</v>
      </c>
      <c r="S1278" s="164">
        <v>0</v>
      </c>
      <c r="T1278" s="165">
        <f t="shared" si="3"/>
        <v>0</v>
      </c>
      <c r="AR1278" s="166" t="s">
        <v>288</v>
      </c>
      <c r="AT1278" s="166" t="s">
        <v>178</v>
      </c>
      <c r="AU1278" s="166" t="s">
        <v>79</v>
      </c>
      <c r="AY1278" s="92" t="s">
        <v>176</v>
      </c>
      <c r="BE1278" s="167">
        <f t="shared" si="4"/>
        <v>0</v>
      </c>
      <c r="BF1278" s="167">
        <f t="shared" si="5"/>
        <v>0</v>
      </c>
      <c r="BG1278" s="167">
        <f t="shared" si="6"/>
        <v>0</v>
      </c>
      <c r="BH1278" s="167">
        <f t="shared" si="7"/>
        <v>0</v>
      </c>
      <c r="BI1278" s="167">
        <f t="shared" si="8"/>
        <v>0</v>
      </c>
      <c r="BJ1278" s="92" t="s">
        <v>15</v>
      </c>
      <c r="BK1278" s="167">
        <f t="shared" si="9"/>
        <v>0</v>
      </c>
      <c r="BL1278" s="92" t="s">
        <v>288</v>
      </c>
      <c r="BM1278" s="166" t="s">
        <v>1760</v>
      </c>
    </row>
    <row r="1279" spans="2:65" s="99" customFormat="1" ht="24.2" customHeight="1">
      <c r="B1279" s="100"/>
      <c r="C1279" s="206" t="s">
        <v>1761</v>
      </c>
      <c r="D1279" s="206" t="s">
        <v>178</v>
      </c>
      <c r="E1279" s="207" t="s">
        <v>1762</v>
      </c>
      <c r="F1279" s="208" t="s">
        <v>1763</v>
      </c>
      <c r="G1279" s="209" t="s">
        <v>291</v>
      </c>
      <c r="H1279" s="210">
        <v>1</v>
      </c>
      <c r="I1279" s="4"/>
      <c r="J1279" s="211">
        <f t="shared" si="0"/>
        <v>0</v>
      </c>
      <c r="K1279" s="208" t="s">
        <v>3</v>
      </c>
      <c r="L1279" s="100"/>
      <c r="M1279" s="212" t="s">
        <v>3</v>
      </c>
      <c r="N1279" s="163" t="s">
        <v>42</v>
      </c>
      <c r="P1279" s="164">
        <f t="shared" si="1"/>
        <v>0</v>
      </c>
      <c r="Q1279" s="164">
        <v>0</v>
      </c>
      <c r="R1279" s="164">
        <f t="shared" si="2"/>
        <v>0</v>
      </c>
      <c r="S1279" s="164">
        <v>0</v>
      </c>
      <c r="T1279" s="165">
        <f t="shared" si="3"/>
        <v>0</v>
      </c>
      <c r="AR1279" s="166" t="s">
        <v>288</v>
      </c>
      <c r="AT1279" s="166" t="s">
        <v>178</v>
      </c>
      <c r="AU1279" s="166" t="s">
        <v>79</v>
      </c>
      <c r="AY1279" s="92" t="s">
        <v>176</v>
      </c>
      <c r="BE1279" s="167">
        <f t="shared" si="4"/>
        <v>0</v>
      </c>
      <c r="BF1279" s="167">
        <f t="shared" si="5"/>
        <v>0</v>
      </c>
      <c r="BG1279" s="167">
        <f t="shared" si="6"/>
        <v>0</v>
      </c>
      <c r="BH1279" s="167">
        <f t="shared" si="7"/>
        <v>0</v>
      </c>
      <c r="BI1279" s="167">
        <f t="shared" si="8"/>
        <v>0</v>
      </c>
      <c r="BJ1279" s="92" t="s">
        <v>15</v>
      </c>
      <c r="BK1279" s="167">
        <f t="shared" si="9"/>
        <v>0</v>
      </c>
      <c r="BL1279" s="92" t="s">
        <v>288</v>
      </c>
      <c r="BM1279" s="166" t="s">
        <v>1764</v>
      </c>
    </row>
    <row r="1280" spans="2:65" s="99" customFormat="1" ht="24.2" customHeight="1">
      <c r="B1280" s="100"/>
      <c r="C1280" s="206" t="s">
        <v>1765</v>
      </c>
      <c r="D1280" s="206" t="s">
        <v>178</v>
      </c>
      <c r="E1280" s="207" t="s">
        <v>1766</v>
      </c>
      <c r="F1280" s="208" t="s">
        <v>1767</v>
      </c>
      <c r="G1280" s="209" t="s">
        <v>291</v>
      </c>
      <c r="H1280" s="210">
        <v>1</v>
      </c>
      <c r="I1280" s="4"/>
      <c r="J1280" s="211">
        <f aca="true" t="shared" si="10" ref="J1280:J1311">ROUND(I1280*H1280,2)</f>
        <v>0</v>
      </c>
      <c r="K1280" s="208" t="s">
        <v>3</v>
      </c>
      <c r="L1280" s="100"/>
      <c r="M1280" s="212" t="s">
        <v>3</v>
      </c>
      <c r="N1280" s="163" t="s">
        <v>42</v>
      </c>
      <c r="P1280" s="164">
        <f aca="true" t="shared" si="11" ref="P1280:P1311">O1280*H1280</f>
        <v>0</v>
      </c>
      <c r="Q1280" s="164">
        <v>0</v>
      </c>
      <c r="R1280" s="164">
        <f aca="true" t="shared" si="12" ref="R1280:R1311">Q1280*H1280</f>
        <v>0</v>
      </c>
      <c r="S1280" s="164">
        <v>0</v>
      </c>
      <c r="T1280" s="165">
        <f aca="true" t="shared" si="13" ref="T1280:T1311">S1280*H1280</f>
        <v>0</v>
      </c>
      <c r="AR1280" s="166" t="s">
        <v>288</v>
      </c>
      <c r="AT1280" s="166" t="s">
        <v>178</v>
      </c>
      <c r="AU1280" s="166" t="s">
        <v>79</v>
      </c>
      <c r="AY1280" s="92" t="s">
        <v>176</v>
      </c>
      <c r="BE1280" s="167">
        <f aca="true" t="shared" si="14" ref="BE1280:BE1311">IF(N1280="základní",J1280,0)</f>
        <v>0</v>
      </c>
      <c r="BF1280" s="167">
        <f aca="true" t="shared" si="15" ref="BF1280:BF1311">IF(N1280="snížená",J1280,0)</f>
        <v>0</v>
      </c>
      <c r="BG1280" s="167">
        <f aca="true" t="shared" si="16" ref="BG1280:BG1311">IF(N1280="zákl. přenesená",J1280,0)</f>
        <v>0</v>
      </c>
      <c r="BH1280" s="167">
        <f aca="true" t="shared" si="17" ref="BH1280:BH1311">IF(N1280="sníž. přenesená",J1280,0)</f>
        <v>0</v>
      </c>
      <c r="BI1280" s="167">
        <f aca="true" t="shared" si="18" ref="BI1280:BI1311">IF(N1280="nulová",J1280,0)</f>
        <v>0</v>
      </c>
      <c r="BJ1280" s="92" t="s">
        <v>15</v>
      </c>
      <c r="BK1280" s="167">
        <f aca="true" t="shared" si="19" ref="BK1280:BK1311">ROUND(I1280*H1280,2)</f>
        <v>0</v>
      </c>
      <c r="BL1280" s="92" t="s">
        <v>288</v>
      </c>
      <c r="BM1280" s="166" t="s">
        <v>1768</v>
      </c>
    </row>
    <row r="1281" spans="2:65" s="99" customFormat="1" ht="24.2" customHeight="1">
      <c r="B1281" s="100"/>
      <c r="C1281" s="206" t="s">
        <v>1769</v>
      </c>
      <c r="D1281" s="206" t="s">
        <v>178</v>
      </c>
      <c r="E1281" s="207" t="s">
        <v>1770</v>
      </c>
      <c r="F1281" s="208" t="s">
        <v>1771</v>
      </c>
      <c r="G1281" s="209" t="s">
        <v>291</v>
      </c>
      <c r="H1281" s="210">
        <v>1</v>
      </c>
      <c r="I1281" s="4"/>
      <c r="J1281" s="211">
        <f t="shared" si="10"/>
        <v>0</v>
      </c>
      <c r="K1281" s="208" t="s">
        <v>3</v>
      </c>
      <c r="L1281" s="100"/>
      <c r="M1281" s="212" t="s">
        <v>3</v>
      </c>
      <c r="N1281" s="163" t="s">
        <v>42</v>
      </c>
      <c r="P1281" s="164">
        <f t="shared" si="11"/>
        <v>0</v>
      </c>
      <c r="Q1281" s="164">
        <v>0</v>
      </c>
      <c r="R1281" s="164">
        <f t="shared" si="12"/>
        <v>0</v>
      </c>
      <c r="S1281" s="164">
        <v>0</v>
      </c>
      <c r="T1281" s="165">
        <f t="shared" si="13"/>
        <v>0</v>
      </c>
      <c r="AR1281" s="166" t="s">
        <v>288</v>
      </c>
      <c r="AT1281" s="166" t="s">
        <v>178</v>
      </c>
      <c r="AU1281" s="166" t="s">
        <v>79</v>
      </c>
      <c r="AY1281" s="92" t="s">
        <v>176</v>
      </c>
      <c r="BE1281" s="167">
        <f t="shared" si="14"/>
        <v>0</v>
      </c>
      <c r="BF1281" s="167">
        <f t="shared" si="15"/>
        <v>0</v>
      </c>
      <c r="BG1281" s="167">
        <f t="shared" si="16"/>
        <v>0</v>
      </c>
      <c r="BH1281" s="167">
        <f t="shared" si="17"/>
        <v>0</v>
      </c>
      <c r="BI1281" s="167">
        <f t="shared" si="18"/>
        <v>0</v>
      </c>
      <c r="BJ1281" s="92" t="s">
        <v>15</v>
      </c>
      <c r="BK1281" s="167">
        <f t="shared" si="19"/>
        <v>0</v>
      </c>
      <c r="BL1281" s="92" t="s">
        <v>288</v>
      </c>
      <c r="BM1281" s="166" t="s">
        <v>1772</v>
      </c>
    </row>
    <row r="1282" spans="2:65" s="99" customFormat="1" ht="24.2" customHeight="1">
      <c r="B1282" s="100"/>
      <c r="C1282" s="206" t="s">
        <v>1773</v>
      </c>
      <c r="D1282" s="206" t="s">
        <v>178</v>
      </c>
      <c r="E1282" s="207" t="s">
        <v>1774</v>
      </c>
      <c r="F1282" s="208" t="s">
        <v>1775</v>
      </c>
      <c r="G1282" s="209" t="s">
        <v>291</v>
      </c>
      <c r="H1282" s="210">
        <v>1</v>
      </c>
      <c r="I1282" s="4"/>
      <c r="J1282" s="211">
        <f t="shared" si="10"/>
        <v>0</v>
      </c>
      <c r="K1282" s="208" t="s">
        <v>3</v>
      </c>
      <c r="L1282" s="100"/>
      <c r="M1282" s="212" t="s">
        <v>3</v>
      </c>
      <c r="N1282" s="163" t="s">
        <v>42</v>
      </c>
      <c r="P1282" s="164">
        <f t="shared" si="11"/>
        <v>0</v>
      </c>
      <c r="Q1282" s="164">
        <v>0</v>
      </c>
      <c r="R1282" s="164">
        <f t="shared" si="12"/>
        <v>0</v>
      </c>
      <c r="S1282" s="164">
        <v>0</v>
      </c>
      <c r="T1282" s="165">
        <f t="shared" si="13"/>
        <v>0</v>
      </c>
      <c r="AR1282" s="166" t="s">
        <v>288</v>
      </c>
      <c r="AT1282" s="166" t="s">
        <v>178</v>
      </c>
      <c r="AU1282" s="166" t="s">
        <v>79</v>
      </c>
      <c r="AY1282" s="92" t="s">
        <v>176</v>
      </c>
      <c r="BE1282" s="167">
        <f t="shared" si="14"/>
        <v>0</v>
      </c>
      <c r="BF1282" s="167">
        <f t="shared" si="15"/>
        <v>0</v>
      </c>
      <c r="BG1282" s="167">
        <f t="shared" si="16"/>
        <v>0</v>
      </c>
      <c r="BH1282" s="167">
        <f t="shared" si="17"/>
        <v>0</v>
      </c>
      <c r="BI1282" s="167">
        <f t="shared" si="18"/>
        <v>0</v>
      </c>
      <c r="BJ1282" s="92" t="s">
        <v>15</v>
      </c>
      <c r="BK1282" s="167">
        <f t="shared" si="19"/>
        <v>0</v>
      </c>
      <c r="BL1282" s="92" t="s">
        <v>288</v>
      </c>
      <c r="BM1282" s="166" t="s">
        <v>1776</v>
      </c>
    </row>
    <row r="1283" spans="2:65" s="99" customFormat="1" ht="24.2" customHeight="1">
      <c r="B1283" s="100"/>
      <c r="C1283" s="206" t="s">
        <v>1777</v>
      </c>
      <c r="D1283" s="206" t="s">
        <v>178</v>
      </c>
      <c r="E1283" s="207" t="s">
        <v>1778</v>
      </c>
      <c r="F1283" s="208" t="s">
        <v>1779</v>
      </c>
      <c r="G1283" s="209" t="s">
        <v>291</v>
      </c>
      <c r="H1283" s="210">
        <v>1</v>
      </c>
      <c r="I1283" s="4"/>
      <c r="J1283" s="211">
        <f t="shared" si="10"/>
        <v>0</v>
      </c>
      <c r="K1283" s="208" t="s">
        <v>3</v>
      </c>
      <c r="L1283" s="100"/>
      <c r="M1283" s="212" t="s">
        <v>3</v>
      </c>
      <c r="N1283" s="163" t="s">
        <v>42</v>
      </c>
      <c r="P1283" s="164">
        <f t="shared" si="11"/>
        <v>0</v>
      </c>
      <c r="Q1283" s="164">
        <v>0</v>
      </c>
      <c r="R1283" s="164">
        <f t="shared" si="12"/>
        <v>0</v>
      </c>
      <c r="S1283" s="164">
        <v>0</v>
      </c>
      <c r="T1283" s="165">
        <f t="shared" si="13"/>
        <v>0</v>
      </c>
      <c r="AR1283" s="166" t="s">
        <v>288</v>
      </c>
      <c r="AT1283" s="166" t="s">
        <v>178</v>
      </c>
      <c r="AU1283" s="166" t="s">
        <v>79</v>
      </c>
      <c r="AY1283" s="92" t="s">
        <v>176</v>
      </c>
      <c r="BE1283" s="167">
        <f t="shared" si="14"/>
        <v>0</v>
      </c>
      <c r="BF1283" s="167">
        <f t="shared" si="15"/>
        <v>0</v>
      </c>
      <c r="BG1283" s="167">
        <f t="shared" si="16"/>
        <v>0</v>
      </c>
      <c r="BH1283" s="167">
        <f t="shared" si="17"/>
        <v>0</v>
      </c>
      <c r="BI1283" s="167">
        <f t="shared" si="18"/>
        <v>0</v>
      </c>
      <c r="BJ1283" s="92" t="s">
        <v>15</v>
      </c>
      <c r="BK1283" s="167">
        <f t="shared" si="19"/>
        <v>0</v>
      </c>
      <c r="BL1283" s="92" t="s">
        <v>288</v>
      </c>
      <c r="BM1283" s="166" t="s">
        <v>1780</v>
      </c>
    </row>
    <row r="1284" spans="2:65" s="99" customFormat="1" ht="24.2" customHeight="1">
      <c r="B1284" s="100"/>
      <c r="C1284" s="206" t="s">
        <v>1781</v>
      </c>
      <c r="D1284" s="206" t="s">
        <v>178</v>
      </c>
      <c r="E1284" s="207" t="s">
        <v>1782</v>
      </c>
      <c r="F1284" s="208" t="s">
        <v>1783</v>
      </c>
      <c r="G1284" s="209" t="s">
        <v>291</v>
      </c>
      <c r="H1284" s="210">
        <v>1</v>
      </c>
      <c r="I1284" s="4"/>
      <c r="J1284" s="211">
        <f t="shared" si="10"/>
        <v>0</v>
      </c>
      <c r="K1284" s="208" t="s">
        <v>3</v>
      </c>
      <c r="L1284" s="100"/>
      <c r="M1284" s="212" t="s">
        <v>3</v>
      </c>
      <c r="N1284" s="163" t="s">
        <v>42</v>
      </c>
      <c r="P1284" s="164">
        <f t="shared" si="11"/>
        <v>0</v>
      </c>
      <c r="Q1284" s="164">
        <v>0</v>
      </c>
      <c r="R1284" s="164">
        <f t="shared" si="12"/>
        <v>0</v>
      </c>
      <c r="S1284" s="164">
        <v>0</v>
      </c>
      <c r="T1284" s="165">
        <f t="shared" si="13"/>
        <v>0</v>
      </c>
      <c r="AR1284" s="166" t="s">
        <v>288</v>
      </c>
      <c r="AT1284" s="166" t="s">
        <v>178</v>
      </c>
      <c r="AU1284" s="166" t="s">
        <v>79</v>
      </c>
      <c r="AY1284" s="92" t="s">
        <v>176</v>
      </c>
      <c r="BE1284" s="167">
        <f t="shared" si="14"/>
        <v>0</v>
      </c>
      <c r="BF1284" s="167">
        <f t="shared" si="15"/>
        <v>0</v>
      </c>
      <c r="BG1284" s="167">
        <f t="shared" si="16"/>
        <v>0</v>
      </c>
      <c r="BH1284" s="167">
        <f t="shared" si="17"/>
        <v>0</v>
      </c>
      <c r="BI1284" s="167">
        <f t="shared" si="18"/>
        <v>0</v>
      </c>
      <c r="BJ1284" s="92" t="s">
        <v>15</v>
      </c>
      <c r="BK1284" s="167">
        <f t="shared" si="19"/>
        <v>0</v>
      </c>
      <c r="BL1284" s="92" t="s">
        <v>288</v>
      </c>
      <c r="BM1284" s="166" t="s">
        <v>1784</v>
      </c>
    </row>
    <row r="1285" spans="2:65" s="99" customFormat="1" ht="24.2" customHeight="1">
      <c r="B1285" s="100"/>
      <c r="C1285" s="206" t="s">
        <v>1785</v>
      </c>
      <c r="D1285" s="206" t="s">
        <v>178</v>
      </c>
      <c r="E1285" s="207" t="s">
        <v>1786</v>
      </c>
      <c r="F1285" s="208" t="s">
        <v>1787</v>
      </c>
      <c r="G1285" s="209" t="s">
        <v>291</v>
      </c>
      <c r="H1285" s="210">
        <v>1</v>
      </c>
      <c r="I1285" s="4"/>
      <c r="J1285" s="211">
        <f t="shared" si="10"/>
        <v>0</v>
      </c>
      <c r="K1285" s="208" t="s">
        <v>3</v>
      </c>
      <c r="L1285" s="100"/>
      <c r="M1285" s="212" t="s">
        <v>3</v>
      </c>
      <c r="N1285" s="163" t="s">
        <v>42</v>
      </c>
      <c r="P1285" s="164">
        <f t="shared" si="11"/>
        <v>0</v>
      </c>
      <c r="Q1285" s="164">
        <v>0</v>
      </c>
      <c r="R1285" s="164">
        <f t="shared" si="12"/>
        <v>0</v>
      </c>
      <c r="S1285" s="164">
        <v>0</v>
      </c>
      <c r="T1285" s="165">
        <f t="shared" si="13"/>
        <v>0</v>
      </c>
      <c r="AR1285" s="166" t="s">
        <v>288</v>
      </c>
      <c r="AT1285" s="166" t="s">
        <v>178</v>
      </c>
      <c r="AU1285" s="166" t="s">
        <v>79</v>
      </c>
      <c r="AY1285" s="92" t="s">
        <v>176</v>
      </c>
      <c r="BE1285" s="167">
        <f t="shared" si="14"/>
        <v>0</v>
      </c>
      <c r="BF1285" s="167">
        <f t="shared" si="15"/>
        <v>0</v>
      </c>
      <c r="BG1285" s="167">
        <f t="shared" si="16"/>
        <v>0</v>
      </c>
      <c r="BH1285" s="167">
        <f t="shared" si="17"/>
        <v>0</v>
      </c>
      <c r="BI1285" s="167">
        <f t="shared" si="18"/>
        <v>0</v>
      </c>
      <c r="BJ1285" s="92" t="s">
        <v>15</v>
      </c>
      <c r="BK1285" s="167">
        <f t="shared" si="19"/>
        <v>0</v>
      </c>
      <c r="BL1285" s="92" t="s">
        <v>288</v>
      </c>
      <c r="BM1285" s="166" t="s">
        <v>1788</v>
      </c>
    </row>
    <row r="1286" spans="2:65" s="99" customFormat="1" ht="24.2" customHeight="1">
      <c r="B1286" s="100"/>
      <c r="C1286" s="206" t="s">
        <v>1789</v>
      </c>
      <c r="D1286" s="206" t="s">
        <v>178</v>
      </c>
      <c r="E1286" s="207" t="s">
        <v>1790</v>
      </c>
      <c r="F1286" s="208" t="s">
        <v>1791</v>
      </c>
      <c r="G1286" s="209" t="s">
        <v>291</v>
      </c>
      <c r="H1286" s="210">
        <v>1</v>
      </c>
      <c r="I1286" s="4"/>
      <c r="J1286" s="211">
        <f t="shared" si="10"/>
        <v>0</v>
      </c>
      <c r="K1286" s="208" t="s">
        <v>3</v>
      </c>
      <c r="L1286" s="100"/>
      <c r="M1286" s="212" t="s">
        <v>3</v>
      </c>
      <c r="N1286" s="163" t="s">
        <v>42</v>
      </c>
      <c r="P1286" s="164">
        <f t="shared" si="11"/>
        <v>0</v>
      </c>
      <c r="Q1286" s="164">
        <v>0</v>
      </c>
      <c r="R1286" s="164">
        <f t="shared" si="12"/>
        <v>0</v>
      </c>
      <c r="S1286" s="164">
        <v>0</v>
      </c>
      <c r="T1286" s="165">
        <f t="shared" si="13"/>
        <v>0</v>
      </c>
      <c r="AR1286" s="166" t="s">
        <v>288</v>
      </c>
      <c r="AT1286" s="166" t="s">
        <v>178</v>
      </c>
      <c r="AU1286" s="166" t="s">
        <v>79</v>
      </c>
      <c r="AY1286" s="92" t="s">
        <v>176</v>
      </c>
      <c r="BE1286" s="167">
        <f t="shared" si="14"/>
        <v>0</v>
      </c>
      <c r="BF1286" s="167">
        <f t="shared" si="15"/>
        <v>0</v>
      </c>
      <c r="BG1286" s="167">
        <f t="shared" si="16"/>
        <v>0</v>
      </c>
      <c r="BH1286" s="167">
        <f t="shared" si="17"/>
        <v>0</v>
      </c>
      <c r="BI1286" s="167">
        <f t="shared" si="18"/>
        <v>0</v>
      </c>
      <c r="BJ1286" s="92" t="s">
        <v>15</v>
      </c>
      <c r="BK1286" s="167">
        <f t="shared" si="19"/>
        <v>0</v>
      </c>
      <c r="BL1286" s="92" t="s">
        <v>288</v>
      </c>
      <c r="BM1286" s="166" t="s">
        <v>1792</v>
      </c>
    </row>
    <row r="1287" spans="2:65" s="99" customFormat="1" ht="24.2" customHeight="1">
      <c r="B1287" s="100"/>
      <c r="C1287" s="206" t="s">
        <v>1793</v>
      </c>
      <c r="D1287" s="206" t="s">
        <v>178</v>
      </c>
      <c r="E1287" s="207" t="s">
        <v>1794</v>
      </c>
      <c r="F1287" s="208" t="s">
        <v>1795</v>
      </c>
      <c r="G1287" s="209" t="s">
        <v>291</v>
      </c>
      <c r="H1287" s="210">
        <v>1</v>
      </c>
      <c r="I1287" s="4"/>
      <c r="J1287" s="211">
        <f t="shared" si="10"/>
        <v>0</v>
      </c>
      <c r="K1287" s="208" t="s">
        <v>3</v>
      </c>
      <c r="L1287" s="100"/>
      <c r="M1287" s="212" t="s">
        <v>3</v>
      </c>
      <c r="N1287" s="163" t="s">
        <v>42</v>
      </c>
      <c r="P1287" s="164">
        <f t="shared" si="11"/>
        <v>0</v>
      </c>
      <c r="Q1287" s="164">
        <v>0</v>
      </c>
      <c r="R1287" s="164">
        <f t="shared" si="12"/>
        <v>0</v>
      </c>
      <c r="S1287" s="164">
        <v>0</v>
      </c>
      <c r="T1287" s="165">
        <f t="shared" si="13"/>
        <v>0</v>
      </c>
      <c r="AR1287" s="166" t="s">
        <v>288</v>
      </c>
      <c r="AT1287" s="166" t="s">
        <v>178</v>
      </c>
      <c r="AU1287" s="166" t="s">
        <v>79</v>
      </c>
      <c r="AY1287" s="92" t="s">
        <v>176</v>
      </c>
      <c r="BE1287" s="167">
        <f t="shared" si="14"/>
        <v>0</v>
      </c>
      <c r="BF1287" s="167">
        <f t="shared" si="15"/>
        <v>0</v>
      </c>
      <c r="BG1287" s="167">
        <f t="shared" si="16"/>
        <v>0</v>
      </c>
      <c r="BH1287" s="167">
        <f t="shared" si="17"/>
        <v>0</v>
      </c>
      <c r="BI1287" s="167">
        <f t="shared" si="18"/>
        <v>0</v>
      </c>
      <c r="BJ1287" s="92" t="s">
        <v>15</v>
      </c>
      <c r="BK1287" s="167">
        <f t="shared" si="19"/>
        <v>0</v>
      </c>
      <c r="BL1287" s="92" t="s">
        <v>288</v>
      </c>
      <c r="BM1287" s="166" t="s">
        <v>1796</v>
      </c>
    </row>
    <row r="1288" spans="2:65" s="99" customFormat="1" ht="24.2" customHeight="1">
      <c r="B1288" s="100"/>
      <c r="C1288" s="206" t="s">
        <v>1797</v>
      </c>
      <c r="D1288" s="206" t="s">
        <v>178</v>
      </c>
      <c r="E1288" s="207" t="s">
        <v>1798</v>
      </c>
      <c r="F1288" s="208" t="s">
        <v>1799</v>
      </c>
      <c r="G1288" s="209" t="s">
        <v>291</v>
      </c>
      <c r="H1288" s="210">
        <v>1</v>
      </c>
      <c r="I1288" s="4"/>
      <c r="J1288" s="211">
        <f t="shared" si="10"/>
        <v>0</v>
      </c>
      <c r="K1288" s="208" t="s">
        <v>3</v>
      </c>
      <c r="L1288" s="100"/>
      <c r="M1288" s="212" t="s">
        <v>3</v>
      </c>
      <c r="N1288" s="163" t="s">
        <v>42</v>
      </c>
      <c r="P1288" s="164">
        <f t="shared" si="11"/>
        <v>0</v>
      </c>
      <c r="Q1288" s="164">
        <v>0</v>
      </c>
      <c r="R1288" s="164">
        <f t="shared" si="12"/>
        <v>0</v>
      </c>
      <c r="S1288" s="164">
        <v>0</v>
      </c>
      <c r="T1288" s="165">
        <f t="shared" si="13"/>
        <v>0</v>
      </c>
      <c r="AR1288" s="166" t="s">
        <v>288</v>
      </c>
      <c r="AT1288" s="166" t="s">
        <v>178</v>
      </c>
      <c r="AU1288" s="166" t="s">
        <v>79</v>
      </c>
      <c r="AY1288" s="92" t="s">
        <v>176</v>
      </c>
      <c r="BE1288" s="167">
        <f t="shared" si="14"/>
        <v>0</v>
      </c>
      <c r="BF1288" s="167">
        <f t="shared" si="15"/>
        <v>0</v>
      </c>
      <c r="BG1288" s="167">
        <f t="shared" si="16"/>
        <v>0</v>
      </c>
      <c r="BH1288" s="167">
        <f t="shared" si="17"/>
        <v>0</v>
      </c>
      <c r="BI1288" s="167">
        <f t="shared" si="18"/>
        <v>0</v>
      </c>
      <c r="BJ1288" s="92" t="s">
        <v>15</v>
      </c>
      <c r="BK1288" s="167">
        <f t="shared" si="19"/>
        <v>0</v>
      </c>
      <c r="BL1288" s="92" t="s">
        <v>288</v>
      </c>
      <c r="BM1288" s="166" t="s">
        <v>1800</v>
      </c>
    </row>
    <row r="1289" spans="2:65" s="99" customFormat="1" ht="24.2" customHeight="1">
      <c r="B1289" s="100"/>
      <c r="C1289" s="206" t="s">
        <v>1801</v>
      </c>
      <c r="D1289" s="206" t="s">
        <v>178</v>
      </c>
      <c r="E1289" s="207" t="s">
        <v>1802</v>
      </c>
      <c r="F1289" s="208" t="s">
        <v>1803</v>
      </c>
      <c r="G1289" s="209" t="s">
        <v>291</v>
      </c>
      <c r="H1289" s="210">
        <v>1</v>
      </c>
      <c r="I1289" s="4"/>
      <c r="J1289" s="211">
        <f t="shared" si="10"/>
        <v>0</v>
      </c>
      <c r="K1289" s="208" t="s">
        <v>3</v>
      </c>
      <c r="L1289" s="100"/>
      <c r="M1289" s="212" t="s">
        <v>3</v>
      </c>
      <c r="N1289" s="163" t="s">
        <v>42</v>
      </c>
      <c r="P1289" s="164">
        <f t="shared" si="11"/>
        <v>0</v>
      </c>
      <c r="Q1289" s="164">
        <v>0</v>
      </c>
      <c r="R1289" s="164">
        <f t="shared" si="12"/>
        <v>0</v>
      </c>
      <c r="S1289" s="164">
        <v>0</v>
      </c>
      <c r="T1289" s="165">
        <f t="shared" si="13"/>
        <v>0</v>
      </c>
      <c r="AR1289" s="166" t="s">
        <v>288</v>
      </c>
      <c r="AT1289" s="166" t="s">
        <v>178</v>
      </c>
      <c r="AU1289" s="166" t="s">
        <v>79</v>
      </c>
      <c r="AY1289" s="92" t="s">
        <v>176</v>
      </c>
      <c r="BE1289" s="167">
        <f t="shared" si="14"/>
        <v>0</v>
      </c>
      <c r="BF1289" s="167">
        <f t="shared" si="15"/>
        <v>0</v>
      </c>
      <c r="BG1289" s="167">
        <f t="shared" si="16"/>
        <v>0</v>
      </c>
      <c r="BH1289" s="167">
        <f t="shared" si="17"/>
        <v>0</v>
      </c>
      <c r="BI1289" s="167">
        <f t="shared" si="18"/>
        <v>0</v>
      </c>
      <c r="BJ1289" s="92" t="s">
        <v>15</v>
      </c>
      <c r="BK1289" s="167">
        <f t="shared" si="19"/>
        <v>0</v>
      </c>
      <c r="BL1289" s="92" t="s">
        <v>288</v>
      </c>
      <c r="BM1289" s="166" t="s">
        <v>1804</v>
      </c>
    </row>
    <row r="1290" spans="2:65" s="99" customFormat="1" ht="24.2" customHeight="1">
      <c r="B1290" s="100"/>
      <c r="C1290" s="206" t="s">
        <v>1805</v>
      </c>
      <c r="D1290" s="206" t="s">
        <v>178</v>
      </c>
      <c r="E1290" s="207" t="s">
        <v>1806</v>
      </c>
      <c r="F1290" s="208" t="s">
        <v>1807</v>
      </c>
      <c r="G1290" s="209" t="s">
        <v>291</v>
      </c>
      <c r="H1290" s="210">
        <v>2</v>
      </c>
      <c r="I1290" s="4"/>
      <c r="J1290" s="211">
        <f t="shared" si="10"/>
        <v>0</v>
      </c>
      <c r="K1290" s="208" t="s">
        <v>3</v>
      </c>
      <c r="L1290" s="100"/>
      <c r="M1290" s="212" t="s">
        <v>3</v>
      </c>
      <c r="N1290" s="163" t="s">
        <v>42</v>
      </c>
      <c r="P1290" s="164">
        <f t="shared" si="11"/>
        <v>0</v>
      </c>
      <c r="Q1290" s="164">
        <v>0</v>
      </c>
      <c r="R1290" s="164">
        <f t="shared" si="12"/>
        <v>0</v>
      </c>
      <c r="S1290" s="164">
        <v>0</v>
      </c>
      <c r="T1290" s="165">
        <f t="shared" si="13"/>
        <v>0</v>
      </c>
      <c r="AR1290" s="166" t="s">
        <v>288</v>
      </c>
      <c r="AT1290" s="166" t="s">
        <v>178</v>
      </c>
      <c r="AU1290" s="166" t="s">
        <v>79</v>
      </c>
      <c r="AY1290" s="92" t="s">
        <v>176</v>
      </c>
      <c r="BE1290" s="167">
        <f t="shared" si="14"/>
        <v>0</v>
      </c>
      <c r="BF1290" s="167">
        <f t="shared" si="15"/>
        <v>0</v>
      </c>
      <c r="BG1290" s="167">
        <f t="shared" si="16"/>
        <v>0</v>
      </c>
      <c r="BH1290" s="167">
        <f t="shared" si="17"/>
        <v>0</v>
      </c>
      <c r="BI1290" s="167">
        <f t="shared" si="18"/>
        <v>0</v>
      </c>
      <c r="BJ1290" s="92" t="s">
        <v>15</v>
      </c>
      <c r="BK1290" s="167">
        <f t="shared" si="19"/>
        <v>0</v>
      </c>
      <c r="BL1290" s="92" t="s">
        <v>288</v>
      </c>
      <c r="BM1290" s="166" t="s">
        <v>1808</v>
      </c>
    </row>
    <row r="1291" spans="2:65" s="99" customFormat="1" ht="24.2" customHeight="1">
      <c r="B1291" s="100"/>
      <c r="C1291" s="206" t="s">
        <v>1809</v>
      </c>
      <c r="D1291" s="206" t="s">
        <v>178</v>
      </c>
      <c r="E1291" s="207" t="s">
        <v>1810</v>
      </c>
      <c r="F1291" s="208" t="s">
        <v>1811</v>
      </c>
      <c r="G1291" s="209" t="s">
        <v>291</v>
      </c>
      <c r="H1291" s="210">
        <v>1</v>
      </c>
      <c r="I1291" s="4"/>
      <c r="J1291" s="211">
        <f t="shared" si="10"/>
        <v>0</v>
      </c>
      <c r="K1291" s="208" t="s">
        <v>3</v>
      </c>
      <c r="L1291" s="100"/>
      <c r="M1291" s="212" t="s">
        <v>3</v>
      </c>
      <c r="N1291" s="163" t="s">
        <v>42</v>
      </c>
      <c r="P1291" s="164">
        <f t="shared" si="11"/>
        <v>0</v>
      </c>
      <c r="Q1291" s="164">
        <v>0</v>
      </c>
      <c r="R1291" s="164">
        <f t="shared" si="12"/>
        <v>0</v>
      </c>
      <c r="S1291" s="164">
        <v>0</v>
      </c>
      <c r="T1291" s="165">
        <f t="shared" si="13"/>
        <v>0</v>
      </c>
      <c r="AR1291" s="166" t="s">
        <v>288</v>
      </c>
      <c r="AT1291" s="166" t="s">
        <v>178</v>
      </c>
      <c r="AU1291" s="166" t="s">
        <v>79</v>
      </c>
      <c r="AY1291" s="92" t="s">
        <v>176</v>
      </c>
      <c r="BE1291" s="167">
        <f t="shared" si="14"/>
        <v>0</v>
      </c>
      <c r="BF1291" s="167">
        <f t="shared" si="15"/>
        <v>0</v>
      </c>
      <c r="BG1291" s="167">
        <f t="shared" si="16"/>
        <v>0</v>
      </c>
      <c r="BH1291" s="167">
        <f t="shared" si="17"/>
        <v>0</v>
      </c>
      <c r="BI1291" s="167">
        <f t="shared" si="18"/>
        <v>0</v>
      </c>
      <c r="BJ1291" s="92" t="s">
        <v>15</v>
      </c>
      <c r="BK1291" s="167">
        <f t="shared" si="19"/>
        <v>0</v>
      </c>
      <c r="BL1291" s="92" t="s">
        <v>288</v>
      </c>
      <c r="BM1291" s="166" t="s">
        <v>1812</v>
      </c>
    </row>
    <row r="1292" spans="2:65" s="99" customFormat="1" ht="24.2" customHeight="1">
      <c r="B1292" s="100"/>
      <c r="C1292" s="206" t="s">
        <v>1813</v>
      </c>
      <c r="D1292" s="206" t="s">
        <v>178</v>
      </c>
      <c r="E1292" s="207" t="s">
        <v>1814</v>
      </c>
      <c r="F1292" s="208" t="s">
        <v>1815</v>
      </c>
      <c r="G1292" s="209" t="s">
        <v>291</v>
      </c>
      <c r="H1292" s="210">
        <v>1</v>
      </c>
      <c r="I1292" s="4"/>
      <c r="J1292" s="211">
        <f t="shared" si="10"/>
        <v>0</v>
      </c>
      <c r="K1292" s="208" t="s">
        <v>3</v>
      </c>
      <c r="L1292" s="100"/>
      <c r="M1292" s="212" t="s">
        <v>3</v>
      </c>
      <c r="N1292" s="163" t="s">
        <v>42</v>
      </c>
      <c r="P1292" s="164">
        <f t="shared" si="11"/>
        <v>0</v>
      </c>
      <c r="Q1292" s="164">
        <v>0</v>
      </c>
      <c r="R1292" s="164">
        <f t="shared" si="12"/>
        <v>0</v>
      </c>
      <c r="S1292" s="164">
        <v>0</v>
      </c>
      <c r="T1292" s="165">
        <f t="shared" si="13"/>
        <v>0</v>
      </c>
      <c r="AR1292" s="166" t="s">
        <v>288</v>
      </c>
      <c r="AT1292" s="166" t="s">
        <v>178</v>
      </c>
      <c r="AU1292" s="166" t="s">
        <v>79</v>
      </c>
      <c r="AY1292" s="92" t="s">
        <v>176</v>
      </c>
      <c r="BE1292" s="167">
        <f t="shared" si="14"/>
        <v>0</v>
      </c>
      <c r="BF1292" s="167">
        <f t="shared" si="15"/>
        <v>0</v>
      </c>
      <c r="BG1292" s="167">
        <f t="shared" si="16"/>
        <v>0</v>
      </c>
      <c r="BH1292" s="167">
        <f t="shared" si="17"/>
        <v>0</v>
      </c>
      <c r="BI1292" s="167">
        <f t="shared" si="18"/>
        <v>0</v>
      </c>
      <c r="BJ1292" s="92" t="s">
        <v>15</v>
      </c>
      <c r="BK1292" s="167">
        <f t="shared" si="19"/>
        <v>0</v>
      </c>
      <c r="BL1292" s="92" t="s">
        <v>288</v>
      </c>
      <c r="BM1292" s="166" t="s">
        <v>1816</v>
      </c>
    </row>
    <row r="1293" spans="2:65" s="99" customFormat="1" ht="24.2" customHeight="1">
      <c r="B1293" s="100"/>
      <c r="C1293" s="206" t="s">
        <v>1817</v>
      </c>
      <c r="D1293" s="206" t="s">
        <v>178</v>
      </c>
      <c r="E1293" s="207" t="s">
        <v>1818</v>
      </c>
      <c r="F1293" s="208" t="s">
        <v>1819</v>
      </c>
      <c r="G1293" s="209" t="s">
        <v>291</v>
      </c>
      <c r="H1293" s="210">
        <v>1</v>
      </c>
      <c r="I1293" s="4"/>
      <c r="J1293" s="211">
        <f t="shared" si="10"/>
        <v>0</v>
      </c>
      <c r="K1293" s="208" t="s">
        <v>3</v>
      </c>
      <c r="L1293" s="100"/>
      <c r="M1293" s="212" t="s">
        <v>3</v>
      </c>
      <c r="N1293" s="163" t="s">
        <v>42</v>
      </c>
      <c r="P1293" s="164">
        <f t="shared" si="11"/>
        <v>0</v>
      </c>
      <c r="Q1293" s="164">
        <v>0</v>
      </c>
      <c r="R1293" s="164">
        <f t="shared" si="12"/>
        <v>0</v>
      </c>
      <c r="S1293" s="164">
        <v>0</v>
      </c>
      <c r="T1293" s="165">
        <f t="shared" si="13"/>
        <v>0</v>
      </c>
      <c r="AR1293" s="166" t="s">
        <v>288</v>
      </c>
      <c r="AT1293" s="166" t="s">
        <v>178</v>
      </c>
      <c r="AU1293" s="166" t="s">
        <v>79</v>
      </c>
      <c r="AY1293" s="92" t="s">
        <v>176</v>
      </c>
      <c r="BE1293" s="167">
        <f t="shared" si="14"/>
        <v>0</v>
      </c>
      <c r="BF1293" s="167">
        <f t="shared" si="15"/>
        <v>0</v>
      </c>
      <c r="BG1293" s="167">
        <f t="shared" si="16"/>
        <v>0</v>
      </c>
      <c r="BH1293" s="167">
        <f t="shared" si="17"/>
        <v>0</v>
      </c>
      <c r="BI1293" s="167">
        <f t="shared" si="18"/>
        <v>0</v>
      </c>
      <c r="BJ1293" s="92" t="s">
        <v>15</v>
      </c>
      <c r="BK1293" s="167">
        <f t="shared" si="19"/>
        <v>0</v>
      </c>
      <c r="BL1293" s="92" t="s">
        <v>288</v>
      </c>
      <c r="BM1293" s="166" t="s">
        <v>1820</v>
      </c>
    </row>
    <row r="1294" spans="2:65" s="99" customFormat="1" ht="24.2" customHeight="1">
      <c r="B1294" s="100"/>
      <c r="C1294" s="206" t="s">
        <v>1821</v>
      </c>
      <c r="D1294" s="206" t="s">
        <v>178</v>
      </c>
      <c r="E1294" s="207" t="s">
        <v>1822</v>
      </c>
      <c r="F1294" s="208" t="s">
        <v>1823</v>
      </c>
      <c r="G1294" s="209" t="s">
        <v>291</v>
      </c>
      <c r="H1294" s="210">
        <v>1</v>
      </c>
      <c r="I1294" s="4"/>
      <c r="J1294" s="211">
        <f t="shared" si="10"/>
        <v>0</v>
      </c>
      <c r="K1294" s="208" t="s">
        <v>3</v>
      </c>
      <c r="L1294" s="100"/>
      <c r="M1294" s="212" t="s">
        <v>3</v>
      </c>
      <c r="N1294" s="163" t="s">
        <v>42</v>
      </c>
      <c r="P1294" s="164">
        <f t="shared" si="11"/>
        <v>0</v>
      </c>
      <c r="Q1294" s="164">
        <v>0</v>
      </c>
      <c r="R1294" s="164">
        <f t="shared" si="12"/>
        <v>0</v>
      </c>
      <c r="S1294" s="164">
        <v>0</v>
      </c>
      <c r="T1294" s="165">
        <f t="shared" si="13"/>
        <v>0</v>
      </c>
      <c r="AR1294" s="166" t="s">
        <v>288</v>
      </c>
      <c r="AT1294" s="166" t="s">
        <v>178</v>
      </c>
      <c r="AU1294" s="166" t="s">
        <v>79</v>
      </c>
      <c r="AY1294" s="92" t="s">
        <v>176</v>
      </c>
      <c r="BE1294" s="167">
        <f t="shared" si="14"/>
        <v>0</v>
      </c>
      <c r="BF1294" s="167">
        <f t="shared" si="15"/>
        <v>0</v>
      </c>
      <c r="BG1294" s="167">
        <f t="shared" si="16"/>
        <v>0</v>
      </c>
      <c r="BH1294" s="167">
        <f t="shared" si="17"/>
        <v>0</v>
      </c>
      <c r="BI1294" s="167">
        <f t="shared" si="18"/>
        <v>0</v>
      </c>
      <c r="BJ1294" s="92" t="s">
        <v>15</v>
      </c>
      <c r="BK1294" s="167">
        <f t="shared" si="19"/>
        <v>0</v>
      </c>
      <c r="BL1294" s="92" t="s">
        <v>288</v>
      </c>
      <c r="BM1294" s="166" t="s">
        <v>1824</v>
      </c>
    </row>
    <row r="1295" spans="2:65" s="99" customFormat="1" ht="24.2" customHeight="1">
      <c r="B1295" s="100"/>
      <c r="C1295" s="206" t="s">
        <v>1825</v>
      </c>
      <c r="D1295" s="206" t="s">
        <v>178</v>
      </c>
      <c r="E1295" s="207" t="s">
        <v>1826</v>
      </c>
      <c r="F1295" s="208" t="s">
        <v>1827</v>
      </c>
      <c r="G1295" s="209" t="s">
        <v>291</v>
      </c>
      <c r="H1295" s="210">
        <v>1</v>
      </c>
      <c r="I1295" s="4"/>
      <c r="J1295" s="211">
        <f t="shared" si="10"/>
        <v>0</v>
      </c>
      <c r="K1295" s="208" t="s">
        <v>3</v>
      </c>
      <c r="L1295" s="100"/>
      <c r="M1295" s="212" t="s">
        <v>3</v>
      </c>
      <c r="N1295" s="163" t="s">
        <v>42</v>
      </c>
      <c r="P1295" s="164">
        <f t="shared" si="11"/>
        <v>0</v>
      </c>
      <c r="Q1295" s="164">
        <v>0</v>
      </c>
      <c r="R1295" s="164">
        <f t="shared" si="12"/>
        <v>0</v>
      </c>
      <c r="S1295" s="164">
        <v>0</v>
      </c>
      <c r="T1295" s="165">
        <f t="shared" si="13"/>
        <v>0</v>
      </c>
      <c r="AR1295" s="166" t="s">
        <v>288</v>
      </c>
      <c r="AT1295" s="166" t="s">
        <v>178</v>
      </c>
      <c r="AU1295" s="166" t="s">
        <v>79</v>
      </c>
      <c r="AY1295" s="92" t="s">
        <v>176</v>
      </c>
      <c r="BE1295" s="167">
        <f t="shared" si="14"/>
        <v>0</v>
      </c>
      <c r="BF1295" s="167">
        <f t="shared" si="15"/>
        <v>0</v>
      </c>
      <c r="BG1295" s="167">
        <f t="shared" si="16"/>
        <v>0</v>
      </c>
      <c r="BH1295" s="167">
        <f t="shared" si="17"/>
        <v>0</v>
      </c>
      <c r="BI1295" s="167">
        <f t="shared" si="18"/>
        <v>0</v>
      </c>
      <c r="BJ1295" s="92" t="s">
        <v>15</v>
      </c>
      <c r="BK1295" s="167">
        <f t="shared" si="19"/>
        <v>0</v>
      </c>
      <c r="BL1295" s="92" t="s">
        <v>288</v>
      </c>
      <c r="BM1295" s="166" t="s">
        <v>1828</v>
      </c>
    </row>
    <row r="1296" spans="2:65" s="99" customFormat="1" ht="24.2" customHeight="1">
      <c r="B1296" s="100"/>
      <c r="C1296" s="206" t="s">
        <v>1829</v>
      </c>
      <c r="D1296" s="206" t="s">
        <v>178</v>
      </c>
      <c r="E1296" s="207" t="s">
        <v>1830</v>
      </c>
      <c r="F1296" s="208" t="s">
        <v>1831</v>
      </c>
      <c r="G1296" s="209" t="s">
        <v>291</v>
      </c>
      <c r="H1296" s="210">
        <v>1</v>
      </c>
      <c r="I1296" s="4"/>
      <c r="J1296" s="211">
        <f t="shared" si="10"/>
        <v>0</v>
      </c>
      <c r="K1296" s="208" t="s">
        <v>3</v>
      </c>
      <c r="L1296" s="100"/>
      <c r="M1296" s="212" t="s">
        <v>3</v>
      </c>
      <c r="N1296" s="163" t="s">
        <v>42</v>
      </c>
      <c r="P1296" s="164">
        <f t="shared" si="11"/>
        <v>0</v>
      </c>
      <c r="Q1296" s="164">
        <v>0</v>
      </c>
      <c r="R1296" s="164">
        <f t="shared" si="12"/>
        <v>0</v>
      </c>
      <c r="S1296" s="164">
        <v>0</v>
      </c>
      <c r="T1296" s="165">
        <f t="shared" si="13"/>
        <v>0</v>
      </c>
      <c r="AR1296" s="166" t="s">
        <v>288</v>
      </c>
      <c r="AT1296" s="166" t="s">
        <v>178</v>
      </c>
      <c r="AU1296" s="166" t="s">
        <v>79</v>
      </c>
      <c r="AY1296" s="92" t="s">
        <v>176</v>
      </c>
      <c r="BE1296" s="167">
        <f t="shared" si="14"/>
        <v>0</v>
      </c>
      <c r="BF1296" s="167">
        <f t="shared" si="15"/>
        <v>0</v>
      </c>
      <c r="BG1296" s="167">
        <f t="shared" si="16"/>
        <v>0</v>
      </c>
      <c r="BH1296" s="167">
        <f t="shared" si="17"/>
        <v>0</v>
      </c>
      <c r="BI1296" s="167">
        <f t="shared" si="18"/>
        <v>0</v>
      </c>
      <c r="BJ1296" s="92" t="s">
        <v>15</v>
      </c>
      <c r="BK1296" s="167">
        <f t="shared" si="19"/>
        <v>0</v>
      </c>
      <c r="BL1296" s="92" t="s">
        <v>288</v>
      </c>
      <c r="BM1296" s="166" t="s">
        <v>1832</v>
      </c>
    </row>
    <row r="1297" spans="2:65" s="99" customFormat="1" ht="24.2" customHeight="1">
      <c r="B1297" s="100"/>
      <c r="C1297" s="206" t="s">
        <v>1833</v>
      </c>
      <c r="D1297" s="206" t="s">
        <v>178</v>
      </c>
      <c r="E1297" s="207" t="s">
        <v>1834</v>
      </c>
      <c r="F1297" s="208" t="s">
        <v>1835</v>
      </c>
      <c r="G1297" s="209" t="s">
        <v>291</v>
      </c>
      <c r="H1297" s="210">
        <v>1</v>
      </c>
      <c r="I1297" s="4"/>
      <c r="J1297" s="211">
        <f t="shared" si="10"/>
        <v>0</v>
      </c>
      <c r="K1297" s="208" t="s">
        <v>3</v>
      </c>
      <c r="L1297" s="100"/>
      <c r="M1297" s="212" t="s">
        <v>3</v>
      </c>
      <c r="N1297" s="163" t="s">
        <v>42</v>
      </c>
      <c r="P1297" s="164">
        <f t="shared" si="11"/>
        <v>0</v>
      </c>
      <c r="Q1297" s="164">
        <v>0</v>
      </c>
      <c r="R1297" s="164">
        <f t="shared" si="12"/>
        <v>0</v>
      </c>
      <c r="S1297" s="164">
        <v>0</v>
      </c>
      <c r="T1297" s="165">
        <f t="shared" si="13"/>
        <v>0</v>
      </c>
      <c r="AR1297" s="166" t="s">
        <v>288</v>
      </c>
      <c r="AT1297" s="166" t="s">
        <v>178</v>
      </c>
      <c r="AU1297" s="166" t="s">
        <v>79</v>
      </c>
      <c r="AY1297" s="92" t="s">
        <v>176</v>
      </c>
      <c r="BE1297" s="167">
        <f t="shared" si="14"/>
        <v>0</v>
      </c>
      <c r="BF1297" s="167">
        <f t="shared" si="15"/>
        <v>0</v>
      </c>
      <c r="BG1297" s="167">
        <f t="shared" si="16"/>
        <v>0</v>
      </c>
      <c r="BH1297" s="167">
        <f t="shared" si="17"/>
        <v>0</v>
      </c>
      <c r="BI1297" s="167">
        <f t="shared" si="18"/>
        <v>0</v>
      </c>
      <c r="BJ1297" s="92" t="s">
        <v>15</v>
      </c>
      <c r="BK1297" s="167">
        <f t="shared" si="19"/>
        <v>0</v>
      </c>
      <c r="BL1297" s="92" t="s">
        <v>288</v>
      </c>
      <c r="BM1297" s="166" t="s">
        <v>1836</v>
      </c>
    </row>
    <row r="1298" spans="2:65" s="99" customFormat="1" ht="24.2" customHeight="1">
      <c r="B1298" s="100"/>
      <c r="C1298" s="206" t="s">
        <v>1837</v>
      </c>
      <c r="D1298" s="206" t="s">
        <v>178</v>
      </c>
      <c r="E1298" s="207" t="s">
        <v>1838</v>
      </c>
      <c r="F1298" s="208" t="s">
        <v>1839</v>
      </c>
      <c r="G1298" s="209" t="s">
        <v>291</v>
      </c>
      <c r="H1298" s="210">
        <v>1</v>
      </c>
      <c r="I1298" s="4"/>
      <c r="J1298" s="211">
        <f t="shared" si="10"/>
        <v>0</v>
      </c>
      <c r="K1298" s="208" t="s">
        <v>3</v>
      </c>
      <c r="L1298" s="100"/>
      <c r="M1298" s="212" t="s">
        <v>3</v>
      </c>
      <c r="N1298" s="163" t="s">
        <v>42</v>
      </c>
      <c r="P1298" s="164">
        <f t="shared" si="11"/>
        <v>0</v>
      </c>
      <c r="Q1298" s="164">
        <v>0</v>
      </c>
      <c r="R1298" s="164">
        <f t="shared" si="12"/>
        <v>0</v>
      </c>
      <c r="S1298" s="164">
        <v>0</v>
      </c>
      <c r="T1298" s="165">
        <f t="shared" si="13"/>
        <v>0</v>
      </c>
      <c r="AR1298" s="166" t="s">
        <v>288</v>
      </c>
      <c r="AT1298" s="166" t="s">
        <v>178</v>
      </c>
      <c r="AU1298" s="166" t="s">
        <v>79</v>
      </c>
      <c r="AY1298" s="92" t="s">
        <v>176</v>
      </c>
      <c r="BE1298" s="167">
        <f t="shared" si="14"/>
        <v>0</v>
      </c>
      <c r="BF1298" s="167">
        <f t="shared" si="15"/>
        <v>0</v>
      </c>
      <c r="BG1298" s="167">
        <f t="shared" si="16"/>
        <v>0</v>
      </c>
      <c r="BH1298" s="167">
        <f t="shared" si="17"/>
        <v>0</v>
      </c>
      <c r="BI1298" s="167">
        <f t="shared" si="18"/>
        <v>0</v>
      </c>
      <c r="BJ1298" s="92" t="s">
        <v>15</v>
      </c>
      <c r="BK1298" s="167">
        <f t="shared" si="19"/>
        <v>0</v>
      </c>
      <c r="BL1298" s="92" t="s">
        <v>288</v>
      </c>
      <c r="BM1298" s="166" t="s">
        <v>1840</v>
      </c>
    </row>
    <row r="1299" spans="2:65" s="99" customFormat="1" ht="24.2" customHeight="1">
      <c r="B1299" s="100"/>
      <c r="C1299" s="206" t="s">
        <v>1841</v>
      </c>
      <c r="D1299" s="206" t="s">
        <v>178</v>
      </c>
      <c r="E1299" s="207" t="s">
        <v>1842</v>
      </c>
      <c r="F1299" s="208" t="s">
        <v>1843</v>
      </c>
      <c r="G1299" s="209" t="s">
        <v>291</v>
      </c>
      <c r="H1299" s="210">
        <v>1</v>
      </c>
      <c r="I1299" s="4"/>
      <c r="J1299" s="211">
        <f t="shared" si="10"/>
        <v>0</v>
      </c>
      <c r="K1299" s="208" t="s">
        <v>3</v>
      </c>
      <c r="L1299" s="100"/>
      <c r="M1299" s="212" t="s">
        <v>3</v>
      </c>
      <c r="N1299" s="163" t="s">
        <v>42</v>
      </c>
      <c r="P1299" s="164">
        <f t="shared" si="11"/>
        <v>0</v>
      </c>
      <c r="Q1299" s="164">
        <v>0</v>
      </c>
      <c r="R1299" s="164">
        <f t="shared" si="12"/>
        <v>0</v>
      </c>
      <c r="S1299" s="164">
        <v>0</v>
      </c>
      <c r="T1299" s="165">
        <f t="shared" si="13"/>
        <v>0</v>
      </c>
      <c r="AR1299" s="166" t="s">
        <v>288</v>
      </c>
      <c r="AT1299" s="166" t="s">
        <v>178</v>
      </c>
      <c r="AU1299" s="166" t="s">
        <v>79</v>
      </c>
      <c r="AY1299" s="92" t="s">
        <v>176</v>
      </c>
      <c r="BE1299" s="167">
        <f t="shared" si="14"/>
        <v>0</v>
      </c>
      <c r="BF1299" s="167">
        <f t="shared" si="15"/>
        <v>0</v>
      </c>
      <c r="BG1299" s="167">
        <f t="shared" si="16"/>
        <v>0</v>
      </c>
      <c r="BH1299" s="167">
        <f t="shared" si="17"/>
        <v>0</v>
      </c>
      <c r="BI1299" s="167">
        <f t="shared" si="18"/>
        <v>0</v>
      </c>
      <c r="BJ1299" s="92" t="s">
        <v>15</v>
      </c>
      <c r="BK1299" s="167">
        <f t="shared" si="19"/>
        <v>0</v>
      </c>
      <c r="BL1299" s="92" t="s">
        <v>288</v>
      </c>
      <c r="BM1299" s="166" t="s">
        <v>1844</v>
      </c>
    </row>
    <row r="1300" spans="2:65" s="99" customFormat="1" ht="24.2" customHeight="1">
      <c r="B1300" s="100"/>
      <c r="C1300" s="206" t="s">
        <v>1845</v>
      </c>
      <c r="D1300" s="206" t="s">
        <v>178</v>
      </c>
      <c r="E1300" s="207" t="s">
        <v>1846</v>
      </c>
      <c r="F1300" s="208" t="s">
        <v>1847</v>
      </c>
      <c r="G1300" s="209" t="s">
        <v>291</v>
      </c>
      <c r="H1300" s="210">
        <v>1</v>
      </c>
      <c r="I1300" s="4"/>
      <c r="J1300" s="211">
        <f t="shared" si="10"/>
        <v>0</v>
      </c>
      <c r="K1300" s="208" t="s">
        <v>3</v>
      </c>
      <c r="L1300" s="100"/>
      <c r="M1300" s="212" t="s">
        <v>3</v>
      </c>
      <c r="N1300" s="163" t="s">
        <v>42</v>
      </c>
      <c r="P1300" s="164">
        <f t="shared" si="11"/>
        <v>0</v>
      </c>
      <c r="Q1300" s="164">
        <v>0</v>
      </c>
      <c r="R1300" s="164">
        <f t="shared" si="12"/>
        <v>0</v>
      </c>
      <c r="S1300" s="164">
        <v>0</v>
      </c>
      <c r="T1300" s="165">
        <f t="shared" si="13"/>
        <v>0</v>
      </c>
      <c r="AR1300" s="166" t="s">
        <v>288</v>
      </c>
      <c r="AT1300" s="166" t="s">
        <v>178</v>
      </c>
      <c r="AU1300" s="166" t="s">
        <v>79</v>
      </c>
      <c r="AY1300" s="92" t="s">
        <v>176</v>
      </c>
      <c r="BE1300" s="167">
        <f t="shared" si="14"/>
        <v>0</v>
      </c>
      <c r="BF1300" s="167">
        <f t="shared" si="15"/>
        <v>0</v>
      </c>
      <c r="BG1300" s="167">
        <f t="shared" si="16"/>
        <v>0</v>
      </c>
      <c r="BH1300" s="167">
        <f t="shared" si="17"/>
        <v>0</v>
      </c>
      <c r="BI1300" s="167">
        <f t="shared" si="18"/>
        <v>0</v>
      </c>
      <c r="BJ1300" s="92" t="s">
        <v>15</v>
      </c>
      <c r="BK1300" s="167">
        <f t="shared" si="19"/>
        <v>0</v>
      </c>
      <c r="BL1300" s="92" t="s">
        <v>288</v>
      </c>
      <c r="BM1300" s="166" t="s">
        <v>1848</v>
      </c>
    </row>
    <row r="1301" spans="2:65" s="99" customFormat="1" ht="24.2" customHeight="1">
      <c r="B1301" s="100"/>
      <c r="C1301" s="206" t="s">
        <v>1849</v>
      </c>
      <c r="D1301" s="206" t="s">
        <v>178</v>
      </c>
      <c r="E1301" s="207" t="s">
        <v>1850</v>
      </c>
      <c r="F1301" s="208" t="s">
        <v>1851</v>
      </c>
      <c r="G1301" s="209" t="s">
        <v>291</v>
      </c>
      <c r="H1301" s="210">
        <v>1</v>
      </c>
      <c r="I1301" s="4"/>
      <c r="J1301" s="211">
        <f t="shared" si="10"/>
        <v>0</v>
      </c>
      <c r="K1301" s="208" t="s">
        <v>3</v>
      </c>
      <c r="L1301" s="100"/>
      <c r="M1301" s="212" t="s">
        <v>3</v>
      </c>
      <c r="N1301" s="163" t="s">
        <v>42</v>
      </c>
      <c r="P1301" s="164">
        <f t="shared" si="11"/>
        <v>0</v>
      </c>
      <c r="Q1301" s="164">
        <v>0</v>
      </c>
      <c r="R1301" s="164">
        <f t="shared" si="12"/>
        <v>0</v>
      </c>
      <c r="S1301" s="164">
        <v>0</v>
      </c>
      <c r="T1301" s="165">
        <f t="shared" si="13"/>
        <v>0</v>
      </c>
      <c r="AR1301" s="166" t="s">
        <v>288</v>
      </c>
      <c r="AT1301" s="166" t="s">
        <v>178</v>
      </c>
      <c r="AU1301" s="166" t="s">
        <v>79</v>
      </c>
      <c r="AY1301" s="92" t="s">
        <v>176</v>
      </c>
      <c r="BE1301" s="167">
        <f t="shared" si="14"/>
        <v>0</v>
      </c>
      <c r="BF1301" s="167">
        <f t="shared" si="15"/>
        <v>0</v>
      </c>
      <c r="BG1301" s="167">
        <f t="shared" si="16"/>
        <v>0</v>
      </c>
      <c r="BH1301" s="167">
        <f t="shared" si="17"/>
        <v>0</v>
      </c>
      <c r="BI1301" s="167">
        <f t="shared" si="18"/>
        <v>0</v>
      </c>
      <c r="BJ1301" s="92" t="s">
        <v>15</v>
      </c>
      <c r="BK1301" s="167">
        <f t="shared" si="19"/>
        <v>0</v>
      </c>
      <c r="BL1301" s="92" t="s">
        <v>288</v>
      </c>
      <c r="BM1301" s="166" t="s">
        <v>1852</v>
      </c>
    </row>
    <row r="1302" spans="2:65" s="99" customFormat="1" ht="24.2" customHeight="1">
      <c r="B1302" s="100"/>
      <c r="C1302" s="206" t="s">
        <v>1853</v>
      </c>
      <c r="D1302" s="206" t="s">
        <v>178</v>
      </c>
      <c r="E1302" s="207" t="s">
        <v>1854</v>
      </c>
      <c r="F1302" s="208" t="s">
        <v>1855</v>
      </c>
      <c r="G1302" s="209" t="s">
        <v>291</v>
      </c>
      <c r="H1302" s="210">
        <v>1</v>
      </c>
      <c r="I1302" s="4"/>
      <c r="J1302" s="211">
        <f t="shared" si="10"/>
        <v>0</v>
      </c>
      <c r="K1302" s="208" t="s">
        <v>3</v>
      </c>
      <c r="L1302" s="100"/>
      <c r="M1302" s="212" t="s">
        <v>3</v>
      </c>
      <c r="N1302" s="163" t="s">
        <v>42</v>
      </c>
      <c r="P1302" s="164">
        <f t="shared" si="11"/>
        <v>0</v>
      </c>
      <c r="Q1302" s="164">
        <v>0</v>
      </c>
      <c r="R1302" s="164">
        <f t="shared" si="12"/>
        <v>0</v>
      </c>
      <c r="S1302" s="164">
        <v>0</v>
      </c>
      <c r="T1302" s="165">
        <f t="shared" si="13"/>
        <v>0</v>
      </c>
      <c r="AR1302" s="166" t="s">
        <v>288</v>
      </c>
      <c r="AT1302" s="166" t="s">
        <v>178</v>
      </c>
      <c r="AU1302" s="166" t="s">
        <v>79</v>
      </c>
      <c r="AY1302" s="92" t="s">
        <v>176</v>
      </c>
      <c r="BE1302" s="167">
        <f t="shared" si="14"/>
        <v>0</v>
      </c>
      <c r="BF1302" s="167">
        <f t="shared" si="15"/>
        <v>0</v>
      </c>
      <c r="BG1302" s="167">
        <f t="shared" si="16"/>
        <v>0</v>
      </c>
      <c r="BH1302" s="167">
        <f t="shared" si="17"/>
        <v>0</v>
      </c>
      <c r="BI1302" s="167">
        <f t="shared" si="18"/>
        <v>0</v>
      </c>
      <c r="BJ1302" s="92" t="s">
        <v>15</v>
      </c>
      <c r="BK1302" s="167">
        <f t="shared" si="19"/>
        <v>0</v>
      </c>
      <c r="BL1302" s="92" t="s">
        <v>288</v>
      </c>
      <c r="BM1302" s="166" t="s">
        <v>1856</v>
      </c>
    </row>
    <row r="1303" spans="2:65" s="99" customFormat="1" ht="24.2" customHeight="1">
      <c r="B1303" s="100"/>
      <c r="C1303" s="206" t="s">
        <v>1857</v>
      </c>
      <c r="D1303" s="206" t="s">
        <v>178</v>
      </c>
      <c r="E1303" s="207" t="s">
        <v>1858</v>
      </c>
      <c r="F1303" s="208" t="s">
        <v>1859</v>
      </c>
      <c r="G1303" s="209" t="s">
        <v>291</v>
      </c>
      <c r="H1303" s="210">
        <v>1</v>
      </c>
      <c r="I1303" s="4"/>
      <c r="J1303" s="211">
        <f t="shared" si="10"/>
        <v>0</v>
      </c>
      <c r="K1303" s="208" t="s">
        <v>3</v>
      </c>
      <c r="L1303" s="100"/>
      <c r="M1303" s="212" t="s">
        <v>3</v>
      </c>
      <c r="N1303" s="163" t="s">
        <v>42</v>
      </c>
      <c r="P1303" s="164">
        <f t="shared" si="11"/>
        <v>0</v>
      </c>
      <c r="Q1303" s="164">
        <v>0</v>
      </c>
      <c r="R1303" s="164">
        <f t="shared" si="12"/>
        <v>0</v>
      </c>
      <c r="S1303" s="164">
        <v>0</v>
      </c>
      <c r="T1303" s="165">
        <f t="shared" si="13"/>
        <v>0</v>
      </c>
      <c r="AR1303" s="166" t="s">
        <v>288</v>
      </c>
      <c r="AT1303" s="166" t="s">
        <v>178</v>
      </c>
      <c r="AU1303" s="166" t="s">
        <v>79</v>
      </c>
      <c r="AY1303" s="92" t="s">
        <v>176</v>
      </c>
      <c r="BE1303" s="167">
        <f t="shared" si="14"/>
        <v>0</v>
      </c>
      <c r="BF1303" s="167">
        <f t="shared" si="15"/>
        <v>0</v>
      </c>
      <c r="BG1303" s="167">
        <f t="shared" si="16"/>
        <v>0</v>
      </c>
      <c r="BH1303" s="167">
        <f t="shared" si="17"/>
        <v>0</v>
      </c>
      <c r="BI1303" s="167">
        <f t="shared" si="18"/>
        <v>0</v>
      </c>
      <c r="BJ1303" s="92" t="s">
        <v>15</v>
      </c>
      <c r="BK1303" s="167">
        <f t="shared" si="19"/>
        <v>0</v>
      </c>
      <c r="BL1303" s="92" t="s">
        <v>288</v>
      </c>
      <c r="BM1303" s="166" t="s">
        <v>1860</v>
      </c>
    </row>
    <row r="1304" spans="2:65" s="99" customFormat="1" ht="24.2" customHeight="1">
      <c r="B1304" s="100"/>
      <c r="C1304" s="206" t="s">
        <v>1861</v>
      </c>
      <c r="D1304" s="206" t="s">
        <v>178</v>
      </c>
      <c r="E1304" s="207" t="s">
        <v>1862</v>
      </c>
      <c r="F1304" s="208" t="s">
        <v>1863</v>
      </c>
      <c r="G1304" s="209" t="s">
        <v>291</v>
      </c>
      <c r="H1304" s="210">
        <v>1</v>
      </c>
      <c r="I1304" s="4"/>
      <c r="J1304" s="211">
        <f t="shared" si="10"/>
        <v>0</v>
      </c>
      <c r="K1304" s="208" t="s">
        <v>3</v>
      </c>
      <c r="L1304" s="100"/>
      <c r="M1304" s="212" t="s">
        <v>3</v>
      </c>
      <c r="N1304" s="163" t="s">
        <v>42</v>
      </c>
      <c r="P1304" s="164">
        <f t="shared" si="11"/>
        <v>0</v>
      </c>
      <c r="Q1304" s="164">
        <v>0</v>
      </c>
      <c r="R1304" s="164">
        <f t="shared" si="12"/>
        <v>0</v>
      </c>
      <c r="S1304" s="164">
        <v>0</v>
      </c>
      <c r="T1304" s="165">
        <f t="shared" si="13"/>
        <v>0</v>
      </c>
      <c r="AR1304" s="166" t="s">
        <v>288</v>
      </c>
      <c r="AT1304" s="166" t="s">
        <v>178</v>
      </c>
      <c r="AU1304" s="166" t="s">
        <v>79</v>
      </c>
      <c r="AY1304" s="92" t="s">
        <v>176</v>
      </c>
      <c r="BE1304" s="167">
        <f t="shared" si="14"/>
        <v>0</v>
      </c>
      <c r="BF1304" s="167">
        <f t="shared" si="15"/>
        <v>0</v>
      </c>
      <c r="BG1304" s="167">
        <f t="shared" si="16"/>
        <v>0</v>
      </c>
      <c r="BH1304" s="167">
        <f t="shared" si="17"/>
        <v>0</v>
      </c>
      <c r="BI1304" s="167">
        <f t="shared" si="18"/>
        <v>0</v>
      </c>
      <c r="BJ1304" s="92" t="s">
        <v>15</v>
      </c>
      <c r="BK1304" s="167">
        <f t="shared" si="19"/>
        <v>0</v>
      </c>
      <c r="BL1304" s="92" t="s">
        <v>288</v>
      </c>
      <c r="BM1304" s="166" t="s">
        <v>1864</v>
      </c>
    </row>
    <row r="1305" spans="2:65" s="99" customFormat="1" ht="24.2" customHeight="1">
      <c r="B1305" s="100"/>
      <c r="C1305" s="206" t="s">
        <v>1865</v>
      </c>
      <c r="D1305" s="206" t="s">
        <v>178</v>
      </c>
      <c r="E1305" s="207" t="s">
        <v>1866</v>
      </c>
      <c r="F1305" s="208" t="s">
        <v>1867</v>
      </c>
      <c r="G1305" s="209" t="s">
        <v>291</v>
      </c>
      <c r="H1305" s="210">
        <v>1</v>
      </c>
      <c r="I1305" s="4"/>
      <c r="J1305" s="211">
        <f t="shared" si="10"/>
        <v>0</v>
      </c>
      <c r="K1305" s="208" t="s">
        <v>3</v>
      </c>
      <c r="L1305" s="100"/>
      <c r="M1305" s="212" t="s">
        <v>3</v>
      </c>
      <c r="N1305" s="163" t="s">
        <v>42</v>
      </c>
      <c r="P1305" s="164">
        <f t="shared" si="11"/>
        <v>0</v>
      </c>
      <c r="Q1305" s="164">
        <v>0</v>
      </c>
      <c r="R1305" s="164">
        <f t="shared" si="12"/>
        <v>0</v>
      </c>
      <c r="S1305" s="164">
        <v>0</v>
      </c>
      <c r="T1305" s="165">
        <f t="shared" si="13"/>
        <v>0</v>
      </c>
      <c r="AR1305" s="166" t="s">
        <v>288</v>
      </c>
      <c r="AT1305" s="166" t="s">
        <v>178</v>
      </c>
      <c r="AU1305" s="166" t="s">
        <v>79</v>
      </c>
      <c r="AY1305" s="92" t="s">
        <v>176</v>
      </c>
      <c r="BE1305" s="167">
        <f t="shared" si="14"/>
        <v>0</v>
      </c>
      <c r="BF1305" s="167">
        <f t="shared" si="15"/>
        <v>0</v>
      </c>
      <c r="BG1305" s="167">
        <f t="shared" si="16"/>
        <v>0</v>
      </c>
      <c r="BH1305" s="167">
        <f t="shared" si="17"/>
        <v>0</v>
      </c>
      <c r="BI1305" s="167">
        <f t="shared" si="18"/>
        <v>0</v>
      </c>
      <c r="BJ1305" s="92" t="s">
        <v>15</v>
      </c>
      <c r="BK1305" s="167">
        <f t="shared" si="19"/>
        <v>0</v>
      </c>
      <c r="BL1305" s="92" t="s">
        <v>288</v>
      </c>
      <c r="BM1305" s="166" t="s">
        <v>1868</v>
      </c>
    </row>
    <row r="1306" spans="2:65" s="99" customFormat="1" ht="24.2" customHeight="1">
      <c r="B1306" s="100"/>
      <c r="C1306" s="206" t="s">
        <v>1869</v>
      </c>
      <c r="D1306" s="206" t="s">
        <v>178</v>
      </c>
      <c r="E1306" s="207" t="s">
        <v>1870</v>
      </c>
      <c r="F1306" s="208" t="s">
        <v>1871</v>
      </c>
      <c r="G1306" s="209" t="s">
        <v>291</v>
      </c>
      <c r="H1306" s="210">
        <v>1</v>
      </c>
      <c r="I1306" s="4"/>
      <c r="J1306" s="211">
        <f t="shared" si="10"/>
        <v>0</v>
      </c>
      <c r="K1306" s="208" t="s">
        <v>3</v>
      </c>
      <c r="L1306" s="100"/>
      <c r="M1306" s="212" t="s">
        <v>3</v>
      </c>
      <c r="N1306" s="163" t="s">
        <v>42</v>
      </c>
      <c r="P1306" s="164">
        <f t="shared" si="11"/>
        <v>0</v>
      </c>
      <c r="Q1306" s="164">
        <v>0</v>
      </c>
      <c r="R1306" s="164">
        <f t="shared" si="12"/>
        <v>0</v>
      </c>
      <c r="S1306" s="164">
        <v>0</v>
      </c>
      <c r="T1306" s="165">
        <f t="shared" si="13"/>
        <v>0</v>
      </c>
      <c r="AR1306" s="166" t="s">
        <v>288</v>
      </c>
      <c r="AT1306" s="166" t="s">
        <v>178</v>
      </c>
      <c r="AU1306" s="166" t="s">
        <v>79</v>
      </c>
      <c r="AY1306" s="92" t="s">
        <v>176</v>
      </c>
      <c r="BE1306" s="167">
        <f t="shared" si="14"/>
        <v>0</v>
      </c>
      <c r="BF1306" s="167">
        <f t="shared" si="15"/>
        <v>0</v>
      </c>
      <c r="BG1306" s="167">
        <f t="shared" si="16"/>
        <v>0</v>
      </c>
      <c r="BH1306" s="167">
        <f t="shared" si="17"/>
        <v>0</v>
      </c>
      <c r="BI1306" s="167">
        <f t="shared" si="18"/>
        <v>0</v>
      </c>
      <c r="BJ1306" s="92" t="s">
        <v>15</v>
      </c>
      <c r="BK1306" s="167">
        <f t="shared" si="19"/>
        <v>0</v>
      </c>
      <c r="BL1306" s="92" t="s">
        <v>288</v>
      </c>
      <c r="BM1306" s="166" t="s">
        <v>1872</v>
      </c>
    </row>
    <row r="1307" spans="2:65" s="99" customFormat="1" ht="24.2" customHeight="1">
      <c r="B1307" s="100"/>
      <c r="C1307" s="206" t="s">
        <v>1873</v>
      </c>
      <c r="D1307" s="206" t="s">
        <v>178</v>
      </c>
      <c r="E1307" s="207" t="s">
        <v>1874</v>
      </c>
      <c r="F1307" s="208" t="s">
        <v>1875</v>
      </c>
      <c r="G1307" s="209" t="s">
        <v>291</v>
      </c>
      <c r="H1307" s="210">
        <v>1</v>
      </c>
      <c r="I1307" s="4"/>
      <c r="J1307" s="211">
        <f t="shared" si="10"/>
        <v>0</v>
      </c>
      <c r="K1307" s="208" t="s">
        <v>3</v>
      </c>
      <c r="L1307" s="100"/>
      <c r="M1307" s="212" t="s">
        <v>3</v>
      </c>
      <c r="N1307" s="163" t="s">
        <v>42</v>
      </c>
      <c r="P1307" s="164">
        <f t="shared" si="11"/>
        <v>0</v>
      </c>
      <c r="Q1307" s="164">
        <v>0</v>
      </c>
      <c r="R1307" s="164">
        <f t="shared" si="12"/>
        <v>0</v>
      </c>
      <c r="S1307" s="164">
        <v>0</v>
      </c>
      <c r="T1307" s="165">
        <f t="shared" si="13"/>
        <v>0</v>
      </c>
      <c r="AR1307" s="166" t="s">
        <v>288</v>
      </c>
      <c r="AT1307" s="166" t="s">
        <v>178</v>
      </c>
      <c r="AU1307" s="166" t="s">
        <v>79</v>
      </c>
      <c r="AY1307" s="92" t="s">
        <v>176</v>
      </c>
      <c r="BE1307" s="167">
        <f t="shared" si="14"/>
        <v>0</v>
      </c>
      <c r="BF1307" s="167">
        <f t="shared" si="15"/>
        <v>0</v>
      </c>
      <c r="BG1307" s="167">
        <f t="shared" si="16"/>
        <v>0</v>
      </c>
      <c r="BH1307" s="167">
        <f t="shared" si="17"/>
        <v>0</v>
      </c>
      <c r="BI1307" s="167">
        <f t="shared" si="18"/>
        <v>0</v>
      </c>
      <c r="BJ1307" s="92" t="s">
        <v>15</v>
      </c>
      <c r="BK1307" s="167">
        <f t="shared" si="19"/>
        <v>0</v>
      </c>
      <c r="BL1307" s="92" t="s">
        <v>288</v>
      </c>
      <c r="BM1307" s="166" t="s">
        <v>1876</v>
      </c>
    </row>
    <row r="1308" spans="2:65" s="99" customFormat="1" ht="24.2" customHeight="1">
      <c r="B1308" s="100"/>
      <c r="C1308" s="206" t="s">
        <v>1877</v>
      </c>
      <c r="D1308" s="206" t="s">
        <v>178</v>
      </c>
      <c r="E1308" s="207" t="s">
        <v>1878</v>
      </c>
      <c r="F1308" s="208" t="s">
        <v>1879</v>
      </c>
      <c r="G1308" s="209" t="s">
        <v>291</v>
      </c>
      <c r="H1308" s="210">
        <v>1</v>
      </c>
      <c r="I1308" s="4"/>
      <c r="J1308" s="211">
        <f t="shared" si="10"/>
        <v>0</v>
      </c>
      <c r="K1308" s="208" t="s">
        <v>3</v>
      </c>
      <c r="L1308" s="100"/>
      <c r="M1308" s="212" t="s">
        <v>3</v>
      </c>
      <c r="N1308" s="163" t="s">
        <v>42</v>
      </c>
      <c r="P1308" s="164">
        <f t="shared" si="11"/>
        <v>0</v>
      </c>
      <c r="Q1308" s="164">
        <v>0</v>
      </c>
      <c r="R1308" s="164">
        <f t="shared" si="12"/>
        <v>0</v>
      </c>
      <c r="S1308" s="164">
        <v>0</v>
      </c>
      <c r="T1308" s="165">
        <f t="shared" si="13"/>
        <v>0</v>
      </c>
      <c r="AR1308" s="166" t="s">
        <v>288</v>
      </c>
      <c r="AT1308" s="166" t="s">
        <v>178</v>
      </c>
      <c r="AU1308" s="166" t="s">
        <v>79</v>
      </c>
      <c r="AY1308" s="92" t="s">
        <v>176</v>
      </c>
      <c r="BE1308" s="167">
        <f t="shared" si="14"/>
        <v>0</v>
      </c>
      <c r="BF1308" s="167">
        <f t="shared" si="15"/>
        <v>0</v>
      </c>
      <c r="BG1308" s="167">
        <f t="shared" si="16"/>
        <v>0</v>
      </c>
      <c r="BH1308" s="167">
        <f t="shared" si="17"/>
        <v>0</v>
      </c>
      <c r="BI1308" s="167">
        <f t="shared" si="18"/>
        <v>0</v>
      </c>
      <c r="BJ1308" s="92" t="s">
        <v>15</v>
      </c>
      <c r="BK1308" s="167">
        <f t="shared" si="19"/>
        <v>0</v>
      </c>
      <c r="BL1308" s="92" t="s">
        <v>288</v>
      </c>
      <c r="BM1308" s="166" t="s">
        <v>1880</v>
      </c>
    </row>
    <row r="1309" spans="2:65" s="99" customFormat="1" ht="24.2" customHeight="1">
      <c r="B1309" s="100"/>
      <c r="C1309" s="206" t="s">
        <v>1881</v>
      </c>
      <c r="D1309" s="206" t="s">
        <v>178</v>
      </c>
      <c r="E1309" s="207" t="s">
        <v>1882</v>
      </c>
      <c r="F1309" s="208" t="s">
        <v>1883</v>
      </c>
      <c r="G1309" s="209" t="s">
        <v>291</v>
      </c>
      <c r="H1309" s="210">
        <v>1</v>
      </c>
      <c r="I1309" s="4"/>
      <c r="J1309" s="211">
        <f t="shared" si="10"/>
        <v>0</v>
      </c>
      <c r="K1309" s="208" t="s">
        <v>3</v>
      </c>
      <c r="L1309" s="100"/>
      <c r="M1309" s="212" t="s">
        <v>3</v>
      </c>
      <c r="N1309" s="163" t="s">
        <v>42</v>
      </c>
      <c r="P1309" s="164">
        <f t="shared" si="11"/>
        <v>0</v>
      </c>
      <c r="Q1309" s="164">
        <v>0</v>
      </c>
      <c r="R1309" s="164">
        <f t="shared" si="12"/>
        <v>0</v>
      </c>
      <c r="S1309" s="164">
        <v>0</v>
      </c>
      <c r="T1309" s="165">
        <f t="shared" si="13"/>
        <v>0</v>
      </c>
      <c r="AR1309" s="166" t="s">
        <v>288</v>
      </c>
      <c r="AT1309" s="166" t="s">
        <v>178</v>
      </c>
      <c r="AU1309" s="166" t="s">
        <v>79</v>
      </c>
      <c r="AY1309" s="92" t="s">
        <v>176</v>
      </c>
      <c r="BE1309" s="167">
        <f t="shared" si="14"/>
        <v>0</v>
      </c>
      <c r="BF1309" s="167">
        <f t="shared" si="15"/>
        <v>0</v>
      </c>
      <c r="BG1309" s="167">
        <f t="shared" si="16"/>
        <v>0</v>
      </c>
      <c r="BH1309" s="167">
        <f t="shared" si="17"/>
        <v>0</v>
      </c>
      <c r="BI1309" s="167">
        <f t="shared" si="18"/>
        <v>0</v>
      </c>
      <c r="BJ1309" s="92" t="s">
        <v>15</v>
      </c>
      <c r="BK1309" s="167">
        <f t="shared" si="19"/>
        <v>0</v>
      </c>
      <c r="BL1309" s="92" t="s">
        <v>288</v>
      </c>
      <c r="BM1309" s="166" t="s">
        <v>1884</v>
      </c>
    </row>
    <row r="1310" spans="2:65" s="99" customFormat="1" ht="24.2" customHeight="1">
      <c r="B1310" s="100"/>
      <c r="C1310" s="206" t="s">
        <v>1885</v>
      </c>
      <c r="D1310" s="206" t="s">
        <v>178</v>
      </c>
      <c r="E1310" s="207" t="s">
        <v>1886</v>
      </c>
      <c r="F1310" s="208" t="s">
        <v>1887</v>
      </c>
      <c r="G1310" s="209" t="s">
        <v>291</v>
      </c>
      <c r="H1310" s="210">
        <v>1</v>
      </c>
      <c r="I1310" s="4"/>
      <c r="J1310" s="211">
        <f t="shared" si="10"/>
        <v>0</v>
      </c>
      <c r="K1310" s="208" t="s">
        <v>3</v>
      </c>
      <c r="L1310" s="100"/>
      <c r="M1310" s="212" t="s">
        <v>3</v>
      </c>
      <c r="N1310" s="163" t="s">
        <v>42</v>
      </c>
      <c r="P1310" s="164">
        <f t="shared" si="11"/>
        <v>0</v>
      </c>
      <c r="Q1310" s="164">
        <v>0</v>
      </c>
      <c r="R1310" s="164">
        <f t="shared" si="12"/>
        <v>0</v>
      </c>
      <c r="S1310" s="164">
        <v>0</v>
      </c>
      <c r="T1310" s="165">
        <f t="shared" si="13"/>
        <v>0</v>
      </c>
      <c r="AR1310" s="166" t="s">
        <v>288</v>
      </c>
      <c r="AT1310" s="166" t="s">
        <v>178</v>
      </c>
      <c r="AU1310" s="166" t="s">
        <v>79</v>
      </c>
      <c r="AY1310" s="92" t="s">
        <v>176</v>
      </c>
      <c r="BE1310" s="167">
        <f t="shared" si="14"/>
        <v>0</v>
      </c>
      <c r="BF1310" s="167">
        <f t="shared" si="15"/>
        <v>0</v>
      </c>
      <c r="BG1310" s="167">
        <f t="shared" si="16"/>
        <v>0</v>
      </c>
      <c r="BH1310" s="167">
        <f t="shared" si="17"/>
        <v>0</v>
      </c>
      <c r="BI1310" s="167">
        <f t="shared" si="18"/>
        <v>0</v>
      </c>
      <c r="BJ1310" s="92" t="s">
        <v>15</v>
      </c>
      <c r="BK1310" s="167">
        <f t="shared" si="19"/>
        <v>0</v>
      </c>
      <c r="BL1310" s="92" t="s">
        <v>288</v>
      </c>
      <c r="BM1310" s="166" t="s">
        <v>1888</v>
      </c>
    </row>
    <row r="1311" spans="2:65" s="99" customFormat="1" ht="24.2" customHeight="1">
      <c r="B1311" s="100"/>
      <c r="C1311" s="206" t="s">
        <v>1889</v>
      </c>
      <c r="D1311" s="206" t="s">
        <v>178</v>
      </c>
      <c r="E1311" s="207" t="s">
        <v>1890</v>
      </c>
      <c r="F1311" s="208" t="s">
        <v>1891</v>
      </c>
      <c r="G1311" s="209" t="s">
        <v>291</v>
      </c>
      <c r="H1311" s="210">
        <v>1</v>
      </c>
      <c r="I1311" s="4"/>
      <c r="J1311" s="211">
        <f t="shared" si="10"/>
        <v>0</v>
      </c>
      <c r="K1311" s="208" t="s">
        <v>3</v>
      </c>
      <c r="L1311" s="100"/>
      <c r="M1311" s="212" t="s">
        <v>3</v>
      </c>
      <c r="N1311" s="163" t="s">
        <v>42</v>
      </c>
      <c r="P1311" s="164">
        <f t="shared" si="11"/>
        <v>0</v>
      </c>
      <c r="Q1311" s="164">
        <v>0</v>
      </c>
      <c r="R1311" s="164">
        <f t="shared" si="12"/>
        <v>0</v>
      </c>
      <c r="S1311" s="164">
        <v>0</v>
      </c>
      <c r="T1311" s="165">
        <f t="shared" si="13"/>
        <v>0</v>
      </c>
      <c r="AR1311" s="166" t="s">
        <v>288</v>
      </c>
      <c r="AT1311" s="166" t="s">
        <v>178</v>
      </c>
      <c r="AU1311" s="166" t="s">
        <v>79</v>
      </c>
      <c r="AY1311" s="92" t="s">
        <v>176</v>
      </c>
      <c r="BE1311" s="167">
        <f t="shared" si="14"/>
        <v>0</v>
      </c>
      <c r="BF1311" s="167">
        <f t="shared" si="15"/>
        <v>0</v>
      </c>
      <c r="BG1311" s="167">
        <f t="shared" si="16"/>
        <v>0</v>
      </c>
      <c r="BH1311" s="167">
        <f t="shared" si="17"/>
        <v>0</v>
      </c>
      <c r="BI1311" s="167">
        <f t="shared" si="18"/>
        <v>0</v>
      </c>
      <c r="BJ1311" s="92" t="s">
        <v>15</v>
      </c>
      <c r="BK1311" s="167">
        <f t="shared" si="19"/>
        <v>0</v>
      </c>
      <c r="BL1311" s="92" t="s">
        <v>288</v>
      </c>
      <c r="BM1311" s="166" t="s">
        <v>1892</v>
      </c>
    </row>
    <row r="1312" spans="2:65" s="99" customFormat="1" ht="24.2" customHeight="1">
      <c r="B1312" s="100"/>
      <c r="C1312" s="206" t="s">
        <v>1893</v>
      </c>
      <c r="D1312" s="206" t="s">
        <v>178</v>
      </c>
      <c r="E1312" s="207" t="s">
        <v>1894</v>
      </c>
      <c r="F1312" s="208" t="s">
        <v>1895</v>
      </c>
      <c r="G1312" s="209" t="s">
        <v>291</v>
      </c>
      <c r="H1312" s="210">
        <v>1</v>
      </c>
      <c r="I1312" s="4"/>
      <c r="J1312" s="211">
        <f aca="true" t="shared" si="20" ref="J1312:J1322">ROUND(I1312*H1312,2)</f>
        <v>0</v>
      </c>
      <c r="K1312" s="208" t="s">
        <v>3</v>
      </c>
      <c r="L1312" s="100"/>
      <c r="M1312" s="212" t="s">
        <v>3</v>
      </c>
      <c r="N1312" s="163" t="s">
        <v>42</v>
      </c>
      <c r="P1312" s="164">
        <f aca="true" t="shared" si="21" ref="P1312:P1322">O1312*H1312</f>
        <v>0</v>
      </c>
      <c r="Q1312" s="164">
        <v>0</v>
      </c>
      <c r="R1312" s="164">
        <f aca="true" t="shared" si="22" ref="R1312:R1322">Q1312*H1312</f>
        <v>0</v>
      </c>
      <c r="S1312" s="164">
        <v>0</v>
      </c>
      <c r="T1312" s="165">
        <f aca="true" t="shared" si="23" ref="T1312:T1322">S1312*H1312</f>
        <v>0</v>
      </c>
      <c r="AR1312" s="166" t="s">
        <v>288</v>
      </c>
      <c r="AT1312" s="166" t="s">
        <v>178</v>
      </c>
      <c r="AU1312" s="166" t="s">
        <v>79</v>
      </c>
      <c r="AY1312" s="92" t="s">
        <v>176</v>
      </c>
      <c r="BE1312" s="167">
        <f aca="true" t="shared" si="24" ref="BE1312:BE1322">IF(N1312="základní",J1312,0)</f>
        <v>0</v>
      </c>
      <c r="BF1312" s="167">
        <f aca="true" t="shared" si="25" ref="BF1312:BF1322">IF(N1312="snížená",J1312,0)</f>
        <v>0</v>
      </c>
      <c r="BG1312" s="167">
        <f aca="true" t="shared" si="26" ref="BG1312:BG1322">IF(N1312="zákl. přenesená",J1312,0)</f>
        <v>0</v>
      </c>
      <c r="BH1312" s="167">
        <f aca="true" t="shared" si="27" ref="BH1312:BH1322">IF(N1312="sníž. přenesená",J1312,0)</f>
        <v>0</v>
      </c>
      <c r="BI1312" s="167">
        <f aca="true" t="shared" si="28" ref="BI1312:BI1322">IF(N1312="nulová",J1312,0)</f>
        <v>0</v>
      </c>
      <c r="BJ1312" s="92" t="s">
        <v>15</v>
      </c>
      <c r="BK1312" s="167">
        <f aca="true" t="shared" si="29" ref="BK1312:BK1322">ROUND(I1312*H1312,2)</f>
        <v>0</v>
      </c>
      <c r="BL1312" s="92" t="s">
        <v>288</v>
      </c>
      <c r="BM1312" s="166" t="s">
        <v>1896</v>
      </c>
    </row>
    <row r="1313" spans="2:65" s="99" customFormat="1" ht="24.2" customHeight="1">
      <c r="B1313" s="100"/>
      <c r="C1313" s="206" t="s">
        <v>1897</v>
      </c>
      <c r="D1313" s="206" t="s">
        <v>178</v>
      </c>
      <c r="E1313" s="207" t="s">
        <v>1898</v>
      </c>
      <c r="F1313" s="208" t="s">
        <v>1899</v>
      </c>
      <c r="G1313" s="209" t="s">
        <v>291</v>
      </c>
      <c r="H1313" s="210">
        <v>1</v>
      </c>
      <c r="I1313" s="4"/>
      <c r="J1313" s="211">
        <f t="shared" si="20"/>
        <v>0</v>
      </c>
      <c r="K1313" s="208" t="s">
        <v>3</v>
      </c>
      <c r="L1313" s="100"/>
      <c r="M1313" s="212" t="s">
        <v>3</v>
      </c>
      <c r="N1313" s="163" t="s">
        <v>42</v>
      </c>
      <c r="P1313" s="164">
        <f t="shared" si="21"/>
        <v>0</v>
      </c>
      <c r="Q1313" s="164">
        <v>0</v>
      </c>
      <c r="R1313" s="164">
        <f t="shared" si="22"/>
        <v>0</v>
      </c>
      <c r="S1313" s="164">
        <v>0</v>
      </c>
      <c r="T1313" s="165">
        <f t="shared" si="23"/>
        <v>0</v>
      </c>
      <c r="AR1313" s="166" t="s">
        <v>288</v>
      </c>
      <c r="AT1313" s="166" t="s">
        <v>178</v>
      </c>
      <c r="AU1313" s="166" t="s">
        <v>79</v>
      </c>
      <c r="AY1313" s="92" t="s">
        <v>176</v>
      </c>
      <c r="BE1313" s="167">
        <f t="shared" si="24"/>
        <v>0</v>
      </c>
      <c r="BF1313" s="167">
        <f t="shared" si="25"/>
        <v>0</v>
      </c>
      <c r="BG1313" s="167">
        <f t="shared" si="26"/>
        <v>0</v>
      </c>
      <c r="BH1313" s="167">
        <f t="shared" si="27"/>
        <v>0</v>
      </c>
      <c r="BI1313" s="167">
        <f t="shared" si="28"/>
        <v>0</v>
      </c>
      <c r="BJ1313" s="92" t="s">
        <v>15</v>
      </c>
      <c r="BK1313" s="167">
        <f t="shared" si="29"/>
        <v>0</v>
      </c>
      <c r="BL1313" s="92" t="s">
        <v>288</v>
      </c>
      <c r="BM1313" s="166" t="s">
        <v>1900</v>
      </c>
    </row>
    <row r="1314" spans="2:65" s="99" customFormat="1" ht="89.25" customHeight="1">
      <c r="B1314" s="100"/>
      <c r="C1314" s="206" t="s">
        <v>1901</v>
      </c>
      <c r="D1314" s="206" t="s">
        <v>178</v>
      </c>
      <c r="E1314" s="207" t="s">
        <v>1902</v>
      </c>
      <c r="F1314" s="208" t="s">
        <v>1903</v>
      </c>
      <c r="G1314" s="209" t="s">
        <v>291</v>
      </c>
      <c r="H1314" s="210">
        <v>3</v>
      </c>
      <c r="I1314" s="4"/>
      <c r="J1314" s="211">
        <f t="shared" si="20"/>
        <v>0</v>
      </c>
      <c r="K1314" s="208" t="s">
        <v>3</v>
      </c>
      <c r="L1314" s="100"/>
      <c r="M1314" s="212" t="s">
        <v>3</v>
      </c>
      <c r="N1314" s="163" t="s">
        <v>42</v>
      </c>
      <c r="P1314" s="164">
        <f t="shared" si="21"/>
        <v>0</v>
      </c>
      <c r="Q1314" s="164">
        <v>0</v>
      </c>
      <c r="R1314" s="164">
        <f t="shared" si="22"/>
        <v>0</v>
      </c>
      <c r="S1314" s="164">
        <v>0</v>
      </c>
      <c r="T1314" s="165">
        <f t="shared" si="23"/>
        <v>0</v>
      </c>
      <c r="AR1314" s="166" t="s">
        <v>183</v>
      </c>
      <c r="AT1314" s="166" t="s">
        <v>178</v>
      </c>
      <c r="AU1314" s="166" t="s">
        <v>79</v>
      </c>
      <c r="AY1314" s="92" t="s">
        <v>176</v>
      </c>
      <c r="BE1314" s="167">
        <f t="shared" si="24"/>
        <v>0</v>
      </c>
      <c r="BF1314" s="167">
        <f t="shared" si="25"/>
        <v>0</v>
      </c>
      <c r="BG1314" s="167">
        <f t="shared" si="26"/>
        <v>0</v>
      </c>
      <c r="BH1314" s="167">
        <f t="shared" si="27"/>
        <v>0</v>
      </c>
      <c r="BI1314" s="167">
        <f t="shared" si="28"/>
        <v>0</v>
      </c>
      <c r="BJ1314" s="92" t="s">
        <v>15</v>
      </c>
      <c r="BK1314" s="167">
        <f t="shared" si="29"/>
        <v>0</v>
      </c>
      <c r="BL1314" s="92" t="s">
        <v>183</v>
      </c>
      <c r="BM1314" s="166" t="s">
        <v>1904</v>
      </c>
    </row>
    <row r="1315" spans="2:65" s="99" customFormat="1" ht="89.25" customHeight="1">
      <c r="B1315" s="100"/>
      <c r="C1315" s="206" t="s">
        <v>1905</v>
      </c>
      <c r="D1315" s="206" t="s">
        <v>178</v>
      </c>
      <c r="E1315" s="207" t="s">
        <v>1906</v>
      </c>
      <c r="F1315" s="208" t="s">
        <v>1907</v>
      </c>
      <c r="G1315" s="209" t="s">
        <v>291</v>
      </c>
      <c r="H1315" s="210">
        <v>8</v>
      </c>
      <c r="I1315" s="4"/>
      <c r="J1315" s="211">
        <f t="shared" si="20"/>
        <v>0</v>
      </c>
      <c r="K1315" s="208" t="s">
        <v>3</v>
      </c>
      <c r="L1315" s="100"/>
      <c r="M1315" s="212" t="s">
        <v>3</v>
      </c>
      <c r="N1315" s="163" t="s">
        <v>42</v>
      </c>
      <c r="P1315" s="164">
        <f t="shared" si="21"/>
        <v>0</v>
      </c>
      <c r="Q1315" s="164">
        <v>0</v>
      </c>
      <c r="R1315" s="164">
        <f t="shared" si="22"/>
        <v>0</v>
      </c>
      <c r="S1315" s="164">
        <v>0</v>
      </c>
      <c r="T1315" s="165">
        <f t="shared" si="23"/>
        <v>0</v>
      </c>
      <c r="AR1315" s="166" t="s">
        <v>183</v>
      </c>
      <c r="AT1315" s="166" t="s">
        <v>178</v>
      </c>
      <c r="AU1315" s="166" t="s">
        <v>79</v>
      </c>
      <c r="AY1315" s="92" t="s">
        <v>176</v>
      </c>
      <c r="BE1315" s="167">
        <f t="shared" si="24"/>
        <v>0</v>
      </c>
      <c r="BF1315" s="167">
        <f t="shared" si="25"/>
        <v>0</v>
      </c>
      <c r="BG1315" s="167">
        <f t="shared" si="26"/>
        <v>0</v>
      </c>
      <c r="BH1315" s="167">
        <f t="shared" si="27"/>
        <v>0</v>
      </c>
      <c r="BI1315" s="167">
        <f t="shared" si="28"/>
        <v>0</v>
      </c>
      <c r="BJ1315" s="92" t="s">
        <v>15</v>
      </c>
      <c r="BK1315" s="167">
        <f t="shared" si="29"/>
        <v>0</v>
      </c>
      <c r="BL1315" s="92" t="s">
        <v>183</v>
      </c>
      <c r="BM1315" s="166" t="s">
        <v>1908</v>
      </c>
    </row>
    <row r="1316" spans="2:65" s="99" customFormat="1" ht="90" customHeight="1">
      <c r="B1316" s="100"/>
      <c r="C1316" s="206" t="s">
        <v>1909</v>
      </c>
      <c r="D1316" s="206" t="s">
        <v>178</v>
      </c>
      <c r="E1316" s="207" t="s">
        <v>1910</v>
      </c>
      <c r="F1316" s="208" t="s">
        <v>1911</v>
      </c>
      <c r="G1316" s="209" t="s">
        <v>291</v>
      </c>
      <c r="H1316" s="210">
        <v>1</v>
      </c>
      <c r="I1316" s="4"/>
      <c r="J1316" s="211">
        <f t="shared" si="20"/>
        <v>0</v>
      </c>
      <c r="K1316" s="208" t="s">
        <v>3</v>
      </c>
      <c r="L1316" s="100"/>
      <c r="M1316" s="212" t="s">
        <v>3</v>
      </c>
      <c r="N1316" s="163" t="s">
        <v>42</v>
      </c>
      <c r="P1316" s="164">
        <f t="shared" si="21"/>
        <v>0</v>
      </c>
      <c r="Q1316" s="164">
        <v>0</v>
      </c>
      <c r="R1316" s="164">
        <f t="shared" si="22"/>
        <v>0</v>
      </c>
      <c r="S1316" s="164">
        <v>0</v>
      </c>
      <c r="T1316" s="165">
        <f t="shared" si="23"/>
        <v>0</v>
      </c>
      <c r="AR1316" s="166" t="s">
        <v>183</v>
      </c>
      <c r="AT1316" s="166" t="s">
        <v>178</v>
      </c>
      <c r="AU1316" s="166" t="s">
        <v>79</v>
      </c>
      <c r="AY1316" s="92" t="s">
        <v>176</v>
      </c>
      <c r="BE1316" s="167">
        <f t="shared" si="24"/>
        <v>0</v>
      </c>
      <c r="BF1316" s="167">
        <f t="shared" si="25"/>
        <v>0</v>
      </c>
      <c r="BG1316" s="167">
        <f t="shared" si="26"/>
        <v>0</v>
      </c>
      <c r="BH1316" s="167">
        <f t="shared" si="27"/>
        <v>0</v>
      </c>
      <c r="BI1316" s="167">
        <f t="shared" si="28"/>
        <v>0</v>
      </c>
      <c r="BJ1316" s="92" t="s">
        <v>15</v>
      </c>
      <c r="BK1316" s="167">
        <f t="shared" si="29"/>
        <v>0</v>
      </c>
      <c r="BL1316" s="92" t="s">
        <v>183</v>
      </c>
      <c r="BM1316" s="166" t="s">
        <v>1912</v>
      </c>
    </row>
    <row r="1317" spans="2:65" s="99" customFormat="1" ht="104.45" customHeight="1">
      <c r="B1317" s="100"/>
      <c r="C1317" s="206" t="s">
        <v>1913</v>
      </c>
      <c r="D1317" s="206" t="s">
        <v>178</v>
      </c>
      <c r="E1317" s="207" t="s">
        <v>1914</v>
      </c>
      <c r="F1317" s="208" t="s">
        <v>1915</v>
      </c>
      <c r="G1317" s="209" t="s">
        <v>291</v>
      </c>
      <c r="H1317" s="210">
        <v>2</v>
      </c>
      <c r="I1317" s="4"/>
      <c r="J1317" s="211">
        <f t="shared" si="20"/>
        <v>0</v>
      </c>
      <c r="K1317" s="208" t="s">
        <v>3</v>
      </c>
      <c r="L1317" s="100"/>
      <c r="M1317" s="212" t="s">
        <v>3</v>
      </c>
      <c r="N1317" s="163" t="s">
        <v>42</v>
      </c>
      <c r="P1317" s="164">
        <f t="shared" si="21"/>
        <v>0</v>
      </c>
      <c r="Q1317" s="164">
        <v>0</v>
      </c>
      <c r="R1317" s="164">
        <f t="shared" si="22"/>
        <v>0</v>
      </c>
      <c r="S1317" s="164">
        <v>0</v>
      </c>
      <c r="T1317" s="165">
        <f t="shared" si="23"/>
        <v>0</v>
      </c>
      <c r="AR1317" s="166" t="s">
        <v>183</v>
      </c>
      <c r="AT1317" s="166" t="s">
        <v>178</v>
      </c>
      <c r="AU1317" s="166" t="s">
        <v>79</v>
      </c>
      <c r="AY1317" s="92" t="s">
        <v>176</v>
      </c>
      <c r="BE1317" s="167">
        <f t="shared" si="24"/>
        <v>0</v>
      </c>
      <c r="BF1317" s="167">
        <f t="shared" si="25"/>
        <v>0</v>
      </c>
      <c r="BG1317" s="167">
        <f t="shared" si="26"/>
        <v>0</v>
      </c>
      <c r="BH1317" s="167">
        <f t="shared" si="27"/>
        <v>0</v>
      </c>
      <c r="BI1317" s="167">
        <f t="shared" si="28"/>
        <v>0</v>
      </c>
      <c r="BJ1317" s="92" t="s">
        <v>15</v>
      </c>
      <c r="BK1317" s="167">
        <f t="shared" si="29"/>
        <v>0</v>
      </c>
      <c r="BL1317" s="92" t="s">
        <v>183</v>
      </c>
      <c r="BM1317" s="166" t="s">
        <v>1916</v>
      </c>
    </row>
    <row r="1318" spans="2:65" s="99" customFormat="1" ht="90" customHeight="1">
      <c r="B1318" s="100"/>
      <c r="C1318" s="206" t="s">
        <v>1917</v>
      </c>
      <c r="D1318" s="206" t="s">
        <v>178</v>
      </c>
      <c r="E1318" s="207" t="s">
        <v>1918</v>
      </c>
      <c r="F1318" s="208" t="s">
        <v>1919</v>
      </c>
      <c r="G1318" s="209" t="s">
        <v>291</v>
      </c>
      <c r="H1318" s="210">
        <v>2</v>
      </c>
      <c r="I1318" s="4"/>
      <c r="J1318" s="211">
        <f t="shared" si="20"/>
        <v>0</v>
      </c>
      <c r="K1318" s="208" t="s">
        <v>3</v>
      </c>
      <c r="L1318" s="100"/>
      <c r="M1318" s="212" t="s">
        <v>3</v>
      </c>
      <c r="N1318" s="163" t="s">
        <v>42</v>
      </c>
      <c r="P1318" s="164">
        <f t="shared" si="21"/>
        <v>0</v>
      </c>
      <c r="Q1318" s="164">
        <v>0</v>
      </c>
      <c r="R1318" s="164">
        <f t="shared" si="22"/>
        <v>0</v>
      </c>
      <c r="S1318" s="164">
        <v>0</v>
      </c>
      <c r="T1318" s="165">
        <f t="shared" si="23"/>
        <v>0</v>
      </c>
      <c r="AR1318" s="166" t="s">
        <v>183</v>
      </c>
      <c r="AT1318" s="166" t="s">
        <v>178</v>
      </c>
      <c r="AU1318" s="166" t="s">
        <v>79</v>
      </c>
      <c r="AY1318" s="92" t="s">
        <v>176</v>
      </c>
      <c r="BE1318" s="167">
        <f t="shared" si="24"/>
        <v>0</v>
      </c>
      <c r="BF1318" s="167">
        <f t="shared" si="25"/>
        <v>0</v>
      </c>
      <c r="BG1318" s="167">
        <f t="shared" si="26"/>
        <v>0</v>
      </c>
      <c r="BH1318" s="167">
        <f t="shared" si="27"/>
        <v>0</v>
      </c>
      <c r="BI1318" s="167">
        <f t="shared" si="28"/>
        <v>0</v>
      </c>
      <c r="BJ1318" s="92" t="s">
        <v>15</v>
      </c>
      <c r="BK1318" s="167">
        <f t="shared" si="29"/>
        <v>0</v>
      </c>
      <c r="BL1318" s="92" t="s">
        <v>183</v>
      </c>
      <c r="BM1318" s="166" t="s">
        <v>1920</v>
      </c>
    </row>
    <row r="1319" spans="2:65" s="99" customFormat="1" ht="78" customHeight="1">
      <c r="B1319" s="100"/>
      <c r="C1319" s="206" t="s">
        <v>1921</v>
      </c>
      <c r="D1319" s="206" t="s">
        <v>178</v>
      </c>
      <c r="E1319" s="207" t="s">
        <v>1922</v>
      </c>
      <c r="F1319" s="208" t="s">
        <v>1923</v>
      </c>
      <c r="G1319" s="209" t="s">
        <v>291</v>
      </c>
      <c r="H1319" s="210">
        <v>3</v>
      </c>
      <c r="I1319" s="4"/>
      <c r="J1319" s="211">
        <f t="shared" si="20"/>
        <v>0</v>
      </c>
      <c r="K1319" s="208" t="s">
        <v>3</v>
      </c>
      <c r="L1319" s="100"/>
      <c r="M1319" s="212" t="s">
        <v>3</v>
      </c>
      <c r="N1319" s="163" t="s">
        <v>42</v>
      </c>
      <c r="P1319" s="164">
        <f t="shared" si="21"/>
        <v>0</v>
      </c>
      <c r="Q1319" s="164">
        <v>0</v>
      </c>
      <c r="R1319" s="164">
        <f t="shared" si="22"/>
        <v>0</v>
      </c>
      <c r="S1319" s="164">
        <v>0</v>
      </c>
      <c r="T1319" s="165">
        <f t="shared" si="23"/>
        <v>0</v>
      </c>
      <c r="AR1319" s="166" t="s">
        <v>183</v>
      </c>
      <c r="AT1319" s="166" t="s">
        <v>178</v>
      </c>
      <c r="AU1319" s="166" t="s">
        <v>79</v>
      </c>
      <c r="AY1319" s="92" t="s">
        <v>176</v>
      </c>
      <c r="BE1319" s="167">
        <f t="shared" si="24"/>
        <v>0</v>
      </c>
      <c r="BF1319" s="167">
        <f t="shared" si="25"/>
        <v>0</v>
      </c>
      <c r="BG1319" s="167">
        <f t="shared" si="26"/>
        <v>0</v>
      </c>
      <c r="BH1319" s="167">
        <f t="shared" si="27"/>
        <v>0</v>
      </c>
      <c r="BI1319" s="167">
        <f t="shared" si="28"/>
        <v>0</v>
      </c>
      <c r="BJ1319" s="92" t="s">
        <v>15</v>
      </c>
      <c r="BK1319" s="167">
        <f t="shared" si="29"/>
        <v>0</v>
      </c>
      <c r="BL1319" s="92" t="s">
        <v>183</v>
      </c>
      <c r="BM1319" s="166" t="s">
        <v>1924</v>
      </c>
    </row>
    <row r="1320" spans="2:65" s="99" customFormat="1" ht="55.5" customHeight="1">
      <c r="B1320" s="100"/>
      <c r="C1320" s="206" t="s">
        <v>1925</v>
      </c>
      <c r="D1320" s="206" t="s">
        <v>178</v>
      </c>
      <c r="E1320" s="207" t="s">
        <v>1926</v>
      </c>
      <c r="F1320" s="208" t="s">
        <v>1927</v>
      </c>
      <c r="G1320" s="209" t="s">
        <v>291</v>
      </c>
      <c r="H1320" s="210">
        <v>1</v>
      </c>
      <c r="I1320" s="4"/>
      <c r="J1320" s="211">
        <f t="shared" si="20"/>
        <v>0</v>
      </c>
      <c r="K1320" s="208" t="s">
        <v>3</v>
      </c>
      <c r="L1320" s="100"/>
      <c r="M1320" s="212" t="s">
        <v>3</v>
      </c>
      <c r="N1320" s="163" t="s">
        <v>42</v>
      </c>
      <c r="P1320" s="164">
        <f t="shared" si="21"/>
        <v>0</v>
      </c>
      <c r="Q1320" s="164">
        <v>0</v>
      </c>
      <c r="R1320" s="164">
        <f t="shared" si="22"/>
        <v>0</v>
      </c>
      <c r="S1320" s="164">
        <v>0</v>
      </c>
      <c r="T1320" s="165">
        <f t="shared" si="23"/>
        <v>0</v>
      </c>
      <c r="AR1320" s="166" t="s">
        <v>183</v>
      </c>
      <c r="AT1320" s="166" t="s">
        <v>178</v>
      </c>
      <c r="AU1320" s="166" t="s">
        <v>79</v>
      </c>
      <c r="AY1320" s="92" t="s">
        <v>176</v>
      </c>
      <c r="BE1320" s="167">
        <f t="shared" si="24"/>
        <v>0</v>
      </c>
      <c r="BF1320" s="167">
        <f t="shared" si="25"/>
        <v>0</v>
      </c>
      <c r="BG1320" s="167">
        <f t="shared" si="26"/>
        <v>0</v>
      </c>
      <c r="BH1320" s="167">
        <f t="shared" si="27"/>
        <v>0</v>
      </c>
      <c r="BI1320" s="167">
        <f t="shared" si="28"/>
        <v>0</v>
      </c>
      <c r="BJ1320" s="92" t="s">
        <v>15</v>
      </c>
      <c r="BK1320" s="167">
        <f t="shared" si="29"/>
        <v>0</v>
      </c>
      <c r="BL1320" s="92" t="s">
        <v>183</v>
      </c>
      <c r="BM1320" s="166" t="s">
        <v>1928</v>
      </c>
    </row>
    <row r="1321" spans="2:65" s="99" customFormat="1" ht="37.9" customHeight="1">
      <c r="B1321" s="100"/>
      <c r="C1321" s="206" t="s">
        <v>1929</v>
      </c>
      <c r="D1321" s="206" t="s">
        <v>178</v>
      </c>
      <c r="E1321" s="207" t="s">
        <v>1930</v>
      </c>
      <c r="F1321" s="208" t="s">
        <v>1931</v>
      </c>
      <c r="G1321" s="209" t="s">
        <v>291</v>
      </c>
      <c r="H1321" s="210">
        <v>1</v>
      </c>
      <c r="I1321" s="4"/>
      <c r="J1321" s="211">
        <f t="shared" si="20"/>
        <v>0</v>
      </c>
      <c r="K1321" s="208" t="s">
        <v>3</v>
      </c>
      <c r="L1321" s="100"/>
      <c r="M1321" s="212" t="s">
        <v>3</v>
      </c>
      <c r="N1321" s="163" t="s">
        <v>42</v>
      </c>
      <c r="P1321" s="164">
        <f t="shared" si="21"/>
        <v>0</v>
      </c>
      <c r="Q1321" s="164">
        <v>0</v>
      </c>
      <c r="R1321" s="164">
        <f t="shared" si="22"/>
        <v>0</v>
      </c>
      <c r="S1321" s="164">
        <v>0</v>
      </c>
      <c r="T1321" s="165">
        <f t="shared" si="23"/>
        <v>0</v>
      </c>
      <c r="AR1321" s="166" t="s">
        <v>183</v>
      </c>
      <c r="AT1321" s="166" t="s">
        <v>178</v>
      </c>
      <c r="AU1321" s="166" t="s">
        <v>79</v>
      </c>
      <c r="AY1321" s="92" t="s">
        <v>176</v>
      </c>
      <c r="BE1321" s="167">
        <f t="shared" si="24"/>
        <v>0</v>
      </c>
      <c r="BF1321" s="167">
        <f t="shared" si="25"/>
        <v>0</v>
      </c>
      <c r="BG1321" s="167">
        <f t="shared" si="26"/>
        <v>0</v>
      </c>
      <c r="BH1321" s="167">
        <f t="shared" si="27"/>
        <v>0</v>
      </c>
      <c r="BI1321" s="167">
        <f t="shared" si="28"/>
        <v>0</v>
      </c>
      <c r="BJ1321" s="92" t="s">
        <v>15</v>
      </c>
      <c r="BK1321" s="167">
        <f t="shared" si="29"/>
        <v>0</v>
      </c>
      <c r="BL1321" s="92" t="s">
        <v>183</v>
      </c>
      <c r="BM1321" s="166" t="s">
        <v>1932</v>
      </c>
    </row>
    <row r="1322" spans="2:65" s="99" customFormat="1" ht="24.2" customHeight="1">
      <c r="B1322" s="100"/>
      <c r="C1322" s="206" t="s">
        <v>1933</v>
      </c>
      <c r="D1322" s="206" t="s">
        <v>178</v>
      </c>
      <c r="E1322" s="207" t="s">
        <v>1934</v>
      </c>
      <c r="F1322" s="208" t="s">
        <v>1935</v>
      </c>
      <c r="G1322" s="209" t="s">
        <v>269</v>
      </c>
      <c r="H1322" s="210">
        <v>30.78</v>
      </c>
      <c r="I1322" s="4"/>
      <c r="J1322" s="211">
        <f t="shared" si="20"/>
        <v>0</v>
      </c>
      <c r="K1322" s="208" t="s">
        <v>3</v>
      </c>
      <c r="L1322" s="100"/>
      <c r="M1322" s="212" t="s">
        <v>3</v>
      </c>
      <c r="N1322" s="163" t="s">
        <v>42</v>
      </c>
      <c r="P1322" s="164">
        <f t="shared" si="21"/>
        <v>0</v>
      </c>
      <c r="Q1322" s="164">
        <v>0</v>
      </c>
      <c r="R1322" s="164">
        <f t="shared" si="22"/>
        <v>0</v>
      </c>
      <c r="S1322" s="164">
        <v>0</v>
      </c>
      <c r="T1322" s="165">
        <f t="shared" si="23"/>
        <v>0</v>
      </c>
      <c r="AR1322" s="166" t="s">
        <v>183</v>
      </c>
      <c r="AT1322" s="166" t="s">
        <v>178</v>
      </c>
      <c r="AU1322" s="166" t="s">
        <v>79</v>
      </c>
      <c r="AY1322" s="92" t="s">
        <v>176</v>
      </c>
      <c r="BE1322" s="167">
        <f t="shared" si="24"/>
        <v>0</v>
      </c>
      <c r="BF1322" s="167">
        <f t="shared" si="25"/>
        <v>0</v>
      </c>
      <c r="BG1322" s="167">
        <f t="shared" si="26"/>
        <v>0</v>
      </c>
      <c r="BH1322" s="167">
        <f t="shared" si="27"/>
        <v>0</v>
      </c>
      <c r="BI1322" s="167">
        <f t="shared" si="28"/>
        <v>0</v>
      </c>
      <c r="BJ1322" s="92" t="s">
        <v>15</v>
      </c>
      <c r="BK1322" s="167">
        <f t="shared" si="29"/>
        <v>0</v>
      </c>
      <c r="BL1322" s="92" t="s">
        <v>183</v>
      </c>
      <c r="BM1322" s="166" t="s">
        <v>1936</v>
      </c>
    </row>
    <row r="1323" spans="2:51" s="172" customFormat="1" ht="12">
      <c r="B1323" s="173"/>
      <c r="D1323" s="174" t="s">
        <v>187</v>
      </c>
      <c r="E1323" s="175" t="s">
        <v>3</v>
      </c>
      <c r="F1323" s="176" t="s">
        <v>1937</v>
      </c>
      <c r="H1323" s="177">
        <v>6.3</v>
      </c>
      <c r="I1323" s="6"/>
      <c r="L1323" s="173"/>
      <c r="M1323" s="178"/>
      <c r="T1323" s="179"/>
      <c r="AT1323" s="175" t="s">
        <v>187</v>
      </c>
      <c r="AU1323" s="175" t="s">
        <v>79</v>
      </c>
      <c r="AV1323" s="172" t="s">
        <v>79</v>
      </c>
      <c r="AW1323" s="172" t="s">
        <v>33</v>
      </c>
      <c r="AX1323" s="172" t="s">
        <v>71</v>
      </c>
      <c r="AY1323" s="175" t="s">
        <v>176</v>
      </c>
    </row>
    <row r="1324" spans="2:51" s="172" customFormat="1" ht="12">
      <c r="B1324" s="173"/>
      <c r="D1324" s="174" t="s">
        <v>187</v>
      </c>
      <c r="E1324" s="175" t="s">
        <v>3</v>
      </c>
      <c r="F1324" s="176" t="s">
        <v>1938</v>
      </c>
      <c r="H1324" s="177">
        <v>14.4</v>
      </c>
      <c r="I1324" s="6"/>
      <c r="L1324" s="173"/>
      <c r="M1324" s="178"/>
      <c r="T1324" s="179"/>
      <c r="AT1324" s="175" t="s">
        <v>187</v>
      </c>
      <c r="AU1324" s="175" t="s">
        <v>79</v>
      </c>
      <c r="AV1324" s="172" t="s">
        <v>79</v>
      </c>
      <c r="AW1324" s="172" t="s">
        <v>33</v>
      </c>
      <c r="AX1324" s="172" t="s">
        <v>71</v>
      </c>
      <c r="AY1324" s="175" t="s">
        <v>176</v>
      </c>
    </row>
    <row r="1325" spans="2:51" s="172" customFormat="1" ht="12">
      <c r="B1325" s="173"/>
      <c r="D1325" s="174" t="s">
        <v>187</v>
      </c>
      <c r="E1325" s="175" t="s">
        <v>3</v>
      </c>
      <c r="F1325" s="176" t="s">
        <v>1939</v>
      </c>
      <c r="H1325" s="177">
        <v>1.05</v>
      </c>
      <c r="I1325" s="6"/>
      <c r="L1325" s="173"/>
      <c r="M1325" s="178"/>
      <c r="T1325" s="179"/>
      <c r="AT1325" s="175" t="s">
        <v>187</v>
      </c>
      <c r="AU1325" s="175" t="s">
        <v>79</v>
      </c>
      <c r="AV1325" s="172" t="s">
        <v>79</v>
      </c>
      <c r="AW1325" s="172" t="s">
        <v>33</v>
      </c>
      <c r="AX1325" s="172" t="s">
        <v>71</v>
      </c>
      <c r="AY1325" s="175" t="s">
        <v>176</v>
      </c>
    </row>
    <row r="1326" spans="2:51" s="172" customFormat="1" ht="12">
      <c r="B1326" s="173"/>
      <c r="D1326" s="174" t="s">
        <v>187</v>
      </c>
      <c r="E1326" s="175" t="s">
        <v>3</v>
      </c>
      <c r="F1326" s="176" t="s">
        <v>1940</v>
      </c>
      <c r="H1326" s="177">
        <v>2.4</v>
      </c>
      <c r="I1326" s="6"/>
      <c r="L1326" s="173"/>
      <c r="M1326" s="178"/>
      <c r="T1326" s="179"/>
      <c r="AT1326" s="175" t="s">
        <v>187</v>
      </c>
      <c r="AU1326" s="175" t="s">
        <v>79</v>
      </c>
      <c r="AV1326" s="172" t="s">
        <v>79</v>
      </c>
      <c r="AW1326" s="172" t="s">
        <v>33</v>
      </c>
      <c r="AX1326" s="172" t="s">
        <v>71</v>
      </c>
      <c r="AY1326" s="175" t="s">
        <v>176</v>
      </c>
    </row>
    <row r="1327" spans="2:51" s="172" customFormat="1" ht="12">
      <c r="B1327" s="173"/>
      <c r="D1327" s="174" t="s">
        <v>187</v>
      </c>
      <c r="E1327" s="175" t="s">
        <v>3</v>
      </c>
      <c r="F1327" s="176" t="s">
        <v>1941</v>
      </c>
      <c r="H1327" s="177">
        <v>1.8</v>
      </c>
      <c r="I1327" s="6"/>
      <c r="L1327" s="173"/>
      <c r="M1327" s="178"/>
      <c r="T1327" s="179"/>
      <c r="AT1327" s="175" t="s">
        <v>187</v>
      </c>
      <c r="AU1327" s="175" t="s">
        <v>79</v>
      </c>
      <c r="AV1327" s="172" t="s">
        <v>79</v>
      </c>
      <c r="AW1327" s="172" t="s">
        <v>33</v>
      </c>
      <c r="AX1327" s="172" t="s">
        <v>71</v>
      </c>
      <c r="AY1327" s="175" t="s">
        <v>176</v>
      </c>
    </row>
    <row r="1328" spans="2:51" s="172" customFormat="1" ht="12">
      <c r="B1328" s="173"/>
      <c r="D1328" s="174" t="s">
        <v>187</v>
      </c>
      <c r="E1328" s="175" t="s">
        <v>3</v>
      </c>
      <c r="F1328" s="176" t="s">
        <v>1942</v>
      </c>
      <c r="H1328" s="177">
        <v>0.915</v>
      </c>
      <c r="I1328" s="6"/>
      <c r="L1328" s="173"/>
      <c r="M1328" s="178"/>
      <c r="T1328" s="179"/>
      <c r="AT1328" s="175" t="s">
        <v>187</v>
      </c>
      <c r="AU1328" s="175" t="s">
        <v>79</v>
      </c>
      <c r="AV1328" s="172" t="s">
        <v>79</v>
      </c>
      <c r="AW1328" s="172" t="s">
        <v>33</v>
      </c>
      <c r="AX1328" s="172" t="s">
        <v>71</v>
      </c>
      <c r="AY1328" s="175" t="s">
        <v>176</v>
      </c>
    </row>
    <row r="1329" spans="2:51" s="172" customFormat="1" ht="12">
      <c r="B1329" s="173"/>
      <c r="D1329" s="174" t="s">
        <v>187</v>
      </c>
      <c r="E1329" s="175" t="s">
        <v>3</v>
      </c>
      <c r="F1329" s="176" t="s">
        <v>1942</v>
      </c>
      <c r="H1329" s="177">
        <v>0.915</v>
      </c>
      <c r="I1329" s="6"/>
      <c r="L1329" s="173"/>
      <c r="M1329" s="178"/>
      <c r="T1329" s="179"/>
      <c r="AT1329" s="175" t="s">
        <v>187</v>
      </c>
      <c r="AU1329" s="175" t="s">
        <v>79</v>
      </c>
      <c r="AV1329" s="172" t="s">
        <v>79</v>
      </c>
      <c r="AW1329" s="172" t="s">
        <v>33</v>
      </c>
      <c r="AX1329" s="172" t="s">
        <v>71</v>
      </c>
      <c r="AY1329" s="175" t="s">
        <v>176</v>
      </c>
    </row>
    <row r="1330" spans="2:51" s="172" customFormat="1" ht="12">
      <c r="B1330" s="173"/>
      <c r="D1330" s="174" t="s">
        <v>187</v>
      </c>
      <c r="E1330" s="175" t="s">
        <v>3</v>
      </c>
      <c r="F1330" s="176" t="s">
        <v>1612</v>
      </c>
      <c r="H1330" s="177">
        <v>3</v>
      </c>
      <c r="I1330" s="6"/>
      <c r="L1330" s="173"/>
      <c r="M1330" s="178"/>
      <c r="T1330" s="179"/>
      <c r="AT1330" s="175" t="s">
        <v>187</v>
      </c>
      <c r="AU1330" s="175" t="s">
        <v>79</v>
      </c>
      <c r="AV1330" s="172" t="s">
        <v>79</v>
      </c>
      <c r="AW1330" s="172" t="s">
        <v>33</v>
      </c>
      <c r="AX1330" s="172" t="s">
        <v>71</v>
      </c>
      <c r="AY1330" s="175" t="s">
        <v>176</v>
      </c>
    </row>
    <row r="1331" spans="2:51" s="186" customFormat="1" ht="12">
      <c r="B1331" s="187"/>
      <c r="D1331" s="174" t="s">
        <v>187</v>
      </c>
      <c r="E1331" s="188" t="s">
        <v>3</v>
      </c>
      <c r="F1331" s="189" t="s">
        <v>206</v>
      </c>
      <c r="H1331" s="190">
        <v>30.78</v>
      </c>
      <c r="I1331" s="8"/>
      <c r="L1331" s="187"/>
      <c r="M1331" s="191"/>
      <c r="T1331" s="192"/>
      <c r="AT1331" s="188" t="s">
        <v>187</v>
      </c>
      <c r="AU1331" s="188" t="s">
        <v>79</v>
      </c>
      <c r="AV1331" s="186" t="s">
        <v>183</v>
      </c>
      <c r="AW1331" s="186" t="s">
        <v>33</v>
      </c>
      <c r="AX1331" s="186" t="s">
        <v>15</v>
      </c>
      <c r="AY1331" s="188" t="s">
        <v>176</v>
      </c>
    </row>
    <row r="1332" spans="2:65" s="99" customFormat="1" ht="44.25" customHeight="1">
      <c r="B1332" s="100"/>
      <c r="C1332" s="206" t="s">
        <v>1943</v>
      </c>
      <c r="D1332" s="206" t="s">
        <v>178</v>
      </c>
      <c r="E1332" s="207" t="s">
        <v>1944</v>
      </c>
      <c r="F1332" s="208" t="s">
        <v>1945</v>
      </c>
      <c r="G1332" s="209" t="s">
        <v>1632</v>
      </c>
      <c r="H1332" s="11"/>
      <c r="I1332" s="4"/>
      <c r="J1332" s="211">
        <f>ROUND(I1332*H1332,2)</f>
        <v>0</v>
      </c>
      <c r="K1332" s="208" t="s">
        <v>182</v>
      </c>
      <c r="L1332" s="100"/>
      <c r="M1332" s="212" t="s">
        <v>3</v>
      </c>
      <c r="N1332" s="163" t="s">
        <v>42</v>
      </c>
      <c r="P1332" s="164">
        <f>O1332*H1332</f>
        <v>0</v>
      </c>
      <c r="Q1332" s="164">
        <v>0</v>
      </c>
      <c r="R1332" s="164">
        <f>Q1332*H1332</f>
        <v>0</v>
      </c>
      <c r="S1332" s="164">
        <v>0</v>
      </c>
      <c r="T1332" s="165">
        <f>S1332*H1332</f>
        <v>0</v>
      </c>
      <c r="AR1332" s="166" t="s">
        <v>288</v>
      </c>
      <c r="AT1332" s="166" t="s">
        <v>178</v>
      </c>
      <c r="AU1332" s="166" t="s">
        <v>79</v>
      </c>
      <c r="AY1332" s="92" t="s">
        <v>176</v>
      </c>
      <c r="BE1332" s="167">
        <f>IF(N1332="základní",J1332,0)</f>
        <v>0</v>
      </c>
      <c r="BF1332" s="167">
        <f>IF(N1332="snížená",J1332,0)</f>
        <v>0</v>
      </c>
      <c r="BG1332" s="167">
        <f>IF(N1332="zákl. přenesená",J1332,0)</f>
        <v>0</v>
      </c>
      <c r="BH1332" s="167">
        <f>IF(N1332="sníž. přenesená",J1332,0)</f>
        <v>0</v>
      </c>
      <c r="BI1332" s="167">
        <f>IF(N1332="nulová",J1332,0)</f>
        <v>0</v>
      </c>
      <c r="BJ1332" s="92" t="s">
        <v>15</v>
      </c>
      <c r="BK1332" s="167">
        <f>ROUND(I1332*H1332,2)</f>
        <v>0</v>
      </c>
      <c r="BL1332" s="92" t="s">
        <v>288</v>
      </c>
      <c r="BM1332" s="166" t="s">
        <v>1946</v>
      </c>
    </row>
    <row r="1333" spans="2:47" s="99" customFormat="1" ht="12">
      <c r="B1333" s="100"/>
      <c r="D1333" s="168" t="s">
        <v>185</v>
      </c>
      <c r="F1333" s="169" t="s">
        <v>1947</v>
      </c>
      <c r="I1333" s="5"/>
      <c r="L1333" s="100"/>
      <c r="M1333" s="170"/>
      <c r="T1333" s="171"/>
      <c r="AT1333" s="92" t="s">
        <v>185</v>
      </c>
      <c r="AU1333" s="92" t="s">
        <v>79</v>
      </c>
    </row>
    <row r="1334" spans="2:63" s="151" customFormat="1" ht="22.9" customHeight="1">
      <c r="B1334" s="152"/>
      <c r="D1334" s="153" t="s">
        <v>70</v>
      </c>
      <c r="E1334" s="161" t="s">
        <v>1948</v>
      </c>
      <c r="F1334" s="161" t="s">
        <v>1949</v>
      </c>
      <c r="I1334" s="3"/>
      <c r="J1334" s="162">
        <f>BK1334</f>
        <v>0</v>
      </c>
      <c r="L1334" s="152"/>
      <c r="M1334" s="156"/>
      <c r="P1334" s="157">
        <f>SUM(P1335:P1350)</f>
        <v>0</v>
      </c>
      <c r="R1334" s="157">
        <f>SUM(R1335:R1350)</f>
        <v>0</v>
      </c>
      <c r="T1334" s="158">
        <f>SUM(T1335:T1350)</f>
        <v>0</v>
      </c>
      <c r="AR1334" s="153" t="s">
        <v>79</v>
      </c>
      <c r="AT1334" s="159" t="s">
        <v>70</v>
      </c>
      <c r="AU1334" s="159" t="s">
        <v>15</v>
      </c>
      <c r="AY1334" s="153" t="s">
        <v>176</v>
      </c>
      <c r="BK1334" s="160">
        <f>SUM(BK1335:BK1350)</f>
        <v>0</v>
      </c>
    </row>
    <row r="1335" spans="2:65" s="99" customFormat="1" ht="21.75" customHeight="1">
      <c r="B1335" s="100"/>
      <c r="C1335" s="206" t="s">
        <v>1950</v>
      </c>
      <c r="D1335" s="206" t="s">
        <v>178</v>
      </c>
      <c r="E1335" s="207" t="s">
        <v>1951</v>
      </c>
      <c r="F1335" s="208" t="s">
        <v>1952</v>
      </c>
      <c r="G1335" s="209" t="s">
        <v>181</v>
      </c>
      <c r="H1335" s="210">
        <v>18.042</v>
      </c>
      <c r="I1335" s="4"/>
      <c r="J1335" s="211">
        <f>ROUND(I1335*H1335,2)</f>
        <v>0</v>
      </c>
      <c r="K1335" s="208" t="s">
        <v>3</v>
      </c>
      <c r="L1335" s="100"/>
      <c r="M1335" s="212" t="s">
        <v>3</v>
      </c>
      <c r="N1335" s="163" t="s">
        <v>42</v>
      </c>
      <c r="P1335" s="164">
        <f>O1335*H1335</f>
        <v>0</v>
      </c>
      <c r="Q1335" s="164">
        <v>0</v>
      </c>
      <c r="R1335" s="164">
        <f>Q1335*H1335</f>
        <v>0</v>
      </c>
      <c r="S1335" s="164">
        <v>0</v>
      </c>
      <c r="T1335" s="165">
        <f>S1335*H1335</f>
        <v>0</v>
      </c>
      <c r="AR1335" s="166" t="s">
        <v>288</v>
      </c>
      <c r="AT1335" s="166" t="s">
        <v>178</v>
      </c>
      <c r="AU1335" s="166" t="s">
        <v>79</v>
      </c>
      <c r="AY1335" s="92" t="s">
        <v>176</v>
      </c>
      <c r="BE1335" s="167">
        <f>IF(N1335="základní",J1335,0)</f>
        <v>0</v>
      </c>
      <c r="BF1335" s="167">
        <f>IF(N1335="snížená",J1335,0)</f>
        <v>0</v>
      </c>
      <c r="BG1335" s="167">
        <f>IF(N1335="zákl. přenesená",J1335,0)</f>
        <v>0</v>
      </c>
      <c r="BH1335" s="167">
        <f>IF(N1335="sníž. přenesená",J1335,0)</f>
        <v>0</v>
      </c>
      <c r="BI1335" s="167">
        <f>IF(N1335="nulová",J1335,0)</f>
        <v>0</v>
      </c>
      <c r="BJ1335" s="92" t="s">
        <v>15</v>
      </c>
      <c r="BK1335" s="167">
        <f>ROUND(I1335*H1335,2)</f>
        <v>0</v>
      </c>
      <c r="BL1335" s="92" t="s">
        <v>288</v>
      </c>
      <c r="BM1335" s="166" t="s">
        <v>1953</v>
      </c>
    </row>
    <row r="1336" spans="2:51" s="180" customFormat="1" ht="12">
      <c r="B1336" s="181"/>
      <c r="D1336" s="174" t="s">
        <v>187</v>
      </c>
      <c r="E1336" s="182" t="s">
        <v>3</v>
      </c>
      <c r="F1336" s="183" t="s">
        <v>821</v>
      </c>
      <c r="H1336" s="182" t="s">
        <v>3</v>
      </c>
      <c r="I1336" s="7"/>
      <c r="L1336" s="181"/>
      <c r="M1336" s="184"/>
      <c r="T1336" s="185"/>
      <c r="AT1336" s="182" t="s">
        <v>187</v>
      </c>
      <c r="AU1336" s="182" t="s">
        <v>79</v>
      </c>
      <c r="AV1336" s="180" t="s">
        <v>15</v>
      </c>
      <c r="AW1336" s="180" t="s">
        <v>33</v>
      </c>
      <c r="AX1336" s="180" t="s">
        <v>71</v>
      </c>
      <c r="AY1336" s="182" t="s">
        <v>176</v>
      </c>
    </row>
    <row r="1337" spans="2:51" s="172" customFormat="1" ht="12">
      <c r="B1337" s="173"/>
      <c r="D1337" s="174" t="s">
        <v>187</v>
      </c>
      <c r="E1337" s="175" t="s">
        <v>3</v>
      </c>
      <c r="F1337" s="176" t="s">
        <v>1954</v>
      </c>
      <c r="H1337" s="177">
        <v>18.042</v>
      </c>
      <c r="I1337" s="6"/>
      <c r="L1337" s="173"/>
      <c r="M1337" s="178"/>
      <c r="T1337" s="179"/>
      <c r="AT1337" s="175" t="s">
        <v>187</v>
      </c>
      <c r="AU1337" s="175" t="s">
        <v>79</v>
      </c>
      <c r="AV1337" s="172" t="s">
        <v>79</v>
      </c>
      <c r="AW1337" s="172" t="s">
        <v>33</v>
      </c>
      <c r="AX1337" s="172" t="s">
        <v>15</v>
      </c>
      <c r="AY1337" s="175" t="s">
        <v>176</v>
      </c>
    </row>
    <row r="1338" spans="2:65" s="99" customFormat="1" ht="24.2" customHeight="1">
      <c r="B1338" s="100"/>
      <c r="C1338" s="206" t="s">
        <v>1955</v>
      </c>
      <c r="D1338" s="206" t="s">
        <v>178</v>
      </c>
      <c r="E1338" s="207" t="s">
        <v>1956</v>
      </c>
      <c r="F1338" s="208" t="s">
        <v>1957</v>
      </c>
      <c r="G1338" s="209" t="s">
        <v>1958</v>
      </c>
      <c r="H1338" s="210">
        <v>302</v>
      </c>
      <c r="I1338" s="4"/>
      <c r="J1338" s="211">
        <f>ROUND(I1338*H1338,2)</f>
        <v>0</v>
      </c>
      <c r="K1338" s="208" t="s">
        <v>3</v>
      </c>
      <c r="L1338" s="100"/>
      <c r="M1338" s="212" t="s">
        <v>3</v>
      </c>
      <c r="N1338" s="163" t="s">
        <v>42</v>
      </c>
      <c r="P1338" s="164">
        <f>O1338*H1338</f>
        <v>0</v>
      </c>
      <c r="Q1338" s="164">
        <v>0</v>
      </c>
      <c r="R1338" s="164">
        <f>Q1338*H1338</f>
        <v>0</v>
      </c>
      <c r="S1338" s="164">
        <v>0</v>
      </c>
      <c r="T1338" s="165">
        <f>S1338*H1338</f>
        <v>0</v>
      </c>
      <c r="AR1338" s="166" t="s">
        <v>288</v>
      </c>
      <c r="AT1338" s="166" t="s">
        <v>178</v>
      </c>
      <c r="AU1338" s="166" t="s">
        <v>79</v>
      </c>
      <c r="AY1338" s="92" t="s">
        <v>176</v>
      </c>
      <c r="BE1338" s="167">
        <f>IF(N1338="základní",J1338,0)</f>
        <v>0</v>
      </c>
      <c r="BF1338" s="167">
        <f>IF(N1338="snížená",J1338,0)</f>
        <v>0</v>
      </c>
      <c r="BG1338" s="167">
        <f>IF(N1338="zákl. přenesená",J1338,0)</f>
        <v>0</v>
      </c>
      <c r="BH1338" s="167">
        <f>IF(N1338="sníž. přenesená",J1338,0)</f>
        <v>0</v>
      </c>
      <c r="BI1338" s="167">
        <f>IF(N1338="nulová",J1338,0)</f>
        <v>0</v>
      </c>
      <c r="BJ1338" s="92" t="s">
        <v>15</v>
      </c>
      <c r="BK1338" s="167">
        <f>ROUND(I1338*H1338,2)</f>
        <v>0</v>
      </c>
      <c r="BL1338" s="92" t="s">
        <v>288</v>
      </c>
      <c r="BM1338" s="166" t="s">
        <v>1959</v>
      </c>
    </row>
    <row r="1339" spans="2:65" s="99" customFormat="1" ht="24.2" customHeight="1">
      <c r="B1339" s="100"/>
      <c r="C1339" s="206" t="s">
        <v>1960</v>
      </c>
      <c r="D1339" s="206" t="s">
        <v>178</v>
      </c>
      <c r="E1339" s="207" t="s">
        <v>1961</v>
      </c>
      <c r="F1339" s="208" t="s">
        <v>1962</v>
      </c>
      <c r="G1339" s="209" t="s">
        <v>291</v>
      </c>
      <c r="H1339" s="210">
        <v>2</v>
      </c>
      <c r="I1339" s="4"/>
      <c r="J1339" s="211">
        <f>ROUND(I1339*H1339,2)</f>
        <v>0</v>
      </c>
      <c r="K1339" s="208" t="s">
        <v>3</v>
      </c>
      <c r="L1339" s="100"/>
      <c r="M1339" s="212" t="s">
        <v>3</v>
      </c>
      <c r="N1339" s="163" t="s">
        <v>42</v>
      </c>
      <c r="P1339" s="164">
        <f>O1339*H1339</f>
        <v>0</v>
      </c>
      <c r="Q1339" s="164">
        <v>0</v>
      </c>
      <c r="R1339" s="164">
        <f>Q1339*H1339</f>
        <v>0</v>
      </c>
      <c r="S1339" s="164">
        <v>0</v>
      </c>
      <c r="T1339" s="165">
        <f>S1339*H1339</f>
        <v>0</v>
      </c>
      <c r="AR1339" s="166" t="s">
        <v>288</v>
      </c>
      <c r="AT1339" s="166" t="s">
        <v>178</v>
      </c>
      <c r="AU1339" s="166" t="s">
        <v>79</v>
      </c>
      <c r="AY1339" s="92" t="s">
        <v>176</v>
      </c>
      <c r="BE1339" s="167">
        <f>IF(N1339="základní",J1339,0)</f>
        <v>0</v>
      </c>
      <c r="BF1339" s="167">
        <f>IF(N1339="snížená",J1339,0)</f>
        <v>0</v>
      </c>
      <c r="BG1339" s="167">
        <f>IF(N1339="zákl. přenesená",J1339,0)</f>
        <v>0</v>
      </c>
      <c r="BH1339" s="167">
        <f>IF(N1339="sníž. přenesená",J1339,0)</f>
        <v>0</v>
      </c>
      <c r="BI1339" s="167">
        <f>IF(N1339="nulová",J1339,0)</f>
        <v>0</v>
      </c>
      <c r="BJ1339" s="92" t="s">
        <v>15</v>
      </c>
      <c r="BK1339" s="167">
        <f>ROUND(I1339*H1339,2)</f>
        <v>0</v>
      </c>
      <c r="BL1339" s="92" t="s">
        <v>288</v>
      </c>
      <c r="BM1339" s="166" t="s">
        <v>1963</v>
      </c>
    </row>
    <row r="1340" spans="2:65" s="99" customFormat="1" ht="16.5" customHeight="1">
      <c r="B1340" s="100"/>
      <c r="C1340" s="206" t="s">
        <v>1964</v>
      </c>
      <c r="D1340" s="206" t="s">
        <v>178</v>
      </c>
      <c r="E1340" s="207" t="s">
        <v>1965</v>
      </c>
      <c r="F1340" s="208" t="s">
        <v>1966</v>
      </c>
      <c r="G1340" s="209" t="s">
        <v>437</v>
      </c>
      <c r="H1340" s="210">
        <v>1</v>
      </c>
      <c r="I1340" s="4"/>
      <c r="J1340" s="211">
        <f>ROUND(I1340*H1340,2)</f>
        <v>0</v>
      </c>
      <c r="K1340" s="208" t="s">
        <v>3</v>
      </c>
      <c r="L1340" s="100"/>
      <c r="M1340" s="212" t="s">
        <v>3</v>
      </c>
      <c r="N1340" s="163" t="s">
        <v>42</v>
      </c>
      <c r="P1340" s="164">
        <f>O1340*H1340</f>
        <v>0</v>
      </c>
      <c r="Q1340" s="164">
        <v>0</v>
      </c>
      <c r="R1340" s="164">
        <f>Q1340*H1340</f>
        <v>0</v>
      </c>
      <c r="S1340" s="164">
        <v>0</v>
      </c>
      <c r="T1340" s="165">
        <f>S1340*H1340</f>
        <v>0</v>
      </c>
      <c r="AR1340" s="166" t="s">
        <v>288</v>
      </c>
      <c r="AT1340" s="166" t="s">
        <v>178</v>
      </c>
      <c r="AU1340" s="166" t="s">
        <v>79</v>
      </c>
      <c r="AY1340" s="92" t="s">
        <v>176</v>
      </c>
      <c r="BE1340" s="167">
        <f>IF(N1340="základní",J1340,0)</f>
        <v>0</v>
      </c>
      <c r="BF1340" s="167">
        <f>IF(N1340="snížená",J1340,0)</f>
        <v>0</v>
      </c>
      <c r="BG1340" s="167">
        <f>IF(N1340="zákl. přenesená",J1340,0)</f>
        <v>0</v>
      </c>
      <c r="BH1340" s="167">
        <f>IF(N1340="sníž. přenesená",J1340,0)</f>
        <v>0</v>
      </c>
      <c r="BI1340" s="167">
        <f>IF(N1340="nulová",J1340,0)</f>
        <v>0</v>
      </c>
      <c r="BJ1340" s="92" t="s">
        <v>15</v>
      </c>
      <c r="BK1340" s="167">
        <f>ROUND(I1340*H1340,2)</f>
        <v>0</v>
      </c>
      <c r="BL1340" s="92" t="s">
        <v>288</v>
      </c>
      <c r="BM1340" s="166" t="s">
        <v>1967</v>
      </c>
    </row>
    <row r="1341" spans="2:65" s="99" customFormat="1" ht="67.5" customHeight="1">
      <c r="B1341" s="100"/>
      <c r="C1341" s="206" t="s">
        <v>1968</v>
      </c>
      <c r="D1341" s="206" t="s">
        <v>178</v>
      </c>
      <c r="E1341" s="207" t="s">
        <v>1969</v>
      </c>
      <c r="F1341" s="208" t="s">
        <v>1970</v>
      </c>
      <c r="G1341" s="209" t="s">
        <v>437</v>
      </c>
      <c r="H1341" s="210">
        <v>1</v>
      </c>
      <c r="I1341" s="4"/>
      <c r="J1341" s="211">
        <f>ROUND(I1341*H1341,2)</f>
        <v>0</v>
      </c>
      <c r="K1341" s="208" t="s">
        <v>3</v>
      </c>
      <c r="L1341" s="100"/>
      <c r="M1341" s="212" t="s">
        <v>3</v>
      </c>
      <c r="N1341" s="163" t="s">
        <v>42</v>
      </c>
      <c r="P1341" s="164">
        <f>O1341*H1341</f>
        <v>0</v>
      </c>
      <c r="Q1341" s="164">
        <v>0</v>
      </c>
      <c r="R1341" s="164">
        <f>Q1341*H1341</f>
        <v>0</v>
      </c>
      <c r="S1341" s="164">
        <v>0</v>
      </c>
      <c r="T1341" s="165">
        <f>S1341*H1341</f>
        <v>0</v>
      </c>
      <c r="AR1341" s="166" t="s">
        <v>288</v>
      </c>
      <c r="AT1341" s="166" t="s">
        <v>178</v>
      </c>
      <c r="AU1341" s="166" t="s">
        <v>79</v>
      </c>
      <c r="AY1341" s="92" t="s">
        <v>176</v>
      </c>
      <c r="BE1341" s="167">
        <f>IF(N1341="základní",J1341,0)</f>
        <v>0</v>
      </c>
      <c r="BF1341" s="167">
        <f>IF(N1341="snížená",J1341,0)</f>
        <v>0</v>
      </c>
      <c r="BG1341" s="167">
        <f>IF(N1341="zákl. přenesená",J1341,0)</f>
        <v>0</v>
      </c>
      <c r="BH1341" s="167">
        <f>IF(N1341="sníž. přenesená",J1341,0)</f>
        <v>0</v>
      </c>
      <c r="BI1341" s="167">
        <f>IF(N1341="nulová",J1341,0)</f>
        <v>0</v>
      </c>
      <c r="BJ1341" s="92" t="s">
        <v>15</v>
      </c>
      <c r="BK1341" s="167">
        <f>ROUND(I1341*H1341,2)</f>
        <v>0</v>
      </c>
      <c r="BL1341" s="92" t="s">
        <v>288</v>
      </c>
      <c r="BM1341" s="166" t="s">
        <v>1971</v>
      </c>
    </row>
    <row r="1342" spans="2:65" s="99" customFormat="1" ht="24.2" customHeight="1">
      <c r="B1342" s="100"/>
      <c r="C1342" s="206" t="s">
        <v>1972</v>
      </c>
      <c r="D1342" s="206" t="s">
        <v>178</v>
      </c>
      <c r="E1342" s="207" t="s">
        <v>1973</v>
      </c>
      <c r="F1342" s="208" t="s">
        <v>1974</v>
      </c>
      <c r="G1342" s="209" t="s">
        <v>181</v>
      </c>
      <c r="H1342" s="210">
        <v>53.198</v>
      </c>
      <c r="I1342" s="4"/>
      <c r="J1342" s="211">
        <f>ROUND(I1342*H1342,2)</f>
        <v>0</v>
      </c>
      <c r="K1342" s="208" t="s">
        <v>3</v>
      </c>
      <c r="L1342" s="100"/>
      <c r="M1342" s="212" t="s">
        <v>3</v>
      </c>
      <c r="N1342" s="163" t="s">
        <v>42</v>
      </c>
      <c r="P1342" s="164">
        <f>O1342*H1342</f>
        <v>0</v>
      </c>
      <c r="Q1342" s="164">
        <v>0</v>
      </c>
      <c r="R1342" s="164">
        <f>Q1342*H1342</f>
        <v>0</v>
      </c>
      <c r="S1342" s="164">
        <v>0</v>
      </c>
      <c r="T1342" s="165">
        <f>S1342*H1342</f>
        <v>0</v>
      </c>
      <c r="AR1342" s="166" t="s">
        <v>288</v>
      </c>
      <c r="AT1342" s="166" t="s">
        <v>178</v>
      </c>
      <c r="AU1342" s="166" t="s">
        <v>79</v>
      </c>
      <c r="AY1342" s="92" t="s">
        <v>176</v>
      </c>
      <c r="BE1342" s="167">
        <f>IF(N1342="základní",J1342,0)</f>
        <v>0</v>
      </c>
      <c r="BF1342" s="167">
        <f>IF(N1342="snížená",J1342,0)</f>
        <v>0</v>
      </c>
      <c r="BG1342" s="167">
        <f>IF(N1342="zákl. přenesená",J1342,0)</f>
        <v>0</v>
      </c>
      <c r="BH1342" s="167">
        <f>IF(N1342="sníž. přenesená",J1342,0)</f>
        <v>0</v>
      </c>
      <c r="BI1342" s="167">
        <f>IF(N1342="nulová",J1342,0)</f>
        <v>0</v>
      </c>
      <c r="BJ1342" s="92" t="s">
        <v>15</v>
      </c>
      <c r="BK1342" s="167">
        <f>ROUND(I1342*H1342,2)</f>
        <v>0</v>
      </c>
      <c r="BL1342" s="92" t="s">
        <v>288</v>
      </c>
      <c r="BM1342" s="166" t="s">
        <v>1975</v>
      </c>
    </row>
    <row r="1343" spans="2:51" s="172" customFormat="1" ht="12">
      <c r="B1343" s="173"/>
      <c r="D1343" s="174" t="s">
        <v>187</v>
      </c>
      <c r="E1343" s="175" t="s">
        <v>3</v>
      </c>
      <c r="F1343" s="176" t="s">
        <v>879</v>
      </c>
      <c r="H1343" s="177">
        <v>12.915</v>
      </c>
      <c r="I1343" s="6"/>
      <c r="L1343" s="173"/>
      <c r="M1343" s="178"/>
      <c r="T1343" s="179"/>
      <c r="AT1343" s="175" t="s">
        <v>187</v>
      </c>
      <c r="AU1343" s="175" t="s">
        <v>79</v>
      </c>
      <c r="AV1343" s="172" t="s">
        <v>79</v>
      </c>
      <c r="AW1343" s="172" t="s">
        <v>33</v>
      </c>
      <c r="AX1343" s="172" t="s">
        <v>71</v>
      </c>
      <c r="AY1343" s="175" t="s">
        <v>176</v>
      </c>
    </row>
    <row r="1344" spans="2:51" s="172" customFormat="1" ht="12">
      <c r="B1344" s="173"/>
      <c r="D1344" s="174" t="s">
        <v>187</v>
      </c>
      <c r="E1344" s="175" t="s">
        <v>3</v>
      </c>
      <c r="F1344" s="176" t="s">
        <v>880</v>
      </c>
      <c r="H1344" s="177">
        <v>29.52</v>
      </c>
      <c r="I1344" s="6"/>
      <c r="L1344" s="173"/>
      <c r="M1344" s="178"/>
      <c r="T1344" s="179"/>
      <c r="AT1344" s="175" t="s">
        <v>187</v>
      </c>
      <c r="AU1344" s="175" t="s">
        <v>79</v>
      </c>
      <c r="AV1344" s="172" t="s">
        <v>79</v>
      </c>
      <c r="AW1344" s="172" t="s">
        <v>33</v>
      </c>
      <c r="AX1344" s="172" t="s">
        <v>71</v>
      </c>
      <c r="AY1344" s="175" t="s">
        <v>176</v>
      </c>
    </row>
    <row r="1345" spans="2:51" s="172" customFormat="1" ht="12">
      <c r="B1345" s="173"/>
      <c r="D1345" s="174" t="s">
        <v>187</v>
      </c>
      <c r="E1345" s="175" t="s">
        <v>3</v>
      </c>
      <c r="F1345" s="176" t="s">
        <v>881</v>
      </c>
      <c r="H1345" s="177">
        <v>2.153</v>
      </c>
      <c r="I1345" s="6"/>
      <c r="L1345" s="173"/>
      <c r="M1345" s="178"/>
      <c r="T1345" s="179"/>
      <c r="AT1345" s="175" t="s">
        <v>187</v>
      </c>
      <c r="AU1345" s="175" t="s">
        <v>79</v>
      </c>
      <c r="AV1345" s="172" t="s">
        <v>79</v>
      </c>
      <c r="AW1345" s="172" t="s">
        <v>33</v>
      </c>
      <c r="AX1345" s="172" t="s">
        <v>71</v>
      </c>
      <c r="AY1345" s="175" t="s">
        <v>176</v>
      </c>
    </row>
    <row r="1346" spans="2:51" s="172" customFormat="1" ht="12">
      <c r="B1346" s="173"/>
      <c r="D1346" s="174" t="s">
        <v>187</v>
      </c>
      <c r="E1346" s="175" t="s">
        <v>3</v>
      </c>
      <c r="F1346" s="176" t="s">
        <v>882</v>
      </c>
      <c r="H1346" s="177">
        <v>4.92</v>
      </c>
      <c r="I1346" s="6"/>
      <c r="L1346" s="173"/>
      <c r="M1346" s="178"/>
      <c r="T1346" s="179"/>
      <c r="AT1346" s="175" t="s">
        <v>187</v>
      </c>
      <c r="AU1346" s="175" t="s">
        <v>79</v>
      </c>
      <c r="AV1346" s="172" t="s">
        <v>79</v>
      </c>
      <c r="AW1346" s="172" t="s">
        <v>33</v>
      </c>
      <c r="AX1346" s="172" t="s">
        <v>71</v>
      </c>
      <c r="AY1346" s="175" t="s">
        <v>176</v>
      </c>
    </row>
    <row r="1347" spans="2:51" s="172" customFormat="1" ht="12">
      <c r="B1347" s="173"/>
      <c r="D1347" s="174" t="s">
        <v>187</v>
      </c>
      <c r="E1347" s="175" t="s">
        <v>3</v>
      </c>
      <c r="F1347" s="176" t="s">
        <v>883</v>
      </c>
      <c r="H1347" s="177">
        <v>3.69</v>
      </c>
      <c r="I1347" s="6"/>
      <c r="L1347" s="173"/>
      <c r="M1347" s="178"/>
      <c r="T1347" s="179"/>
      <c r="AT1347" s="175" t="s">
        <v>187</v>
      </c>
      <c r="AU1347" s="175" t="s">
        <v>79</v>
      </c>
      <c r="AV1347" s="172" t="s">
        <v>79</v>
      </c>
      <c r="AW1347" s="172" t="s">
        <v>33</v>
      </c>
      <c r="AX1347" s="172" t="s">
        <v>71</v>
      </c>
      <c r="AY1347" s="175" t="s">
        <v>176</v>
      </c>
    </row>
    <row r="1348" spans="2:51" s="186" customFormat="1" ht="12">
      <c r="B1348" s="187"/>
      <c r="D1348" s="174" t="s">
        <v>187</v>
      </c>
      <c r="E1348" s="188" t="s">
        <v>3</v>
      </c>
      <c r="F1348" s="189" t="s">
        <v>206</v>
      </c>
      <c r="H1348" s="190">
        <v>53.198</v>
      </c>
      <c r="I1348" s="8"/>
      <c r="L1348" s="187"/>
      <c r="M1348" s="191"/>
      <c r="T1348" s="192"/>
      <c r="AT1348" s="188" t="s">
        <v>187</v>
      </c>
      <c r="AU1348" s="188" t="s">
        <v>79</v>
      </c>
      <c r="AV1348" s="186" t="s">
        <v>183</v>
      </c>
      <c r="AW1348" s="186" t="s">
        <v>33</v>
      </c>
      <c r="AX1348" s="186" t="s">
        <v>15</v>
      </c>
      <c r="AY1348" s="188" t="s">
        <v>176</v>
      </c>
    </row>
    <row r="1349" spans="2:65" s="99" customFormat="1" ht="44.25" customHeight="1">
      <c r="B1349" s="100"/>
      <c r="C1349" s="206" t="s">
        <v>1976</v>
      </c>
      <c r="D1349" s="206" t="s">
        <v>178</v>
      </c>
      <c r="E1349" s="207" t="s">
        <v>1977</v>
      </c>
      <c r="F1349" s="208" t="s">
        <v>1978</v>
      </c>
      <c r="G1349" s="209" t="s">
        <v>1632</v>
      </c>
      <c r="H1349" s="11"/>
      <c r="I1349" s="4"/>
      <c r="J1349" s="211">
        <f>ROUND(I1349*H1349,2)</f>
        <v>0</v>
      </c>
      <c r="K1349" s="208" t="s">
        <v>182</v>
      </c>
      <c r="L1349" s="100"/>
      <c r="M1349" s="212" t="s">
        <v>3</v>
      </c>
      <c r="N1349" s="163" t="s">
        <v>42</v>
      </c>
      <c r="P1349" s="164">
        <f>O1349*H1349</f>
        <v>0</v>
      </c>
      <c r="Q1349" s="164">
        <v>0</v>
      </c>
      <c r="R1349" s="164">
        <f>Q1349*H1349</f>
        <v>0</v>
      </c>
      <c r="S1349" s="164">
        <v>0</v>
      </c>
      <c r="T1349" s="165">
        <f>S1349*H1349</f>
        <v>0</v>
      </c>
      <c r="AR1349" s="166" t="s">
        <v>288</v>
      </c>
      <c r="AT1349" s="166" t="s">
        <v>178</v>
      </c>
      <c r="AU1349" s="166" t="s">
        <v>79</v>
      </c>
      <c r="AY1349" s="92" t="s">
        <v>176</v>
      </c>
      <c r="BE1349" s="167">
        <f>IF(N1349="základní",J1349,0)</f>
        <v>0</v>
      </c>
      <c r="BF1349" s="167">
        <f>IF(N1349="snížená",J1349,0)</f>
        <v>0</v>
      </c>
      <c r="BG1349" s="167">
        <f>IF(N1349="zákl. přenesená",J1349,0)</f>
        <v>0</v>
      </c>
      <c r="BH1349" s="167">
        <f>IF(N1349="sníž. přenesená",J1349,0)</f>
        <v>0</v>
      </c>
      <c r="BI1349" s="167">
        <f>IF(N1349="nulová",J1349,0)</f>
        <v>0</v>
      </c>
      <c r="BJ1349" s="92" t="s">
        <v>15</v>
      </c>
      <c r="BK1349" s="167">
        <f>ROUND(I1349*H1349,2)</f>
        <v>0</v>
      </c>
      <c r="BL1349" s="92" t="s">
        <v>288</v>
      </c>
      <c r="BM1349" s="166" t="s">
        <v>1979</v>
      </c>
    </row>
    <row r="1350" spans="2:47" s="99" customFormat="1" ht="12">
      <c r="B1350" s="100"/>
      <c r="D1350" s="168" t="s">
        <v>185</v>
      </c>
      <c r="F1350" s="169" t="s">
        <v>1980</v>
      </c>
      <c r="I1350" s="5"/>
      <c r="L1350" s="100"/>
      <c r="M1350" s="170"/>
      <c r="T1350" s="171"/>
      <c r="AT1350" s="92" t="s">
        <v>185</v>
      </c>
      <c r="AU1350" s="92" t="s">
        <v>79</v>
      </c>
    </row>
    <row r="1351" spans="2:63" s="151" customFormat="1" ht="22.9" customHeight="1">
      <c r="B1351" s="152"/>
      <c r="D1351" s="153" t="s">
        <v>70</v>
      </c>
      <c r="E1351" s="161" t="s">
        <v>1981</v>
      </c>
      <c r="F1351" s="161" t="s">
        <v>1982</v>
      </c>
      <c r="I1351" s="3"/>
      <c r="J1351" s="162">
        <f>BK1351</f>
        <v>0</v>
      </c>
      <c r="L1351" s="152"/>
      <c r="M1351" s="156"/>
      <c r="P1351" s="157">
        <f>SUM(P1352:P1374)</f>
        <v>0</v>
      </c>
      <c r="R1351" s="157">
        <f>SUM(R1352:R1374)</f>
        <v>0</v>
      </c>
      <c r="T1351" s="158">
        <f>SUM(T1352:T1374)</f>
        <v>0</v>
      </c>
      <c r="AR1351" s="153" t="s">
        <v>79</v>
      </c>
      <c r="AT1351" s="159" t="s">
        <v>70</v>
      </c>
      <c r="AU1351" s="159" t="s">
        <v>15</v>
      </c>
      <c r="AY1351" s="153" t="s">
        <v>176</v>
      </c>
      <c r="BK1351" s="160">
        <f>SUM(BK1352:BK1374)</f>
        <v>0</v>
      </c>
    </row>
    <row r="1352" spans="2:65" s="99" customFormat="1" ht="44.25" customHeight="1">
      <c r="B1352" s="100"/>
      <c r="C1352" s="206" t="s">
        <v>1983</v>
      </c>
      <c r="D1352" s="206" t="s">
        <v>178</v>
      </c>
      <c r="E1352" s="207" t="s">
        <v>1984</v>
      </c>
      <c r="F1352" s="208" t="s">
        <v>1985</v>
      </c>
      <c r="G1352" s="209" t="s">
        <v>291</v>
      </c>
      <c r="H1352" s="210">
        <v>1</v>
      </c>
      <c r="I1352" s="4"/>
      <c r="J1352" s="211">
        <f aca="true" t="shared" si="30" ref="J1352:J1374">ROUND(I1352*H1352,2)</f>
        <v>0</v>
      </c>
      <c r="K1352" s="208" t="s">
        <v>3</v>
      </c>
      <c r="L1352" s="100"/>
      <c r="M1352" s="212" t="s">
        <v>3</v>
      </c>
      <c r="N1352" s="163" t="s">
        <v>42</v>
      </c>
      <c r="P1352" s="164">
        <f aca="true" t="shared" si="31" ref="P1352:P1374">O1352*H1352</f>
        <v>0</v>
      </c>
      <c r="Q1352" s="164">
        <v>0</v>
      </c>
      <c r="R1352" s="164">
        <f aca="true" t="shared" si="32" ref="R1352:R1374">Q1352*H1352</f>
        <v>0</v>
      </c>
      <c r="S1352" s="164">
        <v>0</v>
      </c>
      <c r="T1352" s="165">
        <f aca="true" t="shared" si="33" ref="T1352:T1374">S1352*H1352</f>
        <v>0</v>
      </c>
      <c r="AR1352" s="166" t="s">
        <v>288</v>
      </c>
      <c r="AT1352" s="166" t="s">
        <v>178</v>
      </c>
      <c r="AU1352" s="166" t="s">
        <v>79</v>
      </c>
      <c r="AY1352" s="92" t="s">
        <v>176</v>
      </c>
      <c r="BE1352" s="167">
        <f aca="true" t="shared" si="34" ref="BE1352:BE1374">IF(N1352="základní",J1352,0)</f>
        <v>0</v>
      </c>
      <c r="BF1352" s="167">
        <f aca="true" t="shared" si="35" ref="BF1352:BF1374">IF(N1352="snížená",J1352,0)</f>
        <v>0</v>
      </c>
      <c r="BG1352" s="167">
        <f aca="true" t="shared" si="36" ref="BG1352:BG1374">IF(N1352="zákl. přenesená",J1352,0)</f>
        <v>0</v>
      </c>
      <c r="BH1352" s="167">
        <f aca="true" t="shared" si="37" ref="BH1352:BH1374">IF(N1352="sníž. přenesená",J1352,0)</f>
        <v>0</v>
      </c>
      <c r="BI1352" s="167">
        <f aca="true" t="shared" si="38" ref="BI1352:BI1374">IF(N1352="nulová",J1352,0)</f>
        <v>0</v>
      </c>
      <c r="BJ1352" s="92" t="s">
        <v>15</v>
      </c>
      <c r="BK1352" s="167">
        <f aca="true" t="shared" si="39" ref="BK1352:BK1374">ROUND(I1352*H1352,2)</f>
        <v>0</v>
      </c>
      <c r="BL1352" s="92" t="s">
        <v>288</v>
      </c>
      <c r="BM1352" s="166" t="s">
        <v>1986</v>
      </c>
    </row>
    <row r="1353" spans="2:65" s="99" customFormat="1" ht="24.2" customHeight="1">
      <c r="B1353" s="100"/>
      <c r="C1353" s="206" t="s">
        <v>1987</v>
      </c>
      <c r="D1353" s="206" t="s">
        <v>178</v>
      </c>
      <c r="E1353" s="207" t="s">
        <v>1988</v>
      </c>
      <c r="F1353" s="208" t="s">
        <v>1989</v>
      </c>
      <c r="G1353" s="209" t="s">
        <v>291</v>
      </c>
      <c r="H1353" s="210">
        <v>1</v>
      </c>
      <c r="I1353" s="4"/>
      <c r="J1353" s="211">
        <f t="shared" si="30"/>
        <v>0</v>
      </c>
      <c r="K1353" s="208" t="s">
        <v>3</v>
      </c>
      <c r="L1353" s="100"/>
      <c r="M1353" s="212" t="s">
        <v>3</v>
      </c>
      <c r="N1353" s="163" t="s">
        <v>42</v>
      </c>
      <c r="P1353" s="164">
        <f t="shared" si="31"/>
        <v>0</v>
      </c>
      <c r="Q1353" s="164">
        <v>0</v>
      </c>
      <c r="R1353" s="164">
        <f t="shared" si="32"/>
        <v>0</v>
      </c>
      <c r="S1353" s="164">
        <v>0</v>
      </c>
      <c r="T1353" s="165">
        <f t="shared" si="33"/>
        <v>0</v>
      </c>
      <c r="AR1353" s="166" t="s">
        <v>288</v>
      </c>
      <c r="AT1353" s="166" t="s">
        <v>178</v>
      </c>
      <c r="AU1353" s="166" t="s">
        <v>79</v>
      </c>
      <c r="AY1353" s="92" t="s">
        <v>176</v>
      </c>
      <c r="BE1353" s="167">
        <f t="shared" si="34"/>
        <v>0</v>
      </c>
      <c r="BF1353" s="167">
        <f t="shared" si="35"/>
        <v>0</v>
      </c>
      <c r="BG1353" s="167">
        <f t="shared" si="36"/>
        <v>0</v>
      </c>
      <c r="BH1353" s="167">
        <f t="shared" si="37"/>
        <v>0</v>
      </c>
      <c r="BI1353" s="167">
        <f t="shared" si="38"/>
        <v>0</v>
      </c>
      <c r="BJ1353" s="92" t="s">
        <v>15</v>
      </c>
      <c r="BK1353" s="167">
        <f t="shared" si="39"/>
        <v>0</v>
      </c>
      <c r="BL1353" s="92" t="s">
        <v>288</v>
      </c>
      <c r="BM1353" s="166" t="s">
        <v>1990</v>
      </c>
    </row>
    <row r="1354" spans="2:65" s="99" customFormat="1" ht="21.75" customHeight="1">
      <c r="B1354" s="100"/>
      <c r="C1354" s="206" t="s">
        <v>1991</v>
      </c>
      <c r="D1354" s="206" t="s">
        <v>178</v>
      </c>
      <c r="E1354" s="207" t="s">
        <v>1992</v>
      </c>
      <c r="F1354" s="208" t="s">
        <v>1993</v>
      </c>
      <c r="G1354" s="209" t="s">
        <v>291</v>
      </c>
      <c r="H1354" s="210">
        <v>1</v>
      </c>
      <c r="I1354" s="4"/>
      <c r="J1354" s="211">
        <f t="shared" si="30"/>
        <v>0</v>
      </c>
      <c r="K1354" s="208" t="s">
        <v>3</v>
      </c>
      <c r="L1354" s="100"/>
      <c r="M1354" s="212" t="s">
        <v>3</v>
      </c>
      <c r="N1354" s="163" t="s">
        <v>42</v>
      </c>
      <c r="P1354" s="164">
        <f t="shared" si="31"/>
        <v>0</v>
      </c>
      <c r="Q1354" s="164">
        <v>0</v>
      </c>
      <c r="R1354" s="164">
        <f t="shared" si="32"/>
        <v>0</v>
      </c>
      <c r="S1354" s="164">
        <v>0</v>
      </c>
      <c r="T1354" s="165">
        <f t="shared" si="33"/>
        <v>0</v>
      </c>
      <c r="AR1354" s="166" t="s">
        <v>288</v>
      </c>
      <c r="AT1354" s="166" t="s">
        <v>178</v>
      </c>
      <c r="AU1354" s="166" t="s">
        <v>79</v>
      </c>
      <c r="AY1354" s="92" t="s">
        <v>176</v>
      </c>
      <c r="BE1354" s="167">
        <f t="shared" si="34"/>
        <v>0</v>
      </c>
      <c r="BF1354" s="167">
        <f t="shared" si="35"/>
        <v>0</v>
      </c>
      <c r="BG1354" s="167">
        <f t="shared" si="36"/>
        <v>0</v>
      </c>
      <c r="BH1354" s="167">
        <f t="shared" si="37"/>
        <v>0</v>
      </c>
      <c r="BI1354" s="167">
        <f t="shared" si="38"/>
        <v>0</v>
      </c>
      <c r="BJ1354" s="92" t="s">
        <v>15</v>
      </c>
      <c r="BK1354" s="167">
        <f t="shared" si="39"/>
        <v>0</v>
      </c>
      <c r="BL1354" s="92" t="s">
        <v>288</v>
      </c>
      <c r="BM1354" s="166" t="s">
        <v>1994</v>
      </c>
    </row>
    <row r="1355" spans="2:65" s="99" customFormat="1" ht="24.2" customHeight="1">
      <c r="B1355" s="100"/>
      <c r="C1355" s="206" t="s">
        <v>1995</v>
      </c>
      <c r="D1355" s="206" t="s">
        <v>178</v>
      </c>
      <c r="E1355" s="207" t="s">
        <v>1996</v>
      </c>
      <c r="F1355" s="208" t="s">
        <v>1997</v>
      </c>
      <c r="G1355" s="209" t="s">
        <v>291</v>
      </c>
      <c r="H1355" s="210">
        <v>1</v>
      </c>
      <c r="I1355" s="4"/>
      <c r="J1355" s="211">
        <f t="shared" si="30"/>
        <v>0</v>
      </c>
      <c r="K1355" s="208" t="s">
        <v>3</v>
      </c>
      <c r="L1355" s="100"/>
      <c r="M1355" s="212" t="s">
        <v>3</v>
      </c>
      <c r="N1355" s="163" t="s">
        <v>42</v>
      </c>
      <c r="P1355" s="164">
        <f t="shared" si="31"/>
        <v>0</v>
      </c>
      <c r="Q1355" s="164">
        <v>0</v>
      </c>
      <c r="R1355" s="164">
        <f t="shared" si="32"/>
        <v>0</v>
      </c>
      <c r="S1355" s="164">
        <v>0</v>
      </c>
      <c r="T1355" s="165">
        <f t="shared" si="33"/>
        <v>0</v>
      </c>
      <c r="AR1355" s="166" t="s">
        <v>288</v>
      </c>
      <c r="AT1355" s="166" t="s">
        <v>178</v>
      </c>
      <c r="AU1355" s="166" t="s">
        <v>79</v>
      </c>
      <c r="AY1355" s="92" t="s">
        <v>176</v>
      </c>
      <c r="BE1355" s="167">
        <f t="shared" si="34"/>
        <v>0</v>
      </c>
      <c r="BF1355" s="167">
        <f t="shared" si="35"/>
        <v>0</v>
      </c>
      <c r="BG1355" s="167">
        <f t="shared" si="36"/>
        <v>0</v>
      </c>
      <c r="BH1355" s="167">
        <f t="shared" si="37"/>
        <v>0</v>
      </c>
      <c r="BI1355" s="167">
        <f t="shared" si="38"/>
        <v>0</v>
      </c>
      <c r="BJ1355" s="92" t="s">
        <v>15</v>
      </c>
      <c r="BK1355" s="167">
        <f t="shared" si="39"/>
        <v>0</v>
      </c>
      <c r="BL1355" s="92" t="s">
        <v>288</v>
      </c>
      <c r="BM1355" s="166" t="s">
        <v>1998</v>
      </c>
    </row>
    <row r="1356" spans="2:65" s="99" customFormat="1" ht="24.2" customHeight="1">
      <c r="B1356" s="100"/>
      <c r="C1356" s="206" t="s">
        <v>1999</v>
      </c>
      <c r="D1356" s="206" t="s">
        <v>178</v>
      </c>
      <c r="E1356" s="207" t="s">
        <v>2000</v>
      </c>
      <c r="F1356" s="208" t="s">
        <v>1997</v>
      </c>
      <c r="G1356" s="209" t="s">
        <v>291</v>
      </c>
      <c r="H1356" s="210">
        <v>1</v>
      </c>
      <c r="I1356" s="4"/>
      <c r="J1356" s="211">
        <f t="shared" si="30"/>
        <v>0</v>
      </c>
      <c r="K1356" s="208" t="s">
        <v>3</v>
      </c>
      <c r="L1356" s="100"/>
      <c r="M1356" s="212" t="s">
        <v>3</v>
      </c>
      <c r="N1356" s="163" t="s">
        <v>42</v>
      </c>
      <c r="P1356" s="164">
        <f t="shared" si="31"/>
        <v>0</v>
      </c>
      <c r="Q1356" s="164">
        <v>0</v>
      </c>
      <c r="R1356" s="164">
        <f t="shared" si="32"/>
        <v>0</v>
      </c>
      <c r="S1356" s="164">
        <v>0</v>
      </c>
      <c r="T1356" s="165">
        <f t="shared" si="33"/>
        <v>0</v>
      </c>
      <c r="AR1356" s="166" t="s">
        <v>288</v>
      </c>
      <c r="AT1356" s="166" t="s">
        <v>178</v>
      </c>
      <c r="AU1356" s="166" t="s">
        <v>79</v>
      </c>
      <c r="AY1356" s="92" t="s">
        <v>176</v>
      </c>
      <c r="BE1356" s="167">
        <f t="shared" si="34"/>
        <v>0</v>
      </c>
      <c r="BF1356" s="167">
        <f t="shared" si="35"/>
        <v>0</v>
      </c>
      <c r="BG1356" s="167">
        <f t="shared" si="36"/>
        <v>0</v>
      </c>
      <c r="BH1356" s="167">
        <f t="shared" si="37"/>
        <v>0</v>
      </c>
      <c r="BI1356" s="167">
        <f t="shared" si="38"/>
        <v>0</v>
      </c>
      <c r="BJ1356" s="92" t="s">
        <v>15</v>
      </c>
      <c r="BK1356" s="167">
        <f t="shared" si="39"/>
        <v>0</v>
      </c>
      <c r="BL1356" s="92" t="s">
        <v>288</v>
      </c>
      <c r="BM1356" s="166" t="s">
        <v>2001</v>
      </c>
    </row>
    <row r="1357" spans="2:65" s="99" customFormat="1" ht="21.75" customHeight="1">
      <c r="B1357" s="100"/>
      <c r="C1357" s="206" t="s">
        <v>2002</v>
      </c>
      <c r="D1357" s="206" t="s">
        <v>178</v>
      </c>
      <c r="E1357" s="207" t="s">
        <v>1992</v>
      </c>
      <c r="F1357" s="208" t="s">
        <v>1993</v>
      </c>
      <c r="G1357" s="209" t="s">
        <v>291</v>
      </c>
      <c r="H1357" s="210">
        <v>1</v>
      </c>
      <c r="I1357" s="4"/>
      <c r="J1357" s="211">
        <f t="shared" si="30"/>
        <v>0</v>
      </c>
      <c r="K1357" s="208" t="s">
        <v>3</v>
      </c>
      <c r="L1357" s="100"/>
      <c r="M1357" s="212" t="s">
        <v>3</v>
      </c>
      <c r="N1357" s="163" t="s">
        <v>42</v>
      </c>
      <c r="P1357" s="164">
        <f t="shared" si="31"/>
        <v>0</v>
      </c>
      <c r="Q1357" s="164">
        <v>0</v>
      </c>
      <c r="R1357" s="164">
        <f t="shared" si="32"/>
        <v>0</v>
      </c>
      <c r="S1357" s="164">
        <v>0</v>
      </c>
      <c r="T1357" s="165">
        <f t="shared" si="33"/>
        <v>0</v>
      </c>
      <c r="AR1357" s="166" t="s">
        <v>288</v>
      </c>
      <c r="AT1357" s="166" t="s">
        <v>178</v>
      </c>
      <c r="AU1357" s="166" t="s">
        <v>79</v>
      </c>
      <c r="AY1357" s="92" t="s">
        <v>176</v>
      </c>
      <c r="BE1357" s="167">
        <f t="shared" si="34"/>
        <v>0</v>
      </c>
      <c r="BF1357" s="167">
        <f t="shared" si="35"/>
        <v>0</v>
      </c>
      <c r="BG1357" s="167">
        <f t="shared" si="36"/>
        <v>0</v>
      </c>
      <c r="BH1357" s="167">
        <f t="shared" si="37"/>
        <v>0</v>
      </c>
      <c r="BI1357" s="167">
        <f t="shared" si="38"/>
        <v>0</v>
      </c>
      <c r="BJ1357" s="92" t="s">
        <v>15</v>
      </c>
      <c r="BK1357" s="167">
        <f t="shared" si="39"/>
        <v>0</v>
      </c>
      <c r="BL1357" s="92" t="s">
        <v>288</v>
      </c>
      <c r="BM1357" s="166" t="s">
        <v>2003</v>
      </c>
    </row>
    <row r="1358" spans="2:65" s="99" customFormat="1" ht="24.2" customHeight="1">
      <c r="B1358" s="100"/>
      <c r="C1358" s="206" t="s">
        <v>2004</v>
      </c>
      <c r="D1358" s="206" t="s">
        <v>178</v>
      </c>
      <c r="E1358" s="207" t="s">
        <v>2005</v>
      </c>
      <c r="F1358" s="208" t="s">
        <v>2006</v>
      </c>
      <c r="G1358" s="209" t="s">
        <v>291</v>
      </c>
      <c r="H1358" s="210">
        <v>1</v>
      </c>
      <c r="I1358" s="4"/>
      <c r="J1358" s="211">
        <f t="shared" si="30"/>
        <v>0</v>
      </c>
      <c r="K1358" s="208" t="s">
        <v>3</v>
      </c>
      <c r="L1358" s="100"/>
      <c r="M1358" s="212" t="s">
        <v>3</v>
      </c>
      <c r="N1358" s="163" t="s">
        <v>42</v>
      </c>
      <c r="P1358" s="164">
        <f t="shared" si="31"/>
        <v>0</v>
      </c>
      <c r="Q1358" s="164">
        <v>0</v>
      </c>
      <c r="R1358" s="164">
        <f t="shared" si="32"/>
        <v>0</v>
      </c>
      <c r="S1358" s="164">
        <v>0</v>
      </c>
      <c r="T1358" s="165">
        <f t="shared" si="33"/>
        <v>0</v>
      </c>
      <c r="AR1358" s="166" t="s">
        <v>288</v>
      </c>
      <c r="AT1358" s="166" t="s">
        <v>178</v>
      </c>
      <c r="AU1358" s="166" t="s">
        <v>79</v>
      </c>
      <c r="AY1358" s="92" t="s">
        <v>176</v>
      </c>
      <c r="BE1358" s="167">
        <f t="shared" si="34"/>
        <v>0</v>
      </c>
      <c r="BF1358" s="167">
        <f t="shared" si="35"/>
        <v>0</v>
      </c>
      <c r="BG1358" s="167">
        <f t="shared" si="36"/>
        <v>0</v>
      </c>
      <c r="BH1358" s="167">
        <f t="shared" si="37"/>
        <v>0</v>
      </c>
      <c r="BI1358" s="167">
        <f t="shared" si="38"/>
        <v>0</v>
      </c>
      <c r="BJ1358" s="92" t="s">
        <v>15</v>
      </c>
      <c r="BK1358" s="167">
        <f t="shared" si="39"/>
        <v>0</v>
      </c>
      <c r="BL1358" s="92" t="s">
        <v>288</v>
      </c>
      <c r="BM1358" s="166" t="s">
        <v>2007</v>
      </c>
    </row>
    <row r="1359" spans="2:65" s="99" customFormat="1" ht="24.2" customHeight="1">
      <c r="B1359" s="100"/>
      <c r="C1359" s="206" t="s">
        <v>2008</v>
      </c>
      <c r="D1359" s="206" t="s">
        <v>178</v>
      </c>
      <c r="E1359" s="207" t="s">
        <v>2009</v>
      </c>
      <c r="F1359" s="208" t="s">
        <v>1997</v>
      </c>
      <c r="G1359" s="209" t="s">
        <v>291</v>
      </c>
      <c r="H1359" s="210">
        <v>1</v>
      </c>
      <c r="I1359" s="4"/>
      <c r="J1359" s="211">
        <f t="shared" si="30"/>
        <v>0</v>
      </c>
      <c r="K1359" s="208" t="s">
        <v>3</v>
      </c>
      <c r="L1359" s="100"/>
      <c r="M1359" s="212" t="s">
        <v>3</v>
      </c>
      <c r="N1359" s="163" t="s">
        <v>42</v>
      </c>
      <c r="P1359" s="164">
        <f t="shared" si="31"/>
        <v>0</v>
      </c>
      <c r="Q1359" s="164">
        <v>0</v>
      </c>
      <c r="R1359" s="164">
        <f t="shared" si="32"/>
        <v>0</v>
      </c>
      <c r="S1359" s="164">
        <v>0</v>
      </c>
      <c r="T1359" s="165">
        <f t="shared" si="33"/>
        <v>0</v>
      </c>
      <c r="AR1359" s="166" t="s">
        <v>288</v>
      </c>
      <c r="AT1359" s="166" t="s">
        <v>178</v>
      </c>
      <c r="AU1359" s="166" t="s">
        <v>79</v>
      </c>
      <c r="AY1359" s="92" t="s">
        <v>176</v>
      </c>
      <c r="BE1359" s="167">
        <f t="shared" si="34"/>
        <v>0</v>
      </c>
      <c r="BF1359" s="167">
        <f t="shared" si="35"/>
        <v>0</v>
      </c>
      <c r="BG1359" s="167">
        <f t="shared" si="36"/>
        <v>0</v>
      </c>
      <c r="BH1359" s="167">
        <f t="shared" si="37"/>
        <v>0</v>
      </c>
      <c r="BI1359" s="167">
        <f t="shared" si="38"/>
        <v>0</v>
      </c>
      <c r="BJ1359" s="92" t="s">
        <v>15</v>
      </c>
      <c r="BK1359" s="167">
        <f t="shared" si="39"/>
        <v>0</v>
      </c>
      <c r="BL1359" s="92" t="s">
        <v>288</v>
      </c>
      <c r="BM1359" s="166" t="s">
        <v>2010</v>
      </c>
    </row>
    <row r="1360" spans="2:65" s="99" customFormat="1" ht="24.2" customHeight="1">
      <c r="B1360" s="100"/>
      <c r="C1360" s="206" t="s">
        <v>2011</v>
      </c>
      <c r="D1360" s="206" t="s">
        <v>178</v>
      </c>
      <c r="E1360" s="207" t="s">
        <v>2012</v>
      </c>
      <c r="F1360" s="208" t="s">
        <v>2013</v>
      </c>
      <c r="G1360" s="209" t="s">
        <v>437</v>
      </c>
      <c r="H1360" s="210">
        <v>1</v>
      </c>
      <c r="I1360" s="4"/>
      <c r="J1360" s="211">
        <f t="shared" si="30"/>
        <v>0</v>
      </c>
      <c r="K1360" s="208" t="s">
        <v>3</v>
      </c>
      <c r="L1360" s="100"/>
      <c r="M1360" s="212" t="s">
        <v>3</v>
      </c>
      <c r="N1360" s="163" t="s">
        <v>42</v>
      </c>
      <c r="P1360" s="164">
        <f t="shared" si="31"/>
        <v>0</v>
      </c>
      <c r="Q1360" s="164">
        <v>0</v>
      </c>
      <c r="R1360" s="164">
        <f t="shared" si="32"/>
        <v>0</v>
      </c>
      <c r="S1360" s="164">
        <v>0</v>
      </c>
      <c r="T1360" s="165">
        <f t="shared" si="33"/>
        <v>0</v>
      </c>
      <c r="AR1360" s="166" t="s">
        <v>288</v>
      </c>
      <c r="AT1360" s="166" t="s">
        <v>178</v>
      </c>
      <c r="AU1360" s="166" t="s">
        <v>79</v>
      </c>
      <c r="AY1360" s="92" t="s">
        <v>176</v>
      </c>
      <c r="BE1360" s="167">
        <f t="shared" si="34"/>
        <v>0</v>
      </c>
      <c r="BF1360" s="167">
        <f t="shared" si="35"/>
        <v>0</v>
      </c>
      <c r="BG1360" s="167">
        <f t="shared" si="36"/>
        <v>0</v>
      </c>
      <c r="BH1360" s="167">
        <f t="shared" si="37"/>
        <v>0</v>
      </c>
      <c r="BI1360" s="167">
        <f t="shared" si="38"/>
        <v>0</v>
      </c>
      <c r="BJ1360" s="92" t="s">
        <v>15</v>
      </c>
      <c r="BK1360" s="167">
        <f t="shared" si="39"/>
        <v>0</v>
      </c>
      <c r="BL1360" s="92" t="s">
        <v>288</v>
      </c>
      <c r="BM1360" s="166" t="s">
        <v>2014</v>
      </c>
    </row>
    <row r="1361" spans="2:65" s="99" customFormat="1" ht="24.2" customHeight="1">
      <c r="B1361" s="100"/>
      <c r="C1361" s="206" t="s">
        <v>2015</v>
      </c>
      <c r="D1361" s="206" t="s">
        <v>178</v>
      </c>
      <c r="E1361" s="207" t="s">
        <v>2016</v>
      </c>
      <c r="F1361" s="208" t="s">
        <v>2017</v>
      </c>
      <c r="G1361" s="209" t="s">
        <v>437</v>
      </c>
      <c r="H1361" s="210">
        <v>1</v>
      </c>
      <c r="I1361" s="4"/>
      <c r="J1361" s="211">
        <f t="shared" si="30"/>
        <v>0</v>
      </c>
      <c r="K1361" s="208" t="s">
        <v>3</v>
      </c>
      <c r="L1361" s="100"/>
      <c r="M1361" s="212" t="s">
        <v>3</v>
      </c>
      <c r="N1361" s="163" t="s">
        <v>42</v>
      </c>
      <c r="P1361" s="164">
        <f t="shared" si="31"/>
        <v>0</v>
      </c>
      <c r="Q1361" s="164">
        <v>0</v>
      </c>
      <c r="R1361" s="164">
        <f t="shared" si="32"/>
        <v>0</v>
      </c>
      <c r="S1361" s="164">
        <v>0</v>
      </c>
      <c r="T1361" s="165">
        <f t="shared" si="33"/>
        <v>0</v>
      </c>
      <c r="AR1361" s="166" t="s">
        <v>288</v>
      </c>
      <c r="AT1361" s="166" t="s">
        <v>178</v>
      </c>
      <c r="AU1361" s="166" t="s">
        <v>79</v>
      </c>
      <c r="AY1361" s="92" t="s">
        <v>176</v>
      </c>
      <c r="BE1361" s="167">
        <f t="shared" si="34"/>
        <v>0</v>
      </c>
      <c r="BF1361" s="167">
        <f t="shared" si="35"/>
        <v>0</v>
      </c>
      <c r="BG1361" s="167">
        <f t="shared" si="36"/>
        <v>0</v>
      </c>
      <c r="BH1361" s="167">
        <f t="shared" si="37"/>
        <v>0</v>
      </c>
      <c r="BI1361" s="167">
        <f t="shared" si="38"/>
        <v>0</v>
      </c>
      <c r="BJ1361" s="92" t="s">
        <v>15</v>
      </c>
      <c r="BK1361" s="167">
        <f t="shared" si="39"/>
        <v>0</v>
      </c>
      <c r="BL1361" s="92" t="s">
        <v>288</v>
      </c>
      <c r="BM1361" s="166" t="s">
        <v>2018</v>
      </c>
    </row>
    <row r="1362" spans="2:65" s="99" customFormat="1" ht="16.5" customHeight="1">
      <c r="B1362" s="100"/>
      <c r="C1362" s="206" t="s">
        <v>2019</v>
      </c>
      <c r="D1362" s="206" t="s">
        <v>178</v>
      </c>
      <c r="E1362" s="207" t="s">
        <v>2020</v>
      </c>
      <c r="F1362" s="208" t="s">
        <v>2021</v>
      </c>
      <c r="G1362" s="209" t="s">
        <v>269</v>
      </c>
      <c r="H1362" s="210">
        <v>98.2</v>
      </c>
      <c r="I1362" s="4"/>
      <c r="J1362" s="211">
        <f t="shared" si="30"/>
        <v>0</v>
      </c>
      <c r="K1362" s="208" t="s">
        <v>3</v>
      </c>
      <c r="L1362" s="100"/>
      <c r="M1362" s="212" t="s">
        <v>3</v>
      </c>
      <c r="N1362" s="163" t="s">
        <v>42</v>
      </c>
      <c r="P1362" s="164">
        <f t="shared" si="31"/>
        <v>0</v>
      </c>
      <c r="Q1362" s="164">
        <v>0</v>
      </c>
      <c r="R1362" s="164">
        <f t="shared" si="32"/>
        <v>0</v>
      </c>
      <c r="S1362" s="164">
        <v>0</v>
      </c>
      <c r="T1362" s="165">
        <f t="shared" si="33"/>
        <v>0</v>
      </c>
      <c r="AR1362" s="166" t="s">
        <v>288</v>
      </c>
      <c r="AT1362" s="166" t="s">
        <v>178</v>
      </c>
      <c r="AU1362" s="166" t="s">
        <v>79</v>
      </c>
      <c r="AY1362" s="92" t="s">
        <v>176</v>
      </c>
      <c r="BE1362" s="167">
        <f t="shared" si="34"/>
        <v>0</v>
      </c>
      <c r="BF1362" s="167">
        <f t="shared" si="35"/>
        <v>0</v>
      </c>
      <c r="BG1362" s="167">
        <f t="shared" si="36"/>
        <v>0</v>
      </c>
      <c r="BH1362" s="167">
        <f t="shared" si="37"/>
        <v>0</v>
      </c>
      <c r="BI1362" s="167">
        <f t="shared" si="38"/>
        <v>0</v>
      </c>
      <c r="BJ1362" s="92" t="s">
        <v>15</v>
      </c>
      <c r="BK1362" s="167">
        <f t="shared" si="39"/>
        <v>0</v>
      </c>
      <c r="BL1362" s="92" t="s">
        <v>288</v>
      </c>
      <c r="BM1362" s="166" t="s">
        <v>2022</v>
      </c>
    </row>
    <row r="1363" spans="2:65" s="99" customFormat="1" ht="37.9" customHeight="1">
      <c r="B1363" s="100"/>
      <c r="C1363" s="206" t="s">
        <v>2023</v>
      </c>
      <c r="D1363" s="206" t="s">
        <v>178</v>
      </c>
      <c r="E1363" s="207" t="s">
        <v>2024</v>
      </c>
      <c r="F1363" s="208" t="s">
        <v>2025</v>
      </c>
      <c r="G1363" s="209" t="s">
        <v>269</v>
      </c>
      <c r="H1363" s="210">
        <v>18</v>
      </c>
      <c r="I1363" s="4"/>
      <c r="J1363" s="211">
        <f t="shared" si="30"/>
        <v>0</v>
      </c>
      <c r="K1363" s="208" t="s">
        <v>3</v>
      </c>
      <c r="L1363" s="100"/>
      <c r="M1363" s="212" t="s">
        <v>3</v>
      </c>
      <c r="N1363" s="163" t="s">
        <v>42</v>
      </c>
      <c r="P1363" s="164">
        <f t="shared" si="31"/>
        <v>0</v>
      </c>
      <c r="Q1363" s="164">
        <v>0</v>
      </c>
      <c r="R1363" s="164">
        <f t="shared" si="32"/>
        <v>0</v>
      </c>
      <c r="S1363" s="164">
        <v>0</v>
      </c>
      <c r="T1363" s="165">
        <f t="shared" si="33"/>
        <v>0</v>
      </c>
      <c r="AR1363" s="166" t="s">
        <v>288</v>
      </c>
      <c r="AT1363" s="166" t="s">
        <v>178</v>
      </c>
      <c r="AU1363" s="166" t="s">
        <v>79</v>
      </c>
      <c r="AY1363" s="92" t="s">
        <v>176</v>
      </c>
      <c r="BE1363" s="167">
        <f t="shared" si="34"/>
        <v>0</v>
      </c>
      <c r="BF1363" s="167">
        <f t="shared" si="35"/>
        <v>0</v>
      </c>
      <c r="BG1363" s="167">
        <f t="shared" si="36"/>
        <v>0</v>
      </c>
      <c r="BH1363" s="167">
        <f t="shared" si="37"/>
        <v>0</v>
      </c>
      <c r="BI1363" s="167">
        <f t="shared" si="38"/>
        <v>0</v>
      </c>
      <c r="BJ1363" s="92" t="s">
        <v>15</v>
      </c>
      <c r="BK1363" s="167">
        <f t="shared" si="39"/>
        <v>0</v>
      </c>
      <c r="BL1363" s="92" t="s">
        <v>288</v>
      </c>
      <c r="BM1363" s="166" t="s">
        <v>2026</v>
      </c>
    </row>
    <row r="1364" spans="2:65" s="99" customFormat="1" ht="100.5" customHeight="1">
      <c r="B1364" s="100"/>
      <c r="C1364" s="206" t="s">
        <v>2027</v>
      </c>
      <c r="D1364" s="206" t="s">
        <v>178</v>
      </c>
      <c r="E1364" s="207" t="s">
        <v>2028</v>
      </c>
      <c r="F1364" s="208" t="s">
        <v>2029</v>
      </c>
      <c r="G1364" s="209" t="s">
        <v>291</v>
      </c>
      <c r="H1364" s="210">
        <v>12</v>
      </c>
      <c r="I1364" s="4"/>
      <c r="J1364" s="211">
        <f t="shared" si="30"/>
        <v>0</v>
      </c>
      <c r="K1364" s="208" t="s">
        <v>3</v>
      </c>
      <c r="L1364" s="100"/>
      <c r="M1364" s="212" t="s">
        <v>3</v>
      </c>
      <c r="N1364" s="163" t="s">
        <v>42</v>
      </c>
      <c r="P1364" s="164">
        <f t="shared" si="31"/>
        <v>0</v>
      </c>
      <c r="Q1364" s="164">
        <v>0</v>
      </c>
      <c r="R1364" s="164">
        <f t="shared" si="32"/>
        <v>0</v>
      </c>
      <c r="S1364" s="164">
        <v>0</v>
      </c>
      <c r="T1364" s="165">
        <f t="shared" si="33"/>
        <v>0</v>
      </c>
      <c r="AR1364" s="166" t="s">
        <v>288</v>
      </c>
      <c r="AT1364" s="166" t="s">
        <v>178</v>
      </c>
      <c r="AU1364" s="166" t="s">
        <v>79</v>
      </c>
      <c r="AY1364" s="92" t="s">
        <v>176</v>
      </c>
      <c r="BE1364" s="167">
        <f t="shared" si="34"/>
        <v>0</v>
      </c>
      <c r="BF1364" s="167">
        <f t="shared" si="35"/>
        <v>0</v>
      </c>
      <c r="BG1364" s="167">
        <f t="shared" si="36"/>
        <v>0</v>
      </c>
      <c r="BH1364" s="167">
        <f t="shared" si="37"/>
        <v>0</v>
      </c>
      <c r="BI1364" s="167">
        <f t="shared" si="38"/>
        <v>0</v>
      </c>
      <c r="BJ1364" s="92" t="s">
        <v>15</v>
      </c>
      <c r="BK1364" s="167">
        <f t="shared" si="39"/>
        <v>0</v>
      </c>
      <c r="BL1364" s="92" t="s">
        <v>288</v>
      </c>
      <c r="BM1364" s="166" t="s">
        <v>2030</v>
      </c>
    </row>
    <row r="1365" spans="2:65" s="99" customFormat="1" ht="62.65" customHeight="1">
      <c r="B1365" s="100"/>
      <c r="C1365" s="206" t="s">
        <v>2031</v>
      </c>
      <c r="D1365" s="206" t="s">
        <v>178</v>
      </c>
      <c r="E1365" s="207" t="s">
        <v>2032</v>
      </c>
      <c r="F1365" s="208" t="s">
        <v>2033</v>
      </c>
      <c r="G1365" s="209" t="s">
        <v>291</v>
      </c>
      <c r="H1365" s="210">
        <v>5</v>
      </c>
      <c r="I1365" s="4"/>
      <c r="J1365" s="211">
        <f t="shared" si="30"/>
        <v>0</v>
      </c>
      <c r="K1365" s="208" t="s">
        <v>3</v>
      </c>
      <c r="L1365" s="100"/>
      <c r="M1365" s="212" t="s">
        <v>3</v>
      </c>
      <c r="N1365" s="163" t="s">
        <v>42</v>
      </c>
      <c r="P1365" s="164">
        <f t="shared" si="31"/>
        <v>0</v>
      </c>
      <c r="Q1365" s="164">
        <v>0</v>
      </c>
      <c r="R1365" s="164">
        <f t="shared" si="32"/>
        <v>0</v>
      </c>
      <c r="S1365" s="164">
        <v>0</v>
      </c>
      <c r="T1365" s="165">
        <f t="shared" si="33"/>
        <v>0</v>
      </c>
      <c r="AR1365" s="166" t="s">
        <v>288</v>
      </c>
      <c r="AT1365" s="166" t="s">
        <v>178</v>
      </c>
      <c r="AU1365" s="166" t="s">
        <v>79</v>
      </c>
      <c r="AY1365" s="92" t="s">
        <v>176</v>
      </c>
      <c r="BE1365" s="167">
        <f t="shared" si="34"/>
        <v>0</v>
      </c>
      <c r="BF1365" s="167">
        <f t="shared" si="35"/>
        <v>0</v>
      </c>
      <c r="BG1365" s="167">
        <f t="shared" si="36"/>
        <v>0</v>
      </c>
      <c r="BH1365" s="167">
        <f t="shared" si="37"/>
        <v>0</v>
      </c>
      <c r="BI1365" s="167">
        <f t="shared" si="38"/>
        <v>0</v>
      </c>
      <c r="BJ1365" s="92" t="s">
        <v>15</v>
      </c>
      <c r="BK1365" s="167">
        <f t="shared" si="39"/>
        <v>0</v>
      </c>
      <c r="BL1365" s="92" t="s">
        <v>288</v>
      </c>
      <c r="BM1365" s="166" t="s">
        <v>2034</v>
      </c>
    </row>
    <row r="1366" spans="2:65" s="99" customFormat="1" ht="24.2" customHeight="1">
      <c r="B1366" s="100"/>
      <c r="C1366" s="206" t="s">
        <v>2035</v>
      </c>
      <c r="D1366" s="206" t="s">
        <v>178</v>
      </c>
      <c r="E1366" s="207" t="s">
        <v>2036</v>
      </c>
      <c r="F1366" s="208" t="s">
        <v>2037</v>
      </c>
      <c r="G1366" s="209" t="s">
        <v>291</v>
      </c>
      <c r="H1366" s="210">
        <v>4</v>
      </c>
      <c r="I1366" s="4"/>
      <c r="J1366" s="211">
        <f t="shared" si="30"/>
        <v>0</v>
      </c>
      <c r="K1366" s="208" t="s">
        <v>3</v>
      </c>
      <c r="L1366" s="100"/>
      <c r="M1366" s="212" t="s">
        <v>3</v>
      </c>
      <c r="N1366" s="163" t="s">
        <v>42</v>
      </c>
      <c r="P1366" s="164">
        <f t="shared" si="31"/>
        <v>0</v>
      </c>
      <c r="Q1366" s="164">
        <v>0</v>
      </c>
      <c r="R1366" s="164">
        <f t="shared" si="32"/>
        <v>0</v>
      </c>
      <c r="S1366" s="164">
        <v>0</v>
      </c>
      <c r="T1366" s="165">
        <f t="shared" si="33"/>
        <v>0</v>
      </c>
      <c r="AR1366" s="166" t="s">
        <v>288</v>
      </c>
      <c r="AT1366" s="166" t="s">
        <v>178</v>
      </c>
      <c r="AU1366" s="166" t="s">
        <v>79</v>
      </c>
      <c r="AY1366" s="92" t="s">
        <v>176</v>
      </c>
      <c r="BE1366" s="167">
        <f t="shared" si="34"/>
        <v>0</v>
      </c>
      <c r="BF1366" s="167">
        <f t="shared" si="35"/>
        <v>0</v>
      </c>
      <c r="BG1366" s="167">
        <f t="shared" si="36"/>
        <v>0</v>
      </c>
      <c r="BH1366" s="167">
        <f t="shared" si="37"/>
        <v>0</v>
      </c>
      <c r="BI1366" s="167">
        <f t="shared" si="38"/>
        <v>0</v>
      </c>
      <c r="BJ1366" s="92" t="s">
        <v>15</v>
      </c>
      <c r="BK1366" s="167">
        <f t="shared" si="39"/>
        <v>0</v>
      </c>
      <c r="BL1366" s="92" t="s">
        <v>288</v>
      </c>
      <c r="BM1366" s="166" t="s">
        <v>2038</v>
      </c>
    </row>
    <row r="1367" spans="2:65" s="99" customFormat="1" ht="24.2" customHeight="1">
      <c r="B1367" s="100"/>
      <c r="C1367" s="206" t="s">
        <v>2039</v>
      </c>
      <c r="D1367" s="206" t="s">
        <v>178</v>
      </c>
      <c r="E1367" s="207" t="s">
        <v>2040</v>
      </c>
      <c r="F1367" s="208" t="s">
        <v>2041</v>
      </c>
      <c r="G1367" s="209" t="s">
        <v>291</v>
      </c>
      <c r="H1367" s="210">
        <v>1</v>
      </c>
      <c r="I1367" s="4"/>
      <c r="J1367" s="211">
        <f t="shared" si="30"/>
        <v>0</v>
      </c>
      <c r="K1367" s="208" t="s">
        <v>3</v>
      </c>
      <c r="L1367" s="100"/>
      <c r="M1367" s="212" t="s">
        <v>3</v>
      </c>
      <c r="N1367" s="163" t="s">
        <v>42</v>
      </c>
      <c r="P1367" s="164">
        <f t="shared" si="31"/>
        <v>0</v>
      </c>
      <c r="Q1367" s="164">
        <v>0</v>
      </c>
      <c r="R1367" s="164">
        <f t="shared" si="32"/>
        <v>0</v>
      </c>
      <c r="S1367" s="164">
        <v>0</v>
      </c>
      <c r="T1367" s="165">
        <f t="shared" si="33"/>
        <v>0</v>
      </c>
      <c r="AR1367" s="166" t="s">
        <v>288</v>
      </c>
      <c r="AT1367" s="166" t="s">
        <v>178</v>
      </c>
      <c r="AU1367" s="166" t="s">
        <v>79</v>
      </c>
      <c r="AY1367" s="92" t="s">
        <v>176</v>
      </c>
      <c r="BE1367" s="167">
        <f t="shared" si="34"/>
        <v>0</v>
      </c>
      <c r="BF1367" s="167">
        <f t="shared" si="35"/>
        <v>0</v>
      </c>
      <c r="BG1367" s="167">
        <f t="shared" si="36"/>
        <v>0</v>
      </c>
      <c r="BH1367" s="167">
        <f t="shared" si="37"/>
        <v>0</v>
      </c>
      <c r="BI1367" s="167">
        <f t="shared" si="38"/>
        <v>0</v>
      </c>
      <c r="BJ1367" s="92" t="s">
        <v>15</v>
      </c>
      <c r="BK1367" s="167">
        <f t="shared" si="39"/>
        <v>0</v>
      </c>
      <c r="BL1367" s="92" t="s">
        <v>288</v>
      </c>
      <c r="BM1367" s="166" t="s">
        <v>2042</v>
      </c>
    </row>
    <row r="1368" spans="2:65" s="99" customFormat="1" ht="66.75" customHeight="1">
      <c r="B1368" s="100"/>
      <c r="C1368" s="206" t="s">
        <v>2043</v>
      </c>
      <c r="D1368" s="206" t="s">
        <v>178</v>
      </c>
      <c r="E1368" s="207" t="s">
        <v>2044</v>
      </c>
      <c r="F1368" s="208" t="s">
        <v>2045</v>
      </c>
      <c r="G1368" s="209" t="s">
        <v>291</v>
      </c>
      <c r="H1368" s="210">
        <v>3</v>
      </c>
      <c r="I1368" s="4"/>
      <c r="J1368" s="211">
        <f t="shared" si="30"/>
        <v>0</v>
      </c>
      <c r="K1368" s="208" t="s">
        <v>3</v>
      </c>
      <c r="L1368" s="100"/>
      <c r="M1368" s="212" t="s">
        <v>3</v>
      </c>
      <c r="N1368" s="163" t="s">
        <v>42</v>
      </c>
      <c r="P1368" s="164">
        <f t="shared" si="31"/>
        <v>0</v>
      </c>
      <c r="Q1368" s="164">
        <v>0</v>
      </c>
      <c r="R1368" s="164">
        <f t="shared" si="32"/>
        <v>0</v>
      </c>
      <c r="S1368" s="164">
        <v>0</v>
      </c>
      <c r="T1368" s="165">
        <f t="shared" si="33"/>
        <v>0</v>
      </c>
      <c r="AR1368" s="166" t="s">
        <v>288</v>
      </c>
      <c r="AT1368" s="166" t="s">
        <v>178</v>
      </c>
      <c r="AU1368" s="166" t="s">
        <v>79</v>
      </c>
      <c r="AY1368" s="92" t="s">
        <v>176</v>
      </c>
      <c r="BE1368" s="167">
        <f t="shared" si="34"/>
        <v>0</v>
      </c>
      <c r="BF1368" s="167">
        <f t="shared" si="35"/>
        <v>0</v>
      </c>
      <c r="BG1368" s="167">
        <f t="shared" si="36"/>
        <v>0</v>
      </c>
      <c r="BH1368" s="167">
        <f t="shared" si="37"/>
        <v>0</v>
      </c>
      <c r="BI1368" s="167">
        <f t="shared" si="38"/>
        <v>0</v>
      </c>
      <c r="BJ1368" s="92" t="s">
        <v>15</v>
      </c>
      <c r="BK1368" s="167">
        <f t="shared" si="39"/>
        <v>0</v>
      </c>
      <c r="BL1368" s="92" t="s">
        <v>288</v>
      </c>
      <c r="BM1368" s="166" t="s">
        <v>2046</v>
      </c>
    </row>
    <row r="1369" spans="2:65" s="99" customFormat="1" ht="37.9" customHeight="1">
      <c r="B1369" s="100"/>
      <c r="C1369" s="206" t="s">
        <v>2047</v>
      </c>
      <c r="D1369" s="206" t="s">
        <v>178</v>
      </c>
      <c r="E1369" s="207" t="s">
        <v>2048</v>
      </c>
      <c r="F1369" s="208" t="s">
        <v>2049</v>
      </c>
      <c r="G1369" s="209" t="s">
        <v>291</v>
      </c>
      <c r="H1369" s="210">
        <v>1</v>
      </c>
      <c r="I1369" s="4"/>
      <c r="J1369" s="211">
        <f t="shared" si="30"/>
        <v>0</v>
      </c>
      <c r="K1369" s="208" t="s">
        <v>3</v>
      </c>
      <c r="L1369" s="100"/>
      <c r="M1369" s="212" t="s">
        <v>3</v>
      </c>
      <c r="N1369" s="163" t="s">
        <v>42</v>
      </c>
      <c r="P1369" s="164">
        <f t="shared" si="31"/>
        <v>0</v>
      </c>
      <c r="Q1369" s="164">
        <v>0</v>
      </c>
      <c r="R1369" s="164">
        <f t="shared" si="32"/>
        <v>0</v>
      </c>
      <c r="S1369" s="164">
        <v>0</v>
      </c>
      <c r="T1369" s="165">
        <f t="shared" si="33"/>
        <v>0</v>
      </c>
      <c r="AR1369" s="166" t="s">
        <v>288</v>
      </c>
      <c r="AT1369" s="166" t="s">
        <v>178</v>
      </c>
      <c r="AU1369" s="166" t="s">
        <v>79</v>
      </c>
      <c r="AY1369" s="92" t="s">
        <v>176</v>
      </c>
      <c r="BE1369" s="167">
        <f t="shared" si="34"/>
        <v>0</v>
      </c>
      <c r="BF1369" s="167">
        <f t="shared" si="35"/>
        <v>0</v>
      </c>
      <c r="BG1369" s="167">
        <f t="shared" si="36"/>
        <v>0</v>
      </c>
      <c r="BH1369" s="167">
        <f t="shared" si="37"/>
        <v>0</v>
      </c>
      <c r="BI1369" s="167">
        <f t="shared" si="38"/>
        <v>0</v>
      </c>
      <c r="BJ1369" s="92" t="s">
        <v>15</v>
      </c>
      <c r="BK1369" s="167">
        <f t="shared" si="39"/>
        <v>0</v>
      </c>
      <c r="BL1369" s="92" t="s">
        <v>288</v>
      </c>
      <c r="BM1369" s="166" t="s">
        <v>2050</v>
      </c>
    </row>
    <row r="1370" spans="2:65" s="99" customFormat="1" ht="37.9" customHeight="1">
      <c r="B1370" s="100"/>
      <c r="C1370" s="206" t="s">
        <v>2051</v>
      </c>
      <c r="D1370" s="206" t="s">
        <v>178</v>
      </c>
      <c r="E1370" s="207" t="s">
        <v>2052</v>
      </c>
      <c r="F1370" s="208" t="s">
        <v>2053</v>
      </c>
      <c r="G1370" s="209" t="s">
        <v>269</v>
      </c>
      <c r="H1370" s="210">
        <v>60</v>
      </c>
      <c r="I1370" s="4"/>
      <c r="J1370" s="211">
        <f t="shared" si="30"/>
        <v>0</v>
      </c>
      <c r="K1370" s="208" t="s">
        <v>3</v>
      </c>
      <c r="L1370" s="100"/>
      <c r="M1370" s="212" t="s">
        <v>3</v>
      </c>
      <c r="N1370" s="163" t="s">
        <v>42</v>
      </c>
      <c r="P1370" s="164">
        <f t="shared" si="31"/>
        <v>0</v>
      </c>
      <c r="Q1370" s="164">
        <v>0</v>
      </c>
      <c r="R1370" s="164">
        <f t="shared" si="32"/>
        <v>0</v>
      </c>
      <c r="S1370" s="164">
        <v>0</v>
      </c>
      <c r="T1370" s="165">
        <f t="shared" si="33"/>
        <v>0</v>
      </c>
      <c r="AR1370" s="166" t="s">
        <v>288</v>
      </c>
      <c r="AT1370" s="166" t="s">
        <v>178</v>
      </c>
      <c r="AU1370" s="166" t="s">
        <v>79</v>
      </c>
      <c r="AY1370" s="92" t="s">
        <v>176</v>
      </c>
      <c r="BE1370" s="167">
        <f t="shared" si="34"/>
        <v>0</v>
      </c>
      <c r="BF1370" s="167">
        <f t="shared" si="35"/>
        <v>0</v>
      </c>
      <c r="BG1370" s="167">
        <f t="shared" si="36"/>
        <v>0</v>
      </c>
      <c r="BH1370" s="167">
        <f t="shared" si="37"/>
        <v>0</v>
      </c>
      <c r="BI1370" s="167">
        <f t="shared" si="38"/>
        <v>0</v>
      </c>
      <c r="BJ1370" s="92" t="s">
        <v>15</v>
      </c>
      <c r="BK1370" s="167">
        <f t="shared" si="39"/>
        <v>0</v>
      </c>
      <c r="BL1370" s="92" t="s">
        <v>288</v>
      </c>
      <c r="BM1370" s="166" t="s">
        <v>2054</v>
      </c>
    </row>
    <row r="1371" spans="2:65" s="99" customFormat="1" ht="24.2" customHeight="1">
      <c r="B1371" s="100"/>
      <c r="C1371" s="206" t="s">
        <v>2055</v>
      </c>
      <c r="D1371" s="206" t="s">
        <v>178</v>
      </c>
      <c r="E1371" s="207" t="s">
        <v>2056</v>
      </c>
      <c r="F1371" s="208" t="s">
        <v>2057</v>
      </c>
      <c r="G1371" s="209" t="s">
        <v>269</v>
      </c>
      <c r="H1371" s="210">
        <v>60</v>
      </c>
      <c r="I1371" s="4"/>
      <c r="J1371" s="211">
        <f t="shared" si="30"/>
        <v>0</v>
      </c>
      <c r="K1371" s="208" t="s">
        <v>3</v>
      </c>
      <c r="L1371" s="100"/>
      <c r="M1371" s="212" t="s">
        <v>3</v>
      </c>
      <c r="N1371" s="163" t="s">
        <v>42</v>
      </c>
      <c r="P1371" s="164">
        <f t="shared" si="31"/>
        <v>0</v>
      </c>
      <c r="Q1371" s="164">
        <v>0</v>
      </c>
      <c r="R1371" s="164">
        <f t="shared" si="32"/>
        <v>0</v>
      </c>
      <c r="S1371" s="164">
        <v>0</v>
      </c>
      <c r="T1371" s="165">
        <f t="shared" si="33"/>
        <v>0</v>
      </c>
      <c r="AR1371" s="166" t="s">
        <v>288</v>
      </c>
      <c r="AT1371" s="166" t="s">
        <v>178</v>
      </c>
      <c r="AU1371" s="166" t="s">
        <v>79</v>
      </c>
      <c r="AY1371" s="92" t="s">
        <v>176</v>
      </c>
      <c r="BE1371" s="167">
        <f t="shared" si="34"/>
        <v>0</v>
      </c>
      <c r="BF1371" s="167">
        <f t="shared" si="35"/>
        <v>0</v>
      </c>
      <c r="BG1371" s="167">
        <f t="shared" si="36"/>
        <v>0</v>
      </c>
      <c r="BH1371" s="167">
        <f t="shared" si="37"/>
        <v>0</v>
      </c>
      <c r="BI1371" s="167">
        <f t="shared" si="38"/>
        <v>0</v>
      </c>
      <c r="BJ1371" s="92" t="s">
        <v>15</v>
      </c>
      <c r="BK1371" s="167">
        <f t="shared" si="39"/>
        <v>0</v>
      </c>
      <c r="BL1371" s="92" t="s">
        <v>288</v>
      </c>
      <c r="BM1371" s="166" t="s">
        <v>2058</v>
      </c>
    </row>
    <row r="1372" spans="2:65" s="99" customFormat="1" ht="24.2" customHeight="1">
      <c r="B1372" s="100"/>
      <c r="C1372" s="206" t="s">
        <v>2059</v>
      </c>
      <c r="D1372" s="206" t="s">
        <v>178</v>
      </c>
      <c r="E1372" s="207" t="s">
        <v>2060</v>
      </c>
      <c r="F1372" s="208" t="s">
        <v>2061</v>
      </c>
      <c r="G1372" s="209" t="s">
        <v>291</v>
      </c>
      <c r="H1372" s="210">
        <v>20</v>
      </c>
      <c r="I1372" s="4"/>
      <c r="J1372" s="211">
        <f t="shared" si="30"/>
        <v>0</v>
      </c>
      <c r="K1372" s="208" t="s">
        <v>3</v>
      </c>
      <c r="L1372" s="100"/>
      <c r="M1372" s="212" t="s">
        <v>3</v>
      </c>
      <c r="N1372" s="163" t="s">
        <v>42</v>
      </c>
      <c r="P1372" s="164">
        <f t="shared" si="31"/>
        <v>0</v>
      </c>
      <c r="Q1372" s="164">
        <v>0</v>
      </c>
      <c r="R1372" s="164">
        <f t="shared" si="32"/>
        <v>0</v>
      </c>
      <c r="S1372" s="164">
        <v>0</v>
      </c>
      <c r="T1372" s="165">
        <f t="shared" si="33"/>
        <v>0</v>
      </c>
      <c r="AR1372" s="166" t="s">
        <v>288</v>
      </c>
      <c r="AT1372" s="166" t="s">
        <v>178</v>
      </c>
      <c r="AU1372" s="166" t="s">
        <v>79</v>
      </c>
      <c r="AY1372" s="92" t="s">
        <v>176</v>
      </c>
      <c r="BE1372" s="167">
        <f t="shared" si="34"/>
        <v>0</v>
      </c>
      <c r="BF1372" s="167">
        <f t="shared" si="35"/>
        <v>0</v>
      </c>
      <c r="BG1372" s="167">
        <f t="shared" si="36"/>
        <v>0</v>
      </c>
      <c r="BH1372" s="167">
        <f t="shared" si="37"/>
        <v>0</v>
      </c>
      <c r="BI1372" s="167">
        <f t="shared" si="38"/>
        <v>0</v>
      </c>
      <c r="BJ1372" s="92" t="s">
        <v>15</v>
      </c>
      <c r="BK1372" s="167">
        <f t="shared" si="39"/>
        <v>0</v>
      </c>
      <c r="BL1372" s="92" t="s">
        <v>288</v>
      </c>
      <c r="BM1372" s="166" t="s">
        <v>2062</v>
      </c>
    </row>
    <row r="1373" spans="2:65" s="99" customFormat="1" ht="24.2" customHeight="1">
      <c r="B1373" s="100"/>
      <c r="C1373" s="206" t="s">
        <v>2063</v>
      </c>
      <c r="D1373" s="206" t="s">
        <v>178</v>
      </c>
      <c r="E1373" s="207" t="s">
        <v>2064</v>
      </c>
      <c r="F1373" s="208" t="s">
        <v>2065</v>
      </c>
      <c r="G1373" s="209" t="s">
        <v>291</v>
      </c>
      <c r="H1373" s="210">
        <v>13</v>
      </c>
      <c r="I1373" s="4"/>
      <c r="J1373" s="211">
        <f t="shared" si="30"/>
        <v>0</v>
      </c>
      <c r="K1373" s="208" t="s">
        <v>3</v>
      </c>
      <c r="L1373" s="100"/>
      <c r="M1373" s="212" t="s">
        <v>3</v>
      </c>
      <c r="N1373" s="163" t="s">
        <v>42</v>
      </c>
      <c r="P1373" s="164">
        <f t="shared" si="31"/>
        <v>0</v>
      </c>
      <c r="Q1373" s="164">
        <v>0</v>
      </c>
      <c r="R1373" s="164">
        <f t="shared" si="32"/>
        <v>0</v>
      </c>
      <c r="S1373" s="164">
        <v>0</v>
      </c>
      <c r="T1373" s="165">
        <f t="shared" si="33"/>
        <v>0</v>
      </c>
      <c r="AR1373" s="166" t="s">
        <v>288</v>
      </c>
      <c r="AT1373" s="166" t="s">
        <v>178</v>
      </c>
      <c r="AU1373" s="166" t="s">
        <v>79</v>
      </c>
      <c r="AY1373" s="92" t="s">
        <v>176</v>
      </c>
      <c r="BE1373" s="167">
        <f t="shared" si="34"/>
        <v>0</v>
      </c>
      <c r="BF1373" s="167">
        <f t="shared" si="35"/>
        <v>0</v>
      </c>
      <c r="BG1373" s="167">
        <f t="shared" si="36"/>
        <v>0</v>
      </c>
      <c r="BH1373" s="167">
        <f t="shared" si="37"/>
        <v>0</v>
      </c>
      <c r="BI1373" s="167">
        <f t="shared" si="38"/>
        <v>0</v>
      </c>
      <c r="BJ1373" s="92" t="s">
        <v>15</v>
      </c>
      <c r="BK1373" s="167">
        <f t="shared" si="39"/>
        <v>0</v>
      </c>
      <c r="BL1373" s="92" t="s">
        <v>288</v>
      </c>
      <c r="BM1373" s="166" t="s">
        <v>2066</v>
      </c>
    </row>
    <row r="1374" spans="2:65" s="99" customFormat="1" ht="37.9" customHeight="1">
      <c r="B1374" s="100"/>
      <c r="C1374" s="206" t="s">
        <v>2067</v>
      </c>
      <c r="D1374" s="206" t="s">
        <v>178</v>
      </c>
      <c r="E1374" s="207" t="s">
        <v>2068</v>
      </c>
      <c r="F1374" s="208" t="s">
        <v>2069</v>
      </c>
      <c r="G1374" s="209" t="s">
        <v>1632</v>
      </c>
      <c r="H1374" s="11"/>
      <c r="I1374" s="4"/>
      <c r="J1374" s="211">
        <f t="shared" si="30"/>
        <v>0</v>
      </c>
      <c r="K1374" s="208" t="s">
        <v>3</v>
      </c>
      <c r="L1374" s="100"/>
      <c r="M1374" s="212" t="s">
        <v>3</v>
      </c>
      <c r="N1374" s="163" t="s">
        <v>42</v>
      </c>
      <c r="P1374" s="164">
        <f t="shared" si="31"/>
        <v>0</v>
      </c>
      <c r="Q1374" s="164">
        <v>0</v>
      </c>
      <c r="R1374" s="164">
        <f t="shared" si="32"/>
        <v>0</v>
      </c>
      <c r="S1374" s="164">
        <v>0</v>
      </c>
      <c r="T1374" s="165">
        <f t="shared" si="33"/>
        <v>0</v>
      </c>
      <c r="AR1374" s="166" t="s">
        <v>288</v>
      </c>
      <c r="AT1374" s="166" t="s">
        <v>178</v>
      </c>
      <c r="AU1374" s="166" t="s">
        <v>79</v>
      </c>
      <c r="AY1374" s="92" t="s">
        <v>176</v>
      </c>
      <c r="BE1374" s="167">
        <f t="shared" si="34"/>
        <v>0</v>
      </c>
      <c r="BF1374" s="167">
        <f t="shared" si="35"/>
        <v>0</v>
      </c>
      <c r="BG1374" s="167">
        <f t="shared" si="36"/>
        <v>0</v>
      </c>
      <c r="BH1374" s="167">
        <f t="shared" si="37"/>
        <v>0</v>
      </c>
      <c r="BI1374" s="167">
        <f t="shared" si="38"/>
        <v>0</v>
      </c>
      <c r="BJ1374" s="92" t="s">
        <v>15</v>
      </c>
      <c r="BK1374" s="167">
        <f t="shared" si="39"/>
        <v>0</v>
      </c>
      <c r="BL1374" s="92" t="s">
        <v>288</v>
      </c>
      <c r="BM1374" s="166" t="s">
        <v>2070</v>
      </c>
    </row>
    <row r="1375" spans="2:63" s="151" customFormat="1" ht="22.9" customHeight="1">
      <c r="B1375" s="152"/>
      <c r="D1375" s="153" t="s">
        <v>70</v>
      </c>
      <c r="E1375" s="161" t="s">
        <v>2071</v>
      </c>
      <c r="F1375" s="161" t="s">
        <v>2072</v>
      </c>
      <c r="I1375" s="3"/>
      <c r="J1375" s="162">
        <f>BK1375</f>
        <v>0</v>
      </c>
      <c r="L1375" s="152"/>
      <c r="M1375" s="156"/>
      <c r="P1375" s="157">
        <f>SUM(P1376:P1464)</f>
        <v>0</v>
      </c>
      <c r="R1375" s="157">
        <f>SUM(R1376:R1464)</f>
        <v>7.273183599999999</v>
      </c>
      <c r="T1375" s="158">
        <f>SUM(T1376:T1464)</f>
        <v>0</v>
      </c>
      <c r="AR1375" s="153" t="s">
        <v>79</v>
      </c>
      <c r="AT1375" s="159" t="s">
        <v>70</v>
      </c>
      <c r="AU1375" s="159" t="s">
        <v>15</v>
      </c>
      <c r="AY1375" s="153" t="s">
        <v>176</v>
      </c>
      <c r="BK1375" s="160">
        <f>SUM(BK1376:BK1464)</f>
        <v>0</v>
      </c>
    </row>
    <row r="1376" spans="2:65" s="99" customFormat="1" ht="24.2" customHeight="1">
      <c r="B1376" s="100"/>
      <c r="C1376" s="206" t="s">
        <v>2073</v>
      </c>
      <c r="D1376" s="206" t="s">
        <v>178</v>
      </c>
      <c r="E1376" s="207" t="s">
        <v>2074</v>
      </c>
      <c r="F1376" s="208" t="s">
        <v>2075</v>
      </c>
      <c r="G1376" s="209" t="s">
        <v>181</v>
      </c>
      <c r="H1376" s="210">
        <v>170.626</v>
      </c>
      <c r="I1376" s="4"/>
      <c r="J1376" s="211">
        <f>ROUND(I1376*H1376,2)</f>
        <v>0</v>
      </c>
      <c r="K1376" s="208" t="s">
        <v>182</v>
      </c>
      <c r="L1376" s="100"/>
      <c r="M1376" s="212" t="s">
        <v>3</v>
      </c>
      <c r="N1376" s="163" t="s">
        <v>42</v>
      </c>
      <c r="P1376" s="164">
        <f>O1376*H1376</f>
        <v>0</v>
      </c>
      <c r="Q1376" s="164">
        <v>0</v>
      </c>
      <c r="R1376" s="164">
        <f>Q1376*H1376</f>
        <v>0</v>
      </c>
      <c r="S1376" s="164">
        <v>0</v>
      </c>
      <c r="T1376" s="165">
        <f>S1376*H1376</f>
        <v>0</v>
      </c>
      <c r="AR1376" s="166" t="s">
        <v>288</v>
      </c>
      <c r="AT1376" s="166" t="s">
        <v>178</v>
      </c>
      <c r="AU1376" s="166" t="s">
        <v>79</v>
      </c>
      <c r="AY1376" s="92" t="s">
        <v>176</v>
      </c>
      <c r="BE1376" s="167">
        <f>IF(N1376="základní",J1376,0)</f>
        <v>0</v>
      </c>
      <c r="BF1376" s="167">
        <f>IF(N1376="snížená",J1376,0)</f>
        <v>0</v>
      </c>
      <c r="BG1376" s="167">
        <f>IF(N1376="zákl. přenesená",J1376,0)</f>
        <v>0</v>
      </c>
      <c r="BH1376" s="167">
        <f>IF(N1376="sníž. přenesená",J1376,0)</f>
        <v>0</v>
      </c>
      <c r="BI1376" s="167">
        <f>IF(N1376="nulová",J1376,0)</f>
        <v>0</v>
      </c>
      <c r="BJ1376" s="92" t="s">
        <v>15</v>
      </c>
      <c r="BK1376" s="167">
        <f>ROUND(I1376*H1376,2)</f>
        <v>0</v>
      </c>
      <c r="BL1376" s="92" t="s">
        <v>288</v>
      </c>
      <c r="BM1376" s="166" t="s">
        <v>2076</v>
      </c>
    </row>
    <row r="1377" spans="2:47" s="99" customFormat="1" ht="12">
      <c r="B1377" s="100"/>
      <c r="D1377" s="168" t="s">
        <v>185</v>
      </c>
      <c r="F1377" s="169" t="s">
        <v>2077</v>
      </c>
      <c r="I1377" s="5"/>
      <c r="L1377" s="100"/>
      <c r="M1377" s="170"/>
      <c r="T1377" s="171"/>
      <c r="AT1377" s="92" t="s">
        <v>185</v>
      </c>
      <c r="AU1377" s="92" t="s">
        <v>79</v>
      </c>
    </row>
    <row r="1378" spans="2:51" s="180" customFormat="1" ht="12">
      <c r="B1378" s="181"/>
      <c r="D1378" s="174" t="s">
        <v>187</v>
      </c>
      <c r="E1378" s="182" t="s">
        <v>3</v>
      </c>
      <c r="F1378" s="183" t="s">
        <v>2078</v>
      </c>
      <c r="H1378" s="182" t="s">
        <v>3</v>
      </c>
      <c r="I1378" s="7"/>
      <c r="L1378" s="181"/>
      <c r="M1378" s="184"/>
      <c r="T1378" s="185"/>
      <c r="AT1378" s="182" t="s">
        <v>187</v>
      </c>
      <c r="AU1378" s="182" t="s">
        <v>79</v>
      </c>
      <c r="AV1378" s="180" t="s">
        <v>15</v>
      </c>
      <c r="AW1378" s="180" t="s">
        <v>33</v>
      </c>
      <c r="AX1378" s="180" t="s">
        <v>71</v>
      </c>
      <c r="AY1378" s="182" t="s">
        <v>176</v>
      </c>
    </row>
    <row r="1379" spans="2:51" s="172" customFormat="1" ht="12">
      <c r="B1379" s="173"/>
      <c r="D1379" s="174" t="s">
        <v>187</v>
      </c>
      <c r="E1379" s="175" t="s">
        <v>3</v>
      </c>
      <c r="F1379" s="176" t="s">
        <v>2079</v>
      </c>
      <c r="H1379" s="177">
        <v>170.626</v>
      </c>
      <c r="I1379" s="6"/>
      <c r="L1379" s="173"/>
      <c r="M1379" s="178"/>
      <c r="T1379" s="179"/>
      <c r="AT1379" s="175" t="s">
        <v>187</v>
      </c>
      <c r="AU1379" s="175" t="s">
        <v>79</v>
      </c>
      <c r="AV1379" s="172" t="s">
        <v>79</v>
      </c>
      <c r="AW1379" s="172" t="s">
        <v>33</v>
      </c>
      <c r="AX1379" s="172" t="s">
        <v>15</v>
      </c>
      <c r="AY1379" s="175" t="s">
        <v>176</v>
      </c>
    </row>
    <row r="1380" spans="2:65" s="99" customFormat="1" ht="24.2" customHeight="1">
      <c r="B1380" s="100"/>
      <c r="C1380" s="206" t="s">
        <v>2080</v>
      </c>
      <c r="D1380" s="206" t="s">
        <v>178</v>
      </c>
      <c r="E1380" s="207" t="s">
        <v>2081</v>
      </c>
      <c r="F1380" s="208" t="s">
        <v>2082</v>
      </c>
      <c r="G1380" s="209" t="s">
        <v>181</v>
      </c>
      <c r="H1380" s="210">
        <v>170.626</v>
      </c>
      <c r="I1380" s="4"/>
      <c r="J1380" s="211">
        <f>ROUND(I1380*H1380,2)</f>
        <v>0</v>
      </c>
      <c r="K1380" s="208" t="s">
        <v>182</v>
      </c>
      <c r="L1380" s="100"/>
      <c r="M1380" s="212" t="s">
        <v>3</v>
      </c>
      <c r="N1380" s="163" t="s">
        <v>42</v>
      </c>
      <c r="P1380" s="164">
        <f>O1380*H1380</f>
        <v>0</v>
      </c>
      <c r="Q1380" s="164">
        <v>0.0003</v>
      </c>
      <c r="R1380" s="164">
        <f>Q1380*H1380</f>
        <v>0.0511878</v>
      </c>
      <c r="S1380" s="164">
        <v>0</v>
      </c>
      <c r="T1380" s="165">
        <f>S1380*H1380</f>
        <v>0</v>
      </c>
      <c r="AR1380" s="166" t="s">
        <v>288</v>
      </c>
      <c r="AT1380" s="166" t="s">
        <v>178</v>
      </c>
      <c r="AU1380" s="166" t="s">
        <v>79</v>
      </c>
      <c r="AY1380" s="92" t="s">
        <v>176</v>
      </c>
      <c r="BE1380" s="167">
        <f>IF(N1380="základní",J1380,0)</f>
        <v>0</v>
      </c>
      <c r="BF1380" s="167">
        <f>IF(N1380="snížená",J1380,0)</f>
        <v>0</v>
      </c>
      <c r="BG1380" s="167">
        <f>IF(N1380="zákl. přenesená",J1380,0)</f>
        <v>0</v>
      </c>
      <c r="BH1380" s="167">
        <f>IF(N1380="sníž. přenesená",J1380,0)</f>
        <v>0</v>
      </c>
      <c r="BI1380" s="167">
        <f>IF(N1380="nulová",J1380,0)</f>
        <v>0</v>
      </c>
      <c r="BJ1380" s="92" t="s">
        <v>15</v>
      </c>
      <c r="BK1380" s="167">
        <f>ROUND(I1380*H1380,2)</f>
        <v>0</v>
      </c>
      <c r="BL1380" s="92" t="s">
        <v>288</v>
      </c>
      <c r="BM1380" s="166" t="s">
        <v>2083</v>
      </c>
    </row>
    <row r="1381" spans="2:47" s="99" customFormat="1" ht="12">
      <c r="B1381" s="100"/>
      <c r="D1381" s="168" t="s">
        <v>185</v>
      </c>
      <c r="F1381" s="169" t="s">
        <v>2084</v>
      </c>
      <c r="I1381" s="5"/>
      <c r="L1381" s="100"/>
      <c r="M1381" s="170"/>
      <c r="T1381" s="171"/>
      <c r="AT1381" s="92" t="s">
        <v>185</v>
      </c>
      <c r="AU1381" s="92" t="s">
        <v>79</v>
      </c>
    </row>
    <row r="1382" spans="2:65" s="99" customFormat="1" ht="37.9" customHeight="1">
      <c r="B1382" s="100"/>
      <c r="C1382" s="206" t="s">
        <v>2085</v>
      </c>
      <c r="D1382" s="206" t="s">
        <v>178</v>
      </c>
      <c r="E1382" s="207" t="s">
        <v>2086</v>
      </c>
      <c r="F1382" s="208" t="s">
        <v>2087</v>
      </c>
      <c r="G1382" s="209" t="s">
        <v>181</v>
      </c>
      <c r="H1382" s="210">
        <v>170.626</v>
      </c>
      <c r="I1382" s="4"/>
      <c r="J1382" s="211">
        <f>ROUND(I1382*H1382,2)</f>
        <v>0</v>
      </c>
      <c r="K1382" s="208" t="s">
        <v>182</v>
      </c>
      <c r="L1382" s="100"/>
      <c r="M1382" s="212" t="s">
        <v>3</v>
      </c>
      <c r="N1382" s="163" t="s">
        <v>42</v>
      </c>
      <c r="P1382" s="164">
        <f>O1382*H1382</f>
        <v>0</v>
      </c>
      <c r="Q1382" s="164">
        <v>0.0075</v>
      </c>
      <c r="R1382" s="164">
        <f>Q1382*H1382</f>
        <v>1.279695</v>
      </c>
      <c r="S1382" s="164">
        <v>0</v>
      </c>
      <c r="T1382" s="165">
        <f>S1382*H1382</f>
        <v>0</v>
      </c>
      <c r="AR1382" s="166" t="s">
        <v>288</v>
      </c>
      <c r="AT1382" s="166" t="s">
        <v>178</v>
      </c>
      <c r="AU1382" s="166" t="s">
        <v>79</v>
      </c>
      <c r="AY1382" s="92" t="s">
        <v>176</v>
      </c>
      <c r="BE1382" s="167">
        <f>IF(N1382="základní",J1382,0)</f>
        <v>0</v>
      </c>
      <c r="BF1382" s="167">
        <f>IF(N1382="snížená",J1382,0)</f>
        <v>0</v>
      </c>
      <c r="BG1382" s="167">
        <f>IF(N1382="zákl. přenesená",J1382,0)</f>
        <v>0</v>
      </c>
      <c r="BH1382" s="167">
        <f>IF(N1382="sníž. přenesená",J1382,0)</f>
        <v>0</v>
      </c>
      <c r="BI1382" s="167">
        <f>IF(N1382="nulová",J1382,0)</f>
        <v>0</v>
      </c>
      <c r="BJ1382" s="92" t="s">
        <v>15</v>
      </c>
      <c r="BK1382" s="167">
        <f>ROUND(I1382*H1382,2)</f>
        <v>0</v>
      </c>
      <c r="BL1382" s="92" t="s">
        <v>288</v>
      </c>
      <c r="BM1382" s="166" t="s">
        <v>2088</v>
      </c>
    </row>
    <row r="1383" spans="2:47" s="99" customFormat="1" ht="12">
      <c r="B1383" s="100"/>
      <c r="D1383" s="168" t="s">
        <v>185</v>
      </c>
      <c r="F1383" s="169" t="s">
        <v>2089</v>
      </c>
      <c r="I1383" s="5"/>
      <c r="L1383" s="100"/>
      <c r="M1383" s="170"/>
      <c r="T1383" s="171"/>
      <c r="AT1383" s="92" t="s">
        <v>185</v>
      </c>
      <c r="AU1383" s="92" t="s">
        <v>79</v>
      </c>
    </row>
    <row r="1384" spans="2:65" s="99" customFormat="1" ht="33" customHeight="1">
      <c r="B1384" s="100"/>
      <c r="C1384" s="206" t="s">
        <v>2090</v>
      </c>
      <c r="D1384" s="206" t="s">
        <v>178</v>
      </c>
      <c r="E1384" s="207" t="s">
        <v>2091</v>
      </c>
      <c r="F1384" s="208" t="s">
        <v>2092</v>
      </c>
      <c r="G1384" s="209" t="s">
        <v>269</v>
      </c>
      <c r="H1384" s="210">
        <v>48.45</v>
      </c>
      <c r="I1384" s="4"/>
      <c r="J1384" s="211">
        <f>ROUND(I1384*H1384,2)</f>
        <v>0</v>
      </c>
      <c r="K1384" s="208" t="s">
        <v>182</v>
      </c>
      <c r="L1384" s="100"/>
      <c r="M1384" s="212" t="s">
        <v>3</v>
      </c>
      <c r="N1384" s="163" t="s">
        <v>42</v>
      </c>
      <c r="P1384" s="164">
        <f>O1384*H1384</f>
        <v>0</v>
      </c>
      <c r="Q1384" s="164">
        <v>0.00043</v>
      </c>
      <c r="R1384" s="164">
        <f>Q1384*H1384</f>
        <v>0.0208335</v>
      </c>
      <c r="S1384" s="164">
        <v>0</v>
      </c>
      <c r="T1384" s="165">
        <f>S1384*H1384</f>
        <v>0</v>
      </c>
      <c r="AR1384" s="166" t="s">
        <v>288</v>
      </c>
      <c r="AT1384" s="166" t="s">
        <v>178</v>
      </c>
      <c r="AU1384" s="166" t="s">
        <v>79</v>
      </c>
      <c r="AY1384" s="92" t="s">
        <v>176</v>
      </c>
      <c r="BE1384" s="167">
        <f>IF(N1384="základní",J1384,0)</f>
        <v>0</v>
      </c>
      <c r="BF1384" s="167">
        <f>IF(N1384="snížená",J1384,0)</f>
        <v>0</v>
      </c>
      <c r="BG1384" s="167">
        <f>IF(N1384="zákl. přenesená",J1384,0)</f>
        <v>0</v>
      </c>
      <c r="BH1384" s="167">
        <f>IF(N1384="sníž. přenesená",J1384,0)</f>
        <v>0</v>
      </c>
      <c r="BI1384" s="167">
        <f>IF(N1384="nulová",J1384,0)</f>
        <v>0</v>
      </c>
      <c r="BJ1384" s="92" t="s">
        <v>15</v>
      </c>
      <c r="BK1384" s="167">
        <f>ROUND(I1384*H1384,2)</f>
        <v>0</v>
      </c>
      <c r="BL1384" s="92" t="s">
        <v>288</v>
      </c>
      <c r="BM1384" s="166" t="s">
        <v>2093</v>
      </c>
    </row>
    <row r="1385" spans="2:47" s="99" customFormat="1" ht="12">
      <c r="B1385" s="100"/>
      <c r="D1385" s="168" t="s">
        <v>185</v>
      </c>
      <c r="F1385" s="169" t="s">
        <v>2094</v>
      </c>
      <c r="I1385" s="5"/>
      <c r="L1385" s="100"/>
      <c r="M1385" s="170"/>
      <c r="T1385" s="171"/>
      <c r="AT1385" s="92" t="s">
        <v>185</v>
      </c>
      <c r="AU1385" s="92" t="s">
        <v>79</v>
      </c>
    </row>
    <row r="1386" spans="2:51" s="180" customFormat="1" ht="12">
      <c r="B1386" s="181"/>
      <c r="D1386" s="174" t="s">
        <v>187</v>
      </c>
      <c r="E1386" s="182" t="s">
        <v>3</v>
      </c>
      <c r="F1386" s="183" t="s">
        <v>1566</v>
      </c>
      <c r="H1386" s="182" t="s">
        <v>3</v>
      </c>
      <c r="I1386" s="7"/>
      <c r="L1386" s="181"/>
      <c r="M1386" s="184"/>
      <c r="T1386" s="185"/>
      <c r="AT1386" s="182" t="s">
        <v>187</v>
      </c>
      <c r="AU1386" s="182" t="s">
        <v>79</v>
      </c>
      <c r="AV1386" s="180" t="s">
        <v>15</v>
      </c>
      <c r="AW1386" s="180" t="s">
        <v>33</v>
      </c>
      <c r="AX1386" s="180" t="s">
        <v>71</v>
      </c>
      <c r="AY1386" s="182" t="s">
        <v>176</v>
      </c>
    </row>
    <row r="1387" spans="2:51" s="172" customFormat="1" ht="12">
      <c r="B1387" s="173"/>
      <c r="D1387" s="174" t="s">
        <v>187</v>
      </c>
      <c r="E1387" s="175" t="s">
        <v>3</v>
      </c>
      <c r="F1387" s="176" t="s">
        <v>2095</v>
      </c>
      <c r="H1387" s="177">
        <v>16.55</v>
      </c>
      <c r="I1387" s="6"/>
      <c r="L1387" s="173"/>
      <c r="M1387" s="178"/>
      <c r="T1387" s="179"/>
      <c r="AT1387" s="175" t="s">
        <v>187</v>
      </c>
      <c r="AU1387" s="175" t="s">
        <v>79</v>
      </c>
      <c r="AV1387" s="172" t="s">
        <v>79</v>
      </c>
      <c r="AW1387" s="172" t="s">
        <v>33</v>
      </c>
      <c r="AX1387" s="172" t="s">
        <v>71</v>
      </c>
      <c r="AY1387" s="175" t="s">
        <v>176</v>
      </c>
    </row>
    <row r="1388" spans="2:51" s="172" customFormat="1" ht="12">
      <c r="B1388" s="173"/>
      <c r="D1388" s="174" t="s">
        <v>187</v>
      </c>
      <c r="E1388" s="175" t="s">
        <v>3</v>
      </c>
      <c r="F1388" s="176" t="s">
        <v>2096</v>
      </c>
      <c r="H1388" s="177">
        <v>-1.8</v>
      </c>
      <c r="I1388" s="6"/>
      <c r="L1388" s="173"/>
      <c r="M1388" s="178"/>
      <c r="T1388" s="179"/>
      <c r="AT1388" s="175" t="s">
        <v>187</v>
      </c>
      <c r="AU1388" s="175" t="s">
        <v>79</v>
      </c>
      <c r="AV1388" s="172" t="s">
        <v>79</v>
      </c>
      <c r="AW1388" s="172" t="s">
        <v>33</v>
      </c>
      <c r="AX1388" s="172" t="s">
        <v>71</v>
      </c>
      <c r="AY1388" s="175" t="s">
        <v>176</v>
      </c>
    </row>
    <row r="1389" spans="2:51" s="172" customFormat="1" ht="12">
      <c r="B1389" s="173"/>
      <c r="D1389" s="174" t="s">
        <v>187</v>
      </c>
      <c r="E1389" s="175" t="s">
        <v>3</v>
      </c>
      <c r="F1389" s="176" t="s">
        <v>2097</v>
      </c>
      <c r="H1389" s="177">
        <v>36</v>
      </c>
      <c r="I1389" s="6"/>
      <c r="L1389" s="173"/>
      <c r="M1389" s="178"/>
      <c r="T1389" s="179"/>
      <c r="AT1389" s="175" t="s">
        <v>187</v>
      </c>
      <c r="AU1389" s="175" t="s">
        <v>79</v>
      </c>
      <c r="AV1389" s="172" t="s">
        <v>79</v>
      </c>
      <c r="AW1389" s="172" t="s">
        <v>33</v>
      </c>
      <c r="AX1389" s="172" t="s">
        <v>71</v>
      </c>
      <c r="AY1389" s="175" t="s">
        <v>176</v>
      </c>
    </row>
    <row r="1390" spans="2:51" s="172" customFormat="1" ht="12">
      <c r="B1390" s="173"/>
      <c r="D1390" s="174" t="s">
        <v>187</v>
      </c>
      <c r="E1390" s="175" t="s">
        <v>3</v>
      </c>
      <c r="F1390" s="176" t="s">
        <v>2098</v>
      </c>
      <c r="H1390" s="177">
        <v>-2.3</v>
      </c>
      <c r="I1390" s="6"/>
      <c r="L1390" s="173"/>
      <c r="M1390" s="178"/>
      <c r="T1390" s="179"/>
      <c r="AT1390" s="175" t="s">
        <v>187</v>
      </c>
      <c r="AU1390" s="175" t="s">
        <v>79</v>
      </c>
      <c r="AV1390" s="172" t="s">
        <v>79</v>
      </c>
      <c r="AW1390" s="172" t="s">
        <v>33</v>
      </c>
      <c r="AX1390" s="172" t="s">
        <v>71</v>
      </c>
      <c r="AY1390" s="175" t="s">
        <v>176</v>
      </c>
    </row>
    <row r="1391" spans="2:51" s="186" customFormat="1" ht="12">
      <c r="B1391" s="187"/>
      <c r="D1391" s="174" t="s">
        <v>187</v>
      </c>
      <c r="E1391" s="188" t="s">
        <v>3</v>
      </c>
      <c r="F1391" s="189" t="s">
        <v>206</v>
      </c>
      <c r="H1391" s="190">
        <v>48.45</v>
      </c>
      <c r="I1391" s="8"/>
      <c r="L1391" s="187"/>
      <c r="M1391" s="191"/>
      <c r="T1391" s="192"/>
      <c r="AT1391" s="188" t="s">
        <v>187</v>
      </c>
      <c r="AU1391" s="188" t="s">
        <v>79</v>
      </c>
      <c r="AV1391" s="186" t="s">
        <v>183</v>
      </c>
      <c r="AW1391" s="186" t="s">
        <v>33</v>
      </c>
      <c r="AX1391" s="186" t="s">
        <v>15</v>
      </c>
      <c r="AY1391" s="188" t="s">
        <v>176</v>
      </c>
    </row>
    <row r="1392" spans="2:65" s="99" customFormat="1" ht="16.5" customHeight="1">
      <c r="B1392" s="100"/>
      <c r="C1392" s="213" t="s">
        <v>2099</v>
      </c>
      <c r="D1392" s="213" t="s">
        <v>312</v>
      </c>
      <c r="E1392" s="214" t="s">
        <v>2100</v>
      </c>
      <c r="F1392" s="215" t="s">
        <v>2101</v>
      </c>
      <c r="G1392" s="216" t="s">
        <v>269</v>
      </c>
      <c r="H1392" s="217">
        <v>53.295</v>
      </c>
      <c r="I1392" s="9"/>
      <c r="J1392" s="218">
        <f>ROUND(I1392*H1392,2)</f>
        <v>0</v>
      </c>
      <c r="K1392" s="215" t="s">
        <v>3</v>
      </c>
      <c r="L1392" s="193"/>
      <c r="M1392" s="219" t="s">
        <v>3</v>
      </c>
      <c r="N1392" s="194" t="s">
        <v>42</v>
      </c>
      <c r="P1392" s="164">
        <f>O1392*H1392</f>
        <v>0</v>
      </c>
      <c r="Q1392" s="164">
        <v>0.0009</v>
      </c>
      <c r="R1392" s="164">
        <f>Q1392*H1392</f>
        <v>0.0479655</v>
      </c>
      <c r="S1392" s="164">
        <v>0</v>
      </c>
      <c r="T1392" s="165">
        <f>S1392*H1392</f>
        <v>0</v>
      </c>
      <c r="AR1392" s="166" t="s">
        <v>382</v>
      </c>
      <c r="AT1392" s="166" t="s">
        <v>312</v>
      </c>
      <c r="AU1392" s="166" t="s">
        <v>79</v>
      </c>
      <c r="AY1392" s="92" t="s">
        <v>176</v>
      </c>
      <c r="BE1392" s="167">
        <f>IF(N1392="základní",J1392,0)</f>
        <v>0</v>
      </c>
      <c r="BF1392" s="167">
        <f>IF(N1392="snížená",J1392,0)</f>
        <v>0</v>
      </c>
      <c r="BG1392" s="167">
        <f>IF(N1392="zákl. přenesená",J1392,0)</f>
        <v>0</v>
      </c>
      <c r="BH1392" s="167">
        <f>IF(N1392="sníž. přenesená",J1392,0)</f>
        <v>0</v>
      </c>
      <c r="BI1392" s="167">
        <f>IF(N1392="nulová",J1392,0)</f>
        <v>0</v>
      </c>
      <c r="BJ1392" s="92" t="s">
        <v>15</v>
      </c>
      <c r="BK1392" s="167">
        <f>ROUND(I1392*H1392,2)</f>
        <v>0</v>
      </c>
      <c r="BL1392" s="92" t="s">
        <v>288</v>
      </c>
      <c r="BM1392" s="166" t="s">
        <v>2102</v>
      </c>
    </row>
    <row r="1393" spans="2:51" s="172" customFormat="1" ht="12">
      <c r="B1393" s="173"/>
      <c r="D1393" s="174" t="s">
        <v>187</v>
      </c>
      <c r="F1393" s="176" t="s">
        <v>2103</v>
      </c>
      <c r="H1393" s="177">
        <v>53.295</v>
      </c>
      <c r="I1393" s="6"/>
      <c r="L1393" s="173"/>
      <c r="M1393" s="178"/>
      <c r="T1393" s="179"/>
      <c r="AT1393" s="175" t="s">
        <v>187</v>
      </c>
      <c r="AU1393" s="175" t="s">
        <v>79</v>
      </c>
      <c r="AV1393" s="172" t="s">
        <v>79</v>
      </c>
      <c r="AW1393" s="172" t="s">
        <v>4</v>
      </c>
      <c r="AX1393" s="172" t="s">
        <v>15</v>
      </c>
      <c r="AY1393" s="175" t="s">
        <v>176</v>
      </c>
    </row>
    <row r="1394" spans="2:65" s="99" customFormat="1" ht="33" customHeight="1">
      <c r="B1394" s="100"/>
      <c r="C1394" s="206" t="s">
        <v>2104</v>
      </c>
      <c r="D1394" s="206" t="s">
        <v>178</v>
      </c>
      <c r="E1394" s="207" t="s">
        <v>2091</v>
      </c>
      <c r="F1394" s="208" t="s">
        <v>2092</v>
      </c>
      <c r="G1394" s="209" t="s">
        <v>269</v>
      </c>
      <c r="H1394" s="210">
        <v>174.44</v>
      </c>
      <c r="I1394" s="4"/>
      <c r="J1394" s="211">
        <f>ROUND(I1394*H1394,2)</f>
        <v>0</v>
      </c>
      <c r="K1394" s="208" t="s">
        <v>182</v>
      </c>
      <c r="L1394" s="100"/>
      <c r="M1394" s="212" t="s">
        <v>3</v>
      </c>
      <c r="N1394" s="163" t="s">
        <v>42</v>
      </c>
      <c r="P1394" s="164">
        <f>O1394*H1394</f>
        <v>0</v>
      </c>
      <c r="Q1394" s="164">
        <v>0.00043</v>
      </c>
      <c r="R1394" s="164">
        <f>Q1394*H1394</f>
        <v>0.0750092</v>
      </c>
      <c r="S1394" s="164">
        <v>0</v>
      </c>
      <c r="T1394" s="165">
        <f>S1394*H1394</f>
        <v>0</v>
      </c>
      <c r="AR1394" s="166" t="s">
        <v>288</v>
      </c>
      <c r="AT1394" s="166" t="s">
        <v>178</v>
      </c>
      <c r="AU1394" s="166" t="s">
        <v>79</v>
      </c>
      <c r="AY1394" s="92" t="s">
        <v>176</v>
      </c>
      <c r="BE1394" s="167">
        <f>IF(N1394="základní",J1394,0)</f>
        <v>0</v>
      </c>
      <c r="BF1394" s="167">
        <f>IF(N1394="snížená",J1394,0)</f>
        <v>0</v>
      </c>
      <c r="BG1394" s="167">
        <f>IF(N1394="zákl. přenesená",J1394,0)</f>
        <v>0</v>
      </c>
      <c r="BH1394" s="167">
        <f>IF(N1394="sníž. přenesená",J1394,0)</f>
        <v>0</v>
      </c>
      <c r="BI1394" s="167">
        <f>IF(N1394="nulová",J1394,0)</f>
        <v>0</v>
      </c>
      <c r="BJ1394" s="92" t="s">
        <v>15</v>
      </c>
      <c r="BK1394" s="167">
        <f>ROUND(I1394*H1394,2)</f>
        <v>0</v>
      </c>
      <c r="BL1394" s="92" t="s">
        <v>288</v>
      </c>
      <c r="BM1394" s="166" t="s">
        <v>2105</v>
      </c>
    </row>
    <row r="1395" spans="2:47" s="99" customFormat="1" ht="12">
      <c r="B1395" s="100"/>
      <c r="D1395" s="168" t="s">
        <v>185</v>
      </c>
      <c r="F1395" s="169" t="s">
        <v>2094</v>
      </c>
      <c r="I1395" s="5"/>
      <c r="L1395" s="100"/>
      <c r="M1395" s="170"/>
      <c r="T1395" s="171"/>
      <c r="AT1395" s="92" t="s">
        <v>185</v>
      </c>
      <c r="AU1395" s="92" t="s">
        <v>79</v>
      </c>
    </row>
    <row r="1396" spans="2:51" s="180" customFormat="1" ht="12">
      <c r="B1396" s="181"/>
      <c r="D1396" s="174" t="s">
        <v>187</v>
      </c>
      <c r="E1396" s="182" t="s">
        <v>3</v>
      </c>
      <c r="F1396" s="183" t="s">
        <v>1566</v>
      </c>
      <c r="H1396" s="182" t="s">
        <v>3</v>
      </c>
      <c r="I1396" s="7"/>
      <c r="L1396" s="181"/>
      <c r="M1396" s="184"/>
      <c r="T1396" s="185"/>
      <c r="AT1396" s="182" t="s">
        <v>187</v>
      </c>
      <c r="AU1396" s="182" t="s">
        <v>79</v>
      </c>
      <c r="AV1396" s="180" t="s">
        <v>15</v>
      </c>
      <c r="AW1396" s="180" t="s">
        <v>33</v>
      </c>
      <c r="AX1396" s="180" t="s">
        <v>71</v>
      </c>
      <c r="AY1396" s="182" t="s">
        <v>176</v>
      </c>
    </row>
    <row r="1397" spans="2:51" s="172" customFormat="1" ht="12">
      <c r="B1397" s="173"/>
      <c r="D1397" s="174" t="s">
        <v>187</v>
      </c>
      <c r="E1397" s="175" t="s">
        <v>3</v>
      </c>
      <c r="F1397" s="176" t="s">
        <v>2106</v>
      </c>
      <c r="H1397" s="177">
        <v>31.33</v>
      </c>
      <c r="I1397" s="6"/>
      <c r="L1397" s="173"/>
      <c r="M1397" s="178"/>
      <c r="T1397" s="179"/>
      <c r="AT1397" s="175" t="s">
        <v>187</v>
      </c>
      <c r="AU1397" s="175" t="s">
        <v>79</v>
      </c>
      <c r="AV1397" s="172" t="s">
        <v>79</v>
      </c>
      <c r="AW1397" s="172" t="s">
        <v>33</v>
      </c>
      <c r="AX1397" s="172" t="s">
        <v>71</v>
      </c>
      <c r="AY1397" s="175" t="s">
        <v>176</v>
      </c>
    </row>
    <row r="1398" spans="2:51" s="172" customFormat="1" ht="12">
      <c r="B1398" s="173"/>
      <c r="D1398" s="174" t="s">
        <v>187</v>
      </c>
      <c r="E1398" s="175" t="s">
        <v>3</v>
      </c>
      <c r="F1398" s="176" t="s">
        <v>2107</v>
      </c>
      <c r="H1398" s="177">
        <v>-9.3</v>
      </c>
      <c r="I1398" s="6"/>
      <c r="L1398" s="173"/>
      <c r="M1398" s="178"/>
      <c r="T1398" s="179"/>
      <c r="AT1398" s="175" t="s">
        <v>187</v>
      </c>
      <c r="AU1398" s="175" t="s">
        <v>79</v>
      </c>
      <c r="AV1398" s="172" t="s">
        <v>79</v>
      </c>
      <c r="AW1398" s="172" t="s">
        <v>33</v>
      </c>
      <c r="AX1398" s="172" t="s">
        <v>71</v>
      </c>
      <c r="AY1398" s="175" t="s">
        <v>176</v>
      </c>
    </row>
    <row r="1399" spans="2:51" s="172" customFormat="1" ht="12">
      <c r="B1399" s="173"/>
      <c r="D1399" s="174" t="s">
        <v>187</v>
      </c>
      <c r="E1399" s="175" t="s">
        <v>3</v>
      </c>
      <c r="F1399" s="176" t="s">
        <v>2108</v>
      </c>
      <c r="H1399" s="177">
        <v>94.44</v>
      </c>
      <c r="I1399" s="6"/>
      <c r="L1399" s="173"/>
      <c r="M1399" s="178"/>
      <c r="T1399" s="179"/>
      <c r="AT1399" s="175" t="s">
        <v>187</v>
      </c>
      <c r="AU1399" s="175" t="s">
        <v>79</v>
      </c>
      <c r="AV1399" s="172" t="s">
        <v>79</v>
      </c>
      <c r="AW1399" s="172" t="s">
        <v>33</v>
      </c>
      <c r="AX1399" s="172" t="s">
        <v>71</v>
      </c>
      <c r="AY1399" s="175" t="s">
        <v>176</v>
      </c>
    </row>
    <row r="1400" spans="2:51" s="172" customFormat="1" ht="33.75">
      <c r="B1400" s="173"/>
      <c r="D1400" s="174" t="s">
        <v>187</v>
      </c>
      <c r="E1400" s="175" t="s">
        <v>3</v>
      </c>
      <c r="F1400" s="176" t="s">
        <v>2109</v>
      </c>
      <c r="H1400" s="177">
        <v>-17</v>
      </c>
      <c r="I1400" s="6"/>
      <c r="L1400" s="173"/>
      <c r="M1400" s="178"/>
      <c r="T1400" s="179"/>
      <c r="AT1400" s="175" t="s">
        <v>187</v>
      </c>
      <c r="AU1400" s="175" t="s">
        <v>79</v>
      </c>
      <c r="AV1400" s="172" t="s">
        <v>79</v>
      </c>
      <c r="AW1400" s="172" t="s">
        <v>33</v>
      </c>
      <c r="AX1400" s="172" t="s">
        <v>71</v>
      </c>
      <c r="AY1400" s="175" t="s">
        <v>176</v>
      </c>
    </row>
    <row r="1401" spans="2:51" s="172" customFormat="1" ht="12">
      <c r="B1401" s="173"/>
      <c r="D1401" s="174" t="s">
        <v>187</v>
      </c>
      <c r="E1401" s="175" t="s">
        <v>3</v>
      </c>
      <c r="F1401" s="176" t="s">
        <v>2110</v>
      </c>
      <c r="H1401" s="177">
        <v>35.81</v>
      </c>
      <c r="I1401" s="6"/>
      <c r="L1401" s="173"/>
      <c r="M1401" s="178"/>
      <c r="T1401" s="179"/>
      <c r="AT1401" s="175" t="s">
        <v>187</v>
      </c>
      <c r="AU1401" s="175" t="s">
        <v>79</v>
      </c>
      <c r="AV1401" s="172" t="s">
        <v>79</v>
      </c>
      <c r="AW1401" s="172" t="s">
        <v>33</v>
      </c>
      <c r="AX1401" s="172" t="s">
        <v>71</v>
      </c>
      <c r="AY1401" s="175" t="s">
        <v>176</v>
      </c>
    </row>
    <row r="1402" spans="2:51" s="172" customFormat="1" ht="12">
      <c r="B1402" s="173"/>
      <c r="D1402" s="174" t="s">
        <v>187</v>
      </c>
      <c r="E1402" s="175" t="s">
        <v>3</v>
      </c>
      <c r="F1402" s="176" t="s">
        <v>2111</v>
      </c>
      <c r="H1402" s="177">
        <v>-12.5</v>
      </c>
      <c r="I1402" s="6"/>
      <c r="L1402" s="173"/>
      <c r="M1402" s="178"/>
      <c r="T1402" s="179"/>
      <c r="AT1402" s="175" t="s">
        <v>187</v>
      </c>
      <c r="AU1402" s="175" t="s">
        <v>79</v>
      </c>
      <c r="AV1402" s="172" t="s">
        <v>79</v>
      </c>
      <c r="AW1402" s="172" t="s">
        <v>33</v>
      </c>
      <c r="AX1402" s="172" t="s">
        <v>71</v>
      </c>
      <c r="AY1402" s="175" t="s">
        <v>176</v>
      </c>
    </row>
    <row r="1403" spans="2:51" s="172" customFormat="1" ht="12">
      <c r="B1403" s="173"/>
      <c r="D1403" s="174" t="s">
        <v>187</v>
      </c>
      <c r="E1403" s="175" t="s">
        <v>3</v>
      </c>
      <c r="F1403" s="176" t="s">
        <v>2112</v>
      </c>
      <c r="H1403" s="177">
        <v>32.89</v>
      </c>
      <c r="I1403" s="6"/>
      <c r="L1403" s="173"/>
      <c r="M1403" s="178"/>
      <c r="T1403" s="179"/>
      <c r="AT1403" s="175" t="s">
        <v>187</v>
      </c>
      <c r="AU1403" s="175" t="s">
        <v>79</v>
      </c>
      <c r="AV1403" s="172" t="s">
        <v>79</v>
      </c>
      <c r="AW1403" s="172" t="s">
        <v>33</v>
      </c>
      <c r="AX1403" s="172" t="s">
        <v>71</v>
      </c>
      <c r="AY1403" s="175" t="s">
        <v>176</v>
      </c>
    </row>
    <row r="1404" spans="2:51" s="172" customFormat="1" ht="12">
      <c r="B1404" s="173"/>
      <c r="D1404" s="174" t="s">
        <v>187</v>
      </c>
      <c r="E1404" s="175" t="s">
        <v>3</v>
      </c>
      <c r="F1404" s="176" t="s">
        <v>2113</v>
      </c>
      <c r="H1404" s="177">
        <v>-4.2</v>
      </c>
      <c r="I1404" s="6"/>
      <c r="L1404" s="173"/>
      <c r="M1404" s="178"/>
      <c r="T1404" s="179"/>
      <c r="AT1404" s="175" t="s">
        <v>187</v>
      </c>
      <c r="AU1404" s="175" t="s">
        <v>79</v>
      </c>
      <c r="AV1404" s="172" t="s">
        <v>79</v>
      </c>
      <c r="AW1404" s="172" t="s">
        <v>33</v>
      </c>
      <c r="AX1404" s="172" t="s">
        <v>71</v>
      </c>
      <c r="AY1404" s="175" t="s">
        <v>176</v>
      </c>
    </row>
    <row r="1405" spans="2:51" s="172" customFormat="1" ht="12">
      <c r="B1405" s="173"/>
      <c r="D1405" s="174" t="s">
        <v>187</v>
      </c>
      <c r="E1405" s="175" t="s">
        <v>3</v>
      </c>
      <c r="F1405" s="176" t="s">
        <v>2114</v>
      </c>
      <c r="H1405" s="177">
        <v>28.17</v>
      </c>
      <c r="I1405" s="6"/>
      <c r="L1405" s="173"/>
      <c r="M1405" s="178"/>
      <c r="T1405" s="179"/>
      <c r="AT1405" s="175" t="s">
        <v>187</v>
      </c>
      <c r="AU1405" s="175" t="s">
        <v>79</v>
      </c>
      <c r="AV1405" s="172" t="s">
        <v>79</v>
      </c>
      <c r="AW1405" s="172" t="s">
        <v>33</v>
      </c>
      <c r="AX1405" s="172" t="s">
        <v>71</v>
      </c>
      <c r="AY1405" s="175" t="s">
        <v>176</v>
      </c>
    </row>
    <row r="1406" spans="2:51" s="172" customFormat="1" ht="12">
      <c r="B1406" s="173"/>
      <c r="D1406" s="174" t="s">
        <v>187</v>
      </c>
      <c r="E1406" s="175" t="s">
        <v>3</v>
      </c>
      <c r="F1406" s="176" t="s">
        <v>2115</v>
      </c>
      <c r="H1406" s="177">
        <v>-5.2</v>
      </c>
      <c r="I1406" s="6"/>
      <c r="L1406" s="173"/>
      <c r="M1406" s="178"/>
      <c r="T1406" s="179"/>
      <c r="AT1406" s="175" t="s">
        <v>187</v>
      </c>
      <c r="AU1406" s="175" t="s">
        <v>79</v>
      </c>
      <c r="AV1406" s="172" t="s">
        <v>79</v>
      </c>
      <c r="AW1406" s="172" t="s">
        <v>33</v>
      </c>
      <c r="AX1406" s="172" t="s">
        <v>71</v>
      </c>
      <c r="AY1406" s="175" t="s">
        <v>176</v>
      </c>
    </row>
    <row r="1407" spans="2:51" s="186" customFormat="1" ht="12">
      <c r="B1407" s="187"/>
      <c r="D1407" s="174" t="s">
        <v>187</v>
      </c>
      <c r="E1407" s="188" t="s">
        <v>3</v>
      </c>
      <c r="F1407" s="189" t="s">
        <v>206</v>
      </c>
      <c r="H1407" s="190">
        <v>174.44</v>
      </c>
      <c r="I1407" s="8"/>
      <c r="L1407" s="187"/>
      <c r="M1407" s="191"/>
      <c r="T1407" s="192"/>
      <c r="AT1407" s="188" t="s">
        <v>187</v>
      </c>
      <c r="AU1407" s="188" t="s">
        <v>79</v>
      </c>
      <c r="AV1407" s="186" t="s">
        <v>183</v>
      </c>
      <c r="AW1407" s="186" t="s">
        <v>33</v>
      </c>
      <c r="AX1407" s="186" t="s">
        <v>15</v>
      </c>
      <c r="AY1407" s="188" t="s">
        <v>176</v>
      </c>
    </row>
    <row r="1408" spans="2:65" s="99" customFormat="1" ht="16.5" customHeight="1">
      <c r="B1408" s="100"/>
      <c r="C1408" s="213" t="s">
        <v>2116</v>
      </c>
      <c r="D1408" s="213" t="s">
        <v>312</v>
      </c>
      <c r="E1408" s="214" t="s">
        <v>2117</v>
      </c>
      <c r="F1408" s="215" t="s">
        <v>2118</v>
      </c>
      <c r="G1408" s="216" t="s">
        <v>269</v>
      </c>
      <c r="H1408" s="217">
        <v>191.884</v>
      </c>
      <c r="I1408" s="9"/>
      <c r="J1408" s="218">
        <f>ROUND(I1408*H1408,2)</f>
        <v>0</v>
      </c>
      <c r="K1408" s="215" t="s">
        <v>3</v>
      </c>
      <c r="L1408" s="193"/>
      <c r="M1408" s="219" t="s">
        <v>3</v>
      </c>
      <c r="N1408" s="194" t="s">
        <v>42</v>
      </c>
      <c r="P1408" s="164">
        <f>O1408*H1408</f>
        <v>0</v>
      </c>
      <c r="Q1408" s="164">
        <v>0.0009</v>
      </c>
      <c r="R1408" s="164">
        <f>Q1408*H1408</f>
        <v>0.17269559999999998</v>
      </c>
      <c r="S1408" s="164">
        <v>0</v>
      </c>
      <c r="T1408" s="165">
        <f>S1408*H1408</f>
        <v>0</v>
      </c>
      <c r="AR1408" s="166" t="s">
        <v>382</v>
      </c>
      <c r="AT1408" s="166" t="s">
        <v>312</v>
      </c>
      <c r="AU1408" s="166" t="s">
        <v>79</v>
      </c>
      <c r="AY1408" s="92" t="s">
        <v>176</v>
      </c>
      <c r="BE1408" s="167">
        <f>IF(N1408="základní",J1408,0)</f>
        <v>0</v>
      </c>
      <c r="BF1408" s="167">
        <f>IF(N1408="snížená",J1408,0)</f>
        <v>0</v>
      </c>
      <c r="BG1408" s="167">
        <f>IF(N1408="zákl. přenesená",J1408,0)</f>
        <v>0</v>
      </c>
      <c r="BH1408" s="167">
        <f>IF(N1408="sníž. přenesená",J1408,0)</f>
        <v>0</v>
      </c>
      <c r="BI1408" s="167">
        <f>IF(N1408="nulová",J1408,0)</f>
        <v>0</v>
      </c>
      <c r="BJ1408" s="92" t="s">
        <v>15</v>
      </c>
      <c r="BK1408" s="167">
        <f>ROUND(I1408*H1408,2)</f>
        <v>0</v>
      </c>
      <c r="BL1408" s="92" t="s">
        <v>288</v>
      </c>
      <c r="BM1408" s="166" t="s">
        <v>2119</v>
      </c>
    </row>
    <row r="1409" spans="2:51" s="172" customFormat="1" ht="12">
      <c r="B1409" s="173"/>
      <c r="D1409" s="174" t="s">
        <v>187</v>
      </c>
      <c r="F1409" s="176" t="s">
        <v>2120</v>
      </c>
      <c r="H1409" s="177">
        <v>191.884</v>
      </c>
      <c r="I1409" s="6"/>
      <c r="L1409" s="173"/>
      <c r="M1409" s="178"/>
      <c r="T1409" s="179"/>
      <c r="AT1409" s="175" t="s">
        <v>187</v>
      </c>
      <c r="AU1409" s="175" t="s">
        <v>79</v>
      </c>
      <c r="AV1409" s="172" t="s">
        <v>79</v>
      </c>
      <c r="AW1409" s="172" t="s">
        <v>4</v>
      </c>
      <c r="AX1409" s="172" t="s">
        <v>15</v>
      </c>
      <c r="AY1409" s="175" t="s">
        <v>176</v>
      </c>
    </row>
    <row r="1410" spans="2:65" s="99" customFormat="1" ht="16.5" customHeight="1">
      <c r="B1410" s="100"/>
      <c r="C1410" s="206" t="s">
        <v>2121</v>
      </c>
      <c r="D1410" s="206" t="s">
        <v>178</v>
      </c>
      <c r="E1410" s="207" t="s">
        <v>2122</v>
      </c>
      <c r="F1410" s="208" t="s">
        <v>2123</v>
      </c>
      <c r="G1410" s="209" t="s">
        <v>269</v>
      </c>
      <c r="H1410" s="210">
        <v>222.89</v>
      </c>
      <c r="I1410" s="4"/>
      <c r="J1410" s="211">
        <f>ROUND(I1410*H1410,2)</f>
        <v>0</v>
      </c>
      <c r="K1410" s="208" t="s">
        <v>182</v>
      </c>
      <c r="L1410" s="100"/>
      <c r="M1410" s="212" t="s">
        <v>3</v>
      </c>
      <c r="N1410" s="163" t="s">
        <v>42</v>
      </c>
      <c r="P1410" s="164">
        <f>O1410*H1410</f>
        <v>0</v>
      </c>
      <c r="Q1410" s="164">
        <v>3E-05</v>
      </c>
      <c r="R1410" s="164">
        <f>Q1410*H1410</f>
        <v>0.006686699999999999</v>
      </c>
      <c r="S1410" s="164">
        <v>0</v>
      </c>
      <c r="T1410" s="165">
        <f>S1410*H1410</f>
        <v>0</v>
      </c>
      <c r="AR1410" s="166" t="s">
        <v>288</v>
      </c>
      <c r="AT1410" s="166" t="s">
        <v>178</v>
      </c>
      <c r="AU1410" s="166" t="s">
        <v>79</v>
      </c>
      <c r="AY1410" s="92" t="s">
        <v>176</v>
      </c>
      <c r="BE1410" s="167">
        <f>IF(N1410="základní",J1410,0)</f>
        <v>0</v>
      </c>
      <c r="BF1410" s="167">
        <f>IF(N1410="snížená",J1410,0)</f>
        <v>0</v>
      </c>
      <c r="BG1410" s="167">
        <f>IF(N1410="zákl. přenesená",J1410,0)</f>
        <v>0</v>
      </c>
      <c r="BH1410" s="167">
        <f>IF(N1410="sníž. přenesená",J1410,0)</f>
        <v>0</v>
      </c>
      <c r="BI1410" s="167">
        <f>IF(N1410="nulová",J1410,0)</f>
        <v>0</v>
      </c>
      <c r="BJ1410" s="92" t="s">
        <v>15</v>
      </c>
      <c r="BK1410" s="167">
        <f>ROUND(I1410*H1410,2)</f>
        <v>0</v>
      </c>
      <c r="BL1410" s="92" t="s">
        <v>288</v>
      </c>
      <c r="BM1410" s="166" t="s">
        <v>2124</v>
      </c>
    </row>
    <row r="1411" spans="2:47" s="99" customFormat="1" ht="12">
      <c r="B1411" s="100"/>
      <c r="D1411" s="168" t="s">
        <v>185</v>
      </c>
      <c r="F1411" s="169" t="s">
        <v>2125</v>
      </c>
      <c r="I1411" s="5"/>
      <c r="L1411" s="100"/>
      <c r="M1411" s="170"/>
      <c r="T1411" s="171"/>
      <c r="AT1411" s="92" t="s">
        <v>185</v>
      </c>
      <c r="AU1411" s="92" t="s">
        <v>79</v>
      </c>
    </row>
    <row r="1412" spans="2:51" s="172" customFormat="1" ht="12">
      <c r="B1412" s="173"/>
      <c r="D1412" s="174" t="s">
        <v>187</v>
      </c>
      <c r="E1412" s="175" t="s">
        <v>3</v>
      </c>
      <c r="F1412" s="176" t="s">
        <v>913</v>
      </c>
      <c r="H1412" s="177">
        <v>222.89</v>
      </c>
      <c r="I1412" s="6"/>
      <c r="L1412" s="173"/>
      <c r="M1412" s="178"/>
      <c r="T1412" s="179"/>
      <c r="AT1412" s="175" t="s">
        <v>187</v>
      </c>
      <c r="AU1412" s="175" t="s">
        <v>79</v>
      </c>
      <c r="AV1412" s="172" t="s">
        <v>79</v>
      </c>
      <c r="AW1412" s="172" t="s">
        <v>33</v>
      </c>
      <c r="AX1412" s="172" t="s">
        <v>15</v>
      </c>
      <c r="AY1412" s="175" t="s">
        <v>176</v>
      </c>
    </row>
    <row r="1413" spans="2:65" s="99" customFormat="1" ht="37.9" customHeight="1">
      <c r="B1413" s="100"/>
      <c r="C1413" s="206" t="s">
        <v>2126</v>
      </c>
      <c r="D1413" s="206" t="s">
        <v>178</v>
      </c>
      <c r="E1413" s="207" t="s">
        <v>2127</v>
      </c>
      <c r="F1413" s="208" t="s">
        <v>2128</v>
      </c>
      <c r="G1413" s="209" t="s">
        <v>181</v>
      </c>
      <c r="H1413" s="210">
        <v>54.227</v>
      </c>
      <c r="I1413" s="4"/>
      <c r="J1413" s="211">
        <f>ROUND(I1413*H1413,2)</f>
        <v>0</v>
      </c>
      <c r="K1413" s="208" t="s">
        <v>182</v>
      </c>
      <c r="L1413" s="100"/>
      <c r="M1413" s="212" t="s">
        <v>3</v>
      </c>
      <c r="N1413" s="163" t="s">
        <v>42</v>
      </c>
      <c r="P1413" s="164">
        <f>O1413*H1413</f>
        <v>0</v>
      </c>
      <c r="Q1413" s="164">
        <v>0.0075</v>
      </c>
      <c r="R1413" s="164">
        <f>Q1413*H1413</f>
        <v>0.40670249999999997</v>
      </c>
      <c r="S1413" s="164">
        <v>0</v>
      </c>
      <c r="T1413" s="165">
        <f>S1413*H1413</f>
        <v>0</v>
      </c>
      <c r="AR1413" s="166" t="s">
        <v>288</v>
      </c>
      <c r="AT1413" s="166" t="s">
        <v>178</v>
      </c>
      <c r="AU1413" s="166" t="s">
        <v>79</v>
      </c>
      <c r="AY1413" s="92" t="s">
        <v>176</v>
      </c>
      <c r="BE1413" s="167">
        <f>IF(N1413="základní",J1413,0)</f>
        <v>0</v>
      </c>
      <c r="BF1413" s="167">
        <f>IF(N1413="snížená",J1413,0)</f>
        <v>0</v>
      </c>
      <c r="BG1413" s="167">
        <f>IF(N1413="zákl. přenesená",J1413,0)</f>
        <v>0</v>
      </c>
      <c r="BH1413" s="167">
        <f>IF(N1413="sníž. přenesená",J1413,0)</f>
        <v>0</v>
      </c>
      <c r="BI1413" s="167">
        <f>IF(N1413="nulová",J1413,0)</f>
        <v>0</v>
      </c>
      <c r="BJ1413" s="92" t="s">
        <v>15</v>
      </c>
      <c r="BK1413" s="167">
        <f>ROUND(I1413*H1413,2)</f>
        <v>0</v>
      </c>
      <c r="BL1413" s="92" t="s">
        <v>288</v>
      </c>
      <c r="BM1413" s="166" t="s">
        <v>2129</v>
      </c>
    </row>
    <row r="1414" spans="2:47" s="99" customFormat="1" ht="12">
      <c r="B1414" s="100"/>
      <c r="D1414" s="168" t="s">
        <v>185</v>
      </c>
      <c r="F1414" s="169" t="s">
        <v>2130</v>
      </c>
      <c r="I1414" s="5"/>
      <c r="L1414" s="100"/>
      <c r="M1414" s="170"/>
      <c r="T1414" s="171"/>
      <c r="AT1414" s="92" t="s">
        <v>185</v>
      </c>
      <c r="AU1414" s="92" t="s">
        <v>79</v>
      </c>
    </row>
    <row r="1415" spans="2:51" s="172" customFormat="1" ht="22.5">
      <c r="B1415" s="173"/>
      <c r="D1415" s="174" t="s">
        <v>187</v>
      </c>
      <c r="E1415" s="175" t="s">
        <v>3</v>
      </c>
      <c r="F1415" s="176" t="s">
        <v>2131</v>
      </c>
      <c r="H1415" s="177">
        <v>50.243</v>
      </c>
      <c r="I1415" s="6"/>
      <c r="L1415" s="173"/>
      <c r="M1415" s="178"/>
      <c r="T1415" s="179"/>
      <c r="AT1415" s="175" t="s">
        <v>187</v>
      </c>
      <c r="AU1415" s="175" t="s">
        <v>79</v>
      </c>
      <c r="AV1415" s="172" t="s">
        <v>79</v>
      </c>
      <c r="AW1415" s="172" t="s">
        <v>33</v>
      </c>
      <c r="AX1415" s="172" t="s">
        <v>71</v>
      </c>
      <c r="AY1415" s="175" t="s">
        <v>176</v>
      </c>
    </row>
    <row r="1416" spans="2:51" s="172" customFormat="1" ht="12">
      <c r="B1416" s="173"/>
      <c r="D1416" s="174" t="s">
        <v>187</v>
      </c>
      <c r="E1416" s="175" t="s">
        <v>3</v>
      </c>
      <c r="F1416" s="176" t="s">
        <v>2132</v>
      </c>
      <c r="H1416" s="177">
        <v>3.984</v>
      </c>
      <c r="I1416" s="6"/>
      <c r="L1416" s="173"/>
      <c r="M1416" s="178"/>
      <c r="T1416" s="179"/>
      <c r="AT1416" s="175" t="s">
        <v>187</v>
      </c>
      <c r="AU1416" s="175" t="s">
        <v>79</v>
      </c>
      <c r="AV1416" s="172" t="s">
        <v>79</v>
      </c>
      <c r="AW1416" s="172" t="s">
        <v>33</v>
      </c>
      <c r="AX1416" s="172" t="s">
        <v>71</v>
      </c>
      <c r="AY1416" s="175" t="s">
        <v>176</v>
      </c>
    </row>
    <row r="1417" spans="2:51" s="186" customFormat="1" ht="12">
      <c r="B1417" s="187"/>
      <c r="D1417" s="174" t="s">
        <v>187</v>
      </c>
      <c r="E1417" s="188" t="s">
        <v>3</v>
      </c>
      <c r="F1417" s="189" t="s">
        <v>206</v>
      </c>
      <c r="H1417" s="190">
        <v>54.227</v>
      </c>
      <c r="I1417" s="8"/>
      <c r="L1417" s="187"/>
      <c r="M1417" s="191"/>
      <c r="T1417" s="192"/>
      <c r="AT1417" s="188" t="s">
        <v>187</v>
      </c>
      <c r="AU1417" s="188" t="s">
        <v>79</v>
      </c>
      <c r="AV1417" s="186" t="s">
        <v>183</v>
      </c>
      <c r="AW1417" s="186" t="s">
        <v>33</v>
      </c>
      <c r="AX1417" s="186" t="s">
        <v>15</v>
      </c>
      <c r="AY1417" s="188" t="s">
        <v>176</v>
      </c>
    </row>
    <row r="1418" spans="2:65" s="99" customFormat="1" ht="16.5" customHeight="1">
      <c r="B1418" s="100"/>
      <c r="C1418" s="213" t="s">
        <v>2133</v>
      </c>
      <c r="D1418" s="213" t="s">
        <v>312</v>
      </c>
      <c r="E1418" s="214" t="s">
        <v>2134</v>
      </c>
      <c r="F1418" s="215" t="s">
        <v>2135</v>
      </c>
      <c r="G1418" s="216" t="s">
        <v>181</v>
      </c>
      <c r="H1418" s="217">
        <v>59.65</v>
      </c>
      <c r="I1418" s="9"/>
      <c r="J1418" s="218">
        <f>ROUND(I1418*H1418,2)</f>
        <v>0</v>
      </c>
      <c r="K1418" s="215" t="s">
        <v>3</v>
      </c>
      <c r="L1418" s="193"/>
      <c r="M1418" s="219" t="s">
        <v>3</v>
      </c>
      <c r="N1418" s="194" t="s">
        <v>42</v>
      </c>
      <c r="P1418" s="164">
        <f>O1418*H1418</f>
        <v>0</v>
      </c>
      <c r="Q1418" s="164">
        <v>0.0177</v>
      </c>
      <c r="R1418" s="164">
        <f>Q1418*H1418</f>
        <v>1.055805</v>
      </c>
      <c r="S1418" s="164">
        <v>0</v>
      </c>
      <c r="T1418" s="165">
        <f>S1418*H1418</f>
        <v>0</v>
      </c>
      <c r="AR1418" s="166" t="s">
        <v>382</v>
      </c>
      <c r="AT1418" s="166" t="s">
        <v>312</v>
      </c>
      <c r="AU1418" s="166" t="s">
        <v>79</v>
      </c>
      <c r="AY1418" s="92" t="s">
        <v>176</v>
      </c>
      <c r="BE1418" s="167">
        <f>IF(N1418="základní",J1418,0)</f>
        <v>0</v>
      </c>
      <c r="BF1418" s="167">
        <f>IF(N1418="snížená",J1418,0)</f>
        <v>0</v>
      </c>
      <c r="BG1418" s="167">
        <f>IF(N1418="zákl. přenesená",J1418,0)</f>
        <v>0</v>
      </c>
      <c r="BH1418" s="167">
        <f>IF(N1418="sníž. přenesená",J1418,0)</f>
        <v>0</v>
      </c>
      <c r="BI1418" s="167">
        <f>IF(N1418="nulová",J1418,0)</f>
        <v>0</v>
      </c>
      <c r="BJ1418" s="92" t="s">
        <v>15</v>
      </c>
      <c r="BK1418" s="167">
        <f>ROUND(I1418*H1418,2)</f>
        <v>0</v>
      </c>
      <c r="BL1418" s="92" t="s">
        <v>288</v>
      </c>
      <c r="BM1418" s="166" t="s">
        <v>2136</v>
      </c>
    </row>
    <row r="1419" spans="2:51" s="172" customFormat="1" ht="12">
      <c r="B1419" s="173"/>
      <c r="D1419" s="174" t="s">
        <v>187</v>
      </c>
      <c r="F1419" s="176" t="s">
        <v>2137</v>
      </c>
      <c r="H1419" s="177">
        <v>59.65</v>
      </c>
      <c r="I1419" s="6"/>
      <c r="L1419" s="173"/>
      <c r="M1419" s="178"/>
      <c r="T1419" s="179"/>
      <c r="AT1419" s="175" t="s">
        <v>187</v>
      </c>
      <c r="AU1419" s="175" t="s">
        <v>79</v>
      </c>
      <c r="AV1419" s="172" t="s">
        <v>79</v>
      </c>
      <c r="AW1419" s="172" t="s">
        <v>4</v>
      </c>
      <c r="AX1419" s="172" t="s">
        <v>15</v>
      </c>
      <c r="AY1419" s="175" t="s">
        <v>176</v>
      </c>
    </row>
    <row r="1420" spans="2:65" s="99" customFormat="1" ht="37.9" customHeight="1">
      <c r="B1420" s="100"/>
      <c r="C1420" s="206" t="s">
        <v>2138</v>
      </c>
      <c r="D1420" s="206" t="s">
        <v>178</v>
      </c>
      <c r="E1420" s="207" t="s">
        <v>2139</v>
      </c>
      <c r="F1420" s="208" t="s">
        <v>2140</v>
      </c>
      <c r="G1420" s="209" t="s">
        <v>181</v>
      </c>
      <c r="H1420" s="210">
        <v>83.243</v>
      </c>
      <c r="I1420" s="4"/>
      <c r="J1420" s="211">
        <f>ROUND(I1420*H1420,2)</f>
        <v>0</v>
      </c>
      <c r="K1420" s="208" t="s">
        <v>182</v>
      </c>
      <c r="L1420" s="100"/>
      <c r="M1420" s="212" t="s">
        <v>3</v>
      </c>
      <c r="N1420" s="163" t="s">
        <v>42</v>
      </c>
      <c r="P1420" s="164">
        <f>O1420*H1420</f>
        <v>0</v>
      </c>
      <c r="Q1420" s="164">
        <v>0.009</v>
      </c>
      <c r="R1420" s="164">
        <f>Q1420*H1420</f>
        <v>0.7491869999999999</v>
      </c>
      <c r="S1420" s="164">
        <v>0</v>
      </c>
      <c r="T1420" s="165">
        <f>S1420*H1420</f>
        <v>0</v>
      </c>
      <c r="AR1420" s="166" t="s">
        <v>288</v>
      </c>
      <c r="AT1420" s="166" t="s">
        <v>178</v>
      </c>
      <c r="AU1420" s="166" t="s">
        <v>79</v>
      </c>
      <c r="AY1420" s="92" t="s">
        <v>176</v>
      </c>
      <c r="BE1420" s="167">
        <f>IF(N1420="základní",J1420,0)</f>
        <v>0</v>
      </c>
      <c r="BF1420" s="167">
        <f>IF(N1420="snížená",J1420,0)</f>
        <v>0</v>
      </c>
      <c r="BG1420" s="167">
        <f>IF(N1420="zákl. přenesená",J1420,0)</f>
        <v>0</v>
      </c>
      <c r="BH1420" s="167">
        <f>IF(N1420="sníž. přenesená",J1420,0)</f>
        <v>0</v>
      </c>
      <c r="BI1420" s="167">
        <f>IF(N1420="nulová",J1420,0)</f>
        <v>0</v>
      </c>
      <c r="BJ1420" s="92" t="s">
        <v>15</v>
      </c>
      <c r="BK1420" s="167">
        <f>ROUND(I1420*H1420,2)</f>
        <v>0</v>
      </c>
      <c r="BL1420" s="92" t="s">
        <v>288</v>
      </c>
      <c r="BM1420" s="166" t="s">
        <v>2141</v>
      </c>
    </row>
    <row r="1421" spans="2:47" s="99" customFormat="1" ht="12">
      <c r="B1421" s="100"/>
      <c r="D1421" s="168" t="s">
        <v>185</v>
      </c>
      <c r="F1421" s="169" t="s">
        <v>2142</v>
      </c>
      <c r="I1421" s="5"/>
      <c r="L1421" s="100"/>
      <c r="M1421" s="170"/>
      <c r="T1421" s="171"/>
      <c r="AT1421" s="92" t="s">
        <v>185</v>
      </c>
      <c r="AU1421" s="92" t="s">
        <v>79</v>
      </c>
    </row>
    <row r="1422" spans="2:51" s="172" customFormat="1" ht="12">
      <c r="B1422" s="173"/>
      <c r="D1422" s="174" t="s">
        <v>187</v>
      </c>
      <c r="E1422" s="175" t="s">
        <v>3</v>
      </c>
      <c r="F1422" s="176" t="s">
        <v>2143</v>
      </c>
      <c r="H1422" s="177">
        <v>83.243</v>
      </c>
      <c r="I1422" s="6"/>
      <c r="L1422" s="173"/>
      <c r="M1422" s="178"/>
      <c r="T1422" s="179"/>
      <c r="AT1422" s="175" t="s">
        <v>187</v>
      </c>
      <c r="AU1422" s="175" t="s">
        <v>79</v>
      </c>
      <c r="AV1422" s="172" t="s">
        <v>79</v>
      </c>
      <c r="AW1422" s="172" t="s">
        <v>33</v>
      </c>
      <c r="AX1422" s="172" t="s">
        <v>15</v>
      </c>
      <c r="AY1422" s="175" t="s">
        <v>176</v>
      </c>
    </row>
    <row r="1423" spans="2:65" s="99" customFormat="1" ht="16.5" customHeight="1">
      <c r="B1423" s="100"/>
      <c r="C1423" s="213" t="s">
        <v>2144</v>
      </c>
      <c r="D1423" s="213" t="s">
        <v>312</v>
      </c>
      <c r="E1423" s="214" t="s">
        <v>2145</v>
      </c>
      <c r="F1423" s="215" t="s">
        <v>2146</v>
      </c>
      <c r="G1423" s="216" t="s">
        <v>181</v>
      </c>
      <c r="H1423" s="217">
        <v>95.729</v>
      </c>
      <c r="I1423" s="9"/>
      <c r="J1423" s="218">
        <f>ROUND(I1423*H1423,2)</f>
        <v>0</v>
      </c>
      <c r="K1423" s="215" t="s">
        <v>3</v>
      </c>
      <c r="L1423" s="193"/>
      <c r="M1423" s="219" t="s">
        <v>3</v>
      </c>
      <c r="N1423" s="194" t="s">
        <v>42</v>
      </c>
      <c r="P1423" s="164">
        <f>O1423*H1423</f>
        <v>0</v>
      </c>
      <c r="Q1423" s="164">
        <v>0.023</v>
      </c>
      <c r="R1423" s="164">
        <f>Q1423*H1423</f>
        <v>2.201767</v>
      </c>
      <c r="S1423" s="164">
        <v>0</v>
      </c>
      <c r="T1423" s="165">
        <f>S1423*H1423</f>
        <v>0</v>
      </c>
      <c r="AR1423" s="166" t="s">
        <v>382</v>
      </c>
      <c r="AT1423" s="166" t="s">
        <v>312</v>
      </c>
      <c r="AU1423" s="166" t="s">
        <v>79</v>
      </c>
      <c r="AY1423" s="92" t="s">
        <v>176</v>
      </c>
      <c r="BE1423" s="167">
        <f>IF(N1423="základní",J1423,0)</f>
        <v>0</v>
      </c>
      <c r="BF1423" s="167">
        <f>IF(N1423="snížená",J1423,0)</f>
        <v>0</v>
      </c>
      <c r="BG1423" s="167">
        <f>IF(N1423="zákl. přenesená",J1423,0)</f>
        <v>0</v>
      </c>
      <c r="BH1423" s="167">
        <f>IF(N1423="sníž. přenesená",J1423,0)</f>
        <v>0</v>
      </c>
      <c r="BI1423" s="167">
        <f>IF(N1423="nulová",J1423,0)</f>
        <v>0</v>
      </c>
      <c r="BJ1423" s="92" t="s">
        <v>15</v>
      </c>
      <c r="BK1423" s="167">
        <f>ROUND(I1423*H1423,2)</f>
        <v>0</v>
      </c>
      <c r="BL1423" s="92" t="s">
        <v>288</v>
      </c>
      <c r="BM1423" s="166" t="s">
        <v>2147</v>
      </c>
    </row>
    <row r="1424" spans="2:51" s="172" customFormat="1" ht="12">
      <c r="B1424" s="173"/>
      <c r="D1424" s="174" t="s">
        <v>187</v>
      </c>
      <c r="F1424" s="176" t="s">
        <v>2148</v>
      </c>
      <c r="H1424" s="177">
        <v>95.729</v>
      </c>
      <c r="I1424" s="6"/>
      <c r="L1424" s="173"/>
      <c r="M1424" s="178"/>
      <c r="T1424" s="179"/>
      <c r="AT1424" s="175" t="s">
        <v>187</v>
      </c>
      <c r="AU1424" s="175" t="s">
        <v>79</v>
      </c>
      <c r="AV1424" s="172" t="s">
        <v>79</v>
      </c>
      <c r="AW1424" s="172" t="s">
        <v>4</v>
      </c>
      <c r="AX1424" s="172" t="s">
        <v>15</v>
      </c>
      <c r="AY1424" s="175" t="s">
        <v>176</v>
      </c>
    </row>
    <row r="1425" spans="2:65" s="99" customFormat="1" ht="37.9" customHeight="1">
      <c r="B1425" s="100"/>
      <c r="C1425" s="206" t="s">
        <v>2149</v>
      </c>
      <c r="D1425" s="206" t="s">
        <v>178</v>
      </c>
      <c r="E1425" s="207" t="s">
        <v>2139</v>
      </c>
      <c r="F1425" s="208" t="s">
        <v>2140</v>
      </c>
      <c r="G1425" s="209" t="s">
        <v>181</v>
      </c>
      <c r="H1425" s="210">
        <v>33.156</v>
      </c>
      <c r="I1425" s="4"/>
      <c r="J1425" s="211">
        <f>ROUND(I1425*H1425,2)</f>
        <v>0</v>
      </c>
      <c r="K1425" s="208" t="s">
        <v>182</v>
      </c>
      <c r="L1425" s="100"/>
      <c r="M1425" s="212" t="s">
        <v>3</v>
      </c>
      <c r="N1425" s="163" t="s">
        <v>42</v>
      </c>
      <c r="P1425" s="164">
        <f>O1425*H1425</f>
        <v>0</v>
      </c>
      <c r="Q1425" s="164">
        <v>0.009</v>
      </c>
      <c r="R1425" s="164">
        <f>Q1425*H1425</f>
        <v>0.29840399999999995</v>
      </c>
      <c r="S1425" s="164">
        <v>0</v>
      </c>
      <c r="T1425" s="165">
        <f>S1425*H1425</f>
        <v>0</v>
      </c>
      <c r="AR1425" s="166" t="s">
        <v>288</v>
      </c>
      <c r="AT1425" s="166" t="s">
        <v>178</v>
      </c>
      <c r="AU1425" s="166" t="s">
        <v>79</v>
      </c>
      <c r="AY1425" s="92" t="s">
        <v>176</v>
      </c>
      <c r="BE1425" s="167">
        <f>IF(N1425="základní",J1425,0)</f>
        <v>0</v>
      </c>
      <c r="BF1425" s="167">
        <f>IF(N1425="snížená",J1425,0)</f>
        <v>0</v>
      </c>
      <c r="BG1425" s="167">
        <f>IF(N1425="zákl. přenesená",J1425,0)</f>
        <v>0</v>
      </c>
      <c r="BH1425" s="167">
        <f>IF(N1425="sníž. přenesená",J1425,0)</f>
        <v>0</v>
      </c>
      <c r="BI1425" s="167">
        <f>IF(N1425="nulová",J1425,0)</f>
        <v>0</v>
      </c>
      <c r="BJ1425" s="92" t="s">
        <v>15</v>
      </c>
      <c r="BK1425" s="167">
        <f>ROUND(I1425*H1425,2)</f>
        <v>0</v>
      </c>
      <c r="BL1425" s="92" t="s">
        <v>288</v>
      </c>
      <c r="BM1425" s="166" t="s">
        <v>2150</v>
      </c>
    </row>
    <row r="1426" spans="2:47" s="99" customFormat="1" ht="12">
      <c r="B1426" s="100"/>
      <c r="D1426" s="168" t="s">
        <v>185</v>
      </c>
      <c r="F1426" s="169" t="s">
        <v>2142</v>
      </c>
      <c r="I1426" s="5"/>
      <c r="L1426" s="100"/>
      <c r="M1426" s="170"/>
      <c r="T1426" s="171"/>
      <c r="AT1426" s="92" t="s">
        <v>185</v>
      </c>
      <c r="AU1426" s="92" t="s">
        <v>79</v>
      </c>
    </row>
    <row r="1427" spans="2:51" s="172" customFormat="1" ht="12">
      <c r="B1427" s="173"/>
      <c r="D1427" s="174" t="s">
        <v>187</v>
      </c>
      <c r="E1427" s="175" t="s">
        <v>3</v>
      </c>
      <c r="F1427" s="176" t="s">
        <v>2151</v>
      </c>
      <c r="H1427" s="177">
        <v>33.156</v>
      </c>
      <c r="I1427" s="6"/>
      <c r="L1427" s="173"/>
      <c r="M1427" s="178"/>
      <c r="T1427" s="179"/>
      <c r="AT1427" s="175" t="s">
        <v>187</v>
      </c>
      <c r="AU1427" s="175" t="s">
        <v>79</v>
      </c>
      <c r="AV1427" s="172" t="s">
        <v>79</v>
      </c>
      <c r="AW1427" s="172" t="s">
        <v>33</v>
      </c>
      <c r="AX1427" s="172" t="s">
        <v>15</v>
      </c>
      <c r="AY1427" s="175" t="s">
        <v>176</v>
      </c>
    </row>
    <row r="1428" spans="2:65" s="99" customFormat="1" ht="24.2" customHeight="1">
      <c r="B1428" s="100"/>
      <c r="C1428" s="213" t="s">
        <v>2152</v>
      </c>
      <c r="D1428" s="213" t="s">
        <v>312</v>
      </c>
      <c r="E1428" s="214" t="s">
        <v>2153</v>
      </c>
      <c r="F1428" s="215" t="s">
        <v>2154</v>
      </c>
      <c r="G1428" s="216" t="s">
        <v>181</v>
      </c>
      <c r="H1428" s="217">
        <v>38.129</v>
      </c>
      <c r="I1428" s="9"/>
      <c r="J1428" s="218">
        <f>ROUND(I1428*H1428,2)</f>
        <v>0</v>
      </c>
      <c r="K1428" s="215" t="s">
        <v>3</v>
      </c>
      <c r="L1428" s="193"/>
      <c r="M1428" s="219" t="s">
        <v>3</v>
      </c>
      <c r="N1428" s="194" t="s">
        <v>42</v>
      </c>
      <c r="P1428" s="164">
        <f>O1428*H1428</f>
        <v>0</v>
      </c>
      <c r="Q1428" s="164">
        <v>0.023</v>
      </c>
      <c r="R1428" s="164">
        <f>Q1428*H1428</f>
        <v>0.8769669999999999</v>
      </c>
      <c r="S1428" s="164">
        <v>0</v>
      </c>
      <c r="T1428" s="165">
        <f>S1428*H1428</f>
        <v>0</v>
      </c>
      <c r="AR1428" s="166" t="s">
        <v>382</v>
      </c>
      <c r="AT1428" s="166" t="s">
        <v>312</v>
      </c>
      <c r="AU1428" s="166" t="s">
        <v>79</v>
      </c>
      <c r="AY1428" s="92" t="s">
        <v>176</v>
      </c>
      <c r="BE1428" s="167">
        <f>IF(N1428="základní",J1428,0)</f>
        <v>0</v>
      </c>
      <c r="BF1428" s="167">
        <f>IF(N1428="snížená",J1428,0)</f>
        <v>0</v>
      </c>
      <c r="BG1428" s="167">
        <f>IF(N1428="zákl. přenesená",J1428,0)</f>
        <v>0</v>
      </c>
      <c r="BH1428" s="167">
        <f>IF(N1428="sníž. přenesená",J1428,0)</f>
        <v>0</v>
      </c>
      <c r="BI1428" s="167">
        <f>IF(N1428="nulová",J1428,0)</f>
        <v>0</v>
      </c>
      <c r="BJ1428" s="92" t="s">
        <v>15</v>
      </c>
      <c r="BK1428" s="167">
        <f>ROUND(I1428*H1428,2)</f>
        <v>0</v>
      </c>
      <c r="BL1428" s="92" t="s">
        <v>288</v>
      </c>
      <c r="BM1428" s="166" t="s">
        <v>2155</v>
      </c>
    </row>
    <row r="1429" spans="2:51" s="172" customFormat="1" ht="12">
      <c r="B1429" s="173"/>
      <c r="D1429" s="174" t="s">
        <v>187</v>
      </c>
      <c r="F1429" s="176" t="s">
        <v>2156</v>
      </c>
      <c r="H1429" s="177">
        <v>38.129</v>
      </c>
      <c r="I1429" s="6"/>
      <c r="L1429" s="173"/>
      <c r="M1429" s="178"/>
      <c r="T1429" s="179"/>
      <c r="AT1429" s="175" t="s">
        <v>187</v>
      </c>
      <c r="AU1429" s="175" t="s">
        <v>79</v>
      </c>
      <c r="AV1429" s="172" t="s">
        <v>79</v>
      </c>
      <c r="AW1429" s="172" t="s">
        <v>4</v>
      </c>
      <c r="AX1429" s="172" t="s">
        <v>15</v>
      </c>
      <c r="AY1429" s="175" t="s">
        <v>176</v>
      </c>
    </row>
    <row r="1430" spans="2:65" s="99" customFormat="1" ht="24.2" customHeight="1">
      <c r="B1430" s="100"/>
      <c r="C1430" s="206" t="s">
        <v>2157</v>
      </c>
      <c r="D1430" s="206" t="s">
        <v>178</v>
      </c>
      <c r="E1430" s="207" t="s">
        <v>2158</v>
      </c>
      <c r="F1430" s="208" t="s">
        <v>2159</v>
      </c>
      <c r="G1430" s="209" t="s">
        <v>181</v>
      </c>
      <c r="H1430" s="210">
        <v>5.767</v>
      </c>
      <c r="I1430" s="4"/>
      <c r="J1430" s="211">
        <f>ROUND(I1430*H1430,2)</f>
        <v>0</v>
      </c>
      <c r="K1430" s="208" t="s">
        <v>182</v>
      </c>
      <c r="L1430" s="100"/>
      <c r="M1430" s="212" t="s">
        <v>3</v>
      </c>
      <c r="N1430" s="163" t="s">
        <v>42</v>
      </c>
      <c r="P1430" s="164">
        <f>O1430*H1430</f>
        <v>0</v>
      </c>
      <c r="Q1430" s="164">
        <v>0.0015</v>
      </c>
      <c r="R1430" s="164">
        <f>Q1430*H1430</f>
        <v>0.0086505</v>
      </c>
      <c r="S1430" s="164">
        <v>0</v>
      </c>
      <c r="T1430" s="165">
        <f>S1430*H1430</f>
        <v>0</v>
      </c>
      <c r="AR1430" s="166" t="s">
        <v>288</v>
      </c>
      <c r="AT1430" s="166" t="s">
        <v>178</v>
      </c>
      <c r="AU1430" s="166" t="s">
        <v>79</v>
      </c>
      <c r="AY1430" s="92" t="s">
        <v>176</v>
      </c>
      <c r="BE1430" s="167">
        <f>IF(N1430="základní",J1430,0)</f>
        <v>0</v>
      </c>
      <c r="BF1430" s="167">
        <f>IF(N1430="snížená",J1430,0)</f>
        <v>0</v>
      </c>
      <c r="BG1430" s="167">
        <f>IF(N1430="zákl. přenesená",J1430,0)</f>
        <v>0</v>
      </c>
      <c r="BH1430" s="167">
        <f>IF(N1430="sníž. přenesená",J1430,0)</f>
        <v>0</v>
      </c>
      <c r="BI1430" s="167">
        <f>IF(N1430="nulová",J1430,0)</f>
        <v>0</v>
      </c>
      <c r="BJ1430" s="92" t="s">
        <v>15</v>
      </c>
      <c r="BK1430" s="167">
        <f>ROUND(I1430*H1430,2)</f>
        <v>0</v>
      </c>
      <c r="BL1430" s="92" t="s">
        <v>288</v>
      </c>
      <c r="BM1430" s="166" t="s">
        <v>2160</v>
      </c>
    </row>
    <row r="1431" spans="2:47" s="99" customFormat="1" ht="12">
      <c r="B1431" s="100"/>
      <c r="D1431" s="168" t="s">
        <v>185</v>
      </c>
      <c r="F1431" s="169" t="s">
        <v>2161</v>
      </c>
      <c r="I1431" s="5"/>
      <c r="L1431" s="100"/>
      <c r="M1431" s="170"/>
      <c r="T1431" s="171"/>
      <c r="AT1431" s="92" t="s">
        <v>185</v>
      </c>
      <c r="AU1431" s="92" t="s">
        <v>79</v>
      </c>
    </row>
    <row r="1432" spans="2:51" s="180" customFormat="1" ht="12">
      <c r="B1432" s="181"/>
      <c r="D1432" s="174" t="s">
        <v>187</v>
      </c>
      <c r="E1432" s="182" t="s">
        <v>3</v>
      </c>
      <c r="F1432" s="183" t="s">
        <v>2162</v>
      </c>
      <c r="H1432" s="182" t="s">
        <v>3</v>
      </c>
      <c r="I1432" s="7"/>
      <c r="L1432" s="181"/>
      <c r="M1432" s="184"/>
      <c r="T1432" s="185"/>
      <c r="AT1432" s="182" t="s">
        <v>187</v>
      </c>
      <c r="AU1432" s="182" t="s">
        <v>79</v>
      </c>
      <c r="AV1432" s="180" t="s">
        <v>15</v>
      </c>
      <c r="AW1432" s="180" t="s">
        <v>33</v>
      </c>
      <c r="AX1432" s="180" t="s">
        <v>71</v>
      </c>
      <c r="AY1432" s="182" t="s">
        <v>176</v>
      </c>
    </row>
    <row r="1433" spans="2:51" s="180" customFormat="1" ht="12">
      <c r="B1433" s="181"/>
      <c r="D1433" s="174" t="s">
        <v>187</v>
      </c>
      <c r="E1433" s="182" t="s">
        <v>3</v>
      </c>
      <c r="F1433" s="183" t="s">
        <v>933</v>
      </c>
      <c r="H1433" s="182" t="s">
        <v>3</v>
      </c>
      <c r="I1433" s="7"/>
      <c r="L1433" s="181"/>
      <c r="M1433" s="184"/>
      <c r="T1433" s="185"/>
      <c r="AT1433" s="182" t="s">
        <v>187</v>
      </c>
      <c r="AU1433" s="182" t="s">
        <v>79</v>
      </c>
      <c r="AV1433" s="180" t="s">
        <v>15</v>
      </c>
      <c r="AW1433" s="180" t="s">
        <v>33</v>
      </c>
      <c r="AX1433" s="180" t="s">
        <v>71</v>
      </c>
      <c r="AY1433" s="182" t="s">
        <v>176</v>
      </c>
    </row>
    <row r="1434" spans="2:51" s="172" customFormat="1" ht="12">
      <c r="B1434" s="173"/>
      <c r="D1434" s="174" t="s">
        <v>187</v>
      </c>
      <c r="E1434" s="175" t="s">
        <v>3</v>
      </c>
      <c r="F1434" s="176" t="s">
        <v>2163</v>
      </c>
      <c r="H1434" s="177">
        <v>2.887</v>
      </c>
      <c r="I1434" s="6"/>
      <c r="L1434" s="173"/>
      <c r="M1434" s="178"/>
      <c r="T1434" s="179"/>
      <c r="AT1434" s="175" t="s">
        <v>187</v>
      </c>
      <c r="AU1434" s="175" t="s">
        <v>79</v>
      </c>
      <c r="AV1434" s="172" t="s">
        <v>79</v>
      </c>
      <c r="AW1434" s="172" t="s">
        <v>33</v>
      </c>
      <c r="AX1434" s="172" t="s">
        <v>71</v>
      </c>
      <c r="AY1434" s="175" t="s">
        <v>176</v>
      </c>
    </row>
    <row r="1435" spans="2:51" s="180" customFormat="1" ht="12">
      <c r="B1435" s="181"/>
      <c r="D1435" s="174" t="s">
        <v>187</v>
      </c>
      <c r="E1435" s="182" t="s">
        <v>3</v>
      </c>
      <c r="F1435" s="183" t="s">
        <v>951</v>
      </c>
      <c r="H1435" s="182" t="s">
        <v>3</v>
      </c>
      <c r="I1435" s="7"/>
      <c r="L1435" s="181"/>
      <c r="M1435" s="184"/>
      <c r="T1435" s="185"/>
      <c r="AT1435" s="182" t="s">
        <v>187</v>
      </c>
      <c r="AU1435" s="182" t="s">
        <v>79</v>
      </c>
      <c r="AV1435" s="180" t="s">
        <v>15</v>
      </c>
      <c r="AW1435" s="180" t="s">
        <v>33</v>
      </c>
      <c r="AX1435" s="180" t="s">
        <v>71</v>
      </c>
      <c r="AY1435" s="182" t="s">
        <v>176</v>
      </c>
    </row>
    <row r="1436" spans="2:51" s="172" customFormat="1" ht="12">
      <c r="B1436" s="173"/>
      <c r="D1436" s="174" t="s">
        <v>187</v>
      </c>
      <c r="E1436" s="175" t="s">
        <v>3</v>
      </c>
      <c r="F1436" s="176" t="s">
        <v>2164</v>
      </c>
      <c r="H1436" s="177">
        <v>1.35</v>
      </c>
      <c r="I1436" s="6"/>
      <c r="L1436" s="173"/>
      <c r="M1436" s="178"/>
      <c r="T1436" s="179"/>
      <c r="AT1436" s="175" t="s">
        <v>187</v>
      </c>
      <c r="AU1436" s="175" t="s">
        <v>79</v>
      </c>
      <c r="AV1436" s="172" t="s">
        <v>79</v>
      </c>
      <c r="AW1436" s="172" t="s">
        <v>33</v>
      </c>
      <c r="AX1436" s="172" t="s">
        <v>71</v>
      </c>
      <c r="AY1436" s="175" t="s">
        <v>176</v>
      </c>
    </row>
    <row r="1437" spans="2:51" s="180" customFormat="1" ht="12">
      <c r="B1437" s="181"/>
      <c r="D1437" s="174" t="s">
        <v>187</v>
      </c>
      <c r="E1437" s="182" t="s">
        <v>3</v>
      </c>
      <c r="F1437" s="183" t="s">
        <v>960</v>
      </c>
      <c r="H1437" s="182" t="s">
        <v>3</v>
      </c>
      <c r="I1437" s="7"/>
      <c r="L1437" s="181"/>
      <c r="M1437" s="184"/>
      <c r="T1437" s="185"/>
      <c r="AT1437" s="182" t="s">
        <v>187</v>
      </c>
      <c r="AU1437" s="182" t="s">
        <v>79</v>
      </c>
      <c r="AV1437" s="180" t="s">
        <v>15</v>
      </c>
      <c r="AW1437" s="180" t="s">
        <v>33</v>
      </c>
      <c r="AX1437" s="180" t="s">
        <v>71</v>
      </c>
      <c r="AY1437" s="182" t="s">
        <v>176</v>
      </c>
    </row>
    <row r="1438" spans="2:51" s="172" customFormat="1" ht="12">
      <c r="B1438" s="173"/>
      <c r="D1438" s="174" t="s">
        <v>187</v>
      </c>
      <c r="E1438" s="175" t="s">
        <v>3</v>
      </c>
      <c r="F1438" s="176" t="s">
        <v>2165</v>
      </c>
      <c r="H1438" s="177">
        <v>1.53</v>
      </c>
      <c r="I1438" s="6"/>
      <c r="L1438" s="173"/>
      <c r="M1438" s="178"/>
      <c r="T1438" s="179"/>
      <c r="AT1438" s="175" t="s">
        <v>187</v>
      </c>
      <c r="AU1438" s="175" t="s">
        <v>79</v>
      </c>
      <c r="AV1438" s="172" t="s">
        <v>79</v>
      </c>
      <c r="AW1438" s="172" t="s">
        <v>33</v>
      </c>
      <c r="AX1438" s="172" t="s">
        <v>71</v>
      </c>
      <c r="AY1438" s="175" t="s">
        <v>176</v>
      </c>
    </row>
    <row r="1439" spans="2:51" s="186" customFormat="1" ht="12">
      <c r="B1439" s="187"/>
      <c r="D1439" s="174" t="s">
        <v>187</v>
      </c>
      <c r="E1439" s="188" t="s">
        <v>3</v>
      </c>
      <c r="F1439" s="189" t="s">
        <v>206</v>
      </c>
      <c r="H1439" s="190">
        <v>5.767</v>
      </c>
      <c r="I1439" s="8"/>
      <c r="L1439" s="187"/>
      <c r="M1439" s="191"/>
      <c r="T1439" s="192"/>
      <c r="AT1439" s="188" t="s">
        <v>187</v>
      </c>
      <c r="AU1439" s="188" t="s">
        <v>79</v>
      </c>
      <c r="AV1439" s="186" t="s">
        <v>183</v>
      </c>
      <c r="AW1439" s="186" t="s">
        <v>33</v>
      </c>
      <c r="AX1439" s="186" t="s">
        <v>15</v>
      </c>
      <c r="AY1439" s="188" t="s">
        <v>176</v>
      </c>
    </row>
    <row r="1440" spans="2:65" s="99" customFormat="1" ht="24.2" customHeight="1">
      <c r="B1440" s="100"/>
      <c r="C1440" s="206" t="s">
        <v>2166</v>
      </c>
      <c r="D1440" s="206" t="s">
        <v>178</v>
      </c>
      <c r="E1440" s="207" t="s">
        <v>2167</v>
      </c>
      <c r="F1440" s="208" t="s">
        <v>2168</v>
      </c>
      <c r="G1440" s="209" t="s">
        <v>291</v>
      </c>
      <c r="H1440" s="210">
        <v>12</v>
      </c>
      <c r="I1440" s="4"/>
      <c r="J1440" s="211">
        <f>ROUND(I1440*H1440,2)</f>
        <v>0</v>
      </c>
      <c r="K1440" s="208" t="s">
        <v>182</v>
      </c>
      <c r="L1440" s="100"/>
      <c r="M1440" s="212" t="s">
        <v>3</v>
      </c>
      <c r="N1440" s="163" t="s">
        <v>42</v>
      </c>
      <c r="P1440" s="164">
        <f>O1440*H1440</f>
        <v>0</v>
      </c>
      <c r="Q1440" s="164">
        <v>0.00021</v>
      </c>
      <c r="R1440" s="164">
        <f>Q1440*H1440</f>
        <v>0.00252</v>
      </c>
      <c r="S1440" s="164">
        <v>0</v>
      </c>
      <c r="T1440" s="165">
        <f>S1440*H1440</f>
        <v>0</v>
      </c>
      <c r="AR1440" s="166" t="s">
        <v>288</v>
      </c>
      <c r="AT1440" s="166" t="s">
        <v>178</v>
      </c>
      <c r="AU1440" s="166" t="s">
        <v>79</v>
      </c>
      <c r="AY1440" s="92" t="s">
        <v>176</v>
      </c>
      <c r="BE1440" s="167">
        <f>IF(N1440="základní",J1440,0)</f>
        <v>0</v>
      </c>
      <c r="BF1440" s="167">
        <f>IF(N1440="snížená",J1440,0)</f>
        <v>0</v>
      </c>
      <c r="BG1440" s="167">
        <f>IF(N1440="zákl. přenesená",J1440,0)</f>
        <v>0</v>
      </c>
      <c r="BH1440" s="167">
        <f>IF(N1440="sníž. přenesená",J1440,0)</f>
        <v>0</v>
      </c>
      <c r="BI1440" s="167">
        <f>IF(N1440="nulová",J1440,0)</f>
        <v>0</v>
      </c>
      <c r="BJ1440" s="92" t="s">
        <v>15</v>
      </c>
      <c r="BK1440" s="167">
        <f>ROUND(I1440*H1440,2)</f>
        <v>0</v>
      </c>
      <c r="BL1440" s="92" t="s">
        <v>288</v>
      </c>
      <c r="BM1440" s="166" t="s">
        <v>2169</v>
      </c>
    </row>
    <row r="1441" spans="2:47" s="99" customFormat="1" ht="12">
      <c r="B1441" s="100"/>
      <c r="D1441" s="168" t="s">
        <v>185</v>
      </c>
      <c r="F1441" s="169" t="s">
        <v>2170</v>
      </c>
      <c r="I1441" s="5"/>
      <c r="L1441" s="100"/>
      <c r="M1441" s="170"/>
      <c r="T1441" s="171"/>
      <c r="AT1441" s="92" t="s">
        <v>185</v>
      </c>
      <c r="AU1441" s="92" t="s">
        <v>79</v>
      </c>
    </row>
    <row r="1442" spans="2:51" s="180" customFormat="1" ht="12">
      <c r="B1442" s="181"/>
      <c r="D1442" s="174" t="s">
        <v>187</v>
      </c>
      <c r="E1442" s="182" t="s">
        <v>3</v>
      </c>
      <c r="F1442" s="183" t="s">
        <v>933</v>
      </c>
      <c r="H1442" s="182" t="s">
        <v>3</v>
      </c>
      <c r="I1442" s="7"/>
      <c r="L1442" s="181"/>
      <c r="M1442" s="184"/>
      <c r="T1442" s="185"/>
      <c r="AT1442" s="182" t="s">
        <v>187</v>
      </c>
      <c r="AU1442" s="182" t="s">
        <v>79</v>
      </c>
      <c r="AV1442" s="180" t="s">
        <v>15</v>
      </c>
      <c r="AW1442" s="180" t="s">
        <v>33</v>
      </c>
      <c r="AX1442" s="180" t="s">
        <v>71</v>
      </c>
      <c r="AY1442" s="182" t="s">
        <v>176</v>
      </c>
    </row>
    <row r="1443" spans="2:51" s="172" customFormat="1" ht="12">
      <c r="B1443" s="173"/>
      <c r="D1443" s="174" t="s">
        <v>187</v>
      </c>
      <c r="E1443" s="175" t="s">
        <v>3</v>
      </c>
      <c r="F1443" s="176" t="s">
        <v>183</v>
      </c>
      <c r="H1443" s="177">
        <v>4</v>
      </c>
      <c r="I1443" s="6"/>
      <c r="L1443" s="173"/>
      <c r="M1443" s="178"/>
      <c r="T1443" s="179"/>
      <c r="AT1443" s="175" t="s">
        <v>187</v>
      </c>
      <c r="AU1443" s="175" t="s">
        <v>79</v>
      </c>
      <c r="AV1443" s="172" t="s">
        <v>79</v>
      </c>
      <c r="AW1443" s="172" t="s">
        <v>33</v>
      </c>
      <c r="AX1443" s="172" t="s">
        <v>71</v>
      </c>
      <c r="AY1443" s="175" t="s">
        <v>176</v>
      </c>
    </row>
    <row r="1444" spans="2:51" s="180" customFormat="1" ht="12">
      <c r="B1444" s="181"/>
      <c r="D1444" s="174" t="s">
        <v>187</v>
      </c>
      <c r="E1444" s="182" t="s">
        <v>3</v>
      </c>
      <c r="F1444" s="183" t="s">
        <v>951</v>
      </c>
      <c r="H1444" s="182" t="s">
        <v>3</v>
      </c>
      <c r="I1444" s="7"/>
      <c r="L1444" s="181"/>
      <c r="M1444" s="184"/>
      <c r="T1444" s="185"/>
      <c r="AT1444" s="182" t="s">
        <v>187</v>
      </c>
      <c r="AU1444" s="182" t="s">
        <v>79</v>
      </c>
      <c r="AV1444" s="180" t="s">
        <v>15</v>
      </c>
      <c r="AW1444" s="180" t="s">
        <v>33</v>
      </c>
      <c r="AX1444" s="180" t="s">
        <v>71</v>
      </c>
      <c r="AY1444" s="182" t="s">
        <v>176</v>
      </c>
    </row>
    <row r="1445" spans="2:51" s="172" customFormat="1" ht="12">
      <c r="B1445" s="173"/>
      <c r="D1445" s="174" t="s">
        <v>187</v>
      </c>
      <c r="E1445" s="175" t="s">
        <v>3</v>
      </c>
      <c r="F1445" s="176" t="s">
        <v>183</v>
      </c>
      <c r="H1445" s="177">
        <v>4</v>
      </c>
      <c r="I1445" s="6"/>
      <c r="L1445" s="173"/>
      <c r="M1445" s="178"/>
      <c r="T1445" s="179"/>
      <c r="AT1445" s="175" t="s">
        <v>187</v>
      </c>
      <c r="AU1445" s="175" t="s">
        <v>79</v>
      </c>
      <c r="AV1445" s="172" t="s">
        <v>79</v>
      </c>
      <c r="AW1445" s="172" t="s">
        <v>33</v>
      </c>
      <c r="AX1445" s="172" t="s">
        <v>71</v>
      </c>
      <c r="AY1445" s="175" t="s">
        <v>176</v>
      </c>
    </row>
    <row r="1446" spans="2:51" s="180" customFormat="1" ht="12">
      <c r="B1446" s="181"/>
      <c r="D1446" s="174" t="s">
        <v>187</v>
      </c>
      <c r="E1446" s="182" t="s">
        <v>3</v>
      </c>
      <c r="F1446" s="183" t="s">
        <v>960</v>
      </c>
      <c r="H1446" s="182" t="s">
        <v>3</v>
      </c>
      <c r="I1446" s="7"/>
      <c r="L1446" s="181"/>
      <c r="M1446" s="184"/>
      <c r="T1446" s="185"/>
      <c r="AT1446" s="182" t="s">
        <v>187</v>
      </c>
      <c r="AU1446" s="182" t="s">
        <v>79</v>
      </c>
      <c r="AV1446" s="180" t="s">
        <v>15</v>
      </c>
      <c r="AW1446" s="180" t="s">
        <v>33</v>
      </c>
      <c r="AX1446" s="180" t="s">
        <v>71</v>
      </c>
      <c r="AY1446" s="182" t="s">
        <v>176</v>
      </c>
    </row>
    <row r="1447" spans="2:51" s="172" customFormat="1" ht="12">
      <c r="B1447" s="173"/>
      <c r="D1447" s="174" t="s">
        <v>187</v>
      </c>
      <c r="E1447" s="175" t="s">
        <v>3</v>
      </c>
      <c r="F1447" s="176" t="s">
        <v>183</v>
      </c>
      <c r="H1447" s="177">
        <v>4</v>
      </c>
      <c r="I1447" s="6"/>
      <c r="L1447" s="173"/>
      <c r="M1447" s="178"/>
      <c r="T1447" s="179"/>
      <c r="AT1447" s="175" t="s">
        <v>187</v>
      </c>
      <c r="AU1447" s="175" t="s">
        <v>79</v>
      </c>
      <c r="AV1447" s="172" t="s">
        <v>79</v>
      </c>
      <c r="AW1447" s="172" t="s">
        <v>33</v>
      </c>
      <c r="AX1447" s="172" t="s">
        <v>71</v>
      </c>
      <c r="AY1447" s="175" t="s">
        <v>176</v>
      </c>
    </row>
    <row r="1448" spans="2:51" s="186" customFormat="1" ht="12">
      <c r="B1448" s="187"/>
      <c r="D1448" s="174" t="s">
        <v>187</v>
      </c>
      <c r="E1448" s="188" t="s">
        <v>3</v>
      </c>
      <c r="F1448" s="189" t="s">
        <v>206</v>
      </c>
      <c r="H1448" s="190">
        <v>12</v>
      </c>
      <c r="I1448" s="8"/>
      <c r="L1448" s="187"/>
      <c r="M1448" s="191"/>
      <c r="T1448" s="192"/>
      <c r="AT1448" s="188" t="s">
        <v>187</v>
      </c>
      <c r="AU1448" s="188" t="s">
        <v>79</v>
      </c>
      <c r="AV1448" s="186" t="s">
        <v>183</v>
      </c>
      <c r="AW1448" s="186" t="s">
        <v>33</v>
      </c>
      <c r="AX1448" s="186" t="s">
        <v>15</v>
      </c>
      <c r="AY1448" s="188" t="s">
        <v>176</v>
      </c>
    </row>
    <row r="1449" spans="2:65" s="99" customFormat="1" ht="24.2" customHeight="1">
      <c r="B1449" s="100"/>
      <c r="C1449" s="206" t="s">
        <v>2171</v>
      </c>
      <c r="D1449" s="206" t="s">
        <v>178</v>
      </c>
      <c r="E1449" s="207" t="s">
        <v>2172</v>
      </c>
      <c r="F1449" s="208" t="s">
        <v>2173</v>
      </c>
      <c r="G1449" s="209" t="s">
        <v>269</v>
      </c>
      <c r="H1449" s="210">
        <v>33.05</v>
      </c>
      <c r="I1449" s="4"/>
      <c r="J1449" s="211">
        <f>ROUND(I1449*H1449,2)</f>
        <v>0</v>
      </c>
      <c r="K1449" s="208" t="s">
        <v>182</v>
      </c>
      <c r="L1449" s="100"/>
      <c r="M1449" s="212" t="s">
        <v>3</v>
      </c>
      <c r="N1449" s="163" t="s">
        <v>42</v>
      </c>
      <c r="P1449" s="164">
        <f>O1449*H1449</f>
        <v>0</v>
      </c>
      <c r="Q1449" s="164">
        <v>0.00032</v>
      </c>
      <c r="R1449" s="164">
        <f>Q1449*H1449</f>
        <v>0.010576</v>
      </c>
      <c r="S1449" s="164">
        <v>0</v>
      </c>
      <c r="T1449" s="165">
        <f>S1449*H1449</f>
        <v>0</v>
      </c>
      <c r="AR1449" s="166" t="s">
        <v>288</v>
      </c>
      <c r="AT1449" s="166" t="s">
        <v>178</v>
      </c>
      <c r="AU1449" s="166" t="s">
        <v>79</v>
      </c>
      <c r="AY1449" s="92" t="s">
        <v>176</v>
      </c>
      <c r="BE1449" s="167">
        <f>IF(N1449="základní",J1449,0)</f>
        <v>0</v>
      </c>
      <c r="BF1449" s="167">
        <f>IF(N1449="snížená",J1449,0)</f>
        <v>0</v>
      </c>
      <c r="BG1449" s="167">
        <f>IF(N1449="zákl. přenesená",J1449,0)</f>
        <v>0</v>
      </c>
      <c r="BH1449" s="167">
        <f>IF(N1449="sníž. přenesená",J1449,0)</f>
        <v>0</v>
      </c>
      <c r="BI1449" s="167">
        <f>IF(N1449="nulová",J1449,0)</f>
        <v>0</v>
      </c>
      <c r="BJ1449" s="92" t="s">
        <v>15</v>
      </c>
      <c r="BK1449" s="167">
        <f>ROUND(I1449*H1449,2)</f>
        <v>0</v>
      </c>
      <c r="BL1449" s="92" t="s">
        <v>288</v>
      </c>
      <c r="BM1449" s="166" t="s">
        <v>2174</v>
      </c>
    </row>
    <row r="1450" spans="2:47" s="99" customFormat="1" ht="12">
      <c r="B1450" s="100"/>
      <c r="D1450" s="168" t="s">
        <v>185</v>
      </c>
      <c r="F1450" s="169" t="s">
        <v>2175</v>
      </c>
      <c r="I1450" s="5"/>
      <c r="L1450" s="100"/>
      <c r="M1450" s="170"/>
      <c r="T1450" s="171"/>
      <c r="AT1450" s="92" t="s">
        <v>185</v>
      </c>
      <c r="AU1450" s="92" t="s">
        <v>79</v>
      </c>
    </row>
    <row r="1451" spans="2:51" s="180" customFormat="1" ht="12">
      <c r="B1451" s="181"/>
      <c r="D1451" s="174" t="s">
        <v>187</v>
      </c>
      <c r="E1451" s="182" t="s">
        <v>3</v>
      </c>
      <c r="F1451" s="183" t="s">
        <v>933</v>
      </c>
      <c r="H1451" s="182" t="s">
        <v>3</v>
      </c>
      <c r="I1451" s="7"/>
      <c r="L1451" s="181"/>
      <c r="M1451" s="184"/>
      <c r="T1451" s="185"/>
      <c r="AT1451" s="182" t="s">
        <v>187</v>
      </c>
      <c r="AU1451" s="182" t="s">
        <v>79</v>
      </c>
      <c r="AV1451" s="180" t="s">
        <v>15</v>
      </c>
      <c r="AW1451" s="180" t="s">
        <v>33</v>
      </c>
      <c r="AX1451" s="180" t="s">
        <v>71</v>
      </c>
      <c r="AY1451" s="182" t="s">
        <v>176</v>
      </c>
    </row>
    <row r="1452" spans="2:51" s="172" customFormat="1" ht="12">
      <c r="B1452" s="173"/>
      <c r="D1452" s="174" t="s">
        <v>187</v>
      </c>
      <c r="E1452" s="175" t="s">
        <v>3</v>
      </c>
      <c r="F1452" s="176" t="s">
        <v>2176</v>
      </c>
      <c r="H1452" s="177">
        <v>9.25</v>
      </c>
      <c r="I1452" s="6"/>
      <c r="L1452" s="173"/>
      <c r="M1452" s="178"/>
      <c r="T1452" s="179"/>
      <c r="AT1452" s="175" t="s">
        <v>187</v>
      </c>
      <c r="AU1452" s="175" t="s">
        <v>79</v>
      </c>
      <c r="AV1452" s="172" t="s">
        <v>79</v>
      </c>
      <c r="AW1452" s="172" t="s">
        <v>33</v>
      </c>
      <c r="AX1452" s="172" t="s">
        <v>71</v>
      </c>
      <c r="AY1452" s="175" t="s">
        <v>176</v>
      </c>
    </row>
    <row r="1453" spans="2:51" s="172" customFormat="1" ht="12">
      <c r="B1453" s="173"/>
      <c r="D1453" s="174" t="s">
        <v>187</v>
      </c>
      <c r="E1453" s="175" t="s">
        <v>3</v>
      </c>
      <c r="F1453" s="176" t="s">
        <v>2177</v>
      </c>
      <c r="H1453" s="177">
        <v>-0.7</v>
      </c>
      <c r="I1453" s="6"/>
      <c r="L1453" s="173"/>
      <c r="M1453" s="178"/>
      <c r="T1453" s="179"/>
      <c r="AT1453" s="175" t="s">
        <v>187</v>
      </c>
      <c r="AU1453" s="175" t="s">
        <v>79</v>
      </c>
      <c r="AV1453" s="172" t="s">
        <v>79</v>
      </c>
      <c r="AW1453" s="172" t="s">
        <v>33</v>
      </c>
      <c r="AX1453" s="172" t="s">
        <v>71</v>
      </c>
      <c r="AY1453" s="175" t="s">
        <v>176</v>
      </c>
    </row>
    <row r="1454" spans="2:51" s="180" customFormat="1" ht="12">
      <c r="B1454" s="181"/>
      <c r="D1454" s="174" t="s">
        <v>187</v>
      </c>
      <c r="E1454" s="182" t="s">
        <v>3</v>
      </c>
      <c r="F1454" s="183" t="s">
        <v>951</v>
      </c>
      <c r="H1454" s="182" t="s">
        <v>3</v>
      </c>
      <c r="I1454" s="7"/>
      <c r="L1454" s="181"/>
      <c r="M1454" s="184"/>
      <c r="T1454" s="185"/>
      <c r="AT1454" s="182" t="s">
        <v>187</v>
      </c>
      <c r="AU1454" s="182" t="s">
        <v>79</v>
      </c>
      <c r="AV1454" s="180" t="s">
        <v>15</v>
      </c>
      <c r="AW1454" s="180" t="s">
        <v>33</v>
      </c>
      <c r="AX1454" s="180" t="s">
        <v>71</v>
      </c>
      <c r="AY1454" s="182" t="s">
        <v>176</v>
      </c>
    </row>
    <row r="1455" spans="2:51" s="172" customFormat="1" ht="12">
      <c r="B1455" s="173"/>
      <c r="D1455" s="174" t="s">
        <v>187</v>
      </c>
      <c r="E1455" s="175" t="s">
        <v>3</v>
      </c>
      <c r="F1455" s="176" t="s">
        <v>2178</v>
      </c>
      <c r="H1455" s="177">
        <v>12.8</v>
      </c>
      <c r="I1455" s="6"/>
      <c r="L1455" s="173"/>
      <c r="M1455" s="178"/>
      <c r="T1455" s="179"/>
      <c r="AT1455" s="175" t="s">
        <v>187</v>
      </c>
      <c r="AU1455" s="175" t="s">
        <v>79</v>
      </c>
      <c r="AV1455" s="172" t="s">
        <v>79</v>
      </c>
      <c r="AW1455" s="172" t="s">
        <v>33</v>
      </c>
      <c r="AX1455" s="172" t="s">
        <v>71</v>
      </c>
      <c r="AY1455" s="175" t="s">
        <v>176</v>
      </c>
    </row>
    <row r="1456" spans="2:51" s="172" customFormat="1" ht="12">
      <c r="B1456" s="173"/>
      <c r="D1456" s="174" t="s">
        <v>187</v>
      </c>
      <c r="E1456" s="175" t="s">
        <v>3</v>
      </c>
      <c r="F1456" s="176" t="s">
        <v>2179</v>
      </c>
      <c r="H1456" s="177">
        <v>-0.75</v>
      </c>
      <c r="I1456" s="6"/>
      <c r="L1456" s="173"/>
      <c r="M1456" s="178"/>
      <c r="T1456" s="179"/>
      <c r="AT1456" s="175" t="s">
        <v>187</v>
      </c>
      <c r="AU1456" s="175" t="s">
        <v>79</v>
      </c>
      <c r="AV1456" s="172" t="s">
        <v>79</v>
      </c>
      <c r="AW1456" s="172" t="s">
        <v>33</v>
      </c>
      <c r="AX1456" s="172" t="s">
        <v>71</v>
      </c>
      <c r="AY1456" s="175" t="s">
        <v>176</v>
      </c>
    </row>
    <row r="1457" spans="2:51" s="180" customFormat="1" ht="12">
      <c r="B1457" s="181"/>
      <c r="D1457" s="174" t="s">
        <v>187</v>
      </c>
      <c r="E1457" s="182" t="s">
        <v>3</v>
      </c>
      <c r="F1457" s="183" t="s">
        <v>960</v>
      </c>
      <c r="H1457" s="182" t="s">
        <v>3</v>
      </c>
      <c r="I1457" s="7"/>
      <c r="L1457" s="181"/>
      <c r="M1457" s="184"/>
      <c r="T1457" s="185"/>
      <c r="AT1457" s="182" t="s">
        <v>187</v>
      </c>
      <c r="AU1457" s="182" t="s">
        <v>79</v>
      </c>
      <c r="AV1457" s="180" t="s">
        <v>15</v>
      </c>
      <c r="AW1457" s="180" t="s">
        <v>33</v>
      </c>
      <c r="AX1457" s="180" t="s">
        <v>71</v>
      </c>
      <c r="AY1457" s="182" t="s">
        <v>176</v>
      </c>
    </row>
    <row r="1458" spans="2:51" s="172" customFormat="1" ht="12">
      <c r="B1458" s="173"/>
      <c r="D1458" s="174" t="s">
        <v>187</v>
      </c>
      <c r="E1458" s="175" t="s">
        <v>3</v>
      </c>
      <c r="F1458" s="176" t="s">
        <v>2180</v>
      </c>
      <c r="H1458" s="177">
        <v>13.2</v>
      </c>
      <c r="I1458" s="6"/>
      <c r="L1458" s="173"/>
      <c r="M1458" s="178"/>
      <c r="T1458" s="179"/>
      <c r="AT1458" s="175" t="s">
        <v>187</v>
      </c>
      <c r="AU1458" s="175" t="s">
        <v>79</v>
      </c>
      <c r="AV1458" s="172" t="s">
        <v>79</v>
      </c>
      <c r="AW1458" s="172" t="s">
        <v>33</v>
      </c>
      <c r="AX1458" s="172" t="s">
        <v>71</v>
      </c>
      <c r="AY1458" s="175" t="s">
        <v>176</v>
      </c>
    </row>
    <row r="1459" spans="2:51" s="172" customFormat="1" ht="12">
      <c r="B1459" s="173"/>
      <c r="D1459" s="174" t="s">
        <v>187</v>
      </c>
      <c r="E1459" s="175" t="s">
        <v>3</v>
      </c>
      <c r="F1459" s="176" t="s">
        <v>2179</v>
      </c>
      <c r="H1459" s="177">
        <v>-0.75</v>
      </c>
      <c r="I1459" s="6"/>
      <c r="L1459" s="173"/>
      <c r="M1459" s="178"/>
      <c r="T1459" s="179"/>
      <c r="AT1459" s="175" t="s">
        <v>187</v>
      </c>
      <c r="AU1459" s="175" t="s">
        <v>79</v>
      </c>
      <c r="AV1459" s="172" t="s">
        <v>79</v>
      </c>
      <c r="AW1459" s="172" t="s">
        <v>33</v>
      </c>
      <c r="AX1459" s="172" t="s">
        <v>71</v>
      </c>
      <c r="AY1459" s="175" t="s">
        <v>176</v>
      </c>
    </row>
    <row r="1460" spans="2:51" s="186" customFormat="1" ht="12">
      <c r="B1460" s="187"/>
      <c r="D1460" s="174" t="s">
        <v>187</v>
      </c>
      <c r="E1460" s="188" t="s">
        <v>3</v>
      </c>
      <c r="F1460" s="189" t="s">
        <v>206</v>
      </c>
      <c r="H1460" s="190">
        <v>33.05</v>
      </c>
      <c r="I1460" s="8"/>
      <c r="L1460" s="187"/>
      <c r="M1460" s="191"/>
      <c r="T1460" s="192"/>
      <c r="AT1460" s="188" t="s">
        <v>187</v>
      </c>
      <c r="AU1460" s="188" t="s">
        <v>79</v>
      </c>
      <c r="AV1460" s="186" t="s">
        <v>183</v>
      </c>
      <c r="AW1460" s="186" t="s">
        <v>33</v>
      </c>
      <c r="AX1460" s="186" t="s">
        <v>15</v>
      </c>
      <c r="AY1460" s="188" t="s">
        <v>176</v>
      </c>
    </row>
    <row r="1461" spans="2:65" s="99" customFormat="1" ht="24.2" customHeight="1">
      <c r="B1461" s="100"/>
      <c r="C1461" s="206" t="s">
        <v>2181</v>
      </c>
      <c r="D1461" s="206" t="s">
        <v>178</v>
      </c>
      <c r="E1461" s="207" t="s">
        <v>2182</v>
      </c>
      <c r="F1461" s="208" t="s">
        <v>2183</v>
      </c>
      <c r="G1461" s="209" t="s">
        <v>181</v>
      </c>
      <c r="H1461" s="210">
        <v>170.626</v>
      </c>
      <c r="I1461" s="4"/>
      <c r="J1461" s="211">
        <f>ROUND(I1461*H1461,2)</f>
        <v>0</v>
      </c>
      <c r="K1461" s="208" t="s">
        <v>182</v>
      </c>
      <c r="L1461" s="100"/>
      <c r="M1461" s="212" t="s">
        <v>3</v>
      </c>
      <c r="N1461" s="163" t="s">
        <v>42</v>
      </c>
      <c r="P1461" s="164">
        <f>O1461*H1461</f>
        <v>0</v>
      </c>
      <c r="Q1461" s="164">
        <v>5E-05</v>
      </c>
      <c r="R1461" s="164">
        <f>Q1461*H1461</f>
        <v>0.0085313</v>
      </c>
      <c r="S1461" s="164">
        <v>0</v>
      </c>
      <c r="T1461" s="165">
        <f>S1461*H1461</f>
        <v>0</v>
      </c>
      <c r="AR1461" s="166" t="s">
        <v>288</v>
      </c>
      <c r="AT1461" s="166" t="s">
        <v>178</v>
      </c>
      <c r="AU1461" s="166" t="s">
        <v>79</v>
      </c>
      <c r="AY1461" s="92" t="s">
        <v>176</v>
      </c>
      <c r="BE1461" s="167">
        <f>IF(N1461="základní",J1461,0)</f>
        <v>0</v>
      </c>
      <c r="BF1461" s="167">
        <f>IF(N1461="snížená",J1461,0)</f>
        <v>0</v>
      </c>
      <c r="BG1461" s="167">
        <f>IF(N1461="zákl. přenesená",J1461,0)</f>
        <v>0</v>
      </c>
      <c r="BH1461" s="167">
        <f>IF(N1461="sníž. přenesená",J1461,0)</f>
        <v>0</v>
      </c>
      <c r="BI1461" s="167">
        <f>IF(N1461="nulová",J1461,0)</f>
        <v>0</v>
      </c>
      <c r="BJ1461" s="92" t="s">
        <v>15</v>
      </c>
      <c r="BK1461" s="167">
        <f>ROUND(I1461*H1461,2)</f>
        <v>0</v>
      </c>
      <c r="BL1461" s="92" t="s">
        <v>288</v>
      </c>
      <c r="BM1461" s="166" t="s">
        <v>2184</v>
      </c>
    </row>
    <row r="1462" spans="2:47" s="99" customFormat="1" ht="12">
      <c r="B1462" s="100"/>
      <c r="D1462" s="168" t="s">
        <v>185</v>
      </c>
      <c r="F1462" s="169" t="s">
        <v>2185</v>
      </c>
      <c r="I1462" s="5"/>
      <c r="L1462" s="100"/>
      <c r="M1462" s="170"/>
      <c r="T1462" s="171"/>
      <c r="AT1462" s="92" t="s">
        <v>185</v>
      </c>
      <c r="AU1462" s="92" t="s">
        <v>79</v>
      </c>
    </row>
    <row r="1463" spans="2:65" s="99" customFormat="1" ht="49.15" customHeight="1">
      <c r="B1463" s="100"/>
      <c r="C1463" s="206" t="s">
        <v>2186</v>
      </c>
      <c r="D1463" s="206" t="s">
        <v>178</v>
      </c>
      <c r="E1463" s="207" t="s">
        <v>2187</v>
      </c>
      <c r="F1463" s="208" t="s">
        <v>2188</v>
      </c>
      <c r="G1463" s="209" t="s">
        <v>249</v>
      </c>
      <c r="H1463" s="210">
        <v>7.273</v>
      </c>
      <c r="I1463" s="4"/>
      <c r="J1463" s="211">
        <f>ROUND(I1463*H1463,2)</f>
        <v>0</v>
      </c>
      <c r="K1463" s="208" t="s">
        <v>182</v>
      </c>
      <c r="L1463" s="100"/>
      <c r="M1463" s="212" t="s">
        <v>3</v>
      </c>
      <c r="N1463" s="163" t="s">
        <v>42</v>
      </c>
      <c r="P1463" s="164">
        <f>O1463*H1463</f>
        <v>0</v>
      </c>
      <c r="Q1463" s="164">
        <v>0</v>
      </c>
      <c r="R1463" s="164">
        <f>Q1463*H1463</f>
        <v>0</v>
      </c>
      <c r="S1463" s="164">
        <v>0</v>
      </c>
      <c r="T1463" s="165">
        <f>S1463*H1463</f>
        <v>0</v>
      </c>
      <c r="AR1463" s="166" t="s">
        <v>288</v>
      </c>
      <c r="AT1463" s="166" t="s">
        <v>178</v>
      </c>
      <c r="AU1463" s="166" t="s">
        <v>79</v>
      </c>
      <c r="AY1463" s="92" t="s">
        <v>176</v>
      </c>
      <c r="BE1463" s="167">
        <f>IF(N1463="základní",J1463,0)</f>
        <v>0</v>
      </c>
      <c r="BF1463" s="167">
        <f>IF(N1463="snížená",J1463,0)</f>
        <v>0</v>
      </c>
      <c r="BG1463" s="167">
        <f>IF(N1463="zákl. přenesená",J1463,0)</f>
        <v>0</v>
      </c>
      <c r="BH1463" s="167">
        <f>IF(N1463="sníž. přenesená",J1463,0)</f>
        <v>0</v>
      </c>
      <c r="BI1463" s="167">
        <f>IF(N1463="nulová",J1463,0)</f>
        <v>0</v>
      </c>
      <c r="BJ1463" s="92" t="s">
        <v>15</v>
      </c>
      <c r="BK1463" s="167">
        <f>ROUND(I1463*H1463,2)</f>
        <v>0</v>
      </c>
      <c r="BL1463" s="92" t="s">
        <v>288</v>
      </c>
      <c r="BM1463" s="166" t="s">
        <v>2189</v>
      </c>
    </row>
    <row r="1464" spans="2:47" s="99" customFormat="1" ht="12">
      <c r="B1464" s="100"/>
      <c r="D1464" s="168" t="s">
        <v>185</v>
      </c>
      <c r="F1464" s="169" t="s">
        <v>2190</v>
      </c>
      <c r="I1464" s="5"/>
      <c r="L1464" s="100"/>
      <c r="M1464" s="170"/>
      <c r="T1464" s="171"/>
      <c r="AT1464" s="92" t="s">
        <v>185</v>
      </c>
      <c r="AU1464" s="92" t="s">
        <v>79</v>
      </c>
    </row>
    <row r="1465" spans="2:63" s="151" customFormat="1" ht="22.9" customHeight="1">
      <c r="B1465" s="152"/>
      <c r="D1465" s="153" t="s">
        <v>70</v>
      </c>
      <c r="E1465" s="161" t="s">
        <v>2191</v>
      </c>
      <c r="F1465" s="161" t="s">
        <v>2192</v>
      </c>
      <c r="I1465" s="3"/>
      <c r="J1465" s="162">
        <f>BK1465</f>
        <v>0</v>
      </c>
      <c r="L1465" s="152"/>
      <c r="M1465" s="156"/>
      <c r="P1465" s="157">
        <f>SUM(P1466:P1537)</f>
        <v>0</v>
      </c>
      <c r="R1465" s="157">
        <f>SUM(R1466:R1537)</f>
        <v>2.7228433999999995</v>
      </c>
      <c r="T1465" s="158">
        <f>SUM(T1466:T1537)</f>
        <v>0</v>
      </c>
      <c r="AR1465" s="153" t="s">
        <v>79</v>
      </c>
      <c r="AT1465" s="159" t="s">
        <v>70</v>
      </c>
      <c r="AU1465" s="159" t="s">
        <v>15</v>
      </c>
      <c r="AY1465" s="153" t="s">
        <v>176</v>
      </c>
      <c r="BK1465" s="160">
        <f>SUM(BK1466:BK1537)</f>
        <v>0</v>
      </c>
    </row>
    <row r="1466" spans="2:65" s="99" customFormat="1" ht="24.2" customHeight="1">
      <c r="B1466" s="100"/>
      <c r="C1466" s="206" t="s">
        <v>2193</v>
      </c>
      <c r="D1466" s="206" t="s">
        <v>178</v>
      </c>
      <c r="E1466" s="207" t="s">
        <v>2194</v>
      </c>
      <c r="F1466" s="208" t="s">
        <v>2195</v>
      </c>
      <c r="G1466" s="209" t="s">
        <v>181</v>
      </c>
      <c r="H1466" s="210">
        <v>335.76</v>
      </c>
      <c r="I1466" s="4"/>
      <c r="J1466" s="211">
        <f>ROUND(I1466*H1466,2)</f>
        <v>0</v>
      </c>
      <c r="K1466" s="208" t="s">
        <v>182</v>
      </c>
      <c r="L1466" s="100"/>
      <c r="M1466" s="212" t="s">
        <v>3</v>
      </c>
      <c r="N1466" s="163" t="s">
        <v>42</v>
      </c>
      <c r="P1466" s="164">
        <f>O1466*H1466</f>
        <v>0</v>
      </c>
      <c r="Q1466" s="164">
        <v>0</v>
      </c>
      <c r="R1466" s="164">
        <f>Q1466*H1466</f>
        <v>0</v>
      </c>
      <c r="S1466" s="164">
        <v>0</v>
      </c>
      <c r="T1466" s="165">
        <f>S1466*H1466</f>
        <v>0</v>
      </c>
      <c r="AR1466" s="166" t="s">
        <v>288</v>
      </c>
      <c r="AT1466" s="166" t="s">
        <v>178</v>
      </c>
      <c r="AU1466" s="166" t="s">
        <v>79</v>
      </c>
      <c r="AY1466" s="92" t="s">
        <v>176</v>
      </c>
      <c r="BE1466" s="167">
        <f>IF(N1466="základní",J1466,0)</f>
        <v>0</v>
      </c>
      <c r="BF1466" s="167">
        <f>IF(N1466="snížená",J1466,0)</f>
        <v>0</v>
      </c>
      <c r="BG1466" s="167">
        <f>IF(N1466="zákl. přenesená",J1466,0)</f>
        <v>0</v>
      </c>
      <c r="BH1466" s="167">
        <f>IF(N1466="sníž. přenesená",J1466,0)</f>
        <v>0</v>
      </c>
      <c r="BI1466" s="167">
        <f>IF(N1466="nulová",J1466,0)</f>
        <v>0</v>
      </c>
      <c r="BJ1466" s="92" t="s">
        <v>15</v>
      </c>
      <c r="BK1466" s="167">
        <f>ROUND(I1466*H1466,2)</f>
        <v>0</v>
      </c>
      <c r="BL1466" s="92" t="s">
        <v>288</v>
      </c>
      <c r="BM1466" s="166" t="s">
        <v>2196</v>
      </c>
    </row>
    <row r="1467" spans="2:47" s="99" customFormat="1" ht="12">
      <c r="B1467" s="100"/>
      <c r="D1467" s="168" t="s">
        <v>185</v>
      </c>
      <c r="F1467" s="169" t="s">
        <v>2197</v>
      </c>
      <c r="I1467" s="5"/>
      <c r="L1467" s="100"/>
      <c r="M1467" s="170"/>
      <c r="T1467" s="171"/>
      <c r="AT1467" s="92" t="s">
        <v>185</v>
      </c>
      <c r="AU1467" s="92" t="s">
        <v>79</v>
      </c>
    </row>
    <row r="1468" spans="2:51" s="180" customFormat="1" ht="12">
      <c r="B1468" s="181"/>
      <c r="D1468" s="174" t="s">
        <v>187</v>
      </c>
      <c r="E1468" s="182" t="s">
        <v>3</v>
      </c>
      <c r="F1468" s="183" t="s">
        <v>2198</v>
      </c>
      <c r="H1468" s="182" t="s">
        <v>3</v>
      </c>
      <c r="I1468" s="7"/>
      <c r="L1468" s="181"/>
      <c r="M1468" s="184"/>
      <c r="T1468" s="185"/>
      <c r="AT1468" s="182" t="s">
        <v>187</v>
      </c>
      <c r="AU1468" s="182" t="s">
        <v>79</v>
      </c>
      <c r="AV1468" s="180" t="s">
        <v>15</v>
      </c>
      <c r="AW1468" s="180" t="s">
        <v>33</v>
      </c>
      <c r="AX1468" s="180" t="s">
        <v>71</v>
      </c>
      <c r="AY1468" s="182" t="s">
        <v>176</v>
      </c>
    </row>
    <row r="1469" spans="2:51" s="172" customFormat="1" ht="12">
      <c r="B1469" s="173"/>
      <c r="D1469" s="174" t="s">
        <v>187</v>
      </c>
      <c r="E1469" s="175" t="s">
        <v>3</v>
      </c>
      <c r="F1469" s="176" t="s">
        <v>2199</v>
      </c>
      <c r="H1469" s="177">
        <v>335.76</v>
      </c>
      <c r="I1469" s="6"/>
      <c r="L1469" s="173"/>
      <c r="M1469" s="178"/>
      <c r="T1469" s="179"/>
      <c r="AT1469" s="175" t="s">
        <v>187</v>
      </c>
      <c r="AU1469" s="175" t="s">
        <v>79</v>
      </c>
      <c r="AV1469" s="172" t="s">
        <v>79</v>
      </c>
      <c r="AW1469" s="172" t="s">
        <v>33</v>
      </c>
      <c r="AX1469" s="172" t="s">
        <v>15</v>
      </c>
      <c r="AY1469" s="175" t="s">
        <v>176</v>
      </c>
    </row>
    <row r="1470" spans="2:65" s="99" customFormat="1" ht="16.5" customHeight="1">
      <c r="B1470" s="100"/>
      <c r="C1470" s="206" t="s">
        <v>2200</v>
      </c>
      <c r="D1470" s="206" t="s">
        <v>178</v>
      </c>
      <c r="E1470" s="207" t="s">
        <v>2201</v>
      </c>
      <c r="F1470" s="208" t="s">
        <v>2202</v>
      </c>
      <c r="G1470" s="209" t="s">
        <v>181</v>
      </c>
      <c r="H1470" s="210">
        <v>335.76</v>
      </c>
      <c r="I1470" s="4"/>
      <c r="J1470" s="211">
        <f>ROUND(I1470*H1470,2)</f>
        <v>0</v>
      </c>
      <c r="K1470" s="208" t="s">
        <v>182</v>
      </c>
      <c r="L1470" s="100"/>
      <c r="M1470" s="212" t="s">
        <v>3</v>
      </c>
      <c r="N1470" s="163" t="s">
        <v>42</v>
      </c>
      <c r="P1470" s="164">
        <f>O1470*H1470</f>
        <v>0</v>
      </c>
      <c r="Q1470" s="164">
        <v>0</v>
      </c>
      <c r="R1470" s="164">
        <f>Q1470*H1470</f>
        <v>0</v>
      </c>
      <c r="S1470" s="164">
        <v>0</v>
      </c>
      <c r="T1470" s="165">
        <f>S1470*H1470</f>
        <v>0</v>
      </c>
      <c r="AR1470" s="166" t="s">
        <v>288</v>
      </c>
      <c r="AT1470" s="166" t="s">
        <v>178</v>
      </c>
      <c r="AU1470" s="166" t="s">
        <v>79</v>
      </c>
      <c r="AY1470" s="92" t="s">
        <v>176</v>
      </c>
      <c r="BE1470" s="167">
        <f>IF(N1470="základní",J1470,0)</f>
        <v>0</v>
      </c>
      <c r="BF1470" s="167">
        <f>IF(N1470="snížená",J1470,0)</f>
        <v>0</v>
      </c>
      <c r="BG1470" s="167">
        <f>IF(N1470="zákl. přenesená",J1470,0)</f>
        <v>0</v>
      </c>
      <c r="BH1470" s="167">
        <f>IF(N1470="sníž. přenesená",J1470,0)</f>
        <v>0</v>
      </c>
      <c r="BI1470" s="167">
        <f>IF(N1470="nulová",J1470,0)</f>
        <v>0</v>
      </c>
      <c r="BJ1470" s="92" t="s">
        <v>15</v>
      </c>
      <c r="BK1470" s="167">
        <f>ROUND(I1470*H1470,2)</f>
        <v>0</v>
      </c>
      <c r="BL1470" s="92" t="s">
        <v>288</v>
      </c>
      <c r="BM1470" s="166" t="s">
        <v>2203</v>
      </c>
    </row>
    <row r="1471" spans="2:47" s="99" customFormat="1" ht="12">
      <c r="B1471" s="100"/>
      <c r="D1471" s="168" t="s">
        <v>185</v>
      </c>
      <c r="F1471" s="169" t="s">
        <v>2204</v>
      </c>
      <c r="I1471" s="5"/>
      <c r="L1471" s="100"/>
      <c r="M1471" s="170"/>
      <c r="T1471" s="171"/>
      <c r="AT1471" s="92" t="s">
        <v>185</v>
      </c>
      <c r="AU1471" s="92" t="s">
        <v>79</v>
      </c>
    </row>
    <row r="1472" spans="2:65" s="99" customFormat="1" ht="21.75" customHeight="1">
      <c r="B1472" s="100"/>
      <c r="C1472" s="206" t="s">
        <v>2205</v>
      </c>
      <c r="D1472" s="206" t="s">
        <v>178</v>
      </c>
      <c r="E1472" s="207" t="s">
        <v>2206</v>
      </c>
      <c r="F1472" s="208" t="s">
        <v>2207</v>
      </c>
      <c r="G1472" s="209" t="s">
        <v>181</v>
      </c>
      <c r="H1472" s="210">
        <v>335.76</v>
      </c>
      <c r="I1472" s="4"/>
      <c r="J1472" s="211">
        <f>ROUND(I1472*H1472,2)</f>
        <v>0</v>
      </c>
      <c r="K1472" s="208" t="s">
        <v>182</v>
      </c>
      <c r="L1472" s="100"/>
      <c r="M1472" s="212" t="s">
        <v>3</v>
      </c>
      <c r="N1472" s="163" t="s">
        <v>42</v>
      </c>
      <c r="P1472" s="164">
        <f>O1472*H1472</f>
        <v>0</v>
      </c>
      <c r="Q1472" s="164">
        <v>3E-05</v>
      </c>
      <c r="R1472" s="164">
        <f>Q1472*H1472</f>
        <v>0.0100728</v>
      </c>
      <c r="S1472" s="164">
        <v>0</v>
      </c>
      <c r="T1472" s="165">
        <f>S1472*H1472</f>
        <v>0</v>
      </c>
      <c r="AR1472" s="166" t="s">
        <v>288</v>
      </c>
      <c r="AT1472" s="166" t="s">
        <v>178</v>
      </c>
      <c r="AU1472" s="166" t="s">
        <v>79</v>
      </c>
      <c r="AY1472" s="92" t="s">
        <v>176</v>
      </c>
      <c r="BE1472" s="167">
        <f>IF(N1472="základní",J1472,0)</f>
        <v>0</v>
      </c>
      <c r="BF1472" s="167">
        <f>IF(N1472="snížená",J1472,0)</f>
        <v>0</v>
      </c>
      <c r="BG1472" s="167">
        <f>IF(N1472="zákl. přenesená",J1472,0)</f>
        <v>0</v>
      </c>
      <c r="BH1472" s="167">
        <f>IF(N1472="sníž. přenesená",J1472,0)</f>
        <v>0</v>
      </c>
      <c r="BI1472" s="167">
        <f>IF(N1472="nulová",J1472,0)</f>
        <v>0</v>
      </c>
      <c r="BJ1472" s="92" t="s">
        <v>15</v>
      </c>
      <c r="BK1472" s="167">
        <f>ROUND(I1472*H1472,2)</f>
        <v>0</v>
      </c>
      <c r="BL1472" s="92" t="s">
        <v>288</v>
      </c>
      <c r="BM1472" s="166" t="s">
        <v>2208</v>
      </c>
    </row>
    <row r="1473" spans="2:47" s="99" customFormat="1" ht="12">
      <c r="B1473" s="100"/>
      <c r="D1473" s="168" t="s">
        <v>185</v>
      </c>
      <c r="F1473" s="169" t="s">
        <v>2209</v>
      </c>
      <c r="I1473" s="5"/>
      <c r="L1473" s="100"/>
      <c r="M1473" s="170"/>
      <c r="T1473" s="171"/>
      <c r="AT1473" s="92" t="s">
        <v>185</v>
      </c>
      <c r="AU1473" s="92" t="s">
        <v>79</v>
      </c>
    </row>
    <row r="1474" spans="2:65" s="99" customFormat="1" ht="33" customHeight="1">
      <c r="B1474" s="100"/>
      <c r="C1474" s="206" t="s">
        <v>2210</v>
      </c>
      <c r="D1474" s="206" t="s">
        <v>178</v>
      </c>
      <c r="E1474" s="207" t="s">
        <v>2211</v>
      </c>
      <c r="F1474" s="208" t="s">
        <v>2212</v>
      </c>
      <c r="G1474" s="209" t="s">
        <v>181</v>
      </c>
      <c r="H1474" s="210">
        <v>235.009</v>
      </c>
      <c r="I1474" s="4"/>
      <c r="J1474" s="211">
        <f>ROUND(I1474*H1474,2)</f>
        <v>0</v>
      </c>
      <c r="K1474" s="208" t="s">
        <v>182</v>
      </c>
      <c r="L1474" s="100"/>
      <c r="M1474" s="212" t="s">
        <v>3</v>
      </c>
      <c r="N1474" s="163" t="s">
        <v>42</v>
      </c>
      <c r="P1474" s="164">
        <f>O1474*H1474</f>
        <v>0</v>
      </c>
      <c r="Q1474" s="164">
        <v>0.0075</v>
      </c>
      <c r="R1474" s="164">
        <f>Q1474*H1474</f>
        <v>1.7625674999999998</v>
      </c>
      <c r="S1474" s="164">
        <v>0</v>
      </c>
      <c r="T1474" s="165">
        <f>S1474*H1474</f>
        <v>0</v>
      </c>
      <c r="AR1474" s="166" t="s">
        <v>288</v>
      </c>
      <c r="AT1474" s="166" t="s">
        <v>178</v>
      </c>
      <c r="AU1474" s="166" t="s">
        <v>79</v>
      </c>
      <c r="AY1474" s="92" t="s">
        <v>176</v>
      </c>
      <c r="BE1474" s="167">
        <f>IF(N1474="základní",J1474,0)</f>
        <v>0</v>
      </c>
      <c r="BF1474" s="167">
        <f>IF(N1474="snížená",J1474,0)</f>
        <v>0</v>
      </c>
      <c r="BG1474" s="167">
        <f>IF(N1474="zákl. přenesená",J1474,0)</f>
        <v>0</v>
      </c>
      <c r="BH1474" s="167">
        <f>IF(N1474="sníž. přenesená",J1474,0)</f>
        <v>0</v>
      </c>
      <c r="BI1474" s="167">
        <f>IF(N1474="nulová",J1474,0)</f>
        <v>0</v>
      </c>
      <c r="BJ1474" s="92" t="s">
        <v>15</v>
      </c>
      <c r="BK1474" s="167">
        <f>ROUND(I1474*H1474,2)</f>
        <v>0</v>
      </c>
      <c r="BL1474" s="92" t="s">
        <v>288</v>
      </c>
      <c r="BM1474" s="166" t="s">
        <v>2213</v>
      </c>
    </row>
    <row r="1475" spans="2:47" s="99" customFormat="1" ht="12">
      <c r="B1475" s="100"/>
      <c r="D1475" s="168" t="s">
        <v>185</v>
      </c>
      <c r="F1475" s="169" t="s">
        <v>2214</v>
      </c>
      <c r="I1475" s="5"/>
      <c r="L1475" s="100"/>
      <c r="M1475" s="170"/>
      <c r="T1475" s="171"/>
      <c r="AT1475" s="92" t="s">
        <v>185</v>
      </c>
      <c r="AU1475" s="92" t="s">
        <v>79</v>
      </c>
    </row>
    <row r="1476" spans="2:51" s="180" customFormat="1" ht="12">
      <c r="B1476" s="181"/>
      <c r="D1476" s="174" t="s">
        <v>187</v>
      </c>
      <c r="E1476" s="182" t="s">
        <v>3</v>
      </c>
      <c r="F1476" s="183" t="s">
        <v>2198</v>
      </c>
      <c r="H1476" s="182" t="s">
        <v>3</v>
      </c>
      <c r="I1476" s="7"/>
      <c r="L1476" s="181"/>
      <c r="M1476" s="184"/>
      <c r="T1476" s="185"/>
      <c r="AT1476" s="182" t="s">
        <v>187</v>
      </c>
      <c r="AU1476" s="182" t="s">
        <v>79</v>
      </c>
      <c r="AV1476" s="180" t="s">
        <v>15</v>
      </c>
      <c r="AW1476" s="180" t="s">
        <v>33</v>
      </c>
      <c r="AX1476" s="180" t="s">
        <v>71</v>
      </c>
      <c r="AY1476" s="182" t="s">
        <v>176</v>
      </c>
    </row>
    <row r="1477" spans="2:51" s="172" customFormat="1" ht="12">
      <c r="B1477" s="173"/>
      <c r="D1477" s="174" t="s">
        <v>187</v>
      </c>
      <c r="E1477" s="175" t="s">
        <v>3</v>
      </c>
      <c r="F1477" s="176" t="s">
        <v>2215</v>
      </c>
      <c r="H1477" s="177">
        <v>235.009</v>
      </c>
      <c r="I1477" s="6"/>
      <c r="L1477" s="173"/>
      <c r="M1477" s="178"/>
      <c r="T1477" s="179"/>
      <c r="AT1477" s="175" t="s">
        <v>187</v>
      </c>
      <c r="AU1477" s="175" t="s">
        <v>79</v>
      </c>
      <c r="AV1477" s="172" t="s">
        <v>79</v>
      </c>
      <c r="AW1477" s="172" t="s">
        <v>33</v>
      </c>
      <c r="AX1477" s="172" t="s">
        <v>15</v>
      </c>
      <c r="AY1477" s="175" t="s">
        <v>176</v>
      </c>
    </row>
    <row r="1478" spans="2:65" s="99" customFormat="1" ht="37.9" customHeight="1">
      <c r="B1478" s="100"/>
      <c r="C1478" s="206" t="s">
        <v>2216</v>
      </c>
      <c r="D1478" s="206" t="s">
        <v>178</v>
      </c>
      <c r="E1478" s="207" t="s">
        <v>2217</v>
      </c>
      <c r="F1478" s="208" t="s">
        <v>2218</v>
      </c>
      <c r="G1478" s="209" t="s">
        <v>181</v>
      </c>
      <c r="H1478" s="210">
        <v>100.751</v>
      </c>
      <c r="I1478" s="4"/>
      <c r="J1478" s="211">
        <f>ROUND(I1478*H1478,2)</f>
        <v>0</v>
      </c>
      <c r="K1478" s="208" t="s">
        <v>3</v>
      </c>
      <c r="L1478" s="100"/>
      <c r="M1478" s="212" t="s">
        <v>3</v>
      </c>
      <c r="N1478" s="163" t="s">
        <v>42</v>
      </c>
      <c r="P1478" s="164">
        <f>O1478*H1478</f>
        <v>0</v>
      </c>
      <c r="Q1478" s="164">
        <v>0</v>
      </c>
      <c r="R1478" s="164">
        <f>Q1478*H1478</f>
        <v>0</v>
      </c>
      <c r="S1478" s="164">
        <v>0</v>
      </c>
      <c r="T1478" s="165">
        <f>S1478*H1478</f>
        <v>0</v>
      </c>
      <c r="AR1478" s="166" t="s">
        <v>288</v>
      </c>
      <c r="AT1478" s="166" t="s">
        <v>178</v>
      </c>
      <c r="AU1478" s="166" t="s">
        <v>79</v>
      </c>
      <c r="AY1478" s="92" t="s">
        <v>176</v>
      </c>
      <c r="BE1478" s="167">
        <f>IF(N1478="základní",J1478,0)</f>
        <v>0</v>
      </c>
      <c r="BF1478" s="167">
        <f>IF(N1478="snížená",J1478,0)</f>
        <v>0</v>
      </c>
      <c r="BG1478" s="167">
        <f>IF(N1478="zákl. přenesená",J1478,0)</f>
        <v>0</v>
      </c>
      <c r="BH1478" s="167">
        <f>IF(N1478="sníž. přenesená",J1478,0)</f>
        <v>0</v>
      </c>
      <c r="BI1478" s="167">
        <f>IF(N1478="nulová",J1478,0)</f>
        <v>0</v>
      </c>
      <c r="BJ1478" s="92" t="s">
        <v>15</v>
      </c>
      <c r="BK1478" s="167">
        <f>ROUND(I1478*H1478,2)</f>
        <v>0</v>
      </c>
      <c r="BL1478" s="92" t="s">
        <v>288</v>
      </c>
      <c r="BM1478" s="166" t="s">
        <v>2219</v>
      </c>
    </row>
    <row r="1479" spans="2:51" s="172" customFormat="1" ht="12">
      <c r="B1479" s="173"/>
      <c r="D1479" s="174" t="s">
        <v>187</v>
      </c>
      <c r="E1479" s="175" t="s">
        <v>3</v>
      </c>
      <c r="F1479" s="176" t="s">
        <v>2220</v>
      </c>
      <c r="H1479" s="177">
        <v>100.751</v>
      </c>
      <c r="I1479" s="6"/>
      <c r="L1479" s="173"/>
      <c r="M1479" s="178"/>
      <c r="T1479" s="179"/>
      <c r="AT1479" s="175" t="s">
        <v>187</v>
      </c>
      <c r="AU1479" s="175" t="s">
        <v>79</v>
      </c>
      <c r="AV1479" s="172" t="s">
        <v>79</v>
      </c>
      <c r="AW1479" s="172" t="s">
        <v>33</v>
      </c>
      <c r="AX1479" s="172" t="s">
        <v>15</v>
      </c>
      <c r="AY1479" s="175" t="s">
        <v>176</v>
      </c>
    </row>
    <row r="1480" spans="2:65" s="99" customFormat="1" ht="24.2" customHeight="1">
      <c r="B1480" s="100"/>
      <c r="C1480" s="206" t="s">
        <v>2221</v>
      </c>
      <c r="D1480" s="206" t="s">
        <v>178</v>
      </c>
      <c r="E1480" s="207" t="s">
        <v>2222</v>
      </c>
      <c r="F1480" s="208" t="s">
        <v>2223</v>
      </c>
      <c r="G1480" s="209" t="s">
        <v>181</v>
      </c>
      <c r="H1480" s="210">
        <v>27.598</v>
      </c>
      <c r="I1480" s="4"/>
      <c r="J1480" s="211">
        <f>ROUND(I1480*H1480,2)</f>
        <v>0</v>
      </c>
      <c r="K1480" s="208" t="s">
        <v>182</v>
      </c>
      <c r="L1480" s="100"/>
      <c r="M1480" s="212" t="s">
        <v>3</v>
      </c>
      <c r="N1480" s="163" t="s">
        <v>42</v>
      </c>
      <c r="P1480" s="164">
        <f>O1480*H1480</f>
        <v>0</v>
      </c>
      <c r="Q1480" s="164">
        <v>0.0003</v>
      </c>
      <c r="R1480" s="164">
        <f>Q1480*H1480</f>
        <v>0.0082794</v>
      </c>
      <c r="S1480" s="164">
        <v>0</v>
      </c>
      <c r="T1480" s="165">
        <f>S1480*H1480</f>
        <v>0</v>
      </c>
      <c r="AR1480" s="166" t="s">
        <v>288</v>
      </c>
      <c r="AT1480" s="166" t="s">
        <v>178</v>
      </c>
      <c r="AU1480" s="166" t="s">
        <v>79</v>
      </c>
      <c r="AY1480" s="92" t="s">
        <v>176</v>
      </c>
      <c r="BE1480" s="167">
        <f>IF(N1480="základní",J1480,0)</f>
        <v>0</v>
      </c>
      <c r="BF1480" s="167">
        <f>IF(N1480="snížená",J1480,0)</f>
        <v>0</v>
      </c>
      <c r="BG1480" s="167">
        <f>IF(N1480="zákl. přenesená",J1480,0)</f>
        <v>0</v>
      </c>
      <c r="BH1480" s="167">
        <f>IF(N1480="sníž. přenesená",J1480,0)</f>
        <v>0</v>
      </c>
      <c r="BI1480" s="167">
        <f>IF(N1480="nulová",J1480,0)</f>
        <v>0</v>
      </c>
      <c r="BJ1480" s="92" t="s">
        <v>15</v>
      </c>
      <c r="BK1480" s="167">
        <f>ROUND(I1480*H1480,2)</f>
        <v>0</v>
      </c>
      <c r="BL1480" s="92" t="s">
        <v>288</v>
      </c>
      <c r="BM1480" s="166" t="s">
        <v>2224</v>
      </c>
    </row>
    <row r="1481" spans="2:47" s="99" customFormat="1" ht="12">
      <c r="B1481" s="100"/>
      <c r="D1481" s="168" t="s">
        <v>185</v>
      </c>
      <c r="F1481" s="169" t="s">
        <v>2225</v>
      </c>
      <c r="I1481" s="5"/>
      <c r="L1481" s="100"/>
      <c r="M1481" s="170"/>
      <c r="T1481" s="171"/>
      <c r="AT1481" s="92" t="s">
        <v>185</v>
      </c>
      <c r="AU1481" s="92" t="s">
        <v>79</v>
      </c>
    </row>
    <row r="1482" spans="2:51" s="172" customFormat="1" ht="12">
      <c r="B1482" s="173"/>
      <c r="D1482" s="174" t="s">
        <v>187</v>
      </c>
      <c r="E1482" s="175" t="s">
        <v>3</v>
      </c>
      <c r="F1482" s="176" t="s">
        <v>2226</v>
      </c>
      <c r="H1482" s="177">
        <v>27.598</v>
      </c>
      <c r="I1482" s="6"/>
      <c r="L1482" s="173"/>
      <c r="M1482" s="178"/>
      <c r="T1482" s="179"/>
      <c r="AT1482" s="175" t="s">
        <v>187</v>
      </c>
      <c r="AU1482" s="175" t="s">
        <v>79</v>
      </c>
      <c r="AV1482" s="172" t="s">
        <v>79</v>
      </c>
      <c r="AW1482" s="172" t="s">
        <v>33</v>
      </c>
      <c r="AX1482" s="172" t="s">
        <v>15</v>
      </c>
      <c r="AY1482" s="175" t="s">
        <v>176</v>
      </c>
    </row>
    <row r="1483" spans="2:65" s="99" customFormat="1" ht="24.2" customHeight="1">
      <c r="B1483" s="100"/>
      <c r="C1483" s="213" t="s">
        <v>2227</v>
      </c>
      <c r="D1483" s="213" t="s">
        <v>312</v>
      </c>
      <c r="E1483" s="214" t="s">
        <v>2228</v>
      </c>
      <c r="F1483" s="215" t="s">
        <v>2229</v>
      </c>
      <c r="G1483" s="216" t="s">
        <v>181</v>
      </c>
      <c r="H1483" s="217">
        <v>27.598</v>
      </c>
      <c r="I1483" s="9"/>
      <c r="J1483" s="218">
        <f>ROUND(I1483*H1483,2)</f>
        <v>0</v>
      </c>
      <c r="K1483" s="215" t="s">
        <v>3</v>
      </c>
      <c r="L1483" s="193"/>
      <c r="M1483" s="219" t="s">
        <v>3</v>
      </c>
      <c r="N1483" s="194" t="s">
        <v>42</v>
      </c>
      <c r="P1483" s="164">
        <f>O1483*H1483</f>
        <v>0</v>
      </c>
      <c r="Q1483" s="164">
        <v>0.0025</v>
      </c>
      <c r="R1483" s="164">
        <f>Q1483*H1483</f>
        <v>0.068995</v>
      </c>
      <c r="S1483" s="164">
        <v>0</v>
      </c>
      <c r="T1483" s="165">
        <f>S1483*H1483</f>
        <v>0</v>
      </c>
      <c r="AR1483" s="166" t="s">
        <v>382</v>
      </c>
      <c r="AT1483" s="166" t="s">
        <v>312</v>
      </c>
      <c r="AU1483" s="166" t="s">
        <v>79</v>
      </c>
      <c r="AY1483" s="92" t="s">
        <v>176</v>
      </c>
      <c r="BE1483" s="167">
        <f>IF(N1483="základní",J1483,0)</f>
        <v>0</v>
      </c>
      <c r="BF1483" s="167">
        <f>IF(N1483="snížená",J1483,0)</f>
        <v>0</v>
      </c>
      <c r="BG1483" s="167">
        <f>IF(N1483="zákl. přenesená",J1483,0)</f>
        <v>0</v>
      </c>
      <c r="BH1483" s="167">
        <f>IF(N1483="sníž. přenesená",J1483,0)</f>
        <v>0</v>
      </c>
      <c r="BI1483" s="167">
        <f>IF(N1483="nulová",J1483,0)</f>
        <v>0</v>
      </c>
      <c r="BJ1483" s="92" t="s">
        <v>15</v>
      </c>
      <c r="BK1483" s="167">
        <f>ROUND(I1483*H1483,2)</f>
        <v>0</v>
      </c>
      <c r="BL1483" s="92" t="s">
        <v>288</v>
      </c>
      <c r="BM1483" s="166" t="s">
        <v>2230</v>
      </c>
    </row>
    <row r="1484" spans="2:65" s="99" customFormat="1" ht="24.2" customHeight="1">
      <c r="B1484" s="100"/>
      <c r="C1484" s="206" t="s">
        <v>2231</v>
      </c>
      <c r="D1484" s="206" t="s">
        <v>178</v>
      </c>
      <c r="E1484" s="207" t="s">
        <v>2222</v>
      </c>
      <c r="F1484" s="208" t="s">
        <v>2223</v>
      </c>
      <c r="G1484" s="209" t="s">
        <v>181</v>
      </c>
      <c r="H1484" s="210">
        <v>66.902</v>
      </c>
      <c r="I1484" s="4"/>
      <c r="J1484" s="211">
        <f>ROUND(I1484*H1484,2)</f>
        <v>0</v>
      </c>
      <c r="K1484" s="208" t="s">
        <v>182</v>
      </c>
      <c r="L1484" s="100"/>
      <c r="M1484" s="212" t="s">
        <v>3</v>
      </c>
      <c r="N1484" s="163" t="s">
        <v>42</v>
      </c>
      <c r="P1484" s="164">
        <f>O1484*H1484</f>
        <v>0</v>
      </c>
      <c r="Q1484" s="164">
        <v>0.0003</v>
      </c>
      <c r="R1484" s="164">
        <f>Q1484*H1484</f>
        <v>0.020070599999999997</v>
      </c>
      <c r="S1484" s="164">
        <v>0</v>
      </c>
      <c r="T1484" s="165">
        <f>S1484*H1484</f>
        <v>0</v>
      </c>
      <c r="AR1484" s="166" t="s">
        <v>288</v>
      </c>
      <c r="AT1484" s="166" t="s">
        <v>178</v>
      </c>
      <c r="AU1484" s="166" t="s">
        <v>79</v>
      </c>
      <c r="AY1484" s="92" t="s">
        <v>176</v>
      </c>
      <c r="BE1484" s="167">
        <f>IF(N1484="základní",J1484,0)</f>
        <v>0</v>
      </c>
      <c r="BF1484" s="167">
        <f>IF(N1484="snížená",J1484,0)</f>
        <v>0</v>
      </c>
      <c r="BG1484" s="167">
        <f>IF(N1484="zákl. přenesená",J1484,0)</f>
        <v>0</v>
      </c>
      <c r="BH1484" s="167">
        <f>IF(N1484="sníž. přenesená",J1484,0)</f>
        <v>0</v>
      </c>
      <c r="BI1484" s="167">
        <f>IF(N1484="nulová",J1484,0)</f>
        <v>0</v>
      </c>
      <c r="BJ1484" s="92" t="s">
        <v>15</v>
      </c>
      <c r="BK1484" s="167">
        <f>ROUND(I1484*H1484,2)</f>
        <v>0</v>
      </c>
      <c r="BL1484" s="92" t="s">
        <v>288</v>
      </c>
      <c r="BM1484" s="166" t="s">
        <v>2232</v>
      </c>
    </row>
    <row r="1485" spans="2:47" s="99" customFormat="1" ht="12">
      <c r="B1485" s="100"/>
      <c r="D1485" s="168" t="s">
        <v>185</v>
      </c>
      <c r="F1485" s="169" t="s">
        <v>2225</v>
      </c>
      <c r="I1485" s="5"/>
      <c r="L1485" s="100"/>
      <c r="M1485" s="170"/>
      <c r="T1485" s="171"/>
      <c r="AT1485" s="92" t="s">
        <v>185</v>
      </c>
      <c r="AU1485" s="92" t="s">
        <v>79</v>
      </c>
    </row>
    <row r="1486" spans="2:51" s="172" customFormat="1" ht="12">
      <c r="B1486" s="173"/>
      <c r="D1486" s="174" t="s">
        <v>187</v>
      </c>
      <c r="E1486" s="175" t="s">
        <v>3</v>
      </c>
      <c r="F1486" s="176" t="s">
        <v>2233</v>
      </c>
      <c r="H1486" s="177">
        <v>66.902</v>
      </c>
      <c r="I1486" s="6"/>
      <c r="L1486" s="173"/>
      <c r="M1486" s="178"/>
      <c r="T1486" s="179"/>
      <c r="AT1486" s="175" t="s">
        <v>187</v>
      </c>
      <c r="AU1486" s="175" t="s">
        <v>79</v>
      </c>
      <c r="AV1486" s="172" t="s">
        <v>79</v>
      </c>
      <c r="AW1486" s="172" t="s">
        <v>33</v>
      </c>
      <c r="AX1486" s="172" t="s">
        <v>15</v>
      </c>
      <c r="AY1486" s="175" t="s">
        <v>176</v>
      </c>
    </row>
    <row r="1487" spans="2:65" s="99" customFormat="1" ht="16.5" customHeight="1">
      <c r="B1487" s="100"/>
      <c r="C1487" s="213" t="s">
        <v>2234</v>
      </c>
      <c r="D1487" s="213" t="s">
        <v>312</v>
      </c>
      <c r="E1487" s="214" t="s">
        <v>2235</v>
      </c>
      <c r="F1487" s="215" t="s">
        <v>2236</v>
      </c>
      <c r="G1487" s="216" t="s">
        <v>181</v>
      </c>
      <c r="H1487" s="217">
        <v>66.902</v>
      </c>
      <c r="I1487" s="9"/>
      <c r="J1487" s="218">
        <f>ROUND(I1487*H1487,2)</f>
        <v>0</v>
      </c>
      <c r="K1487" s="215" t="s">
        <v>3</v>
      </c>
      <c r="L1487" s="193"/>
      <c r="M1487" s="219" t="s">
        <v>3</v>
      </c>
      <c r="N1487" s="194" t="s">
        <v>42</v>
      </c>
      <c r="P1487" s="164">
        <f>O1487*H1487</f>
        <v>0</v>
      </c>
      <c r="Q1487" s="164">
        <v>0.0025</v>
      </c>
      <c r="R1487" s="164">
        <f>Q1487*H1487</f>
        <v>0.16725500000000001</v>
      </c>
      <c r="S1487" s="164">
        <v>0</v>
      </c>
      <c r="T1487" s="165">
        <f>S1487*H1487</f>
        <v>0</v>
      </c>
      <c r="AR1487" s="166" t="s">
        <v>382</v>
      </c>
      <c r="AT1487" s="166" t="s">
        <v>312</v>
      </c>
      <c r="AU1487" s="166" t="s">
        <v>79</v>
      </c>
      <c r="AY1487" s="92" t="s">
        <v>176</v>
      </c>
      <c r="BE1487" s="167">
        <f>IF(N1487="základní",J1487,0)</f>
        <v>0</v>
      </c>
      <c r="BF1487" s="167">
        <f>IF(N1487="snížená",J1487,0)</f>
        <v>0</v>
      </c>
      <c r="BG1487" s="167">
        <f>IF(N1487="zákl. přenesená",J1487,0)</f>
        <v>0</v>
      </c>
      <c r="BH1487" s="167">
        <f>IF(N1487="sníž. přenesená",J1487,0)</f>
        <v>0</v>
      </c>
      <c r="BI1487" s="167">
        <f>IF(N1487="nulová",J1487,0)</f>
        <v>0</v>
      </c>
      <c r="BJ1487" s="92" t="s">
        <v>15</v>
      </c>
      <c r="BK1487" s="167">
        <f>ROUND(I1487*H1487,2)</f>
        <v>0</v>
      </c>
      <c r="BL1487" s="92" t="s">
        <v>288</v>
      </c>
      <c r="BM1487" s="166" t="s">
        <v>2237</v>
      </c>
    </row>
    <row r="1488" spans="2:65" s="99" customFormat="1" ht="24.2" customHeight="1">
      <c r="B1488" s="100"/>
      <c r="C1488" s="206" t="s">
        <v>2238</v>
      </c>
      <c r="D1488" s="206" t="s">
        <v>178</v>
      </c>
      <c r="E1488" s="207" t="s">
        <v>2222</v>
      </c>
      <c r="F1488" s="208" t="s">
        <v>2223</v>
      </c>
      <c r="G1488" s="209" t="s">
        <v>181</v>
      </c>
      <c r="H1488" s="210">
        <v>11.243</v>
      </c>
      <c r="I1488" s="4"/>
      <c r="J1488" s="211">
        <f>ROUND(I1488*H1488,2)</f>
        <v>0</v>
      </c>
      <c r="K1488" s="208" t="s">
        <v>182</v>
      </c>
      <c r="L1488" s="100"/>
      <c r="M1488" s="212" t="s">
        <v>3</v>
      </c>
      <c r="N1488" s="163" t="s">
        <v>42</v>
      </c>
      <c r="P1488" s="164">
        <f>O1488*H1488</f>
        <v>0</v>
      </c>
      <c r="Q1488" s="164">
        <v>0.0003</v>
      </c>
      <c r="R1488" s="164">
        <f>Q1488*H1488</f>
        <v>0.0033729</v>
      </c>
      <c r="S1488" s="164">
        <v>0</v>
      </c>
      <c r="T1488" s="165">
        <f>S1488*H1488</f>
        <v>0</v>
      </c>
      <c r="AR1488" s="166" t="s">
        <v>288</v>
      </c>
      <c r="AT1488" s="166" t="s">
        <v>178</v>
      </c>
      <c r="AU1488" s="166" t="s">
        <v>79</v>
      </c>
      <c r="AY1488" s="92" t="s">
        <v>176</v>
      </c>
      <c r="BE1488" s="167">
        <f>IF(N1488="základní",J1488,0)</f>
        <v>0</v>
      </c>
      <c r="BF1488" s="167">
        <f>IF(N1488="snížená",J1488,0)</f>
        <v>0</v>
      </c>
      <c r="BG1488" s="167">
        <f>IF(N1488="zákl. přenesená",J1488,0)</f>
        <v>0</v>
      </c>
      <c r="BH1488" s="167">
        <f>IF(N1488="sníž. přenesená",J1488,0)</f>
        <v>0</v>
      </c>
      <c r="BI1488" s="167">
        <f>IF(N1488="nulová",J1488,0)</f>
        <v>0</v>
      </c>
      <c r="BJ1488" s="92" t="s">
        <v>15</v>
      </c>
      <c r="BK1488" s="167">
        <f>ROUND(I1488*H1488,2)</f>
        <v>0</v>
      </c>
      <c r="BL1488" s="92" t="s">
        <v>288</v>
      </c>
      <c r="BM1488" s="166" t="s">
        <v>2239</v>
      </c>
    </row>
    <row r="1489" spans="2:47" s="99" customFormat="1" ht="12">
      <c r="B1489" s="100"/>
      <c r="D1489" s="168" t="s">
        <v>185</v>
      </c>
      <c r="F1489" s="169" t="s">
        <v>2225</v>
      </c>
      <c r="I1489" s="5"/>
      <c r="L1489" s="100"/>
      <c r="M1489" s="170"/>
      <c r="T1489" s="171"/>
      <c r="AT1489" s="92" t="s">
        <v>185</v>
      </c>
      <c r="AU1489" s="92" t="s">
        <v>79</v>
      </c>
    </row>
    <row r="1490" spans="2:51" s="172" customFormat="1" ht="12">
      <c r="B1490" s="173"/>
      <c r="D1490" s="174" t="s">
        <v>187</v>
      </c>
      <c r="E1490" s="175" t="s">
        <v>3</v>
      </c>
      <c r="F1490" s="176" t="s">
        <v>2240</v>
      </c>
      <c r="H1490" s="177">
        <v>11.243</v>
      </c>
      <c r="I1490" s="6"/>
      <c r="L1490" s="173"/>
      <c r="M1490" s="178"/>
      <c r="T1490" s="179"/>
      <c r="AT1490" s="175" t="s">
        <v>187</v>
      </c>
      <c r="AU1490" s="175" t="s">
        <v>79</v>
      </c>
      <c r="AV1490" s="172" t="s">
        <v>79</v>
      </c>
      <c r="AW1490" s="172" t="s">
        <v>33</v>
      </c>
      <c r="AX1490" s="172" t="s">
        <v>15</v>
      </c>
      <c r="AY1490" s="175" t="s">
        <v>176</v>
      </c>
    </row>
    <row r="1491" spans="2:65" s="99" customFormat="1" ht="16.5" customHeight="1">
      <c r="B1491" s="100"/>
      <c r="C1491" s="213" t="s">
        <v>2241</v>
      </c>
      <c r="D1491" s="213" t="s">
        <v>312</v>
      </c>
      <c r="E1491" s="214" t="s">
        <v>2242</v>
      </c>
      <c r="F1491" s="215" t="s">
        <v>2243</v>
      </c>
      <c r="G1491" s="216" t="s">
        <v>181</v>
      </c>
      <c r="H1491" s="217">
        <v>11.243</v>
      </c>
      <c r="I1491" s="9"/>
      <c r="J1491" s="218">
        <f>ROUND(I1491*H1491,2)</f>
        <v>0</v>
      </c>
      <c r="K1491" s="215" t="s">
        <v>3</v>
      </c>
      <c r="L1491" s="193"/>
      <c r="M1491" s="219" t="s">
        <v>3</v>
      </c>
      <c r="N1491" s="194" t="s">
        <v>42</v>
      </c>
      <c r="P1491" s="164">
        <f>O1491*H1491</f>
        <v>0</v>
      </c>
      <c r="Q1491" s="164">
        <v>0.0025</v>
      </c>
      <c r="R1491" s="164">
        <f>Q1491*H1491</f>
        <v>0.0281075</v>
      </c>
      <c r="S1491" s="164">
        <v>0</v>
      </c>
      <c r="T1491" s="165">
        <f>S1491*H1491</f>
        <v>0</v>
      </c>
      <c r="AR1491" s="166" t="s">
        <v>382</v>
      </c>
      <c r="AT1491" s="166" t="s">
        <v>312</v>
      </c>
      <c r="AU1491" s="166" t="s">
        <v>79</v>
      </c>
      <c r="AY1491" s="92" t="s">
        <v>176</v>
      </c>
      <c r="BE1491" s="167">
        <f>IF(N1491="základní",J1491,0)</f>
        <v>0</v>
      </c>
      <c r="BF1491" s="167">
        <f>IF(N1491="snížená",J1491,0)</f>
        <v>0</v>
      </c>
      <c r="BG1491" s="167">
        <f>IF(N1491="zákl. přenesená",J1491,0)</f>
        <v>0</v>
      </c>
      <c r="BH1491" s="167">
        <f>IF(N1491="sníž. přenesená",J1491,0)</f>
        <v>0</v>
      </c>
      <c r="BI1491" s="167">
        <f>IF(N1491="nulová",J1491,0)</f>
        <v>0</v>
      </c>
      <c r="BJ1491" s="92" t="s">
        <v>15</v>
      </c>
      <c r="BK1491" s="167">
        <f>ROUND(I1491*H1491,2)</f>
        <v>0</v>
      </c>
      <c r="BL1491" s="92" t="s">
        <v>288</v>
      </c>
      <c r="BM1491" s="166" t="s">
        <v>2244</v>
      </c>
    </row>
    <row r="1492" spans="2:65" s="99" customFormat="1" ht="24.2" customHeight="1">
      <c r="B1492" s="100"/>
      <c r="C1492" s="206" t="s">
        <v>2245</v>
      </c>
      <c r="D1492" s="206" t="s">
        <v>178</v>
      </c>
      <c r="E1492" s="207" t="s">
        <v>2222</v>
      </c>
      <c r="F1492" s="208" t="s">
        <v>2223</v>
      </c>
      <c r="G1492" s="209" t="s">
        <v>181</v>
      </c>
      <c r="H1492" s="210">
        <v>88.838</v>
      </c>
      <c r="I1492" s="4"/>
      <c r="J1492" s="211">
        <f>ROUND(I1492*H1492,2)</f>
        <v>0</v>
      </c>
      <c r="K1492" s="208" t="s">
        <v>182</v>
      </c>
      <c r="L1492" s="100"/>
      <c r="M1492" s="212" t="s">
        <v>3</v>
      </c>
      <c r="N1492" s="163" t="s">
        <v>42</v>
      </c>
      <c r="P1492" s="164">
        <f>O1492*H1492</f>
        <v>0</v>
      </c>
      <c r="Q1492" s="164">
        <v>0.0003</v>
      </c>
      <c r="R1492" s="164">
        <f>Q1492*H1492</f>
        <v>0.026651399999999995</v>
      </c>
      <c r="S1492" s="164">
        <v>0</v>
      </c>
      <c r="T1492" s="165">
        <f>S1492*H1492</f>
        <v>0</v>
      </c>
      <c r="AR1492" s="166" t="s">
        <v>288</v>
      </c>
      <c r="AT1492" s="166" t="s">
        <v>178</v>
      </c>
      <c r="AU1492" s="166" t="s">
        <v>79</v>
      </c>
      <c r="AY1492" s="92" t="s">
        <v>176</v>
      </c>
      <c r="BE1492" s="167">
        <f>IF(N1492="základní",J1492,0)</f>
        <v>0</v>
      </c>
      <c r="BF1492" s="167">
        <f>IF(N1492="snížená",J1492,0)</f>
        <v>0</v>
      </c>
      <c r="BG1492" s="167">
        <f>IF(N1492="zákl. přenesená",J1492,0)</f>
        <v>0</v>
      </c>
      <c r="BH1492" s="167">
        <f>IF(N1492="sníž. přenesená",J1492,0)</f>
        <v>0</v>
      </c>
      <c r="BI1492" s="167">
        <f>IF(N1492="nulová",J1492,0)</f>
        <v>0</v>
      </c>
      <c r="BJ1492" s="92" t="s">
        <v>15</v>
      </c>
      <c r="BK1492" s="167">
        <f>ROUND(I1492*H1492,2)</f>
        <v>0</v>
      </c>
      <c r="BL1492" s="92" t="s">
        <v>288</v>
      </c>
      <c r="BM1492" s="166" t="s">
        <v>2246</v>
      </c>
    </row>
    <row r="1493" spans="2:47" s="99" customFormat="1" ht="12">
      <c r="B1493" s="100"/>
      <c r="D1493" s="168" t="s">
        <v>185</v>
      </c>
      <c r="F1493" s="169" t="s">
        <v>2225</v>
      </c>
      <c r="I1493" s="5"/>
      <c r="L1493" s="100"/>
      <c r="M1493" s="170"/>
      <c r="T1493" s="171"/>
      <c r="AT1493" s="92" t="s">
        <v>185</v>
      </c>
      <c r="AU1493" s="92" t="s">
        <v>79</v>
      </c>
    </row>
    <row r="1494" spans="2:51" s="172" customFormat="1" ht="12">
      <c r="B1494" s="173"/>
      <c r="D1494" s="174" t="s">
        <v>187</v>
      </c>
      <c r="E1494" s="175" t="s">
        <v>3</v>
      </c>
      <c r="F1494" s="176" t="s">
        <v>2247</v>
      </c>
      <c r="H1494" s="177">
        <v>88.838</v>
      </c>
      <c r="I1494" s="6"/>
      <c r="L1494" s="173"/>
      <c r="M1494" s="178"/>
      <c r="T1494" s="179"/>
      <c r="AT1494" s="175" t="s">
        <v>187</v>
      </c>
      <c r="AU1494" s="175" t="s">
        <v>79</v>
      </c>
      <c r="AV1494" s="172" t="s">
        <v>79</v>
      </c>
      <c r="AW1494" s="172" t="s">
        <v>33</v>
      </c>
      <c r="AX1494" s="172" t="s">
        <v>15</v>
      </c>
      <c r="AY1494" s="175" t="s">
        <v>176</v>
      </c>
    </row>
    <row r="1495" spans="2:65" s="99" customFormat="1" ht="16.5" customHeight="1">
      <c r="B1495" s="100"/>
      <c r="C1495" s="213" t="s">
        <v>2248</v>
      </c>
      <c r="D1495" s="213" t="s">
        <v>312</v>
      </c>
      <c r="E1495" s="214" t="s">
        <v>2249</v>
      </c>
      <c r="F1495" s="215" t="s">
        <v>2250</v>
      </c>
      <c r="G1495" s="216" t="s">
        <v>181</v>
      </c>
      <c r="H1495" s="217">
        <v>88.838</v>
      </c>
      <c r="I1495" s="9"/>
      <c r="J1495" s="218">
        <f>ROUND(I1495*H1495,2)</f>
        <v>0</v>
      </c>
      <c r="K1495" s="215" t="s">
        <v>3</v>
      </c>
      <c r="L1495" s="193"/>
      <c r="M1495" s="219" t="s">
        <v>3</v>
      </c>
      <c r="N1495" s="194" t="s">
        <v>42</v>
      </c>
      <c r="P1495" s="164">
        <f>O1495*H1495</f>
        <v>0</v>
      </c>
      <c r="Q1495" s="164">
        <v>0.0025</v>
      </c>
      <c r="R1495" s="164">
        <f>Q1495*H1495</f>
        <v>0.222095</v>
      </c>
      <c r="S1495" s="164">
        <v>0</v>
      </c>
      <c r="T1495" s="165">
        <f>S1495*H1495</f>
        <v>0</v>
      </c>
      <c r="AR1495" s="166" t="s">
        <v>382</v>
      </c>
      <c r="AT1495" s="166" t="s">
        <v>312</v>
      </c>
      <c r="AU1495" s="166" t="s">
        <v>79</v>
      </c>
      <c r="AY1495" s="92" t="s">
        <v>176</v>
      </c>
      <c r="BE1495" s="167">
        <f>IF(N1495="základní",J1495,0)</f>
        <v>0</v>
      </c>
      <c r="BF1495" s="167">
        <f>IF(N1495="snížená",J1495,0)</f>
        <v>0</v>
      </c>
      <c r="BG1495" s="167">
        <f>IF(N1495="zákl. přenesená",J1495,0)</f>
        <v>0</v>
      </c>
      <c r="BH1495" s="167">
        <f>IF(N1495="sníž. přenesená",J1495,0)</f>
        <v>0</v>
      </c>
      <c r="BI1495" s="167">
        <f>IF(N1495="nulová",J1495,0)</f>
        <v>0</v>
      </c>
      <c r="BJ1495" s="92" t="s">
        <v>15</v>
      </c>
      <c r="BK1495" s="167">
        <f>ROUND(I1495*H1495,2)</f>
        <v>0</v>
      </c>
      <c r="BL1495" s="92" t="s">
        <v>288</v>
      </c>
      <c r="BM1495" s="166" t="s">
        <v>2251</v>
      </c>
    </row>
    <row r="1496" spans="2:65" s="99" customFormat="1" ht="24.2" customHeight="1">
      <c r="B1496" s="100"/>
      <c r="C1496" s="206" t="s">
        <v>2252</v>
      </c>
      <c r="D1496" s="206" t="s">
        <v>178</v>
      </c>
      <c r="E1496" s="207" t="s">
        <v>2222</v>
      </c>
      <c r="F1496" s="208" t="s">
        <v>2223</v>
      </c>
      <c r="G1496" s="209" t="s">
        <v>181</v>
      </c>
      <c r="H1496" s="210">
        <v>40.428</v>
      </c>
      <c r="I1496" s="4"/>
      <c r="J1496" s="211">
        <f>ROUND(I1496*H1496,2)</f>
        <v>0</v>
      </c>
      <c r="K1496" s="208" t="s">
        <v>182</v>
      </c>
      <c r="L1496" s="100"/>
      <c r="M1496" s="212" t="s">
        <v>3</v>
      </c>
      <c r="N1496" s="163" t="s">
        <v>42</v>
      </c>
      <c r="P1496" s="164">
        <f>O1496*H1496</f>
        <v>0</v>
      </c>
      <c r="Q1496" s="164">
        <v>0.0003</v>
      </c>
      <c r="R1496" s="164">
        <f>Q1496*H1496</f>
        <v>0.012128399999999998</v>
      </c>
      <c r="S1496" s="164">
        <v>0</v>
      </c>
      <c r="T1496" s="165">
        <f>S1496*H1496</f>
        <v>0</v>
      </c>
      <c r="AR1496" s="166" t="s">
        <v>288</v>
      </c>
      <c r="AT1496" s="166" t="s">
        <v>178</v>
      </c>
      <c r="AU1496" s="166" t="s">
        <v>79</v>
      </c>
      <c r="AY1496" s="92" t="s">
        <v>176</v>
      </c>
      <c r="BE1496" s="167">
        <f>IF(N1496="základní",J1496,0)</f>
        <v>0</v>
      </c>
      <c r="BF1496" s="167">
        <f>IF(N1496="snížená",J1496,0)</f>
        <v>0</v>
      </c>
      <c r="BG1496" s="167">
        <f>IF(N1496="zákl. přenesená",J1496,0)</f>
        <v>0</v>
      </c>
      <c r="BH1496" s="167">
        <f>IF(N1496="sníž. přenesená",J1496,0)</f>
        <v>0</v>
      </c>
      <c r="BI1496" s="167">
        <f>IF(N1496="nulová",J1496,0)</f>
        <v>0</v>
      </c>
      <c r="BJ1496" s="92" t="s">
        <v>15</v>
      </c>
      <c r="BK1496" s="167">
        <f>ROUND(I1496*H1496,2)</f>
        <v>0</v>
      </c>
      <c r="BL1496" s="92" t="s">
        <v>288</v>
      </c>
      <c r="BM1496" s="166" t="s">
        <v>2253</v>
      </c>
    </row>
    <row r="1497" spans="2:47" s="99" customFormat="1" ht="12">
      <c r="B1497" s="100"/>
      <c r="D1497" s="168" t="s">
        <v>185</v>
      </c>
      <c r="F1497" s="169" t="s">
        <v>2225</v>
      </c>
      <c r="I1497" s="5"/>
      <c r="L1497" s="100"/>
      <c r="M1497" s="170"/>
      <c r="T1497" s="171"/>
      <c r="AT1497" s="92" t="s">
        <v>185</v>
      </c>
      <c r="AU1497" s="92" t="s">
        <v>79</v>
      </c>
    </row>
    <row r="1498" spans="2:51" s="172" customFormat="1" ht="12">
      <c r="B1498" s="173"/>
      <c r="D1498" s="174" t="s">
        <v>187</v>
      </c>
      <c r="E1498" s="175" t="s">
        <v>3</v>
      </c>
      <c r="F1498" s="176" t="s">
        <v>2254</v>
      </c>
      <c r="H1498" s="177">
        <v>40.428</v>
      </c>
      <c r="I1498" s="6"/>
      <c r="L1498" s="173"/>
      <c r="M1498" s="178"/>
      <c r="T1498" s="179"/>
      <c r="AT1498" s="175" t="s">
        <v>187</v>
      </c>
      <c r="AU1498" s="175" t="s">
        <v>79</v>
      </c>
      <c r="AV1498" s="172" t="s">
        <v>79</v>
      </c>
      <c r="AW1498" s="172" t="s">
        <v>33</v>
      </c>
      <c r="AX1498" s="172" t="s">
        <v>15</v>
      </c>
      <c r="AY1498" s="175" t="s">
        <v>176</v>
      </c>
    </row>
    <row r="1499" spans="2:65" s="99" customFormat="1" ht="21.75" customHeight="1">
      <c r="B1499" s="100"/>
      <c r="C1499" s="213" t="s">
        <v>2255</v>
      </c>
      <c r="D1499" s="213" t="s">
        <v>312</v>
      </c>
      <c r="E1499" s="214" t="s">
        <v>2256</v>
      </c>
      <c r="F1499" s="215" t="s">
        <v>2257</v>
      </c>
      <c r="G1499" s="216" t="s">
        <v>181</v>
      </c>
      <c r="H1499" s="217">
        <v>40.428</v>
      </c>
      <c r="I1499" s="9"/>
      <c r="J1499" s="218">
        <f>ROUND(I1499*H1499,2)</f>
        <v>0</v>
      </c>
      <c r="K1499" s="215" t="s">
        <v>3</v>
      </c>
      <c r="L1499" s="193"/>
      <c r="M1499" s="219" t="s">
        <v>3</v>
      </c>
      <c r="N1499" s="194" t="s">
        <v>42</v>
      </c>
      <c r="P1499" s="164">
        <f>O1499*H1499</f>
        <v>0</v>
      </c>
      <c r="Q1499" s="164">
        <v>0.0025</v>
      </c>
      <c r="R1499" s="164">
        <f>Q1499*H1499</f>
        <v>0.10107</v>
      </c>
      <c r="S1499" s="164">
        <v>0</v>
      </c>
      <c r="T1499" s="165">
        <f>S1499*H1499</f>
        <v>0</v>
      </c>
      <c r="AR1499" s="166" t="s">
        <v>382</v>
      </c>
      <c r="AT1499" s="166" t="s">
        <v>312</v>
      </c>
      <c r="AU1499" s="166" t="s">
        <v>79</v>
      </c>
      <c r="AY1499" s="92" t="s">
        <v>176</v>
      </c>
      <c r="BE1499" s="167">
        <f>IF(N1499="základní",J1499,0)</f>
        <v>0</v>
      </c>
      <c r="BF1499" s="167">
        <f>IF(N1499="snížená",J1499,0)</f>
        <v>0</v>
      </c>
      <c r="BG1499" s="167">
        <f>IF(N1499="zákl. přenesená",J1499,0)</f>
        <v>0</v>
      </c>
      <c r="BH1499" s="167">
        <f>IF(N1499="sníž. přenesená",J1499,0)</f>
        <v>0</v>
      </c>
      <c r="BI1499" s="167">
        <f>IF(N1499="nulová",J1499,0)</f>
        <v>0</v>
      </c>
      <c r="BJ1499" s="92" t="s">
        <v>15</v>
      </c>
      <c r="BK1499" s="167">
        <f>ROUND(I1499*H1499,2)</f>
        <v>0</v>
      </c>
      <c r="BL1499" s="92" t="s">
        <v>288</v>
      </c>
      <c r="BM1499" s="166" t="s">
        <v>2258</v>
      </c>
    </row>
    <row r="1500" spans="2:65" s="99" customFormat="1" ht="24.2" customHeight="1">
      <c r="B1500" s="100"/>
      <c r="C1500" s="206" t="s">
        <v>2259</v>
      </c>
      <c r="D1500" s="206" t="s">
        <v>178</v>
      </c>
      <c r="E1500" s="207" t="s">
        <v>2260</v>
      </c>
      <c r="F1500" s="208" t="s">
        <v>2261</v>
      </c>
      <c r="G1500" s="209" t="s">
        <v>181</v>
      </c>
      <c r="H1500" s="210">
        <v>100.751</v>
      </c>
      <c r="I1500" s="4"/>
      <c r="J1500" s="211">
        <f>ROUND(I1500*H1500,2)</f>
        <v>0</v>
      </c>
      <c r="K1500" s="208" t="s">
        <v>182</v>
      </c>
      <c r="L1500" s="100"/>
      <c r="M1500" s="212" t="s">
        <v>3</v>
      </c>
      <c r="N1500" s="163" t="s">
        <v>42</v>
      </c>
      <c r="P1500" s="164">
        <f>O1500*H1500</f>
        <v>0</v>
      </c>
      <c r="Q1500" s="164">
        <v>0.0004</v>
      </c>
      <c r="R1500" s="164">
        <f>Q1500*H1500</f>
        <v>0.04030040000000001</v>
      </c>
      <c r="S1500" s="164">
        <v>0</v>
      </c>
      <c r="T1500" s="165">
        <f>S1500*H1500</f>
        <v>0</v>
      </c>
      <c r="AR1500" s="166" t="s">
        <v>288</v>
      </c>
      <c r="AT1500" s="166" t="s">
        <v>178</v>
      </c>
      <c r="AU1500" s="166" t="s">
        <v>79</v>
      </c>
      <c r="AY1500" s="92" t="s">
        <v>176</v>
      </c>
      <c r="BE1500" s="167">
        <f>IF(N1500="základní",J1500,0)</f>
        <v>0</v>
      </c>
      <c r="BF1500" s="167">
        <f>IF(N1500="snížená",J1500,0)</f>
        <v>0</v>
      </c>
      <c r="BG1500" s="167">
        <f>IF(N1500="zákl. přenesená",J1500,0)</f>
        <v>0</v>
      </c>
      <c r="BH1500" s="167">
        <f>IF(N1500="sníž. přenesená",J1500,0)</f>
        <v>0</v>
      </c>
      <c r="BI1500" s="167">
        <f>IF(N1500="nulová",J1500,0)</f>
        <v>0</v>
      </c>
      <c r="BJ1500" s="92" t="s">
        <v>15</v>
      </c>
      <c r="BK1500" s="167">
        <f>ROUND(I1500*H1500,2)</f>
        <v>0</v>
      </c>
      <c r="BL1500" s="92" t="s">
        <v>288</v>
      </c>
      <c r="BM1500" s="166" t="s">
        <v>2262</v>
      </c>
    </row>
    <row r="1501" spans="2:47" s="99" customFormat="1" ht="12">
      <c r="B1501" s="100"/>
      <c r="D1501" s="168" t="s">
        <v>185</v>
      </c>
      <c r="F1501" s="169" t="s">
        <v>2263</v>
      </c>
      <c r="I1501" s="5"/>
      <c r="L1501" s="100"/>
      <c r="M1501" s="170"/>
      <c r="T1501" s="171"/>
      <c r="AT1501" s="92" t="s">
        <v>185</v>
      </c>
      <c r="AU1501" s="92" t="s">
        <v>79</v>
      </c>
    </row>
    <row r="1502" spans="2:51" s="172" customFormat="1" ht="12">
      <c r="B1502" s="173"/>
      <c r="D1502" s="174" t="s">
        <v>187</v>
      </c>
      <c r="E1502" s="175" t="s">
        <v>3</v>
      </c>
      <c r="F1502" s="176" t="s">
        <v>2264</v>
      </c>
      <c r="H1502" s="177">
        <v>100.751</v>
      </c>
      <c r="I1502" s="6"/>
      <c r="L1502" s="173"/>
      <c r="M1502" s="178"/>
      <c r="T1502" s="179"/>
      <c r="AT1502" s="175" t="s">
        <v>187</v>
      </c>
      <c r="AU1502" s="175" t="s">
        <v>79</v>
      </c>
      <c r="AV1502" s="172" t="s">
        <v>79</v>
      </c>
      <c r="AW1502" s="172" t="s">
        <v>33</v>
      </c>
      <c r="AX1502" s="172" t="s">
        <v>15</v>
      </c>
      <c r="AY1502" s="175" t="s">
        <v>176</v>
      </c>
    </row>
    <row r="1503" spans="2:65" s="99" customFormat="1" ht="16.5" customHeight="1">
      <c r="B1503" s="100"/>
      <c r="C1503" s="213" t="s">
        <v>2265</v>
      </c>
      <c r="D1503" s="213" t="s">
        <v>312</v>
      </c>
      <c r="E1503" s="214" t="s">
        <v>2266</v>
      </c>
      <c r="F1503" s="215" t="s">
        <v>2267</v>
      </c>
      <c r="G1503" s="216" t="s">
        <v>181</v>
      </c>
      <c r="H1503" s="217">
        <v>100.751</v>
      </c>
      <c r="I1503" s="9"/>
      <c r="J1503" s="218">
        <f>ROUND(I1503*H1503,2)</f>
        <v>0</v>
      </c>
      <c r="K1503" s="215" t="s">
        <v>3</v>
      </c>
      <c r="L1503" s="193"/>
      <c r="M1503" s="219" t="s">
        <v>3</v>
      </c>
      <c r="N1503" s="194" t="s">
        <v>42</v>
      </c>
      <c r="P1503" s="164">
        <f>O1503*H1503</f>
        <v>0</v>
      </c>
      <c r="Q1503" s="164">
        <v>0.0025</v>
      </c>
      <c r="R1503" s="164">
        <f>Q1503*H1503</f>
        <v>0.25187750000000003</v>
      </c>
      <c r="S1503" s="164">
        <v>0</v>
      </c>
      <c r="T1503" s="165">
        <f>S1503*H1503</f>
        <v>0</v>
      </c>
      <c r="AR1503" s="166" t="s">
        <v>382</v>
      </c>
      <c r="AT1503" s="166" t="s">
        <v>312</v>
      </c>
      <c r="AU1503" s="166" t="s">
        <v>79</v>
      </c>
      <c r="AY1503" s="92" t="s">
        <v>176</v>
      </c>
      <c r="BE1503" s="167">
        <f>IF(N1503="základní",J1503,0)</f>
        <v>0</v>
      </c>
      <c r="BF1503" s="167">
        <f>IF(N1503="snížená",J1503,0)</f>
        <v>0</v>
      </c>
      <c r="BG1503" s="167">
        <f>IF(N1503="zákl. přenesená",J1503,0)</f>
        <v>0</v>
      </c>
      <c r="BH1503" s="167">
        <f>IF(N1503="sníž. přenesená",J1503,0)</f>
        <v>0</v>
      </c>
      <c r="BI1503" s="167">
        <f>IF(N1503="nulová",J1503,0)</f>
        <v>0</v>
      </c>
      <c r="BJ1503" s="92" t="s">
        <v>15</v>
      </c>
      <c r="BK1503" s="167">
        <f>ROUND(I1503*H1503,2)</f>
        <v>0</v>
      </c>
      <c r="BL1503" s="92" t="s">
        <v>288</v>
      </c>
      <c r="BM1503" s="166" t="s">
        <v>2268</v>
      </c>
    </row>
    <row r="1504" spans="2:65" s="99" customFormat="1" ht="16.5" customHeight="1">
      <c r="B1504" s="100"/>
      <c r="C1504" s="206" t="s">
        <v>2269</v>
      </c>
      <c r="D1504" s="206" t="s">
        <v>178</v>
      </c>
      <c r="E1504" s="207" t="s">
        <v>2270</v>
      </c>
      <c r="F1504" s="208" t="s">
        <v>2271</v>
      </c>
      <c r="G1504" s="209" t="s">
        <v>269</v>
      </c>
      <c r="H1504" s="210">
        <v>250.23</v>
      </c>
      <c r="I1504" s="4"/>
      <c r="J1504" s="211">
        <f>ROUND(I1504*H1504,2)</f>
        <v>0</v>
      </c>
      <c r="K1504" s="208" t="s">
        <v>3</v>
      </c>
      <c r="L1504" s="100"/>
      <c r="M1504" s="212" t="s">
        <v>3</v>
      </c>
      <c r="N1504" s="163" t="s">
        <v>42</v>
      </c>
      <c r="P1504" s="164">
        <f>O1504*H1504</f>
        <v>0</v>
      </c>
      <c r="Q1504" s="164">
        <v>0</v>
      </c>
      <c r="R1504" s="164">
        <f>Q1504*H1504</f>
        <v>0</v>
      </c>
      <c r="S1504" s="164">
        <v>0</v>
      </c>
      <c r="T1504" s="165">
        <f>S1504*H1504</f>
        <v>0</v>
      </c>
      <c r="AR1504" s="166" t="s">
        <v>288</v>
      </c>
      <c r="AT1504" s="166" t="s">
        <v>178</v>
      </c>
      <c r="AU1504" s="166" t="s">
        <v>79</v>
      </c>
      <c r="AY1504" s="92" t="s">
        <v>176</v>
      </c>
      <c r="BE1504" s="167">
        <f>IF(N1504="základní",J1504,0)</f>
        <v>0</v>
      </c>
      <c r="BF1504" s="167">
        <f>IF(N1504="snížená",J1504,0)</f>
        <v>0</v>
      </c>
      <c r="BG1504" s="167">
        <f>IF(N1504="zákl. přenesená",J1504,0)</f>
        <v>0</v>
      </c>
      <c r="BH1504" s="167">
        <f>IF(N1504="sníž. přenesená",J1504,0)</f>
        <v>0</v>
      </c>
      <c r="BI1504" s="167">
        <f>IF(N1504="nulová",J1504,0)</f>
        <v>0</v>
      </c>
      <c r="BJ1504" s="92" t="s">
        <v>15</v>
      </c>
      <c r="BK1504" s="167">
        <f>ROUND(I1504*H1504,2)</f>
        <v>0</v>
      </c>
      <c r="BL1504" s="92" t="s">
        <v>288</v>
      </c>
      <c r="BM1504" s="166" t="s">
        <v>2272</v>
      </c>
    </row>
    <row r="1505" spans="2:51" s="180" customFormat="1" ht="12">
      <c r="B1505" s="181"/>
      <c r="D1505" s="174" t="s">
        <v>187</v>
      </c>
      <c r="E1505" s="182" t="s">
        <v>3</v>
      </c>
      <c r="F1505" s="183" t="s">
        <v>1566</v>
      </c>
      <c r="H1505" s="182" t="s">
        <v>3</v>
      </c>
      <c r="I1505" s="7"/>
      <c r="L1505" s="181"/>
      <c r="M1505" s="184"/>
      <c r="T1505" s="185"/>
      <c r="AT1505" s="182" t="s">
        <v>187</v>
      </c>
      <c r="AU1505" s="182" t="s">
        <v>79</v>
      </c>
      <c r="AV1505" s="180" t="s">
        <v>15</v>
      </c>
      <c r="AW1505" s="180" t="s">
        <v>33</v>
      </c>
      <c r="AX1505" s="180" t="s">
        <v>71</v>
      </c>
      <c r="AY1505" s="182" t="s">
        <v>176</v>
      </c>
    </row>
    <row r="1506" spans="2:51" s="172" customFormat="1" ht="12">
      <c r="B1506" s="173"/>
      <c r="D1506" s="174" t="s">
        <v>187</v>
      </c>
      <c r="E1506" s="175" t="s">
        <v>3</v>
      </c>
      <c r="F1506" s="176" t="s">
        <v>2273</v>
      </c>
      <c r="H1506" s="177">
        <v>117.71</v>
      </c>
      <c r="I1506" s="6"/>
      <c r="L1506" s="173"/>
      <c r="M1506" s="178"/>
      <c r="T1506" s="179"/>
      <c r="AT1506" s="175" t="s">
        <v>187</v>
      </c>
      <c r="AU1506" s="175" t="s">
        <v>79</v>
      </c>
      <c r="AV1506" s="172" t="s">
        <v>79</v>
      </c>
      <c r="AW1506" s="172" t="s">
        <v>33</v>
      </c>
      <c r="AX1506" s="172" t="s">
        <v>71</v>
      </c>
      <c r="AY1506" s="175" t="s">
        <v>176</v>
      </c>
    </row>
    <row r="1507" spans="2:51" s="172" customFormat="1" ht="33.75">
      <c r="B1507" s="173"/>
      <c r="D1507" s="174" t="s">
        <v>187</v>
      </c>
      <c r="E1507" s="175" t="s">
        <v>3</v>
      </c>
      <c r="F1507" s="176" t="s">
        <v>2274</v>
      </c>
      <c r="H1507" s="177">
        <v>-17.5</v>
      </c>
      <c r="I1507" s="6"/>
      <c r="L1507" s="173"/>
      <c r="M1507" s="178"/>
      <c r="T1507" s="179"/>
      <c r="AT1507" s="175" t="s">
        <v>187</v>
      </c>
      <c r="AU1507" s="175" t="s">
        <v>79</v>
      </c>
      <c r="AV1507" s="172" t="s">
        <v>79</v>
      </c>
      <c r="AW1507" s="172" t="s">
        <v>33</v>
      </c>
      <c r="AX1507" s="172" t="s">
        <v>71</v>
      </c>
      <c r="AY1507" s="175" t="s">
        <v>176</v>
      </c>
    </row>
    <row r="1508" spans="2:51" s="172" customFormat="1" ht="12">
      <c r="B1508" s="173"/>
      <c r="D1508" s="174" t="s">
        <v>187</v>
      </c>
      <c r="E1508" s="175" t="s">
        <v>3</v>
      </c>
      <c r="F1508" s="176" t="s">
        <v>2275</v>
      </c>
      <c r="H1508" s="177">
        <v>21.01</v>
      </c>
      <c r="I1508" s="6"/>
      <c r="L1508" s="173"/>
      <c r="M1508" s="178"/>
      <c r="T1508" s="179"/>
      <c r="AT1508" s="175" t="s">
        <v>187</v>
      </c>
      <c r="AU1508" s="175" t="s">
        <v>79</v>
      </c>
      <c r="AV1508" s="172" t="s">
        <v>79</v>
      </c>
      <c r="AW1508" s="172" t="s">
        <v>33</v>
      </c>
      <c r="AX1508" s="172" t="s">
        <v>71</v>
      </c>
      <c r="AY1508" s="175" t="s">
        <v>176</v>
      </c>
    </row>
    <row r="1509" spans="2:51" s="172" customFormat="1" ht="12">
      <c r="B1509" s="173"/>
      <c r="D1509" s="174" t="s">
        <v>187</v>
      </c>
      <c r="E1509" s="175" t="s">
        <v>3</v>
      </c>
      <c r="F1509" s="176" t="s">
        <v>2276</v>
      </c>
      <c r="H1509" s="177">
        <v>-1.6</v>
      </c>
      <c r="I1509" s="6"/>
      <c r="L1509" s="173"/>
      <c r="M1509" s="178"/>
      <c r="T1509" s="179"/>
      <c r="AT1509" s="175" t="s">
        <v>187</v>
      </c>
      <c r="AU1509" s="175" t="s">
        <v>79</v>
      </c>
      <c r="AV1509" s="172" t="s">
        <v>79</v>
      </c>
      <c r="AW1509" s="172" t="s">
        <v>33</v>
      </c>
      <c r="AX1509" s="172" t="s">
        <v>71</v>
      </c>
      <c r="AY1509" s="175" t="s">
        <v>176</v>
      </c>
    </row>
    <row r="1510" spans="2:51" s="172" customFormat="1" ht="12">
      <c r="B1510" s="173"/>
      <c r="D1510" s="174" t="s">
        <v>187</v>
      </c>
      <c r="E1510" s="175" t="s">
        <v>3</v>
      </c>
      <c r="F1510" s="176" t="s">
        <v>2277</v>
      </c>
      <c r="H1510" s="177">
        <v>37.85</v>
      </c>
      <c r="I1510" s="6"/>
      <c r="L1510" s="173"/>
      <c r="M1510" s="178"/>
      <c r="T1510" s="179"/>
      <c r="AT1510" s="175" t="s">
        <v>187</v>
      </c>
      <c r="AU1510" s="175" t="s">
        <v>79</v>
      </c>
      <c r="AV1510" s="172" t="s">
        <v>79</v>
      </c>
      <c r="AW1510" s="172" t="s">
        <v>33</v>
      </c>
      <c r="AX1510" s="172" t="s">
        <v>71</v>
      </c>
      <c r="AY1510" s="175" t="s">
        <v>176</v>
      </c>
    </row>
    <row r="1511" spans="2:51" s="172" customFormat="1" ht="12">
      <c r="B1511" s="173"/>
      <c r="D1511" s="174" t="s">
        <v>187</v>
      </c>
      <c r="E1511" s="175" t="s">
        <v>3</v>
      </c>
      <c r="F1511" s="176" t="s">
        <v>2278</v>
      </c>
      <c r="H1511" s="177">
        <v>-4</v>
      </c>
      <c r="I1511" s="6"/>
      <c r="L1511" s="173"/>
      <c r="M1511" s="178"/>
      <c r="T1511" s="179"/>
      <c r="AT1511" s="175" t="s">
        <v>187</v>
      </c>
      <c r="AU1511" s="175" t="s">
        <v>79</v>
      </c>
      <c r="AV1511" s="172" t="s">
        <v>79</v>
      </c>
      <c r="AW1511" s="172" t="s">
        <v>33</v>
      </c>
      <c r="AX1511" s="172" t="s">
        <v>71</v>
      </c>
      <c r="AY1511" s="175" t="s">
        <v>176</v>
      </c>
    </row>
    <row r="1512" spans="2:51" s="172" customFormat="1" ht="12">
      <c r="B1512" s="173"/>
      <c r="D1512" s="174" t="s">
        <v>187</v>
      </c>
      <c r="E1512" s="175" t="s">
        <v>3</v>
      </c>
      <c r="F1512" s="176" t="s">
        <v>2279</v>
      </c>
      <c r="H1512" s="177">
        <v>26.51</v>
      </c>
      <c r="I1512" s="6"/>
      <c r="L1512" s="173"/>
      <c r="M1512" s="178"/>
      <c r="T1512" s="179"/>
      <c r="AT1512" s="175" t="s">
        <v>187</v>
      </c>
      <c r="AU1512" s="175" t="s">
        <v>79</v>
      </c>
      <c r="AV1512" s="172" t="s">
        <v>79</v>
      </c>
      <c r="AW1512" s="172" t="s">
        <v>33</v>
      </c>
      <c r="AX1512" s="172" t="s">
        <v>71</v>
      </c>
      <c r="AY1512" s="175" t="s">
        <v>176</v>
      </c>
    </row>
    <row r="1513" spans="2:51" s="172" customFormat="1" ht="12">
      <c r="B1513" s="173"/>
      <c r="D1513" s="174" t="s">
        <v>187</v>
      </c>
      <c r="E1513" s="175" t="s">
        <v>3</v>
      </c>
      <c r="F1513" s="176" t="s">
        <v>2280</v>
      </c>
      <c r="H1513" s="177">
        <v>-3.5</v>
      </c>
      <c r="I1513" s="6"/>
      <c r="L1513" s="173"/>
      <c r="M1513" s="178"/>
      <c r="T1513" s="179"/>
      <c r="AT1513" s="175" t="s">
        <v>187</v>
      </c>
      <c r="AU1513" s="175" t="s">
        <v>79</v>
      </c>
      <c r="AV1513" s="172" t="s">
        <v>79</v>
      </c>
      <c r="AW1513" s="172" t="s">
        <v>33</v>
      </c>
      <c r="AX1513" s="172" t="s">
        <v>71</v>
      </c>
      <c r="AY1513" s="175" t="s">
        <v>176</v>
      </c>
    </row>
    <row r="1514" spans="2:51" s="172" customFormat="1" ht="12">
      <c r="B1514" s="173"/>
      <c r="D1514" s="174" t="s">
        <v>187</v>
      </c>
      <c r="E1514" s="175" t="s">
        <v>3</v>
      </c>
      <c r="F1514" s="176" t="s">
        <v>2281</v>
      </c>
      <c r="H1514" s="177">
        <v>19.31</v>
      </c>
      <c r="I1514" s="6"/>
      <c r="L1514" s="173"/>
      <c r="M1514" s="178"/>
      <c r="T1514" s="179"/>
      <c r="AT1514" s="175" t="s">
        <v>187</v>
      </c>
      <c r="AU1514" s="175" t="s">
        <v>79</v>
      </c>
      <c r="AV1514" s="172" t="s">
        <v>79</v>
      </c>
      <c r="AW1514" s="172" t="s">
        <v>33</v>
      </c>
      <c r="AX1514" s="172" t="s">
        <v>71</v>
      </c>
      <c r="AY1514" s="175" t="s">
        <v>176</v>
      </c>
    </row>
    <row r="1515" spans="2:51" s="172" customFormat="1" ht="12">
      <c r="B1515" s="173"/>
      <c r="D1515" s="174" t="s">
        <v>187</v>
      </c>
      <c r="E1515" s="175" t="s">
        <v>3</v>
      </c>
      <c r="F1515" s="176" t="s">
        <v>2282</v>
      </c>
      <c r="H1515" s="177">
        <v>-1.7</v>
      </c>
      <c r="I1515" s="6"/>
      <c r="L1515" s="173"/>
      <c r="M1515" s="178"/>
      <c r="T1515" s="179"/>
      <c r="AT1515" s="175" t="s">
        <v>187</v>
      </c>
      <c r="AU1515" s="175" t="s">
        <v>79</v>
      </c>
      <c r="AV1515" s="172" t="s">
        <v>79</v>
      </c>
      <c r="AW1515" s="172" t="s">
        <v>33</v>
      </c>
      <c r="AX1515" s="172" t="s">
        <v>71</v>
      </c>
      <c r="AY1515" s="175" t="s">
        <v>176</v>
      </c>
    </row>
    <row r="1516" spans="2:51" s="172" customFormat="1" ht="12">
      <c r="B1516" s="173"/>
      <c r="D1516" s="174" t="s">
        <v>187</v>
      </c>
      <c r="E1516" s="175" t="s">
        <v>3</v>
      </c>
      <c r="F1516" s="176" t="s">
        <v>2283</v>
      </c>
      <c r="H1516" s="177">
        <v>36.12</v>
      </c>
      <c r="I1516" s="6"/>
      <c r="L1516" s="173"/>
      <c r="M1516" s="178"/>
      <c r="T1516" s="179"/>
      <c r="AT1516" s="175" t="s">
        <v>187</v>
      </c>
      <c r="AU1516" s="175" t="s">
        <v>79</v>
      </c>
      <c r="AV1516" s="172" t="s">
        <v>79</v>
      </c>
      <c r="AW1516" s="172" t="s">
        <v>33</v>
      </c>
      <c r="AX1516" s="172" t="s">
        <v>71</v>
      </c>
      <c r="AY1516" s="175" t="s">
        <v>176</v>
      </c>
    </row>
    <row r="1517" spans="2:51" s="172" customFormat="1" ht="12">
      <c r="B1517" s="173"/>
      <c r="D1517" s="174" t="s">
        <v>187</v>
      </c>
      <c r="E1517" s="175" t="s">
        <v>3</v>
      </c>
      <c r="F1517" s="176" t="s">
        <v>2284</v>
      </c>
      <c r="H1517" s="177">
        <v>-4.6</v>
      </c>
      <c r="I1517" s="6"/>
      <c r="L1517" s="173"/>
      <c r="M1517" s="178"/>
      <c r="T1517" s="179"/>
      <c r="AT1517" s="175" t="s">
        <v>187</v>
      </c>
      <c r="AU1517" s="175" t="s">
        <v>79</v>
      </c>
      <c r="AV1517" s="172" t="s">
        <v>79</v>
      </c>
      <c r="AW1517" s="172" t="s">
        <v>33</v>
      </c>
      <c r="AX1517" s="172" t="s">
        <v>71</v>
      </c>
      <c r="AY1517" s="175" t="s">
        <v>176</v>
      </c>
    </row>
    <row r="1518" spans="2:51" s="172" customFormat="1" ht="12">
      <c r="B1518" s="173"/>
      <c r="D1518" s="174" t="s">
        <v>187</v>
      </c>
      <c r="E1518" s="175" t="s">
        <v>3</v>
      </c>
      <c r="F1518" s="176" t="s">
        <v>2285</v>
      </c>
      <c r="H1518" s="177">
        <v>28.62</v>
      </c>
      <c r="I1518" s="6"/>
      <c r="L1518" s="173"/>
      <c r="M1518" s="178"/>
      <c r="T1518" s="179"/>
      <c r="AT1518" s="175" t="s">
        <v>187</v>
      </c>
      <c r="AU1518" s="175" t="s">
        <v>79</v>
      </c>
      <c r="AV1518" s="172" t="s">
        <v>79</v>
      </c>
      <c r="AW1518" s="172" t="s">
        <v>33</v>
      </c>
      <c r="AX1518" s="172" t="s">
        <v>71</v>
      </c>
      <c r="AY1518" s="175" t="s">
        <v>176</v>
      </c>
    </row>
    <row r="1519" spans="2:51" s="172" customFormat="1" ht="12">
      <c r="B1519" s="173"/>
      <c r="D1519" s="174" t="s">
        <v>187</v>
      </c>
      <c r="E1519" s="175" t="s">
        <v>3</v>
      </c>
      <c r="F1519" s="176" t="s">
        <v>2286</v>
      </c>
      <c r="H1519" s="177">
        <v>-4</v>
      </c>
      <c r="I1519" s="6"/>
      <c r="L1519" s="173"/>
      <c r="M1519" s="178"/>
      <c r="T1519" s="179"/>
      <c r="AT1519" s="175" t="s">
        <v>187</v>
      </c>
      <c r="AU1519" s="175" t="s">
        <v>79</v>
      </c>
      <c r="AV1519" s="172" t="s">
        <v>79</v>
      </c>
      <c r="AW1519" s="172" t="s">
        <v>33</v>
      </c>
      <c r="AX1519" s="172" t="s">
        <v>71</v>
      </c>
      <c r="AY1519" s="175" t="s">
        <v>176</v>
      </c>
    </row>
    <row r="1520" spans="2:51" s="186" customFormat="1" ht="12">
      <c r="B1520" s="187"/>
      <c r="D1520" s="174" t="s">
        <v>187</v>
      </c>
      <c r="E1520" s="188" t="s">
        <v>3</v>
      </c>
      <c r="F1520" s="189" t="s">
        <v>206</v>
      </c>
      <c r="H1520" s="190">
        <v>250.23</v>
      </c>
      <c r="I1520" s="8"/>
      <c r="L1520" s="187"/>
      <c r="M1520" s="191"/>
      <c r="T1520" s="192"/>
      <c r="AT1520" s="188" t="s">
        <v>187</v>
      </c>
      <c r="AU1520" s="188" t="s">
        <v>79</v>
      </c>
      <c r="AV1520" s="186" t="s">
        <v>183</v>
      </c>
      <c r="AW1520" s="186" t="s">
        <v>33</v>
      </c>
      <c r="AX1520" s="186" t="s">
        <v>15</v>
      </c>
      <c r="AY1520" s="188" t="s">
        <v>176</v>
      </c>
    </row>
    <row r="1521" spans="2:65" s="99" customFormat="1" ht="24.2" customHeight="1">
      <c r="B1521" s="100"/>
      <c r="C1521" s="206" t="s">
        <v>2287</v>
      </c>
      <c r="D1521" s="206" t="s">
        <v>178</v>
      </c>
      <c r="E1521" s="207" t="s">
        <v>2288</v>
      </c>
      <c r="F1521" s="208" t="s">
        <v>2289</v>
      </c>
      <c r="G1521" s="209" t="s">
        <v>269</v>
      </c>
      <c r="H1521" s="210">
        <v>96.13</v>
      </c>
      <c r="I1521" s="4"/>
      <c r="J1521" s="211">
        <f>ROUND(I1521*H1521,2)</f>
        <v>0</v>
      </c>
      <c r="K1521" s="208" t="s">
        <v>3</v>
      </c>
      <c r="L1521" s="100"/>
      <c r="M1521" s="212" t="s">
        <v>3</v>
      </c>
      <c r="N1521" s="163" t="s">
        <v>42</v>
      </c>
      <c r="P1521" s="164">
        <f>O1521*H1521</f>
        <v>0</v>
      </c>
      <c r="Q1521" s="164">
        <v>0</v>
      </c>
      <c r="R1521" s="164">
        <f>Q1521*H1521</f>
        <v>0</v>
      </c>
      <c r="S1521" s="164">
        <v>0</v>
      </c>
      <c r="T1521" s="165">
        <f>S1521*H1521</f>
        <v>0</v>
      </c>
      <c r="AR1521" s="166" t="s">
        <v>288</v>
      </c>
      <c r="AT1521" s="166" t="s">
        <v>178</v>
      </c>
      <c r="AU1521" s="166" t="s">
        <v>79</v>
      </c>
      <c r="AY1521" s="92" t="s">
        <v>176</v>
      </c>
      <c r="BE1521" s="167">
        <f>IF(N1521="základní",J1521,0)</f>
        <v>0</v>
      </c>
      <c r="BF1521" s="167">
        <f>IF(N1521="snížená",J1521,0)</f>
        <v>0</v>
      </c>
      <c r="BG1521" s="167">
        <f>IF(N1521="zákl. přenesená",J1521,0)</f>
        <v>0</v>
      </c>
      <c r="BH1521" s="167">
        <f>IF(N1521="sníž. přenesená",J1521,0)</f>
        <v>0</v>
      </c>
      <c r="BI1521" s="167">
        <f>IF(N1521="nulová",J1521,0)</f>
        <v>0</v>
      </c>
      <c r="BJ1521" s="92" t="s">
        <v>15</v>
      </c>
      <c r="BK1521" s="167">
        <f>ROUND(I1521*H1521,2)</f>
        <v>0</v>
      </c>
      <c r="BL1521" s="92" t="s">
        <v>288</v>
      </c>
      <c r="BM1521" s="166" t="s">
        <v>2290</v>
      </c>
    </row>
    <row r="1522" spans="2:51" s="180" customFormat="1" ht="12">
      <c r="B1522" s="181"/>
      <c r="D1522" s="174" t="s">
        <v>187</v>
      </c>
      <c r="E1522" s="182" t="s">
        <v>3</v>
      </c>
      <c r="F1522" s="183" t="s">
        <v>1566</v>
      </c>
      <c r="H1522" s="182" t="s">
        <v>3</v>
      </c>
      <c r="I1522" s="7"/>
      <c r="L1522" s="181"/>
      <c r="M1522" s="184"/>
      <c r="T1522" s="185"/>
      <c r="AT1522" s="182" t="s">
        <v>187</v>
      </c>
      <c r="AU1522" s="182" t="s">
        <v>79</v>
      </c>
      <c r="AV1522" s="180" t="s">
        <v>15</v>
      </c>
      <c r="AW1522" s="180" t="s">
        <v>33</v>
      </c>
      <c r="AX1522" s="180" t="s">
        <v>71</v>
      </c>
      <c r="AY1522" s="182" t="s">
        <v>176</v>
      </c>
    </row>
    <row r="1523" spans="2:51" s="172" customFormat="1" ht="12">
      <c r="B1523" s="173"/>
      <c r="D1523" s="174" t="s">
        <v>187</v>
      </c>
      <c r="E1523" s="175" t="s">
        <v>3</v>
      </c>
      <c r="F1523" s="176" t="s">
        <v>2291</v>
      </c>
      <c r="H1523" s="177">
        <v>46.41</v>
      </c>
      <c r="I1523" s="6"/>
      <c r="L1523" s="173"/>
      <c r="M1523" s="178"/>
      <c r="T1523" s="179"/>
      <c r="AT1523" s="175" t="s">
        <v>187</v>
      </c>
      <c r="AU1523" s="175" t="s">
        <v>79</v>
      </c>
      <c r="AV1523" s="172" t="s">
        <v>79</v>
      </c>
      <c r="AW1523" s="172" t="s">
        <v>33</v>
      </c>
      <c r="AX1523" s="172" t="s">
        <v>71</v>
      </c>
      <c r="AY1523" s="175" t="s">
        <v>176</v>
      </c>
    </row>
    <row r="1524" spans="2:51" s="172" customFormat="1" ht="12">
      <c r="B1524" s="173"/>
      <c r="D1524" s="174" t="s">
        <v>187</v>
      </c>
      <c r="E1524" s="175" t="s">
        <v>3</v>
      </c>
      <c r="F1524" s="176" t="s">
        <v>2292</v>
      </c>
      <c r="H1524" s="177">
        <v>-4.9</v>
      </c>
      <c r="I1524" s="6"/>
      <c r="L1524" s="173"/>
      <c r="M1524" s="178"/>
      <c r="T1524" s="179"/>
      <c r="AT1524" s="175" t="s">
        <v>187</v>
      </c>
      <c r="AU1524" s="175" t="s">
        <v>79</v>
      </c>
      <c r="AV1524" s="172" t="s">
        <v>79</v>
      </c>
      <c r="AW1524" s="172" t="s">
        <v>33</v>
      </c>
      <c r="AX1524" s="172" t="s">
        <v>71</v>
      </c>
      <c r="AY1524" s="175" t="s">
        <v>176</v>
      </c>
    </row>
    <row r="1525" spans="2:51" s="172" customFormat="1" ht="12">
      <c r="B1525" s="173"/>
      <c r="D1525" s="174" t="s">
        <v>187</v>
      </c>
      <c r="E1525" s="175" t="s">
        <v>3</v>
      </c>
      <c r="F1525" s="176" t="s">
        <v>2293</v>
      </c>
      <c r="H1525" s="177">
        <v>17.98</v>
      </c>
      <c r="I1525" s="6"/>
      <c r="L1525" s="173"/>
      <c r="M1525" s="178"/>
      <c r="T1525" s="179"/>
      <c r="AT1525" s="175" t="s">
        <v>187</v>
      </c>
      <c r="AU1525" s="175" t="s">
        <v>79</v>
      </c>
      <c r="AV1525" s="172" t="s">
        <v>79</v>
      </c>
      <c r="AW1525" s="172" t="s">
        <v>33</v>
      </c>
      <c r="AX1525" s="172" t="s">
        <v>71</v>
      </c>
      <c r="AY1525" s="175" t="s">
        <v>176</v>
      </c>
    </row>
    <row r="1526" spans="2:51" s="172" customFormat="1" ht="12">
      <c r="B1526" s="173"/>
      <c r="D1526" s="174" t="s">
        <v>187</v>
      </c>
      <c r="E1526" s="175" t="s">
        <v>3</v>
      </c>
      <c r="F1526" s="176" t="s">
        <v>2294</v>
      </c>
      <c r="H1526" s="177">
        <v>-2.8</v>
      </c>
      <c r="I1526" s="6"/>
      <c r="L1526" s="173"/>
      <c r="M1526" s="178"/>
      <c r="T1526" s="179"/>
      <c r="AT1526" s="175" t="s">
        <v>187</v>
      </c>
      <c r="AU1526" s="175" t="s">
        <v>79</v>
      </c>
      <c r="AV1526" s="172" t="s">
        <v>79</v>
      </c>
      <c r="AW1526" s="172" t="s">
        <v>33</v>
      </c>
      <c r="AX1526" s="172" t="s">
        <v>71</v>
      </c>
      <c r="AY1526" s="175" t="s">
        <v>176</v>
      </c>
    </row>
    <row r="1527" spans="2:51" s="172" customFormat="1" ht="12">
      <c r="B1527" s="173"/>
      <c r="D1527" s="174" t="s">
        <v>187</v>
      </c>
      <c r="E1527" s="175" t="s">
        <v>3</v>
      </c>
      <c r="F1527" s="176" t="s">
        <v>2295</v>
      </c>
      <c r="H1527" s="177">
        <v>23.9</v>
      </c>
      <c r="I1527" s="6"/>
      <c r="L1527" s="173"/>
      <c r="M1527" s="178"/>
      <c r="T1527" s="179"/>
      <c r="AT1527" s="175" t="s">
        <v>187</v>
      </c>
      <c r="AU1527" s="175" t="s">
        <v>79</v>
      </c>
      <c r="AV1527" s="172" t="s">
        <v>79</v>
      </c>
      <c r="AW1527" s="172" t="s">
        <v>33</v>
      </c>
      <c r="AX1527" s="172" t="s">
        <v>71</v>
      </c>
      <c r="AY1527" s="175" t="s">
        <v>176</v>
      </c>
    </row>
    <row r="1528" spans="2:51" s="172" customFormat="1" ht="12">
      <c r="B1528" s="173"/>
      <c r="D1528" s="174" t="s">
        <v>187</v>
      </c>
      <c r="E1528" s="175" t="s">
        <v>3</v>
      </c>
      <c r="F1528" s="176" t="s">
        <v>2296</v>
      </c>
      <c r="H1528" s="177">
        <v>-4.5</v>
      </c>
      <c r="I1528" s="6"/>
      <c r="L1528" s="173"/>
      <c r="M1528" s="178"/>
      <c r="T1528" s="179"/>
      <c r="AT1528" s="175" t="s">
        <v>187</v>
      </c>
      <c r="AU1528" s="175" t="s">
        <v>79</v>
      </c>
      <c r="AV1528" s="172" t="s">
        <v>79</v>
      </c>
      <c r="AW1528" s="172" t="s">
        <v>33</v>
      </c>
      <c r="AX1528" s="172" t="s">
        <v>71</v>
      </c>
      <c r="AY1528" s="175" t="s">
        <v>176</v>
      </c>
    </row>
    <row r="1529" spans="2:51" s="172" customFormat="1" ht="12">
      <c r="B1529" s="173"/>
      <c r="D1529" s="174" t="s">
        <v>187</v>
      </c>
      <c r="E1529" s="175" t="s">
        <v>3</v>
      </c>
      <c r="F1529" s="176" t="s">
        <v>2297</v>
      </c>
      <c r="H1529" s="177">
        <v>24.54</v>
      </c>
      <c r="I1529" s="6"/>
      <c r="L1529" s="173"/>
      <c r="M1529" s="178"/>
      <c r="T1529" s="179"/>
      <c r="AT1529" s="175" t="s">
        <v>187</v>
      </c>
      <c r="AU1529" s="175" t="s">
        <v>79</v>
      </c>
      <c r="AV1529" s="172" t="s">
        <v>79</v>
      </c>
      <c r="AW1529" s="172" t="s">
        <v>33</v>
      </c>
      <c r="AX1529" s="172" t="s">
        <v>71</v>
      </c>
      <c r="AY1529" s="175" t="s">
        <v>176</v>
      </c>
    </row>
    <row r="1530" spans="2:51" s="172" customFormat="1" ht="12">
      <c r="B1530" s="173"/>
      <c r="D1530" s="174" t="s">
        <v>187</v>
      </c>
      <c r="E1530" s="175" t="s">
        <v>3</v>
      </c>
      <c r="F1530" s="176" t="s">
        <v>2298</v>
      </c>
      <c r="H1530" s="177">
        <v>-4.5</v>
      </c>
      <c r="I1530" s="6"/>
      <c r="L1530" s="173"/>
      <c r="M1530" s="178"/>
      <c r="T1530" s="179"/>
      <c r="AT1530" s="175" t="s">
        <v>187</v>
      </c>
      <c r="AU1530" s="175" t="s">
        <v>79</v>
      </c>
      <c r="AV1530" s="172" t="s">
        <v>79</v>
      </c>
      <c r="AW1530" s="172" t="s">
        <v>33</v>
      </c>
      <c r="AX1530" s="172" t="s">
        <v>71</v>
      </c>
      <c r="AY1530" s="175" t="s">
        <v>176</v>
      </c>
    </row>
    <row r="1531" spans="2:51" s="186" customFormat="1" ht="12">
      <c r="B1531" s="187"/>
      <c r="D1531" s="174" t="s">
        <v>187</v>
      </c>
      <c r="E1531" s="188" t="s">
        <v>3</v>
      </c>
      <c r="F1531" s="189" t="s">
        <v>206</v>
      </c>
      <c r="H1531" s="190">
        <v>96.13</v>
      </c>
      <c r="I1531" s="8"/>
      <c r="L1531" s="187"/>
      <c r="M1531" s="191"/>
      <c r="T1531" s="192"/>
      <c r="AT1531" s="188" t="s">
        <v>187</v>
      </c>
      <c r="AU1531" s="188" t="s">
        <v>79</v>
      </c>
      <c r="AV1531" s="186" t="s">
        <v>183</v>
      </c>
      <c r="AW1531" s="186" t="s">
        <v>33</v>
      </c>
      <c r="AX1531" s="186" t="s">
        <v>15</v>
      </c>
      <c r="AY1531" s="188" t="s">
        <v>176</v>
      </c>
    </row>
    <row r="1532" spans="2:65" s="99" customFormat="1" ht="24.2" customHeight="1">
      <c r="B1532" s="100"/>
      <c r="C1532" s="206" t="s">
        <v>2299</v>
      </c>
      <c r="D1532" s="206" t="s">
        <v>178</v>
      </c>
      <c r="E1532" s="207" t="s">
        <v>2300</v>
      </c>
      <c r="F1532" s="208" t="s">
        <v>2301</v>
      </c>
      <c r="G1532" s="209" t="s">
        <v>181</v>
      </c>
      <c r="H1532" s="210">
        <v>335.76</v>
      </c>
      <c r="I1532" s="4"/>
      <c r="J1532" s="211">
        <f>ROUND(I1532*H1532,2)</f>
        <v>0</v>
      </c>
      <c r="K1532" s="208" t="s">
        <v>182</v>
      </c>
      <c r="L1532" s="100"/>
      <c r="M1532" s="212" t="s">
        <v>3</v>
      </c>
      <c r="N1532" s="163" t="s">
        <v>42</v>
      </c>
      <c r="P1532" s="164">
        <f>O1532*H1532</f>
        <v>0</v>
      </c>
      <c r="Q1532" s="164">
        <v>0</v>
      </c>
      <c r="R1532" s="164">
        <f>Q1532*H1532</f>
        <v>0</v>
      </c>
      <c r="S1532" s="164">
        <v>0</v>
      </c>
      <c r="T1532" s="165">
        <f>S1532*H1532</f>
        <v>0</v>
      </c>
      <c r="AR1532" s="166" t="s">
        <v>288</v>
      </c>
      <c r="AT1532" s="166" t="s">
        <v>178</v>
      </c>
      <c r="AU1532" s="166" t="s">
        <v>79</v>
      </c>
      <c r="AY1532" s="92" t="s">
        <v>176</v>
      </c>
      <c r="BE1532" s="167">
        <f>IF(N1532="základní",J1532,0)</f>
        <v>0</v>
      </c>
      <c r="BF1532" s="167">
        <f>IF(N1532="snížená",J1532,0)</f>
        <v>0</v>
      </c>
      <c r="BG1532" s="167">
        <f>IF(N1532="zákl. přenesená",J1532,0)</f>
        <v>0</v>
      </c>
      <c r="BH1532" s="167">
        <f>IF(N1532="sníž. přenesená",J1532,0)</f>
        <v>0</v>
      </c>
      <c r="BI1532" s="167">
        <f>IF(N1532="nulová",J1532,0)</f>
        <v>0</v>
      </c>
      <c r="BJ1532" s="92" t="s">
        <v>15</v>
      </c>
      <c r="BK1532" s="167">
        <f>ROUND(I1532*H1532,2)</f>
        <v>0</v>
      </c>
      <c r="BL1532" s="92" t="s">
        <v>288</v>
      </c>
      <c r="BM1532" s="166" t="s">
        <v>2302</v>
      </c>
    </row>
    <row r="1533" spans="2:47" s="99" customFormat="1" ht="12">
      <c r="B1533" s="100"/>
      <c r="D1533" s="168" t="s">
        <v>185</v>
      </c>
      <c r="F1533" s="169" t="s">
        <v>2303</v>
      </c>
      <c r="I1533" s="5"/>
      <c r="L1533" s="100"/>
      <c r="M1533" s="170"/>
      <c r="T1533" s="171"/>
      <c r="AT1533" s="92" t="s">
        <v>185</v>
      </c>
      <c r="AU1533" s="92" t="s">
        <v>79</v>
      </c>
    </row>
    <row r="1534" spans="2:51" s="180" customFormat="1" ht="12">
      <c r="B1534" s="181"/>
      <c r="D1534" s="174" t="s">
        <v>187</v>
      </c>
      <c r="E1534" s="182" t="s">
        <v>3</v>
      </c>
      <c r="F1534" s="183" t="s">
        <v>2198</v>
      </c>
      <c r="H1534" s="182" t="s">
        <v>3</v>
      </c>
      <c r="I1534" s="7"/>
      <c r="L1534" s="181"/>
      <c r="M1534" s="184"/>
      <c r="T1534" s="185"/>
      <c r="AT1534" s="182" t="s">
        <v>187</v>
      </c>
      <c r="AU1534" s="182" t="s">
        <v>79</v>
      </c>
      <c r="AV1534" s="180" t="s">
        <v>15</v>
      </c>
      <c r="AW1534" s="180" t="s">
        <v>33</v>
      </c>
      <c r="AX1534" s="180" t="s">
        <v>71</v>
      </c>
      <c r="AY1534" s="182" t="s">
        <v>176</v>
      </c>
    </row>
    <row r="1535" spans="2:51" s="172" customFormat="1" ht="12">
      <c r="B1535" s="173"/>
      <c r="D1535" s="174" t="s">
        <v>187</v>
      </c>
      <c r="E1535" s="175" t="s">
        <v>3</v>
      </c>
      <c r="F1535" s="176" t="s">
        <v>2199</v>
      </c>
      <c r="H1535" s="177">
        <v>335.76</v>
      </c>
      <c r="I1535" s="6"/>
      <c r="L1535" s="173"/>
      <c r="M1535" s="178"/>
      <c r="T1535" s="179"/>
      <c r="AT1535" s="175" t="s">
        <v>187</v>
      </c>
      <c r="AU1535" s="175" t="s">
        <v>79</v>
      </c>
      <c r="AV1535" s="172" t="s">
        <v>79</v>
      </c>
      <c r="AW1535" s="172" t="s">
        <v>33</v>
      </c>
      <c r="AX1535" s="172" t="s">
        <v>15</v>
      </c>
      <c r="AY1535" s="175" t="s">
        <v>176</v>
      </c>
    </row>
    <row r="1536" spans="2:65" s="99" customFormat="1" ht="49.15" customHeight="1">
      <c r="B1536" s="100"/>
      <c r="C1536" s="206" t="s">
        <v>2304</v>
      </c>
      <c r="D1536" s="206" t="s">
        <v>178</v>
      </c>
      <c r="E1536" s="207" t="s">
        <v>2305</v>
      </c>
      <c r="F1536" s="208" t="s">
        <v>2306</v>
      </c>
      <c r="G1536" s="209" t="s">
        <v>249</v>
      </c>
      <c r="H1536" s="210">
        <v>2.723</v>
      </c>
      <c r="I1536" s="4"/>
      <c r="J1536" s="211">
        <f>ROUND(I1536*H1536,2)</f>
        <v>0</v>
      </c>
      <c r="K1536" s="208" t="s">
        <v>182</v>
      </c>
      <c r="L1536" s="100"/>
      <c r="M1536" s="212" t="s">
        <v>3</v>
      </c>
      <c r="N1536" s="163" t="s">
        <v>42</v>
      </c>
      <c r="P1536" s="164">
        <f>O1536*H1536</f>
        <v>0</v>
      </c>
      <c r="Q1536" s="164">
        <v>0</v>
      </c>
      <c r="R1536" s="164">
        <f>Q1536*H1536</f>
        <v>0</v>
      </c>
      <c r="S1536" s="164">
        <v>0</v>
      </c>
      <c r="T1536" s="165">
        <f>S1536*H1536</f>
        <v>0</v>
      </c>
      <c r="AR1536" s="166" t="s">
        <v>288</v>
      </c>
      <c r="AT1536" s="166" t="s">
        <v>178</v>
      </c>
      <c r="AU1536" s="166" t="s">
        <v>79</v>
      </c>
      <c r="AY1536" s="92" t="s">
        <v>176</v>
      </c>
      <c r="BE1536" s="167">
        <f>IF(N1536="základní",J1536,0)</f>
        <v>0</v>
      </c>
      <c r="BF1536" s="167">
        <f>IF(N1536="snížená",J1536,0)</f>
        <v>0</v>
      </c>
      <c r="BG1536" s="167">
        <f>IF(N1536="zákl. přenesená",J1536,0)</f>
        <v>0</v>
      </c>
      <c r="BH1536" s="167">
        <f>IF(N1536="sníž. přenesená",J1536,0)</f>
        <v>0</v>
      </c>
      <c r="BI1536" s="167">
        <f>IF(N1536="nulová",J1536,0)</f>
        <v>0</v>
      </c>
      <c r="BJ1536" s="92" t="s">
        <v>15</v>
      </c>
      <c r="BK1536" s="167">
        <f>ROUND(I1536*H1536,2)</f>
        <v>0</v>
      </c>
      <c r="BL1536" s="92" t="s">
        <v>288</v>
      </c>
      <c r="BM1536" s="166" t="s">
        <v>2307</v>
      </c>
    </row>
    <row r="1537" spans="2:47" s="99" customFormat="1" ht="12">
      <c r="B1537" s="100"/>
      <c r="D1537" s="168" t="s">
        <v>185</v>
      </c>
      <c r="F1537" s="169" t="s">
        <v>2308</v>
      </c>
      <c r="I1537" s="5"/>
      <c r="L1537" s="100"/>
      <c r="M1537" s="170"/>
      <c r="T1537" s="171"/>
      <c r="AT1537" s="92" t="s">
        <v>185</v>
      </c>
      <c r="AU1537" s="92" t="s">
        <v>79</v>
      </c>
    </row>
    <row r="1538" spans="2:63" s="151" customFormat="1" ht="22.9" customHeight="1">
      <c r="B1538" s="152"/>
      <c r="D1538" s="153" t="s">
        <v>70</v>
      </c>
      <c r="E1538" s="161" t="s">
        <v>2309</v>
      </c>
      <c r="F1538" s="161" t="s">
        <v>2310</v>
      </c>
      <c r="I1538" s="3"/>
      <c r="J1538" s="162">
        <f>BK1538</f>
        <v>0</v>
      </c>
      <c r="L1538" s="152"/>
      <c r="M1538" s="156"/>
      <c r="P1538" s="157">
        <f>SUM(P1539:P1767)</f>
        <v>0</v>
      </c>
      <c r="R1538" s="157">
        <f>SUM(R1539:R1767)</f>
        <v>10.276065299999999</v>
      </c>
      <c r="T1538" s="158">
        <f>SUM(T1539:T1767)</f>
        <v>0</v>
      </c>
      <c r="AR1538" s="153" t="s">
        <v>79</v>
      </c>
      <c r="AT1538" s="159" t="s">
        <v>70</v>
      </c>
      <c r="AU1538" s="159" t="s">
        <v>15</v>
      </c>
      <c r="AY1538" s="153" t="s">
        <v>176</v>
      </c>
      <c r="BK1538" s="160">
        <f>SUM(BK1539:BK1767)</f>
        <v>0</v>
      </c>
    </row>
    <row r="1539" spans="2:65" s="99" customFormat="1" ht="24.2" customHeight="1">
      <c r="B1539" s="100"/>
      <c r="C1539" s="206" t="s">
        <v>2311</v>
      </c>
      <c r="D1539" s="206" t="s">
        <v>178</v>
      </c>
      <c r="E1539" s="207" t="s">
        <v>2312</v>
      </c>
      <c r="F1539" s="208" t="s">
        <v>2313</v>
      </c>
      <c r="G1539" s="209" t="s">
        <v>181</v>
      </c>
      <c r="H1539" s="210">
        <v>348.12</v>
      </c>
      <c r="I1539" s="4"/>
      <c r="J1539" s="211">
        <f>ROUND(I1539*H1539,2)</f>
        <v>0</v>
      </c>
      <c r="K1539" s="208" t="s">
        <v>182</v>
      </c>
      <c r="L1539" s="100"/>
      <c r="M1539" s="212" t="s">
        <v>3</v>
      </c>
      <c r="N1539" s="163" t="s">
        <v>42</v>
      </c>
      <c r="P1539" s="164">
        <f>O1539*H1539</f>
        <v>0</v>
      </c>
      <c r="Q1539" s="164">
        <v>0</v>
      </c>
      <c r="R1539" s="164">
        <f>Q1539*H1539</f>
        <v>0</v>
      </c>
      <c r="S1539" s="164">
        <v>0</v>
      </c>
      <c r="T1539" s="165">
        <f>S1539*H1539</f>
        <v>0</v>
      </c>
      <c r="AR1539" s="166" t="s">
        <v>288</v>
      </c>
      <c r="AT1539" s="166" t="s">
        <v>178</v>
      </c>
      <c r="AU1539" s="166" t="s">
        <v>79</v>
      </c>
      <c r="AY1539" s="92" t="s">
        <v>176</v>
      </c>
      <c r="BE1539" s="167">
        <f>IF(N1539="základní",J1539,0)</f>
        <v>0</v>
      </c>
      <c r="BF1539" s="167">
        <f>IF(N1539="snížená",J1539,0)</f>
        <v>0</v>
      </c>
      <c r="BG1539" s="167">
        <f>IF(N1539="zákl. přenesená",J1539,0)</f>
        <v>0</v>
      </c>
      <c r="BH1539" s="167">
        <f>IF(N1539="sníž. přenesená",J1539,0)</f>
        <v>0</v>
      </c>
      <c r="BI1539" s="167">
        <f>IF(N1539="nulová",J1539,0)</f>
        <v>0</v>
      </c>
      <c r="BJ1539" s="92" t="s">
        <v>15</v>
      </c>
      <c r="BK1539" s="167">
        <f>ROUND(I1539*H1539,2)</f>
        <v>0</v>
      </c>
      <c r="BL1539" s="92" t="s">
        <v>288</v>
      </c>
      <c r="BM1539" s="166" t="s">
        <v>2314</v>
      </c>
    </row>
    <row r="1540" spans="2:47" s="99" customFormat="1" ht="12">
      <c r="B1540" s="100"/>
      <c r="D1540" s="168" t="s">
        <v>185</v>
      </c>
      <c r="F1540" s="169" t="s">
        <v>2315</v>
      </c>
      <c r="I1540" s="5"/>
      <c r="L1540" s="100"/>
      <c r="M1540" s="170"/>
      <c r="T1540" s="171"/>
      <c r="AT1540" s="92" t="s">
        <v>185</v>
      </c>
      <c r="AU1540" s="92" t="s">
        <v>79</v>
      </c>
    </row>
    <row r="1541" spans="2:65" s="99" customFormat="1" ht="24.2" customHeight="1">
      <c r="B1541" s="100"/>
      <c r="C1541" s="206" t="s">
        <v>2316</v>
      </c>
      <c r="D1541" s="206" t="s">
        <v>178</v>
      </c>
      <c r="E1541" s="207" t="s">
        <v>2317</v>
      </c>
      <c r="F1541" s="208" t="s">
        <v>2318</v>
      </c>
      <c r="G1541" s="209" t="s">
        <v>181</v>
      </c>
      <c r="H1541" s="210">
        <v>348.12</v>
      </c>
      <c r="I1541" s="4"/>
      <c r="J1541" s="211">
        <f>ROUND(I1541*H1541,2)</f>
        <v>0</v>
      </c>
      <c r="K1541" s="208" t="s">
        <v>182</v>
      </c>
      <c r="L1541" s="100"/>
      <c r="M1541" s="212" t="s">
        <v>3</v>
      </c>
      <c r="N1541" s="163" t="s">
        <v>42</v>
      </c>
      <c r="P1541" s="164">
        <f>O1541*H1541</f>
        <v>0</v>
      </c>
      <c r="Q1541" s="164">
        <v>0.0003</v>
      </c>
      <c r="R1541" s="164">
        <f>Q1541*H1541</f>
        <v>0.10443599999999999</v>
      </c>
      <c r="S1541" s="164">
        <v>0</v>
      </c>
      <c r="T1541" s="165">
        <f>S1541*H1541</f>
        <v>0</v>
      </c>
      <c r="AR1541" s="166" t="s">
        <v>288</v>
      </c>
      <c r="AT1541" s="166" t="s">
        <v>178</v>
      </c>
      <c r="AU1541" s="166" t="s">
        <v>79</v>
      </c>
      <c r="AY1541" s="92" t="s">
        <v>176</v>
      </c>
      <c r="BE1541" s="167">
        <f>IF(N1541="základní",J1541,0)</f>
        <v>0</v>
      </c>
      <c r="BF1541" s="167">
        <f>IF(N1541="snížená",J1541,0)</f>
        <v>0</v>
      </c>
      <c r="BG1541" s="167">
        <f>IF(N1541="zákl. přenesená",J1541,0)</f>
        <v>0</v>
      </c>
      <c r="BH1541" s="167">
        <f>IF(N1541="sníž. přenesená",J1541,0)</f>
        <v>0</v>
      </c>
      <c r="BI1541" s="167">
        <f>IF(N1541="nulová",J1541,0)</f>
        <v>0</v>
      </c>
      <c r="BJ1541" s="92" t="s">
        <v>15</v>
      </c>
      <c r="BK1541" s="167">
        <f>ROUND(I1541*H1541,2)</f>
        <v>0</v>
      </c>
      <c r="BL1541" s="92" t="s">
        <v>288</v>
      </c>
      <c r="BM1541" s="166" t="s">
        <v>2319</v>
      </c>
    </row>
    <row r="1542" spans="2:47" s="99" customFormat="1" ht="12">
      <c r="B1542" s="100"/>
      <c r="D1542" s="168" t="s">
        <v>185</v>
      </c>
      <c r="F1542" s="169" t="s">
        <v>2320</v>
      </c>
      <c r="I1542" s="5"/>
      <c r="L1542" s="100"/>
      <c r="M1542" s="170"/>
      <c r="T1542" s="171"/>
      <c r="AT1542" s="92" t="s">
        <v>185</v>
      </c>
      <c r="AU1542" s="92" t="s">
        <v>79</v>
      </c>
    </row>
    <row r="1543" spans="2:65" s="99" customFormat="1" ht="24.2" customHeight="1">
      <c r="B1543" s="100"/>
      <c r="C1543" s="206" t="s">
        <v>2321</v>
      </c>
      <c r="D1543" s="206" t="s">
        <v>178</v>
      </c>
      <c r="E1543" s="207" t="s">
        <v>2322</v>
      </c>
      <c r="F1543" s="208" t="s">
        <v>2323</v>
      </c>
      <c r="G1543" s="209" t="s">
        <v>181</v>
      </c>
      <c r="H1543" s="210">
        <v>21.615</v>
      </c>
      <c r="I1543" s="4"/>
      <c r="J1543" s="211">
        <f>ROUND(I1543*H1543,2)</f>
        <v>0</v>
      </c>
      <c r="K1543" s="208" t="s">
        <v>182</v>
      </c>
      <c r="L1543" s="100"/>
      <c r="M1543" s="212" t="s">
        <v>3</v>
      </c>
      <c r="N1543" s="163" t="s">
        <v>42</v>
      </c>
      <c r="P1543" s="164">
        <f>O1543*H1543</f>
        <v>0</v>
      </c>
      <c r="Q1543" s="164">
        <v>0.0015</v>
      </c>
      <c r="R1543" s="164">
        <f>Q1543*H1543</f>
        <v>0.0324225</v>
      </c>
      <c r="S1543" s="164">
        <v>0</v>
      </c>
      <c r="T1543" s="165">
        <f>S1543*H1543</f>
        <v>0</v>
      </c>
      <c r="AR1543" s="166" t="s">
        <v>288</v>
      </c>
      <c r="AT1543" s="166" t="s">
        <v>178</v>
      </c>
      <c r="AU1543" s="166" t="s">
        <v>79</v>
      </c>
      <c r="AY1543" s="92" t="s">
        <v>176</v>
      </c>
      <c r="BE1543" s="167">
        <f>IF(N1543="základní",J1543,0)</f>
        <v>0</v>
      </c>
      <c r="BF1543" s="167">
        <f>IF(N1543="snížená",J1543,0)</f>
        <v>0</v>
      </c>
      <c r="BG1543" s="167">
        <f>IF(N1543="zákl. přenesená",J1543,0)</f>
        <v>0</v>
      </c>
      <c r="BH1543" s="167">
        <f>IF(N1543="sníž. přenesená",J1543,0)</f>
        <v>0</v>
      </c>
      <c r="BI1543" s="167">
        <f>IF(N1543="nulová",J1543,0)</f>
        <v>0</v>
      </c>
      <c r="BJ1543" s="92" t="s">
        <v>15</v>
      </c>
      <c r="BK1543" s="167">
        <f>ROUND(I1543*H1543,2)</f>
        <v>0</v>
      </c>
      <c r="BL1543" s="92" t="s">
        <v>288</v>
      </c>
      <c r="BM1543" s="166" t="s">
        <v>2324</v>
      </c>
    </row>
    <row r="1544" spans="2:47" s="99" customFormat="1" ht="12">
      <c r="B1544" s="100"/>
      <c r="D1544" s="168" t="s">
        <v>185</v>
      </c>
      <c r="F1544" s="169" t="s">
        <v>2325</v>
      </c>
      <c r="I1544" s="5"/>
      <c r="L1544" s="100"/>
      <c r="M1544" s="170"/>
      <c r="T1544" s="171"/>
      <c r="AT1544" s="92" t="s">
        <v>185</v>
      </c>
      <c r="AU1544" s="92" t="s">
        <v>79</v>
      </c>
    </row>
    <row r="1545" spans="2:51" s="180" customFormat="1" ht="12">
      <c r="B1545" s="181"/>
      <c r="D1545" s="174" t="s">
        <v>187</v>
      </c>
      <c r="E1545" s="182" t="s">
        <v>3</v>
      </c>
      <c r="F1545" s="183" t="s">
        <v>2162</v>
      </c>
      <c r="H1545" s="182" t="s">
        <v>3</v>
      </c>
      <c r="I1545" s="7"/>
      <c r="L1545" s="181"/>
      <c r="M1545" s="184"/>
      <c r="T1545" s="185"/>
      <c r="AT1545" s="182" t="s">
        <v>187</v>
      </c>
      <c r="AU1545" s="182" t="s">
        <v>79</v>
      </c>
      <c r="AV1545" s="180" t="s">
        <v>15</v>
      </c>
      <c r="AW1545" s="180" t="s">
        <v>33</v>
      </c>
      <c r="AX1545" s="180" t="s">
        <v>71</v>
      </c>
      <c r="AY1545" s="182" t="s">
        <v>176</v>
      </c>
    </row>
    <row r="1546" spans="2:51" s="180" customFormat="1" ht="12">
      <c r="B1546" s="181"/>
      <c r="D1546" s="174" t="s">
        <v>187</v>
      </c>
      <c r="E1546" s="182" t="s">
        <v>3</v>
      </c>
      <c r="F1546" s="183" t="s">
        <v>933</v>
      </c>
      <c r="H1546" s="182" t="s">
        <v>3</v>
      </c>
      <c r="I1546" s="7"/>
      <c r="L1546" s="181"/>
      <c r="M1546" s="184"/>
      <c r="T1546" s="185"/>
      <c r="AT1546" s="182" t="s">
        <v>187</v>
      </c>
      <c r="AU1546" s="182" t="s">
        <v>79</v>
      </c>
      <c r="AV1546" s="180" t="s">
        <v>15</v>
      </c>
      <c r="AW1546" s="180" t="s">
        <v>33</v>
      </c>
      <c r="AX1546" s="180" t="s">
        <v>71</v>
      </c>
      <c r="AY1546" s="182" t="s">
        <v>176</v>
      </c>
    </row>
    <row r="1547" spans="2:51" s="172" customFormat="1" ht="12">
      <c r="B1547" s="173"/>
      <c r="D1547" s="174" t="s">
        <v>187</v>
      </c>
      <c r="E1547" s="175" t="s">
        <v>3</v>
      </c>
      <c r="F1547" s="176" t="s">
        <v>2326</v>
      </c>
      <c r="H1547" s="177">
        <v>4.72</v>
      </c>
      <c r="I1547" s="6"/>
      <c r="L1547" s="173"/>
      <c r="M1547" s="178"/>
      <c r="T1547" s="179"/>
      <c r="AT1547" s="175" t="s">
        <v>187</v>
      </c>
      <c r="AU1547" s="175" t="s">
        <v>79</v>
      </c>
      <c r="AV1547" s="172" t="s">
        <v>79</v>
      </c>
      <c r="AW1547" s="172" t="s">
        <v>33</v>
      </c>
      <c r="AX1547" s="172" t="s">
        <v>71</v>
      </c>
      <c r="AY1547" s="175" t="s">
        <v>176</v>
      </c>
    </row>
    <row r="1548" spans="2:51" s="172" customFormat="1" ht="12">
      <c r="B1548" s="173"/>
      <c r="D1548" s="174" t="s">
        <v>187</v>
      </c>
      <c r="E1548" s="175" t="s">
        <v>3</v>
      </c>
      <c r="F1548" s="176" t="s">
        <v>2327</v>
      </c>
      <c r="H1548" s="177">
        <v>-0.105</v>
      </c>
      <c r="I1548" s="6"/>
      <c r="L1548" s="173"/>
      <c r="M1548" s="178"/>
      <c r="T1548" s="179"/>
      <c r="AT1548" s="175" t="s">
        <v>187</v>
      </c>
      <c r="AU1548" s="175" t="s">
        <v>79</v>
      </c>
      <c r="AV1548" s="172" t="s">
        <v>79</v>
      </c>
      <c r="AW1548" s="172" t="s">
        <v>33</v>
      </c>
      <c r="AX1548" s="172" t="s">
        <v>71</v>
      </c>
      <c r="AY1548" s="175" t="s">
        <v>176</v>
      </c>
    </row>
    <row r="1549" spans="2:51" s="180" customFormat="1" ht="12">
      <c r="B1549" s="181"/>
      <c r="D1549" s="174" t="s">
        <v>187</v>
      </c>
      <c r="E1549" s="182" t="s">
        <v>3</v>
      </c>
      <c r="F1549" s="183" t="s">
        <v>951</v>
      </c>
      <c r="H1549" s="182" t="s">
        <v>3</v>
      </c>
      <c r="I1549" s="7"/>
      <c r="L1549" s="181"/>
      <c r="M1549" s="184"/>
      <c r="T1549" s="185"/>
      <c r="AT1549" s="182" t="s">
        <v>187</v>
      </c>
      <c r="AU1549" s="182" t="s">
        <v>79</v>
      </c>
      <c r="AV1549" s="180" t="s">
        <v>15</v>
      </c>
      <c r="AW1549" s="180" t="s">
        <v>33</v>
      </c>
      <c r="AX1549" s="180" t="s">
        <v>71</v>
      </c>
      <c r="AY1549" s="182" t="s">
        <v>176</v>
      </c>
    </row>
    <row r="1550" spans="2:51" s="172" customFormat="1" ht="12">
      <c r="B1550" s="173"/>
      <c r="D1550" s="174" t="s">
        <v>187</v>
      </c>
      <c r="E1550" s="175" t="s">
        <v>3</v>
      </c>
      <c r="F1550" s="176" t="s">
        <v>2328</v>
      </c>
      <c r="H1550" s="177">
        <v>9.6</v>
      </c>
      <c r="I1550" s="6"/>
      <c r="L1550" s="173"/>
      <c r="M1550" s="178"/>
      <c r="T1550" s="179"/>
      <c r="AT1550" s="175" t="s">
        <v>187</v>
      </c>
      <c r="AU1550" s="175" t="s">
        <v>79</v>
      </c>
      <c r="AV1550" s="172" t="s">
        <v>79</v>
      </c>
      <c r="AW1550" s="172" t="s">
        <v>33</v>
      </c>
      <c r="AX1550" s="172" t="s">
        <v>71</v>
      </c>
      <c r="AY1550" s="175" t="s">
        <v>176</v>
      </c>
    </row>
    <row r="1551" spans="2:51" s="172" customFormat="1" ht="12">
      <c r="B1551" s="173"/>
      <c r="D1551" s="174" t="s">
        <v>187</v>
      </c>
      <c r="E1551" s="175" t="s">
        <v>3</v>
      </c>
      <c r="F1551" s="176" t="s">
        <v>2329</v>
      </c>
      <c r="H1551" s="177">
        <v>-1.5</v>
      </c>
      <c r="I1551" s="6"/>
      <c r="L1551" s="173"/>
      <c r="M1551" s="178"/>
      <c r="T1551" s="179"/>
      <c r="AT1551" s="175" t="s">
        <v>187</v>
      </c>
      <c r="AU1551" s="175" t="s">
        <v>79</v>
      </c>
      <c r="AV1551" s="172" t="s">
        <v>79</v>
      </c>
      <c r="AW1551" s="172" t="s">
        <v>33</v>
      </c>
      <c r="AX1551" s="172" t="s">
        <v>71</v>
      </c>
      <c r="AY1551" s="175" t="s">
        <v>176</v>
      </c>
    </row>
    <row r="1552" spans="2:51" s="180" customFormat="1" ht="12">
      <c r="B1552" s="181"/>
      <c r="D1552" s="174" t="s">
        <v>187</v>
      </c>
      <c r="E1552" s="182" t="s">
        <v>3</v>
      </c>
      <c r="F1552" s="183" t="s">
        <v>960</v>
      </c>
      <c r="H1552" s="182" t="s">
        <v>3</v>
      </c>
      <c r="I1552" s="7"/>
      <c r="L1552" s="181"/>
      <c r="M1552" s="184"/>
      <c r="T1552" s="185"/>
      <c r="AT1552" s="182" t="s">
        <v>187</v>
      </c>
      <c r="AU1552" s="182" t="s">
        <v>79</v>
      </c>
      <c r="AV1552" s="180" t="s">
        <v>15</v>
      </c>
      <c r="AW1552" s="180" t="s">
        <v>33</v>
      </c>
      <c r="AX1552" s="180" t="s">
        <v>71</v>
      </c>
      <c r="AY1552" s="182" t="s">
        <v>176</v>
      </c>
    </row>
    <row r="1553" spans="2:51" s="172" customFormat="1" ht="12">
      <c r="B1553" s="173"/>
      <c r="D1553" s="174" t="s">
        <v>187</v>
      </c>
      <c r="E1553" s="175" t="s">
        <v>3</v>
      </c>
      <c r="F1553" s="176" t="s">
        <v>2330</v>
      </c>
      <c r="H1553" s="177">
        <v>10.4</v>
      </c>
      <c r="I1553" s="6"/>
      <c r="L1553" s="173"/>
      <c r="M1553" s="178"/>
      <c r="T1553" s="179"/>
      <c r="AT1553" s="175" t="s">
        <v>187</v>
      </c>
      <c r="AU1553" s="175" t="s">
        <v>79</v>
      </c>
      <c r="AV1553" s="172" t="s">
        <v>79</v>
      </c>
      <c r="AW1553" s="172" t="s">
        <v>33</v>
      </c>
      <c r="AX1553" s="172" t="s">
        <v>71</v>
      </c>
      <c r="AY1553" s="175" t="s">
        <v>176</v>
      </c>
    </row>
    <row r="1554" spans="2:51" s="172" customFormat="1" ht="12">
      <c r="B1554" s="173"/>
      <c r="D1554" s="174" t="s">
        <v>187</v>
      </c>
      <c r="E1554" s="175" t="s">
        <v>3</v>
      </c>
      <c r="F1554" s="176" t="s">
        <v>2329</v>
      </c>
      <c r="H1554" s="177">
        <v>-1.5</v>
      </c>
      <c r="I1554" s="6"/>
      <c r="L1554" s="173"/>
      <c r="M1554" s="178"/>
      <c r="T1554" s="179"/>
      <c r="AT1554" s="175" t="s">
        <v>187</v>
      </c>
      <c r="AU1554" s="175" t="s">
        <v>79</v>
      </c>
      <c r="AV1554" s="172" t="s">
        <v>79</v>
      </c>
      <c r="AW1554" s="172" t="s">
        <v>33</v>
      </c>
      <c r="AX1554" s="172" t="s">
        <v>71</v>
      </c>
      <c r="AY1554" s="175" t="s">
        <v>176</v>
      </c>
    </row>
    <row r="1555" spans="2:51" s="186" customFormat="1" ht="12">
      <c r="B1555" s="187"/>
      <c r="D1555" s="174" t="s">
        <v>187</v>
      </c>
      <c r="E1555" s="188" t="s">
        <v>3</v>
      </c>
      <c r="F1555" s="189" t="s">
        <v>206</v>
      </c>
      <c r="H1555" s="190">
        <v>21.615</v>
      </c>
      <c r="I1555" s="8"/>
      <c r="L1555" s="187"/>
      <c r="M1555" s="191"/>
      <c r="T1555" s="192"/>
      <c r="AT1555" s="188" t="s">
        <v>187</v>
      </c>
      <c r="AU1555" s="188" t="s">
        <v>79</v>
      </c>
      <c r="AV1555" s="186" t="s">
        <v>183</v>
      </c>
      <c r="AW1555" s="186" t="s">
        <v>33</v>
      </c>
      <c r="AX1555" s="186" t="s">
        <v>15</v>
      </c>
      <c r="AY1555" s="188" t="s">
        <v>176</v>
      </c>
    </row>
    <row r="1556" spans="2:65" s="99" customFormat="1" ht="37.9" customHeight="1">
      <c r="B1556" s="100"/>
      <c r="C1556" s="206" t="s">
        <v>2331</v>
      </c>
      <c r="D1556" s="206" t="s">
        <v>178</v>
      </c>
      <c r="E1556" s="207" t="s">
        <v>2332</v>
      </c>
      <c r="F1556" s="208" t="s">
        <v>2333</v>
      </c>
      <c r="G1556" s="209" t="s">
        <v>181</v>
      </c>
      <c r="H1556" s="210">
        <v>348.12</v>
      </c>
      <c r="I1556" s="4"/>
      <c r="J1556" s="211">
        <f>ROUND(I1556*H1556,2)</f>
        <v>0</v>
      </c>
      <c r="K1556" s="208" t="s">
        <v>182</v>
      </c>
      <c r="L1556" s="100"/>
      <c r="M1556" s="212" t="s">
        <v>3</v>
      </c>
      <c r="N1556" s="163" t="s">
        <v>42</v>
      </c>
      <c r="P1556" s="164">
        <f>O1556*H1556</f>
        <v>0</v>
      </c>
      <c r="Q1556" s="164">
        <v>0.009</v>
      </c>
      <c r="R1556" s="164">
        <f>Q1556*H1556</f>
        <v>3.1330799999999996</v>
      </c>
      <c r="S1556" s="164">
        <v>0</v>
      </c>
      <c r="T1556" s="165">
        <f>S1556*H1556</f>
        <v>0</v>
      </c>
      <c r="AR1556" s="166" t="s">
        <v>288</v>
      </c>
      <c r="AT1556" s="166" t="s">
        <v>178</v>
      </c>
      <c r="AU1556" s="166" t="s">
        <v>79</v>
      </c>
      <c r="AY1556" s="92" t="s">
        <v>176</v>
      </c>
      <c r="BE1556" s="167">
        <f>IF(N1556="základní",J1556,0)</f>
        <v>0</v>
      </c>
      <c r="BF1556" s="167">
        <f>IF(N1556="snížená",J1556,0)</f>
        <v>0</v>
      </c>
      <c r="BG1556" s="167">
        <f>IF(N1556="zákl. přenesená",J1556,0)</f>
        <v>0</v>
      </c>
      <c r="BH1556" s="167">
        <f>IF(N1556="sníž. přenesená",J1556,0)</f>
        <v>0</v>
      </c>
      <c r="BI1556" s="167">
        <f>IF(N1556="nulová",J1556,0)</f>
        <v>0</v>
      </c>
      <c r="BJ1556" s="92" t="s">
        <v>15</v>
      </c>
      <c r="BK1556" s="167">
        <f>ROUND(I1556*H1556,2)</f>
        <v>0</v>
      </c>
      <c r="BL1556" s="92" t="s">
        <v>288</v>
      </c>
      <c r="BM1556" s="166" t="s">
        <v>2334</v>
      </c>
    </row>
    <row r="1557" spans="2:47" s="99" customFormat="1" ht="12">
      <c r="B1557" s="100"/>
      <c r="D1557" s="168" t="s">
        <v>185</v>
      </c>
      <c r="F1557" s="169" t="s">
        <v>2335</v>
      </c>
      <c r="I1557" s="5"/>
      <c r="L1557" s="100"/>
      <c r="M1557" s="170"/>
      <c r="T1557" s="171"/>
      <c r="AT1557" s="92" t="s">
        <v>185</v>
      </c>
      <c r="AU1557" s="92" t="s">
        <v>79</v>
      </c>
    </row>
    <row r="1558" spans="2:51" s="180" customFormat="1" ht="12">
      <c r="B1558" s="181"/>
      <c r="D1558" s="174" t="s">
        <v>187</v>
      </c>
      <c r="E1558" s="182" t="s">
        <v>3</v>
      </c>
      <c r="F1558" s="183" t="s">
        <v>915</v>
      </c>
      <c r="H1558" s="182" t="s">
        <v>3</v>
      </c>
      <c r="I1558" s="7"/>
      <c r="L1558" s="181"/>
      <c r="M1558" s="184"/>
      <c r="T1558" s="185"/>
      <c r="AT1558" s="182" t="s">
        <v>187</v>
      </c>
      <c r="AU1558" s="182" t="s">
        <v>79</v>
      </c>
      <c r="AV1558" s="180" t="s">
        <v>15</v>
      </c>
      <c r="AW1558" s="180" t="s">
        <v>33</v>
      </c>
      <c r="AX1558" s="180" t="s">
        <v>71</v>
      </c>
      <c r="AY1558" s="182" t="s">
        <v>176</v>
      </c>
    </row>
    <row r="1559" spans="2:51" s="172" customFormat="1" ht="12">
      <c r="B1559" s="173"/>
      <c r="D1559" s="174" t="s">
        <v>187</v>
      </c>
      <c r="E1559" s="175" t="s">
        <v>3</v>
      </c>
      <c r="F1559" s="176" t="s">
        <v>2336</v>
      </c>
      <c r="H1559" s="177">
        <v>23.92</v>
      </c>
      <c r="I1559" s="6"/>
      <c r="L1559" s="173"/>
      <c r="M1559" s="178"/>
      <c r="T1559" s="179"/>
      <c r="AT1559" s="175" t="s">
        <v>187</v>
      </c>
      <c r="AU1559" s="175" t="s">
        <v>79</v>
      </c>
      <c r="AV1559" s="172" t="s">
        <v>79</v>
      </c>
      <c r="AW1559" s="172" t="s">
        <v>33</v>
      </c>
      <c r="AX1559" s="172" t="s">
        <v>71</v>
      </c>
      <c r="AY1559" s="175" t="s">
        <v>176</v>
      </c>
    </row>
    <row r="1560" spans="2:51" s="172" customFormat="1" ht="12">
      <c r="B1560" s="173"/>
      <c r="D1560" s="174" t="s">
        <v>187</v>
      </c>
      <c r="E1560" s="175" t="s">
        <v>3</v>
      </c>
      <c r="F1560" s="176" t="s">
        <v>2337</v>
      </c>
      <c r="H1560" s="177">
        <v>-3.6</v>
      </c>
      <c r="I1560" s="6"/>
      <c r="L1560" s="173"/>
      <c r="M1560" s="178"/>
      <c r="T1560" s="179"/>
      <c r="AT1560" s="175" t="s">
        <v>187</v>
      </c>
      <c r="AU1560" s="175" t="s">
        <v>79</v>
      </c>
      <c r="AV1560" s="172" t="s">
        <v>79</v>
      </c>
      <c r="AW1560" s="172" t="s">
        <v>33</v>
      </c>
      <c r="AX1560" s="172" t="s">
        <v>71</v>
      </c>
      <c r="AY1560" s="175" t="s">
        <v>176</v>
      </c>
    </row>
    <row r="1561" spans="2:51" s="180" customFormat="1" ht="12">
      <c r="B1561" s="181"/>
      <c r="D1561" s="174" t="s">
        <v>187</v>
      </c>
      <c r="E1561" s="182" t="s">
        <v>3</v>
      </c>
      <c r="F1561" s="183" t="s">
        <v>918</v>
      </c>
      <c r="H1561" s="182" t="s">
        <v>3</v>
      </c>
      <c r="I1561" s="7"/>
      <c r="L1561" s="181"/>
      <c r="M1561" s="184"/>
      <c r="T1561" s="185"/>
      <c r="AT1561" s="182" t="s">
        <v>187</v>
      </c>
      <c r="AU1561" s="182" t="s">
        <v>79</v>
      </c>
      <c r="AV1561" s="180" t="s">
        <v>15</v>
      </c>
      <c r="AW1561" s="180" t="s">
        <v>33</v>
      </c>
      <c r="AX1561" s="180" t="s">
        <v>71</v>
      </c>
      <c r="AY1561" s="182" t="s">
        <v>176</v>
      </c>
    </row>
    <row r="1562" spans="2:51" s="172" customFormat="1" ht="12">
      <c r="B1562" s="173"/>
      <c r="D1562" s="174" t="s">
        <v>187</v>
      </c>
      <c r="E1562" s="175" t="s">
        <v>3</v>
      </c>
      <c r="F1562" s="176" t="s">
        <v>2338</v>
      </c>
      <c r="H1562" s="177">
        <v>29.68</v>
      </c>
      <c r="I1562" s="6"/>
      <c r="L1562" s="173"/>
      <c r="M1562" s="178"/>
      <c r="T1562" s="179"/>
      <c r="AT1562" s="175" t="s">
        <v>187</v>
      </c>
      <c r="AU1562" s="175" t="s">
        <v>79</v>
      </c>
      <c r="AV1562" s="172" t="s">
        <v>79</v>
      </c>
      <c r="AW1562" s="172" t="s">
        <v>33</v>
      </c>
      <c r="AX1562" s="172" t="s">
        <v>71</v>
      </c>
      <c r="AY1562" s="175" t="s">
        <v>176</v>
      </c>
    </row>
    <row r="1563" spans="2:51" s="172" customFormat="1" ht="12">
      <c r="B1563" s="173"/>
      <c r="D1563" s="174" t="s">
        <v>187</v>
      </c>
      <c r="E1563" s="175" t="s">
        <v>3</v>
      </c>
      <c r="F1563" s="176" t="s">
        <v>2339</v>
      </c>
      <c r="H1563" s="177">
        <v>-4.2</v>
      </c>
      <c r="I1563" s="6"/>
      <c r="L1563" s="173"/>
      <c r="M1563" s="178"/>
      <c r="T1563" s="179"/>
      <c r="AT1563" s="175" t="s">
        <v>187</v>
      </c>
      <c r="AU1563" s="175" t="s">
        <v>79</v>
      </c>
      <c r="AV1563" s="172" t="s">
        <v>79</v>
      </c>
      <c r="AW1563" s="172" t="s">
        <v>33</v>
      </c>
      <c r="AX1563" s="172" t="s">
        <v>71</v>
      </c>
      <c r="AY1563" s="175" t="s">
        <v>176</v>
      </c>
    </row>
    <row r="1564" spans="2:51" s="180" customFormat="1" ht="12">
      <c r="B1564" s="181"/>
      <c r="D1564" s="174" t="s">
        <v>187</v>
      </c>
      <c r="E1564" s="182" t="s">
        <v>3</v>
      </c>
      <c r="F1564" s="183" t="s">
        <v>921</v>
      </c>
      <c r="H1564" s="182" t="s">
        <v>3</v>
      </c>
      <c r="I1564" s="7"/>
      <c r="L1564" s="181"/>
      <c r="M1564" s="184"/>
      <c r="T1564" s="185"/>
      <c r="AT1564" s="182" t="s">
        <v>187</v>
      </c>
      <c r="AU1564" s="182" t="s">
        <v>79</v>
      </c>
      <c r="AV1564" s="180" t="s">
        <v>15</v>
      </c>
      <c r="AW1564" s="180" t="s">
        <v>33</v>
      </c>
      <c r="AX1564" s="180" t="s">
        <v>71</v>
      </c>
      <c r="AY1564" s="182" t="s">
        <v>176</v>
      </c>
    </row>
    <row r="1565" spans="2:51" s="172" customFormat="1" ht="12">
      <c r="B1565" s="173"/>
      <c r="D1565" s="174" t="s">
        <v>187</v>
      </c>
      <c r="E1565" s="175" t="s">
        <v>3</v>
      </c>
      <c r="F1565" s="176" t="s">
        <v>2340</v>
      </c>
      <c r="H1565" s="177">
        <v>39.22</v>
      </c>
      <c r="I1565" s="6"/>
      <c r="L1565" s="173"/>
      <c r="M1565" s="178"/>
      <c r="T1565" s="179"/>
      <c r="AT1565" s="175" t="s">
        <v>187</v>
      </c>
      <c r="AU1565" s="175" t="s">
        <v>79</v>
      </c>
      <c r="AV1565" s="172" t="s">
        <v>79</v>
      </c>
      <c r="AW1565" s="172" t="s">
        <v>33</v>
      </c>
      <c r="AX1565" s="172" t="s">
        <v>71</v>
      </c>
      <c r="AY1565" s="175" t="s">
        <v>176</v>
      </c>
    </row>
    <row r="1566" spans="2:51" s="172" customFormat="1" ht="12">
      <c r="B1566" s="173"/>
      <c r="D1566" s="174" t="s">
        <v>187</v>
      </c>
      <c r="E1566" s="175" t="s">
        <v>3</v>
      </c>
      <c r="F1566" s="176" t="s">
        <v>2341</v>
      </c>
      <c r="H1566" s="177">
        <v>-6.8</v>
      </c>
      <c r="I1566" s="6"/>
      <c r="L1566" s="173"/>
      <c r="M1566" s="178"/>
      <c r="T1566" s="179"/>
      <c r="AT1566" s="175" t="s">
        <v>187</v>
      </c>
      <c r="AU1566" s="175" t="s">
        <v>79</v>
      </c>
      <c r="AV1566" s="172" t="s">
        <v>79</v>
      </c>
      <c r="AW1566" s="172" t="s">
        <v>33</v>
      </c>
      <c r="AX1566" s="172" t="s">
        <v>71</v>
      </c>
      <c r="AY1566" s="175" t="s">
        <v>176</v>
      </c>
    </row>
    <row r="1567" spans="2:51" s="180" customFormat="1" ht="12">
      <c r="B1567" s="181"/>
      <c r="D1567" s="174" t="s">
        <v>187</v>
      </c>
      <c r="E1567" s="182" t="s">
        <v>3</v>
      </c>
      <c r="F1567" s="183" t="s">
        <v>924</v>
      </c>
      <c r="H1567" s="182" t="s">
        <v>3</v>
      </c>
      <c r="I1567" s="7"/>
      <c r="L1567" s="181"/>
      <c r="M1567" s="184"/>
      <c r="T1567" s="185"/>
      <c r="AT1567" s="182" t="s">
        <v>187</v>
      </c>
      <c r="AU1567" s="182" t="s">
        <v>79</v>
      </c>
      <c r="AV1567" s="180" t="s">
        <v>15</v>
      </c>
      <c r="AW1567" s="180" t="s">
        <v>33</v>
      </c>
      <c r="AX1567" s="180" t="s">
        <v>71</v>
      </c>
      <c r="AY1567" s="182" t="s">
        <v>176</v>
      </c>
    </row>
    <row r="1568" spans="2:51" s="172" customFormat="1" ht="12">
      <c r="B1568" s="173"/>
      <c r="D1568" s="174" t="s">
        <v>187</v>
      </c>
      <c r="E1568" s="175" t="s">
        <v>3</v>
      </c>
      <c r="F1568" s="176" t="s">
        <v>2342</v>
      </c>
      <c r="H1568" s="177">
        <v>20.2</v>
      </c>
      <c r="I1568" s="6"/>
      <c r="L1568" s="173"/>
      <c r="M1568" s="178"/>
      <c r="T1568" s="179"/>
      <c r="AT1568" s="175" t="s">
        <v>187</v>
      </c>
      <c r="AU1568" s="175" t="s">
        <v>79</v>
      </c>
      <c r="AV1568" s="172" t="s">
        <v>79</v>
      </c>
      <c r="AW1568" s="172" t="s">
        <v>33</v>
      </c>
      <c r="AX1568" s="172" t="s">
        <v>71</v>
      </c>
      <c r="AY1568" s="175" t="s">
        <v>176</v>
      </c>
    </row>
    <row r="1569" spans="2:51" s="172" customFormat="1" ht="12">
      <c r="B1569" s="173"/>
      <c r="D1569" s="174" t="s">
        <v>187</v>
      </c>
      <c r="E1569" s="175" t="s">
        <v>3</v>
      </c>
      <c r="F1569" s="176" t="s">
        <v>473</v>
      </c>
      <c r="H1569" s="177">
        <v>-1.8</v>
      </c>
      <c r="I1569" s="6"/>
      <c r="L1569" s="173"/>
      <c r="M1569" s="178"/>
      <c r="T1569" s="179"/>
      <c r="AT1569" s="175" t="s">
        <v>187</v>
      </c>
      <c r="AU1569" s="175" t="s">
        <v>79</v>
      </c>
      <c r="AV1569" s="172" t="s">
        <v>79</v>
      </c>
      <c r="AW1569" s="172" t="s">
        <v>33</v>
      </c>
      <c r="AX1569" s="172" t="s">
        <v>71</v>
      </c>
      <c r="AY1569" s="175" t="s">
        <v>176</v>
      </c>
    </row>
    <row r="1570" spans="2:51" s="180" customFormat="1" ht="12">
      <c r="B1570" s="181"/>
      <c r="D1570" s="174" t="s">
        <v>187</v>
      </c>
      <c r="E1570" s="182" t="s">
        <v>3</v>
      </c>
      <c r="F1570" s="183" t="s">
        <v>927</v>
      </c>
      <c r="H1570" s="182" t="s">
        <v>3</v>
      </c>
      <c r="I1570" s="7"/>
      <c r="L1570" s="181"/>
      <c r="M1570" s="184"/>
      <c r="T1570" s="185"/>
      <c r="AT1570" s="182" t="s">
        <v>187</v>
      </c>
      <c r="AU1570" s="182" t="s">
        <v>79</v>
      </c>
      <c r="AV1570" s="180" t="s">
        <v>15</v>
      </c>
      <c r="AW1570" s="180" t="s">
        <v>33</v>
      </c>
      <c r="AX1570" s="180" t="s">
        <v>71</v>
      </c>
      <c r="AY1570" s="182" t="s">
        <v>176</v>
      </c>
    </row>
    <row r="1571" spans="2:51" s="172" customFormat="1" ht="12">
      <c r="B1571" s="173"/>
      <c r="D1571" s="174" t="s">
        <v>187</v>
      </c>
      <c r="E1571" s="175" t="s">
        <v>3</v>
      </c>
      <c r="F1571" s="176" t="s">
        <v>2343</v>
      </c>
      <c r="H1571" s="177">
        <v>10.36</v>
      </c>
      <c r="I1571" s="6"/>
      <c r="L1571" s="173"/>
      <c r="M1571" s="178"/>
      <c r="T1571" s="179"/>
      <c r="AT1571" s="175" t="s">
        <v>187</v>
      </c>
      <c r="AU1571" s="175" t="s">
        <v>79</v>
      </c>
      <c r="AV1571" s="172" t="s">
        <v>79</v>
      </c>
      <c r="AW1571" s="172" t="s">
        <v>33</v>
      </c>
      <c r="AX1571" s="172" t="s">
        <v>71</v>
      </c>
      <c r="AY1571" s="175" t="s">
        <v>176</v>
      </c>
    </row>
    <row r="1572" spans="2:51" s="172" customFormat="1" ht="12">
      <c r="B1572" s="173"/>
      <c r="D1572" s="174" t="s">
        <v>187</v>
      </c>
      <c r="E1572" s="175" t="s">
        <v>3</v>
      </c>
      <c r="F1572" s="176" t="s">
        <v>2344</v>
      </c>
      <c r="H1572" s="177">
        <v>-2.8</v>
      </c>
      <c r="I1572" s="6"/>
      <c r="L1572" s="173"/>
      <c r="M1572" s="178"/>
      <c r="T1572" s="179"/>
      <c r="AT1572" s="175" t="s">
        <v>187</v>
      </c>
      <c r="AU1572" s="175" t="s">
        <v>79</v>
      </c>
      <c r="AV1572" s="172" t="s">
        <v>79</v>
      </c>
      <c r="AW1572" s="172" t="s">
        <v>33</v>
      </c>
      <c r="AX1572" s="172" t="s">
        <v>71</v>
      </c>
      <c r="AY1572" s="175" t="s">
        <v>176</v>
      </c>
    </row>
    <row r="1573" spans="2:51" s="180" customFormat="1" ht="12">
      <c r="B1573" s="181"/>
      <c r="D1573" s="174" t="s">
        <v>187</v>
      </c>
      <c r="E1573" s="182" t="s">
        <v>3</v>
      </c>
      <c r="F1573" s="183" t="s">
        <v>930</v>
      </c>
      <c r="H1573" s="182" t="s">
        <v>3</v>
      </c>
      <c r="I1573" s="7"/>
      <c r="L1573" s="181"/>
      <c r="M1573" s="184"/>
      <c r="T1573" s="185"/>
      <c r="AT1573" s="182" t="s">
        <v>187</v>
      </c>
      <c r="AU1573" s="182" t="s">
        <v>79</v>
      </c>
      <c r="AV1573" s="180" t="s">
        <v>15</v>
      </c>
      <c r="AW1573" s="180" t="s">
        <v>33</v>
      </c>
      <c r="AX1573" s="180" t="s">
        <v>71</v>
      </c>
      <c r="AY1573" s="182" t="s">
        <v>176</v>
      </c>
    </row>
    <row r="1574" spans="2:51" s="172" customFormat="1" ht="12">
      <c r="B1574" s="173"/>
      <c r="D1574" s="174" t="s">
        <v>187</v>
      </c>
      <c r="E1574" s="175" t="s">
        <v>3</v>
      </c>
      <c r="F1574" s="176" t="s">
        <v>2345</v>
      </c>
      <c r="H1574" s="177">
        <v>12</v>
      </c>
      <c r="I1574" s="6"/>
      <c r="L1574" s="173"/>
      <c r="M1574" s="178"/>
      <c r="T1574" s="179"/>
      <c r="AT1574" s="175" t="s">
        <v>187</v>
      </c>
      <c r="AU1574" s="175" t="s">
        <v>79</v>
      </c>
      <c r="AV1574" s="172" t="s">
        <v>79</v>
      </c>
      <c r="AW1574" s="172" t="s">
        <v>33</v>
      </c>
      <c r="AX1574" s="172" t="s">
        <v>71</v>
      </c>
      <c r="AY1574" s="175" t="s">
        <v>176</v>
      </c>
    </row>
    <row r="1575" spans="2:51" s="172" customFormat="1" ht="12">
      <c r="B1575" s="173"/>
      <c r="D1575" s="174" t="s">
        <v>187</v>
      </c>
      <c r="E1575" s="175" t="s">
        <v>3</v>
      </c>
      <c r="F1575" s="176" t="s">
        <v>2346</v>
      </c>
      <c r="H1575" s="177">
        <v>-1.4</v>
      </c>
      <c r="I1575" s="6"/>
      <c r="L1575" s="173"/>
      <c r="M1575" s="178"/>
      <c r="T1575" s="179"/>
      <c r="AT1575" s="175" t="s">
        <v>187</v>
      </c>
      <c r="AU1575" s="175" t="s">
        <v>79</v>
      </c>
      <c r="AV1575" s="172" t="s">
        <v>79</v>
      </c>
      <c r="AW1575" s="172" t="s">
        <v>33</v>
      </c>
      <c r="AX1575" s="172" t="s">
        <v>71</v>
      </c>
      <c r="AY1575" s="175" t="s">
        <v>176</v>
      </c>
    </row>
    <row r="1576" spans="2:51" s="180" customFormat="1" ht="12">
      <c r="B1576" s="181"/>
      <c r="D1576" s="174" t="s">
        <v>187</v>
      </c>
      <c r="E1576" s="182" t="s">
        <v>3</v>
      </c>
      <c r="F1576" s="183" t="s">
        <v>933</v>
      </c>
      <c r="H1576" s="182" t="s">
        <v>3</v>
      </c>
      <c r="I1576" s="7"/>
      <c r="L1576" s="181"/>
      <c r="M1576" s="184"/>
      <c r="T1576" s="185"/>
      <c r="AT1576" s="182" t="s">
        <v>187</v>
      </c>
      <c r="AU1576" s="182" t="s">
        <v>79</v>
      </c>
      <c r="AV1576" s="180" t="s">
        <v>15</v>
      </c>
      <c r="AW1576" s="180" t="s">
        <v>33</v>
      </c>
      <c r="AX1576" s="180" t="s">
        <v>71</v>
      </c>
      <c r="AY1576" s="182" t="s">
        <v>176</v>
      </c>
    </row>
    <row r="1577" spans="2:51" s="172" customFormat="1" ht="12">
      <c r="B1577" s="173"/>
      <c r="D1577" s="174" t="s">
        <v>187</v>
      </c>
      <c r="E1577" s="175" t="s">
        <v>3</v>
      </c>
      <c r="F1577" s="176" t="s">
        <v>2347</v>
      </c>
      <c r="H1577" s="177">
        <v>13.6</v>
      </c>
      <c r="I1577" s="6"/>
      <c r="L1577" s="173"/>
      <c r="M1577" s="178"/>
      <c r="T1577" s="179"/>
      <c r="AT1577" s="175" t="s">
        <v>187</v>
      </c>
      <c r="AU1577" s="175" t="s">
        <v>79</v>
      </c>
      <c r="AV1577" s="172" t="s">
        <v>79</v>
      </c>
      <c r="AW1577" s="172" t="s">
        <v>33</v>
      </c>
      <c r="AX1577" s="172" t="s">
        <v>71</v>
      </c>
      <c r="AY1577" s="175" t="s">
        <v>176</v>
      </c>
    </row>
    <row r="1578" spans="2:51" s="172" customFormat="1" ht="12">
      <c r="B1578" s="173"/>
      <c r="D1578" s="174" t="s">
        <v>187</v>
      </c>
      <c r="E1578" s="175" t="s">
        <v>3</v>
      </c>
      <c r="F1578" s="176" t="s">
        <v>2346</v>
      </c>
      <c r="H1578" s="177">
        <v>-1.4</v>
      </c>
      <c r="I1578" s="6"/>
      <c r="L1578" s="173"/>
      <c r="M1578" s="178"/>
      <c r="T1578" s="179"/>
      <c r="AT1578" s="175" t="s">
        <v>187</v>
      </c>
      <c r="AU1578" s="175" t="s">
        <v>79</v>
      </c>
      <c r="AV1578" s="172" t="s">
        <v>79</v>
      </c>
      <c r="AW1578" s="172" t="s">
        <v>33</v>
      </c>
      <c r="AX1578" s="172" t="s">
        <v>71</v>
      </c>
      <c r="AY1578" s="175" t="s">
        <v>176</v>
      </c>
    </row>
    <row r="1579" spans="2:51" s="180" customFormat="1" ht="12">
      <c r="B1579" s="181"/>
      <c r="D1579" s="174" t="s">
        <v>187</v>
      </c>
      <c r="E1579" s="182" t="s">
        <v>3</v>
      </c>
      <c r="F1579" s="183" t="s">
        <v>935</v>
      </c>
      <c r="H1579" s="182" t="s">
        <v>3</v>
      </c>
      <c r="I1579" s="7"/>
      <c r="L1579" s="181"/>
      <c r="M1579" s="184"/>
      <c r="T1579" s="185"/>
      <c r="AT1579" s="182" t="s">
        <v>187</v>
      </c>
      <c r="AU1579" s="182" t="s">
        <v>79</v>
      </c>
      <c r="AV1579" s="180" t="s">
        <v>15</v>
      </c>
      <c r="AW1579" s="180" t="s">
        <v>33</v>
      </c>
      <c r="AX1579" s="180" t="s">
        <v>71</v>
      </c>
      <c r="AY1579" s="182" t="s">
        <v>176</v>
      </c>
    </row>
    <row r="1580" spans="2:51" s="172" customFormat="1" ht="12">
      <c r="B1580" s="173"/>
      <c r="D1580" s="174" t="s">
        <v>187</v>
      </c>
      <c r="E1580" s="175" t="s">
        <v>3</v>
      </c>
      <c r="F1580" s="176" t="s">
        <v>2348</v>
      </c>
      <c r="H1580" s="177">
        <v>10.76</v>
      </c>
      <c r="I1580" s="6"/>
      <c r="L1580" s="173"/>
      <c r="M1580" s="178"/>
      <c r="T1580" s="179"/>
      <c r="AT1580" s="175" t="s">
        <v>187</v>
      </c>
      <c r="AU1580" s="175" t="s">
        <v>79</v>
      </c>
      <c r="AV1580" s="172" t="s">
        <v>79</v>
      </c>
      <c r="AW1580" s="172" t="s">
        <v>33</v>
      </c>
      <c r="AX1580" s="172" t="s">
        <v>71</v>
      </c>
      <c r="AY1580" s="175" t="s">
        <v>176</v>
      </c>
    </row>
    <row r="1581" spans="2:51" s="172" customFormat="1" ht="12">
      <c r="B1581" s="173"/>
      <c r="D1581" s="174" t="s">
        <v>187</v>
      </c>
      <c r="E1581" s="175" t="s">
        <v>3</v>
      </c>
      <c r="F1581" s="176" t="s">
        <v>2344</v>
      </c>
      <c r="H1581" s="177">
        <v>-2.8</v>
      </c>
      <c r="I1581" s="6"/>
      <c r="L1581" s="173"/>
      <c r="M1581" s="178"/>
      <c r="T1581" s="179"/>
      <c r="AT1581" s="175" t="s">
        <v>187</v>
      </c>
      <c r="AU1581" s="175" t="s">
        <v>79</v>
      </c>
      <c r="AV1581" s="172" t="s">
        <v>79</v>
      </c>
      <c r="AW1581" s="172" t="s">
        <v>33</v>
      </c>
      <c r="AX1581" s="172" t="s">
        <v>71</v>
      </c>
      <c r="AY1581" s="175" t="s">
        <v>176</v>
      </c>
    </row>
    <row r="1582" spans="2:51" s="180" customFormat="1" ht="12">
      <c r="B1582" s="181"/>
      <c r="D1582" s="174" t="s">
        <v>187</v>
      </c>
      <c r="E1582" s="182" t="s">
        <v>3</v>
      </c>
      <c r="F1582" s="183" t="s">
        <v>937</v>
      </c>
      <c r="H1582" s="182" t="s">
        <v>3</v>
      </c>
      <c r="I1582" s="7"/>
      <c r="L1582" s="181"/>
      <c r="M1582" s="184"/>
      <c r="T1582" s="185"/>
      <c r="AT1582" s="182" t="s">
        <v>187</v>
      </c>
      <c r="AU1582" s="182" t="s">
        <v>79</v>
      </c>
      <c r="AV1582" s="180" t="s">
        <v>15</v>
      </c>
      <c r="AW1582" s="180" t="s">
        <v>33</v>
      </c>
      <c r="AX1582" s="180" t="s">
        <v>71</v>
      </c>
      <c r="AY1582" s="182" t="s">
        <v>176</v>
      </c>
    </row>
    <row r="1583" spans="2:51" s="172" customFormat="1" ht="12">
      <c r="B1583" s="173"/>
      <c r="D1583" s="174" t="s">
        <v>187</v>
      </c>
      <c r="E1583" s="175" t="s">
        <v>3</v>
      </c>
      <c r="F1583" s="176" t="s">
        <v>2349</v>
      </c>
      <c r="H1583" s="177">
        <v>10</v>
      </c>
      <c r="I1583" s="6"/>
      <c r="L1583" s="173"/>
      <c r="M1583" s="178"/>
      <c r="T1583" s="179"/>
      <c r="AT1583" s="175" t="s">
        <v>187</v>
      </c>
      <c r="AU1583" s="175" t="s">
        <v>79</v>
      </c>
      <c r="AV1583" s="172" t="s">
        <v>79</v>
      </c>
      <c r="AW1583" s="172" t="s">
        <v>33</v>
      </c>
      <c r="AX1583" s="172" t="s">
        <v>71</v>
      </c>
      <c r="AY1583" s="175" t="s">
        <v>176</v>
      </c>
    </row>
    <row r="1584" spans="2:51" s="172" customFormat="1" ht="12">
      <c r="B1584" s="173"/>
      <c r="D1584" s="174" t="s">
        <v>187</v>
      </c>
      <c r="E1584" s="175" t="s">
        <v>3</v>
      </c>
      <c r="F1584" s="176" t="s">
        <v>2346</v>
      </c>
      <c r="H1584" s="177">
        <v>-1.4</v>
      </c>
      <c r="I1584" s="6"/>
      <c r="L1584" s="173"/>
      <c r="M1584" s="178"/>
      <c r="T1584" s="179"/>
      <c r="AT1584" s="175" t="s">
        <v>187</v>
      </c>
      <c r="AU1584" s="175" t="s">
        <v>79</v>
      </c>
      <c r="AV1584" s="172" t="s">
        <v>79</v>
      </c>
      <c r="AW1584" s="172" t="s">
        <v>33</v>
      </c>
      <c r="AX1584" s="172" t="s">
        <v>71</v>
      </c>
      <c r="AY1584" s="175" t="s">
        <v>176</v>
      </c>
    </row>
    <row r="1585" spans="2:51" s="180" customFormat="1" ht="12">
      <c r="B1585" s="181"/>
      <c r="D1585" s="174" t="s">
        <v>187</v>
      </c>
      <c r="E1585" s="182" t="s">
        <v>3</v>
      </c>
      <c r="F1585" s="183" t="s">
        <v>939</v>
      </c>
      <c r="H1585" s="182" t="s">
        <v>3</v>
      </c>
      <c r="I1585" s="7"/>
      <c r="L1585" s="181"/>
      <c r="M1585" s="184"/>
      <c r="T1585" s="185"/>
      <c r="AT1585" s="182" t="s">
        <v>187</v>
      </c>
      <c r="AU1585" s="182" t="s">
        <v>79</v>
      </c>
      <c r="AV1585" s="180" t="s">
        <v>15</v>
      </c>
      <c r="AW1585" s="180" t="s">
        <v>33</v>
      </c>
      <c r="AX1585" s="180" t="s">
        <v>71</v>
      </c>
      <c r="AY1585" s="182" t="s">
        <v>176</v>
      </c>
    </row>
    <row r="1586" spans="2:51" s="172" customFormat="1" ht="12">
      <c r="B1586" s="173"/>
      <c r="D1586" s="174" t="s">
        <v>187</v>
      </c>
      <c r="E1586" s="175" t="s">
        <v>3</v>
      </c>
      <c r="F1586" s="176" t="s">
        <v>2349</v>
      </c>
      <c r="H1586" s="177">
        <v>10</v>
      </c>
      <c r="I1586" s="6"/>
      <c r="L1586" s="173"/>
      <c r="M1586" s="178"/>
      <c r="T1586" s="179"/>
      <c r="AT1586" s="175" t="s">
        <v>187</v>
      </c>
      <c r="AU1586" s="175" t="s">
        <v>79</v>
      </c>
      <c r="AV1586" s="172" t="s">
        <v>79</v>
      </c>
      <c r="AW1586" s="172" t="s">
        <v>33</v>
      </c>
      <c r="AX1586" s="172" t="s">
        <v>71</v>
      </c>
      <c r="AY1586" s="175" t="s">
        <v>176</v>
      </c>
    </row>
    <row r="1587" spans="2:51" s="172" customFormat="1" ht="12">
      <c r="B1587" s="173"/>
      <c r="D1587" s="174" t="s">
        <v>187</v>
      </c>
      <c r="E1587" s="175" t="s">
        <v>3</v>
      </c>
      <c r="F1587" s="176" t="s">
        <v>2346</v>
      </c>
      <c r="H1587" s="177">
        <v>-1.4</v>
      </c>
      <c r="I1587" s="6"/>
      <c r="L1587" s="173"/>
      <c r="M1587" s="178"/>
      <c r="T1587" s="179"/>
      <c r="AT1587" s="175" t="s">
        <v>187</v>
      </c>
      <c r="AU1587" s="175" t="s">
        <v>79</v>
      </c>
      <c r="AV1587" s="172" t="s">
        <v>79</v>
      </c>
      <c r="AW1587" s="172" t="s">
        <v>33</v>
      </c>
      <c r="AX1587" s="172" t="s">
        <v>71</v>
      </c>
      <c r="AY1587" s="175" t="s">
        <v>176</v>
      </c>
    </row>
    <row r="1588" spans="2:51" s="180" customFormat="1" ht="12">
      <c r="B1588" s="181"/>
      <c r="D1588" s="174" t="s">
        <v>187</v>
      </c>
      <c r="E1588" s="182" t="s">
        <v>3</v>
      </c>
      <c r="F1588" s="183" t="s">
        <v>940</v>
      </c>
      <c r="H1588" s="182" t="s">
        <v>3</v>
      </c>
      <c r="I1588" s="7"/>
      <c r="L1588" s="181"/>
      <c r="M1588" s="184"/>
      <c r="T1588" s="185"/>
      <c r="AT1588" s="182" t="s">
        <v>187</v>
      </c>
      <c r="AU1588" s="182" t="s">
        <v>79</v>
      </c>
      <c r="AV1588" s="180" t="s">
        <v>15</v>
      </c>
      <c r="AW1588" s="180" t="s">
        <v>33</v>
      </c>
      <c r="AX1588" s="180" t="s">
        <v>71</v>
      </c>
      <c r="AY1588" s="182" t="s">
        <v>176</v>
      </c>
    </row>
    <row r="1589" spans="2:51" s="172" customFormat="1" ht="12">
      <c r="B1589" s="173"/>
      <c r="D1589" s="174" t="s">
        <v>187</v>
      </c>
      <c r="E1589" s="175" t="s">
        <v>3</v>
      </c>
      <c r="F1589" s="176" t="s">
        <v>2350</v>
      </c>
      <c r="H1589" s="177">
        <v>10.8</v>
      </c>
      <c r="I1589" s="6"/>
      <c r="L1589" s="173"/>
      <c r="M1589" s="178"/>
      <c r="T1589" s="179"/>
      <c r="AT1589" s="175" t="s">
        <v>187</v>
      </c>
      <c r="AU1589" s="175" t="s">
        <v>79</v>
      </c>
      <c r="AV1589" s="172" t="s">
        <v>79</v>
      </c>
      <c r="AW1589" s="172" t="s">
        <v>33</v>
      </c>
      <c r="AX1589" s="172" t="s">
        <v>71</v>
      </c>
      <c r="AY1589" s="175" t="s">
        <v>176</v>
      </c>
    </row>
    <row r="1590" spans="2:51" s="172" customFormat="1" ht="12">
      <c r="B1590" s="173"/>
      <c r="D1590" s="174" t="s">
        <v>187</v>
      </c>
      <c r="E1590" s="175" t="s">
        <v>3</v>
      </c>
      <c r="F1590" s="176" t="s">
        <v>2351</v>
      </c>
      <c r="H1590" s="177">
        <v>-3.2</v>
      </c>
      <c r="I1590" s="6"/>
      <c r="L1590" s="173"/>
      <c r="M1590" s="178"/>
      <c r="T1590" s="179"/>
      <c r="AT1590" s="175" t="s">
        <v>187</v>
      </c>
      <c r="AU1590" s="175" t="s">
        <v>79</v>
      </c>
      <c r="AV1590" s="172" t="s">
        <v>79</v>
      </c>
      <c r="AW1590" s="172" t="s">
        <v>33</v>
      </c>
      <c r="AX1590" s="172" t="s">
        <v>71</v>
      </c>
      <c r="AY1590" s="175" t="s">
        <v>176</v>
      </c>
    </row>
    <row r="1591" spans="2:51" s="180" customFormat="1" ht="12">
      <c r="B1591" s="181"/>
      <c r="D1591" s="174" t="s">
        <v>187</v>
      </c>
      <c r="E1591" s="182" t="s">
        <v>3</v>
      </c>
      <c r="F1591" s="183" t="s">
        <v>943</v>
      </c>
      <c r="H1591" s="182" t="s">
        <v>3</v>
      </c>
      <c r="I1591" s="7"/>
      <c r="L1591" s="181"/>
      <c r="M1591" s="184"/>
      <c r="T1591" s="185"/>
      <c r="AT1591" s="182" t="s">
        <v>187</v>
      </c>
      <c r="AU1591" s="182" t="s">
        <v>79</v>
      </c>
      <c r="AV1591" s="180" t="s">
        <v>15</v>
      </c>
      <c r="AW1591" s="180" t="s">
        <v>33</v>
      </c>
      <c r="AX1591" s="180" t="s">
        <v>71</v>
      </c>
      <c r="AY1591" s="182" t="s">
        <v>176</v>
      </c>
    </row>
    <row r="1592" spans="2:51" s="172" customFormat="1" ht="12">
      <c r="B1592" s="173"/>
      <c r="D1592" s="174" t="s">
        <v>187</v>
      </c>
      <c r="E1592" s="175" t="s">
        <v>3</v>
      </c>
      <c r="F1592" s="176" t="s">
        <v>2350</v>
      </c>
      <c r="H1592" s="177">
        <v>10.8</v>
      </c>
      <c r="I1592" s="6"/>
      <c r="L1592" s="173"/>
      <c r="M1592" s="178"/>
      <c r="T1592" s="179"/>
      <c r="AT1592" s="175" t="s">
        <v>187</v>
      </c>
      <c r="AU1592" s="175" t="s">
        <v>79</v>
      </c>
      <c r="AV1592" s="172" t="s">
        <v>79</v>
      </c>
      <c r="AW1592" s="172" t="s">
        <v>33</v>
      </c>
      <c r="AX1592" s="172" t="s">
        <v>71</v>
      </c>
      <c r="AY1592" s="175" t="s">
        <v>176</v>
      </c>
    </row>
    <row r="1593" spans="2:51" s="172" customFormat="1" ht="12">
      <c r="B1593" s="173"/>
      <c r="D1593" s="174" t="s">
        <v>187</v>
      </c>
      <c r="E1593" s="175" t="s">
        <v>3</v>
      </c>
      <c r="F1593" s="176" t="s">
        <v>2344</v>
      </c>
      <c r="H1593" s="177">
        <v>-2.8</v>
      </c>
      <c r="I1593" s="6"/>
      <c r="L1593" s="173"/>
      <c r="M1593" s="178"/>
      <c r="T1593" s="179"/>
      <c r="AT1593" s="175" t="s">
        <v>187</v>
      </c>
      <c r="AU1593" s="175" t="s">
        <v>79</v>
      </c>
      <c r="AV1593" s="172" t="s">
        <v>79</v>
      </c>
      <c r="AW1593" s="172" t="s">
        <v>33</v>
      </c>
      <c r="AX1593" s="172" t="s">
        <v>71</v>
      </c>
      <c r="AY1593" s="175" t="s">
        <v>176</v>
      </c>
    </row>
    <row r="1594" spans="2:51" s="180" customFormat="1" ht="12">
      <c r="B1594" s="181"/>
      <c r="D1594" s="174" t="s">
        <v>187</v>
      </c>
      <c r="E1594" s="182" t="s">
        <v>3</v>
      </c>
      <c r="F1594" s="183" t="s">
        <v>944</v>
      </c>
      <c r="H1594" s="182" t="s">
        <v>3</v>
      </c>
      <c r="I1594" s="7"/>
      <c r="L1594" s="181"/>
      <c r="M1594" s="184"/>
      <c r="T1594" s="185"/>
      <c r="AT1594" s="182" t="s">
        <v>187</v>
      </c>
      <c r="AU1594" s="182" t="s">
        <v>79</v>
      </c>
      <c r="AV1594" s="180" t="s">
        <v>15</v>
      </c>
      <c r="AW1594" s="180" t="s">
        <v>33</v>
      </c>
      <c r="AX1594" s="180" t="s">
        <v>71</v>
      </c>
      <c r="AY1594" s="182" t="s">
        <v>176</v>
      </c>
    </row>
    <row r="1595" spans="2:51" s="172" customFormat="1" ht="12">
      <c r="B1595" s="173"/>
      <c r="D1595" s="174" t="s">
        <v>187</v>
      </c>
      <c r="E1595" s="175" t="s">
        <v>3</v>
      </c>
      <c r="F1595" s="176" t="s">
        <v>2349</v>
      </c>
      <c r="H1595" s="177">
        <v>10</v>
      </c>
      <c r="I1595" s="6"/>
      <c r="L1595" s="173"/>
      <c r="M1595" s="178"/>
      <c r="T1595" s="179"/>
      <c r="AT1595" s="175" t="s">
        <v>187</v>
      </c>
      <c r="AU1595" s="175" t="s">
        <v>79</v>
      </c>
      <c r="AV1595" s="172" t="s">
        <v>79</v>
      </c>
      <c r="AW1595" s="172" t="s">
        <v>33</v>
      </c>
      <c r="AX1595" s="172" t="s">
        <v>71</v>
      </c>
      <c r="AY1595" s="175" t="s">
        <v>176</v>
      </c>
    </row>
    <row r="1596" spans="2:51" s="172" customFormat="1" ht="12">
      <c r="B1596" s="173"/>
      <c r="D1596" s="174" t="s">
        <v>187</v>
      </c>
      <c r="E1596" s="175" t="s">
        <v>3</v>
      </c>
      <c r="F1596" s="176" t="s">
        <v>2346</v>
      </c>
      <c r="H1596" s="177">
        <v>-1.4</v>
      </c>
      <c r="I1596" s="6"/>
      <c r="L1596" s="173"/>
      <c r="M1596" s="178"/>
      <c r="T1596" s="179"/>
      <c r="AT1596" s="175" t="s">
        <v>187</v>
      </c>
      <c r="AU1596" s="175" t="s">
        <v>79</v>
      </c>
      <c r="AV1596" s="172" t="s">
        <v>79</v>
      </c>
      <c r="AW1596" s="172" t="s">
        <v>33</v>
      </c>
      <c r="AX1596" s="172" t="s">
        <v>71</v>
      </c>
      <c r="AY1596" s="175" t="s">
        <v>176</v>
      </c>
    </row>
    <row r="1597" spans="2:51" s="180" customFormat="1" ht="12">
      <c r="B1597" s="181"/>
      <c r="D1597" s="174" t="s">
        <v>187</v>
      </c>
      <c r="E1597" s="182" t="s">
        <v>3</v>
      </c>
      <c r="F1597" s="183" t="s">
        <v>945</v>
      </c>
      <c r="H1597" s="182" t="s">
        <v>3</v>
      </c>
      <c r="I1597" s="7"/>
      <c r="L1597" s="181"/>
      <c r="M1597" s="184"/>
      <c r="T1597" s="185"/>
      <c r="AT1597" s="182" t="s">
        <v>187</v>
      </c>
      <c r="AU1597" s="182" t="s">
        <v>79</v>
      </c>
      <c r="AV1597" s="180" t="s">
        <v>15</v>
      </c>
      <c r="AW1597" s="180" t="s">
        <v>33</v>
      </c>
      <c r="AX1597" s="180" t="s">
        <v>71</v>
      </c>
      <c r="AY1597" s="182" t="s">
        <v>176</v>
      </c>
    </row>
    <row r="1598" spans="2:51" s="172" customFormat="1" ht="12">
      <c r="B1598" s="173"/>
      <c r="D1598" s="174" t="s">
        <v>187</v>
      </c>
      <c r="E1598" s="175" t="s">
        <v>3</v>
      </c>
      <c r="F1598" s="176" t="s">
        <v>2349</v>
      </c>
      <c r="H1598" s="177">
        <v>10</v>
      </c>
      <c r="I1598" s="6"/>
      <c r="L1598" s="173"/>
      <c r="M1598" s="178"/>
      <c r="T1598" s="179"/>
      <c r="AT1598" s="175" t="s">
        <v>187</v>
      </c>
      <c r="AU1598" s="175" t="s">
        <v>79</v>
      </c>
      <c r="AV1598" s="172" t="s">
        <v>79</v>
      </c>
      <c r="AW1598" s="172" t="s">
        <v>33</v>
      </c>
      <c r="AX1598" s="172" t="s">
        <v>71</v>
      </c>
      <c r="AY1598" s="175" t="s">
        <v>176</v>
      </c>
    </row>
    <row r="1599" spans="2:51" s="172" customFormat="1" ht="12">
      <c r="B1599" s="173"/>
      <c r="D1599" s="174" t="s">
        <v>187</v>
      </c>
      <c r="E1599" s="175" t="s">
        <v>3</v>
      </c>
      <c r="F1599" s="176" t="s">
        <v>2346</v>
      </c>
      <c r="H1599" s="177">
        <v>-1.4</v>
      </c>
      <c r="I1599" s="6"/>
      <c r="L1599" s="173"/>
      <c r="M1599" s="178"/>
      <c r="T1599" s="179"/>
      <c r="AT1599" s="175" t="s">
        <v>187</v>
      </c>
      <c r="AU1599" s="175" t="s">
        <v>79</v>
      </c>
      <c r="AV1599" s="172" t="s">
        <v>79</v>
      </c>
      <c r="AW1599" s="172" t="s">
        <v>33</v>
      </c>
      <c r="AX1599" s="172" t="s">
        <v>71</v>
      </c>
      <c r="AY1599" s="175" t="s">
        <v>176</v>
      </c>
    </row>
    <row r="1600" spans="2:51" s="180" customFormat="1" ht="12">
      <c r="B1600" s="181"/>
      <c r="D1600" s="174" t="s">
        <v>187</v>
      </c>
      <c r="E1600" s="182" t="s">
        <v>3</v>
      </c>
      <c r="F1600" s="183" t="s">
        <v>946</v>
      </c>
      <c r="H1600" s="182" t="s">
        <v>3</v>
      </c>
      <c r="I1600" s="7"/>
      <c r="L1600" s="181"/>
      <c r="M1600" s="184"/>
      <c r="T1600" s="185"/>
      <c r="AT1600" s="182" t="s">
        <v>187</v>
      </c>
      <c r="AU1600" s="182" t="s">
        <v>79</v>
      </c>
      <c r="AV1600" s="180" t="s">
        <v>15</v>
      </c>
      <c r="AW1600" s="180" t="s">
        <v>33</v>
      </c>
      <c r="AX1600" s="180" t="s">
        <v>71</v>
      </c>
      <c r="AY1600" s="182" t="s">
        <v>176</v>
      </c>
    </row>
    <row r="1601" spans="2:51" s="172" customFormat="1" ht="12">
      <c r="B1601" s="173"/>
      <c r="D1601" s="174" t="s">
        <v>187</v>
      </c>
      <c r="E1601" s="175" t="s">
        <v>3</v>
      </c>
      <c r="F1601" s="176" t="s">
        <v>2348</v>
      </c>
      <c r="H1601" s="177">
        <v>10.76</v>
      </c>
      <c r="I1601" s="6"/>
      <c r="L1601" s="173"/>
      <c r="M1601" s="178"/>
      <c r="T1601" s="179"/>
      <c r="AT1601" s="175" t="s">
        <v>187</v>
      </c>
      <c r="AU1601" s="175" t="s">
        <v>79</v>
      </c>
      <c r="AV1601" s="172" t="s">
        <v>79</v>
      </c>
      <c r="AW1601" s="172" t="s">
        <v>33</v>
      </c>
      <c r="AX1601" s="172" t="s">
        <v>71</v>
      </c>
      <c r="AY1601" s="175" t="s">
        <v>176</v>
      </c>
    </row>
    <row r="1602" spans="2:51" s="172" customFormat="1" ht="12">
      <c r="B1602" s="173"/>
      <c r="D1602" s="174" t="s">
        <v>187</v>
      </c>
      <c r="E1602" s="175" t="s">
        <v>3</v>
      </c>
      <c r="F1602" s="176" t="s">
        <v>2344</v>
      </c>
      <c r="H1602" s="177">
        <v>-2.8</v>
      </c>
      <c r="I1602" s="6"/>
      <c r="L1602" s="173"/>
      <c r="M1602" s="178"/>
      <c r="T1602" s="179"/>
      <c r="AT1602" s="175" t="s">
        <v>187</v>
      </c>
      <c r="AU1602" s="175" t="s">
        <v>79</v>
      </c>
      <c r="AV1602" s="172" t="s">
        <v>79</v>
      </c>
      <c r="AW1602" s="172" t="s">
        <v>33</v>
      </c>
      <c r="AX1602" s="172" t="s">
        <v>71</v>
      </c>
      <c r="AY1602" s="175" t="s">
        <v>176</v>
      </c>
    </row>
    <row r="1603" spans="2:51" s="180" customFormat="1" ht="12">
      <c r="B1603" s="181"/>
      <c r="D1603" s="174" t="s">
        <v>187</v>
      </c>
      <c r="E1603" s="182" t="s">
        <v>3</v>
      </c>
      <c r="F1603" s="183" t="s">
        <v>947</v>
      </c>
      <c r="H1603" s="182" t="s">
        <v>3</v>
      </c>
      <c r="I1603" s="7"/>
      <c r="L1603" s="181"/>
      <c r="M1603" s="184"/>
      <c r="T1603" s="185"/>
      <c r="AT1603" s="182" t="s">
        <v>187</v>
      </c>
      <c r="AU1603" s="182" t="s">
        <v>79</v>
      </c>
      <c r="AV1603" s="180" t="s">
        <v>15</v>
      </c>
      <c r="AW1603" s="180" t="s">
        <v>33</v>
      </c>
      <c r="AX1603" s="180" t="s">
        <v>71</v>
      </c>
      <c r="AY1603" s="182" t="s">
        <v>176</v>
      </c>
    </row>
    <row r="1604" spans="2:51" s="172" customFormat="1" ht="12">
      <c r="B1604" s="173"/>
      <c r="D1604" s="174" t="s">
        <v>187</v>
      </c>
      <c r="E1604" s="175" t="s">
        <v>3</v>
      </c>
      <c r="F1604" s="176" t="s">
        <v>2352</v>
      </c>
      <c r="H1604" s="177">
        <v>18.14</v>
      </c>
      <c r="I1604" s="6"/>
      <c r="L1604" s="173"/>
      <c r="M1604" s="178"/>
      <c r="T1604" s="179"/>
      <c r="AT1604" s="175" t="s">
        <v>187</v>
      </c>
      <c r="AU1604" s="175" t="s">
        <v>79</v>
      </c>
      <c r="AV1604" s="172" t="s">
        <v>79</v>
      </c>
      <c r="AW1604" s="172" t="s">
        <v>33</v>
      </c>
      <c r="AX1604" s="172" t="s">
        <v>71</v>
      </c>
      <c r="AY1604" s="175" t="s">
        <v>176</v>
      </c>
    </row>
    <row r="1605" spans="2:51" s="172" customFormat="1" ht="12">
      <c r="B1605" s="173"/>
      <c r="D1605" s="174" t="s">
        <v>187</v>
      </c>
      <c r="E1605" s="175" t="s">
        <v>3</v>
      </c>
      <c r="F1605" s="176" t="s">
        <v>473</v>
      </c>
      <c r="H1605" s="177">
        <v>-1.8</v>
      </c>
      <c r="I1605" s="6"/>
      <c r="L1605" s="173"/>
      <c r="M1605" s="178"/>
      <c r="T1605" s="179"/>
      <c r="AT1605" s="175" t="s">
        <v>187</v>
      </c>
      <c r="AU1605" s="175" t="s">
        <v>79</v>
      </c>
      <c r="AV1605" s="172" t="s">
        <v>79</v>
      </c>
      <c r="AW1605" s="172" t="s">
        <v>33</v>
      </c>
      <c r="AX1605" s="172" t="s">
        <v>71</v>
      </c>
      <c r="AY1605" s="175" t="s">
        <v>176</v>
      </c>
    </row>
    <row r="1606" spans="2:51" s="180" customFormat="1" ht="12">
      <c r="B1606" s="181"/>
      <c r="D1606" s="174" t="s">
        <v>187</v>
      </c>
      <c r="E1606" s="182" t="s">
        <v>3</v>
      </c>
      <c r="F1606" s="183" t="s">
        <v>949</v>
      </c>
      <c r="H1606" s="182" t="s">
        <v>3</v>
      </c>
      <c r="I1606" s="7"/>
      <c r="L1606" s="181"/>
      <c r="M1606" s="184"/>
      <c r="T1606" s="185"/>
      <c r="AT1606" s="182" t="s">
        <v>187</v>
      </c>
      <c r="AU1606" s="182" t="s">
        <v>79</v>
      </c>
      <c r="AV1606" s="180" t="s">
        <v>15</v>
      </c>
      <c r="AW1606" s="180" t="s">
        <v>33</v>
      </c>
      <c r="AX1606" s="180" t="s">
        <v>71</v>
      </c>
      <c r="AY1606" s="182" t="s">
        <v>176</v>
      </c>
    </row>
    <row r="1607" spans="2:51" s="172" customFormat="1" ht="12">
      <c r="B1607" s="173"/>
      <c r="D1607" s="174" t="s">
        <v>187</v>
      </c>
      <c r="E1607" s="175" t="s">
        <v>3</v>
      </c>
      <c r="F1607" s="176" t="s">
        <v>2353</v>
      </c>
      <c r="H1607" s="177">
        <v>8.4</v>
      </c>
      <c r="I1607" s="6"/>
      <c r="L1607" s="173"/>
      <c r="M1607" s="178"/>
      <c r="T1607" s="179"/>
      <c r="AT1607" s="175" t="s">
        <v>187</v>
      </c>
      <c r="AU1607" s="175" t="s">
        <v>79</v>
      </c>
      <c r="AV1607" s="172" t="s">
        <v>79</v>
      </c>
      <c r="AW1607" s="172" t="s">
        <v>33</v>
      </c>
      <c r="AX1607" s="172" t="s">
        <v>71</v>
      </c>
      <c r="AY1607" s="175" t="s">
        <v>176</v>
      </c>
    </row>
    <row r="1608" spans="2:51" s="172" customFormat="1" ht="12">
      <c r="B1608" s="173"/>
      <c r="D1608" s="174" t="s">
        <v>187</v>
      </c>
      <c r="E1608" s="175" t="s">
        <v>3</v>
      </c>
      <c r="F1608" s="176" t="s">
        <v>2346</v>
      </c>
      <c r="H1608" s="177">
        <v>-1.4</v>
      </c>
      <c r="I1608" s="6"/>
      <c r="L1608" s="173"/>
      <c r="M1608" s="178"/>
      <c r="T1608" s="179"/>
      <c r="AT1608" s="175" t="s">
        <v>187</v>
      </c>
      <c r="AU1608" s="175" t="s">
        <v>79</v>
      </c>
      <c r="AV1608" s="172" t="s">
        <v>79</v>
      </c>
      <c r="AW1608" s="172" t="s">
        <v>33</v>
      </c>
      <c r="AX1608" s="172" t="s">
        <v>71</v>
      </c>
      <c r="AY1608" s="175" t="s">
        <v>176</v>
      </c>
    </row>
    <row r="1609" spans="2:51" s="180" customFormat="1" ht="12">
      <c r="B1609" s="181"/>
      <c r="D1609" s="174" t="s">
        <v>187</v>
      </c>
      <c r="E1609" s="182" t="s">
        <v>3</v>
      </c>
      <c r="F1609" s="183" t="s">
        <v>951</v>
      </c>
      <c r="H1609" s="182" t="s">
        <v>3</v>
      </c>
      <c r="I1609" s="7"/>
      <c r="L1609" s="181"/>
      <c r="M1609" s="184"/>
      <c r="T1609" s="185"/>
      <c r="AT1609" s="182" t="s">
        <v>187</v>
      </c>
      <c r="AU1609" s="182" t="s">
        <v>79</v>
      </c>
      <c r="AV1609" s="180" t="s">
        <v>15</v>
      </c>
      <c r="AW1609" s="180" t="s">
        <v>33</v>
      </c>
      <c r="AX1609" s="180" t="s">
        <v>71</v>
      </c>
      <c r="AY1609" s="182" t="s">
        <v>176</v>
      </c>
    </row>
    <row r="1610" spans="2:51" s="172" customFormat="1" ht="12">
      <c r="B1610" s="173"/>
      <c r="D1610" s="174" t="s">
        <v>187</v>
      </c>
      <c r="E1610" s="175" t="s">
        <v>3</v>
      </c>
      <c r="F1610" s="176" t="s">
        <v>2328</v>
      </c>
      <c r="H1610" s="177">
        <v>9.6</v>
      </c>
      <c r="I1610" s="6"/>
      <c r="L1610" s="173"/>
      <c r="M1610" s="178"/>
      <c r="T1610" s="179"/>
      <c r="AT1610" s="175" t="s">
        <v>187</v>
      </c>
      <c r="AU1610" s="175" t="s">
        <v>79</v>
      </c>
      <c r="AV1610" s="172" t="s">
        <v>79</v>
      </c>
      <c r="AW1610" s="172" t="s">
        <v>33</v>
      </c>
      <c r="AX1610" s="172" t="s">
        <v>71</v>
      </c>
      <c r="AY1610" s="175" t="s">
        <v>176</v>
      </c>
    </row>
    <row r="1611" spans="2:51" s="172" customFormat="1" ht="12">
      <c r="B1611" s="173"/>
      <c r="D1611" s="174" t="s">
        <v>187</v>
      </c>
      <c r="E1611" s="175" t="s">
        <v>3</v>
      </c>
      <c r="F1611" s="176" t="s">
        <v>2354</v>
      </c>
      <c r="H1611" s="177">
        <v>-1.5</v>
      </c>
      <c r="I1611" s="6"/>
      <c r="L1611" s="173"/>
      <c r="M1611" s="178"/>
      <c r="T1611" s="179"/>
      <c r="AT1611" s="175" t="s">
        <v>187</v>
      </c>
      <c r="AU1611" s="175" t="s">
        <v>79</v>
      </c>
      <c r="AV1611" s="172" t="s">
        <v>79</v>
      </c>
      <c r="AW1611" s="172" t="s">
        <v>33</v>
      </c>
      <c r="AX1611" s="172" t="s">
        <v>71</v>
      </c>
      <c r="AY1611" s="175" t="s">
        <v>176</v>
      </c>
    </row>
    <row r="1612" spans="2:51" s="180" customFormat="1" ht="12">
      <c r="B1612" s="181"/>
      <c r="D1612" s="174" t="s">
        <v>187</v>
      </c>
      <c r="E1612" s="182" t="s">
        <v>3</v>
      </c>
      <c r="F1612" s="183" t="s">
        <v>954</v>
      </c>
      <c r="H1612" s="182" t="s">
        <v>3</v>
      </c>
      <c r="I1612" s="7"/>
      <c r="L1612" s="181"/>
      <c r="M1612" s="184"/>
      <c r="T1612" s="185"/>
      <c r="AT1612" s="182" t="s">
        <v>187</v>
      </c>
      <c r="AU1612" s="182" t="s">
        <v>79</v>
      </c>
      <c r="AV1612" s="180" t="s">
        <v>15</v>
      </c>
      <c r="AW1612" s="180" t="s">
        <v>33</v>
      </c>
      <c r="AX1612" s="180" t="s">
        <v>71</v>
      </c>
      <c r="AY1612" s="182" t="s">
        <v>176</v>
      </c>
    </row>
    <row r="1613" spans="2:51" s="172" customFormat="1" ht="12">
      <c r="B1613" s="173"/>
      <c r="D1613" s="174" t="s">
        <v>187</v>
      </c>
      <c r="E1613" s="175" t="s">
        <v>3</v>
      </c>
      <c r="F1613" s="176" t="s">
        <v>2355</v>
      </c>
      <c r="H1613" s="177">
        <v>29.8</v>
      </c>
      <c r="I1613" s="6"/>
      <c r="L1613" s="173"/>
      <c r="M1613" s="178"/>
      <c r="T1613" s="179"/>
      <c r="AT1613" s="175" t="s">
        <v>187</v>
      </c>
      <c r="AU1613" s="175" t="s">
        <v>79</v>
      </c>
      <c r="AV1613" s="172" t="s">
        <v>79</v>
      </c>
      <c r="AW1613" s="172" t="s">
        <v>33</v>
      </c>
      <c r="AX1613" s="172" t="s">
        <v>71</v>
      </c>
      <c r="AY1613" s="175" t="s">
        <v>176</v>
      </c>
    </row>
    <row r="1614" spans="2:51" s="172" customFormat="1" ht="12">
      <c r="B1614" s="173"/>
      <c r="D1614" s="174" t="s">
        <v>187</v>
      </c>
      <c r="E1614" s="175" t="s">
        <v>3</v>
      </c>
      <c r="F1614" s="176" t="s">
        <v>2356</v>
      </c>
      <c r="H1614" s="177">
        <v>-6.1</v>
      </c>
      <c r="I1614" s="6"/>
      <c r="L1614" s="173"/>
      <c r="M1614" s="178"/>
      <c r="T1614" s="179"/>
      <c r="AT1614" s="175" t="s">
        <v>187</v>
      </c>
      <c r="AU1614" s="175" t="s">
        <v>79</v>
      </c>
      <c r="AV1614" s="172" t="s">
        <v>79</v>
      </c>
      <c r="AW1614" s="172" t="s">
        <v>33</v>
      </c>
      <c r="AX1614" s="172" t="s">
        <v>71</v>
      </c>
      <c r="AY1614" s="175" t="s">
        <v>176</v>
      </c>
    </row>
    <row r="1615" spans="2:51" s="180" customFormat="1" ht="12">
      <c r="B1615" s="181"/>
      <c r="D1615" s="174" t="s">
        <v>187</v>
      </c>
      <c r="E1615" s="182" t="s">
        <v>3</v>
      </c>
      <c r="F1615" s="183" t="s">
        <v>957</v>
      </c>
      <c r="H1615" s="182" t="s">
        <v>3</v>
      </c>
      <c r="I1615" s="7"/>
      <c r="L1615" s="181"/>
      <c r="M1615" s="184"/>
      <c r="T1615" s="185"/>
      <c r="AT1615" s="182" t="s">
        <v>187</v>
      </c>
      <c r="AU1615" s="182" t="s">
        <v>79</v>
      </c>
      <c r="AV1615" s="180" t="s">
        <v>15</v>
      </c>
      <c r="AW1615" s="180" t="s">
        <v>33</v>
      </c>
      <c r="AX1615" s="180" t="s">
        <v>71</v>
      </c>
      <c r="AY1615" s="182" t="s">
        <v>176</v>
      </c>
    </row>
    <row r="1616" spans="2:51" s="172" customFormat="1" ht="12">
      <c r="B1616" s="173"/>
      <c r="D1616" s="174" t="s">
        <v>187</v>
      </c>
      <c r="E1616" s="175" t="s">
        <v>3</v>
      </c>
      <c r="F1616" s="176" t="s">
        <v>2357</v>
      </c>
      <c r="H1616" s="177">
        <v>21.1</v>
      </c>
      <c r="I1616" s="6"/>
      <c r="L1616" s="173"/>
      <c r="M1616" s="178"/>
      <c r="T1616" s="179"/>
      <c r="AT1616" s="175" t="s">
        <v>187</v>
      </c>
      <c r="AU1616" s="175" t="s">
        <v>79</v>
      </c>
      <c r="AV1616" s="172" t="s">
        <v>79</v>
      </c>
      <c r="AW1616" s="172" t="s">
        <v>33</v>
      </c>
      <c r="AX1616" s="172" t="s">
        <v>71</v>
      </c>
      <c r="AY1616" s="175" t="s">
        <v>176</v>
      </c>
    </row>
    <row r="1617" spans="2:51" s="172" customFormat="1" ht="12">
      <c r="B1617" s="173"/>
      <c r="D1617" s="174" t="s">
        <v>187</v>
      </c>
      <c r="E1617" s="175" t="s">
        <v>3</v>
      </c>
      <c r="F1617" s="176" t="s">
        <v>2356</v>
      </c>
      <c r="H1617" s="177">
        <v>-6.1</v>
      </c>
      <c r="I1617" s="6"/>
      <c r="L1617" s="173"/>
      <c r="M1617" s="178"/>
      <c r="T1617" s="179"/>
      <c r="AT1617" s="175" t="s">
        <v>187</v>
      </c>
      <c r="AU1617" s="175" t="s">
        <v>79</v>
      </c>
      <c r="AV1617" s="172" t="s">
        <v>79</v>
      </c>
      <c r="AW1617" s="172" t="s">
        <v>33</v>
      </c>
      <c r="AX1617" s="172" t="s">
        <v>71</v>
      </c>
      <c r="AY1617" s="175" t="s">
        <v>176</v>
      </c>
    </row>
    <row r="1618" spans="2:51" s="180" customFormat="1" ht="12">
      <c r="B1618" s="181"/>
      <c r="D1618" s="174" t="s">
        <v>187</v>
      </c>
      <c r="E1618" s="182" t="s">
        <v>3</v>
      </c>
      <c r="F1618" s="183" t="s">
        <v>959</v>
      </c>
      <c r="H1618" s="182" t="s">
        <v>3</v>
      </c>
      <c r="I1618" s="7"/>
      <c r="L1618" s="181"/>
      <c r="M1618" s="184"/>
      <c r="T1618" s="185"/>
      <c r="AT1618" s="182" t="s">
        <v>187</v>
      </c>
      <c r="AU1618" s="182" t="s">
        <v>79</v>
      </c>
      <c r="AV1618" s="180" t="s">
        <v>15</v>
      </c>
      <c r="AW1618" s="180" t="s">
        <v>33</v>
      </c>
      <c r="AX1618" s="180" t="s">
        <v>71</v>
      </c>
      <c r="AY1618" s="182" t="s">
        <v>176</v>
      </c>
    </row>
    <row r="1619" spans="2:51" s="172" customFormat="1" ht="12">
      <c r="B1619" s="173"/>
      <c r="D1619" s="174" t="s">
        <v>187</v>
      </c>
      <c r="E1619" s="175" t="s">
        <v>3</v>
      </c>
      <c r="F1619" s="176" t="s">
        <v>2328</v>
      </c>
      <c r="H1619" s="177">
        <v>9.6</v>
      </c>
      <c r="I1619" s="6"/>
      <c r="L1619" s="173"/>
      <c r="M1619" s="178"/>
      <c r="T1619" s="179"/>
      <c r="AT1619" s="175" t="s">
        <v>187</v>
      </c>
      <c r="AU1619" s="175" t="s">
        <v>79</v>
      </c>
      <c r="AV1619" s="172" t="s">
        <v>79</v>
      </c>
      <c r="AW1619" s="172" t="s">
        <v>33</v>
      </c>
      <c r="AX1619" s="172" t="s">
        <v>71</v>
      </c>
      <c r="AY1619" s="175" t="s">
        <v>176</v>
      </c>
    </row>
    <row r="1620" spans="2:51" s="172" customFormat="1" ht="12">
      <c r="B1620" s="173"/>
      <c r="D1620" s="174" t="s">
        <v>187</v>
      </c>
      <c r="E1620" s="175" t="s">
        <v>3</v>
      </c>
      <c r="F1620" s="176" t="s">
        <v>2346</v>
      </c>
      <c r="H1620" s="177">
        <v>-1.4</v>
      </c>
      <c r="I1620" s="6"/>
      <c r="L1620" s="173"/>
      <c r="M1620" s="178"/>
      <c r="T1620" s="179"/>
      <c r="AT1620" s="175" t="s">
        <v>187</v>
      </c>
      <c r="AU1620" s="175" t="s">
        <v>79</v>
      </c>
      <c r="AV1620" s="172" t="s">
        <v>79</v>
      </c>
      <c r="AW1620" s="172" t="s">
        <v>33</v>
      </c>
      <c r="AX1620" s="172" t="s">
        <v>71</v>
      </c>
      <c r="AY1620" s="175" t="s">
        <v>176</v>
      </c>
    </row>
    <row r="1621" spans="2:51" s="180" customFormat="1" ht="12">
      <c r="B1621" s="181"/>
      <c r="D1621" s="174" t="s">
        <v>187</v>
      </c>
      <c r="E1621" s="182" t="s">
        <v>3</v>
      </c>
      <c r="F1621" s="183" t="s">
        <v>960</v>
      </c>
      <c r="H1621" s="182" t="s">
        <v>3</v>
      </c>
      <c r="I1621" s="7"/>
      <c r="L1621" s="181"/>
      <c r="M1621" s="184"/>
      <c r="T1621" s="185"/>
      <c r="AT1621" s="182" t="s">
        <v>187</v>
      </c>
      <c r="AU1621" s="182" t="s">
        <v>79</v>
      </c>
      <c r="AV1621" s="180" t="s">
        <v>15</v>
      </c>
      <c r="AW1621" s="180" t="s">
        <v>33</v>
      </c>
      <c r="AX1621" s="180" t="s">
        <v>71</v>
      </c>
      <c r="AY1621" s="182" t="s">
        <v>176</v>
      </c>
    </row>
    <row r="1622" spans="2:51" s="172" customFormat="1" ht="12">
      <c r="B1622" s="173"/>
      <c r="D1622" s="174" t="s">
        <v>187</v>
      </c>
      <c r="E1622" s="175" t="s">
        <v>3</v>
      </c>
      <c r="F1622" s="176" t="s">
        <v>2330</v>
      </c>
      <c r="H1622" s="177">
        <v>10.4</v>
      </c>
      <c r="I1622" s="6"/>
      <c r="L1622" s="173"/>
      <c r="M1622" s="178"/>
      <c r="T1622" s="179"/>
      <c r="AT1622" s="175" t="s">
        <v>187</v>
      </c>
      <c r="AU1622" s="175" t="s">
        <v>79</v>
      </c>
      <c r="AV1622" s="172" t="s">
        <v>79</v>
      </c>
      <c r="AW1622" s="172" t="s">
        <v>33</v>
      </c>
      <c r="AX1622" s="172" t="s">
        <v>71</v>
      </c>
      <c r="AY1622" s="175" t="s">
        <v>176</v>
      </c>
    </row>
    <row r="1623" spans="2:51" s="172" customFormat="1" ht="12">
      <c r="B1623" s="173"/>
      <c r="D1623" s="174" t="s">
        <v>187</v>
      </c>
      <c r="E1623" s="175" t="s">
        <v>3</v>
      </c>
      <c r="F1623" s="176" t="s">
        <v>2354</v>
      </c>
      <c r="H1623" s="177">
        <v>-1.5</v>
      </c>
      <c r="I1623" s="6"/>
      <c r="L1623" s="173"/>
      <c r="M1623" s="178"/>
      <c r="T1623" s="179"/>
      <c r="AT1623" s="175" t="s">
        <v>187</v>
      </c>
      <c r="AU1623" s="175" t="s">
        <v>79</v>
      </c>
      <c r="AV1623" s="172" t="s">
        <v>79</v>
      </c>
      <c r="AW1623" s="172" t="s">
        <v>33</v>
      </c>
      <c r="AX1623" s="172" t="s">
        <v>71</v>
      </c>
      <c r="AY1623" s="175" t="s">
        <v>176</v>
      </c>
    </row>
    <row r="1624" spans="2:51" s="180" customFormat="1" ht="12">
      <c r="B1624" s="181"/>
      <c r="D1624" s="174" t="s">
        <v>187</v>
      </c>
      <c r="E1624" s="182" t="s">
        <v>3</v>
      </c>
      <c r="F1624" s="183" t="s">
        <v>962</v>
      </c>
      <c r="H1624" s="182" t="s">
        <v>3</v>
      </c>
      <c r="I1624" s="7"/>
      <c r="L1624" s="181"/>
      <c r="M1624" s="184"/>
      <c r="T1624" s="185"/>
      <c r="AT1624" s="182" t="s">
        <v>187</v>
      </c>
      <c r="AU1624" s="182" t="s">
        <v>79</v>
      </c>
      <c r="AV1624" s="180" t="s">
        <v>15</v>
      </c>
      <c r="AW1624" s="180" t="s">
        <v>33</v>
      </c>
      <c r="AX1624" s="180" t="s">
        <v>71</v>
      </c>
      <c r="AY1624" s="182" t="s">
        <v>176</v>
      </c>
    </row>
    <row r="1625" spans="2:51" s="172" customFormat="1" ht="12">
      <c r="B1625" s="173"/>
      <c r="D1625" s="174" t="s">
        <v>187</v>
      </c>
      <c r="E1625" s="175" t="s">
        <v>3</v>
      </c>
      <c r="F1625" s="176" t="s">
        <v>2358</v>
      </c>
      <c r="H1625" s="177">
        <v>37.96</v>
      </c>
      <c r="I1625" s="6"/>
      <c r="L1625" s="173"/>
      <c r="M1625" s="178"/>
      <c r="T1625" s="179"/>
      <c r="AT1625" s="175" t="s">
        <v>187</v>
      </c>
      <c r="AU1625" s="175" t="s">
        <v>79</v>
      </c>
      <c r="AV1625" s="172" t="s">
        <v>79</v>
      </c>
      <c r="AW1625" s="172" t="s">
        <v>33</v>
      </c>
      <c r="AX1625" s="172" t="s">
        <v>71</v>
      </c>
      <c r="AY1625" s="175" t="s">
        <v>176</v>
      </c>
    </row>
    <row r="1626" spans="2:51" s="172" customFormat="1" ht="12">
      <c r="B1626" s="173"/>
      <c r="D1626" s="174" t="s">
        <v>187</v>
      </c>
      <c r="E1626" s="175" t="s">
        <v>3</v>
      </c>
      <c r="F1626" s="176" t="s">
        <v>2359</v>
      </c>
      <c r="H1626" s="177">
        <v>-10.4</v>
      </c>
      <c r="I1626" s="6"/>
      <c r="L1626" s="173"/>
      <c r="M1626" s="178"/>
      <c r="T1626" s="179"/>
      <c r="AT1626" s="175" t="s">
        <v>187</v>
      </c>
      <c r="AU1626" s="175" t="s">
        <v>79</v>
      </c>
      <c r="AV1626" s="172" t="s">
        <v>79</v>
      </c>
      <c r="AW1626" s="172" t="s">
        <v>33</v>
      </c>
      <c r="AX1626" s="172" t="s">
        <v>71</v>
      </c>
      <c r="AY1626" s="175" t="s">
        <v>176</v>
      </c>
    </row>
    <row r="1627" spans="2:51" s="180" customFormat="1" ht="12">
      <c r="B1627" s="181"/>
      <c r="D1627" s="174" t="s">
        <v>187</v>
      </c>
      <c r="E1627" s="182" t="s">
        <v>3</v>
      </c>
      <c r="F1627" s="183" t="s">
        <v>965</v>
      </c>
      <c r="H1627" s="182" t="s">
        <v>3</v>
      </c>
      <c r="I1627" s="7"/>
      <c r="L1627" s="181"/>
      <c r="M1627" s="184"/>
      <c r="T1627" s="185"/>
      <c r="AT1627" s="182" t="s">
        <v>187</v>
      </c>
      <c r="AU1627" s="182" t="s">
        <v>79</v>
      </c>
      <c r="AV1627" s="180" t="s">
        <v>15</v>
      </c>
      <c r="AW1627" s="180" t="s">
        <v>33</v>
      </c>
      <c r="AX1627" s="180" t="s">
        <v>71</v>
      </c>
      <c r="AY1627" s="182" t="s">
        <v>176</v>
      </c>
    </row>
    <row r="1628" spans="2:51" s="172" customFormat="1" ht="12">
      <c r="B1628" s="173"/>
      <c r="D1628" s="174" t="s">
        <v>187</v>
      </c>
      <c r="E1628" s="175" t="s">
        <v>3</v>
      </c>
      <c r="F1628" s="176" t="s">
        <v>2360</v>
      </c>
      <c r="H1628" s="177">
        <v>10.6</v>
      </c>
      <c r="I1628" s="6"/>
      <c r="L1628" s="173"/>
      <c r="M1628" s="178"/>
      <c r="T1628" s="179"/>
      <c r="AT1628" s="175" t="s">
        <v>187</v>
      </c>
      <c r="AU1628" s="175" t="s">
        <v>79</v>
      </c>
      <c r="AV1628" s="172" t="s">
        <v>79</v>
      </c>
      <c r="AW1628" s="172" t="s">
        <v>33</v>
      </c>
      <c r="AX1628" s="172" t="s">
        <v>71</v>
      </c>
      <c r="AY1628" s="175" t="s">
        <v>176</v>
      </c>
    </row>
    <row r="1629" spans="2:51" s="172" customFormat="1" ht="12">
      <c r="B1629" s="173"/>
      <c r="D1629" s="174" t="s">
        <v>187</v>
      </c>
      <c r="E1629" s="175" t="s">
        <v>3</v>
      </c>
      <c r="F1629" s="176" t="s">
        <v>2346</v>
      </c>
      <c r="H1629" s="177">
        <v>-1.4</v>
      </c>
      <c r="I1629" s="6"/>
      <c r="L1629" s="173"/>
      <c r="M1629" s="178"/>
      <c r="T1629" s="179"/>
      <c r="AT1629" s="175" t="s">
        <v>187</v>
      </c>
      <c r="AU1629" s="175" t="s">
        <v>79</v>
      </c>
      <c r="AV1629" s="172" t="s">
        <v>79</v>
      </c>
      <c r="AW1629" s="172" t="s">
        <v>33</v>
      </c>
      <c r="AX1629" s="172" t="s">
        <v>71</v>
      </c>
      <c r="AY1629" s="175" t="s">
        <v>176</v>
      </c>
    </row>
    <row r="1630" spans="2:51" s="180" customFormat="1" ht="12">
      <c r="B1630" s="181"/>
      <c r="D1630" s="174" t="s">
        <v>187</v>
      </c>
      <c r="E1630" s="182" t="s">
        <v>3</v>
      </c>
      <c r="F1630" s="183" t="s">
        <v>967</v>
      </c>
      <c r="H1630" s="182" t="s">
        <v>3</v>
      </c>
      <c r="I1630" s="7"/>
      <c r="L1630" s="181"/>
      <c r="M1630" s="184"/>
      <c r="T1630" s="185"/>
      <c r="AT1630" s="182" t="s">
        <v>187</v>
      </c>
      <c r="AU1630" s="182" t="s">
        <v>79</v>
      </c>
      <c r="AV1630" s="180" t="s">
        <v>15</v>
      </c>
      <c r="AW1630" s="180" t="s">
        <v>33</v>
      </c>
      <c r="AX1630" s="180" t="s">
        <v>71</v>
      </c>
      <c r="AY1630" s="182" t="s">
        <v>176</v>
      </c>
    </row>
    <row r="1631" spans="2:51" s="172" customFormat="1" ht="12">
      <c r="B1631" s="173"/>
      <c r="D1631" s="174" t="s">
        <v>187</v>
      </c>
      <c r="E1631" s="175" t="s">
        <v>3</v>
      </c>
      <c r="F1631" s="176" t="s">
        <v>2361</v>
      </c>
      <c r="H1631" s="177">
        <v>12.42</v>
      </c>
      <c r="I1631" s="6"/>
      <c r="L1631" s="173"/>
      <c r="M1631" s="178"/>
      <c r="T1631" s="179"/>
      <c r="AT1631" s="175" t="s">
        <v>187</v>
      </c>
      <c r="AU1631" s="175" t="s">
        <v>79</v>
      </c>
      <c r="AV1631" s="172" t="s">
        <v>79</v>
      </c>
      <c r="AW1631" s="172" t="s">
        <v>33</v>
      </c>
      <c r="AX1631" s="172" t="s">
        <v>71</v>
      </c>
      <c r="AY1631" s="175" t="s">
        <v>176</v>
      </c>
    </row>
    <row r="1632" spans="2:51" s="172" customFormat="1" ht="12">
      <c r="B1632" s="173"/>
      <c r="D1632" s="174" t="s">
        <v>187</v>
      </c>
      <c r="E1632" s="175" t="s">
        <v>3</v>
      </c>
      <c r="F1632" s="176" t="s">
        <v>473</v>
      </c>
      <c r="H1632" s="177">
        <v>-1.8</v>
      </c>
      <c r="I1632" s="6"/>
      <c r="L1632" s="173"/>
      <c r="M1632" s="178"/>
      <c r="T1632" s="179"/>
      <c r="AT1632" s="175" t="s">
        <v>187</v>
      </c>
      <c r="AU1632" s="175" t="s">
        <v>79</v>
      </c>
      <c r="AV1632" s="172" t="s">
        <v>79</v>
      </c>
      <c r="AW1632" s="172" t="s">
        <v>33</v>
      </c>
      <c r="AX1632" s="172" t="s">
        <v>71</v>
      </c>
      <c r="AY1632" s="175" t="s">
        <v>176</v>
      </c>
    </row>
    <row r="1633" spans="2:51" s="180" customFormat="1" ht="12">
      <c r="B1633" s="181"/>
      <c r="D1633" s="174" t="s">
        <v>187</v>
      </c>
      <c r="E1633" s="182" t="s">
        <v>3</v>
      </c>
      <c r="F1633" s="183" t="s">
        <v>969</v>
      </c>
      <c r="H1633" s="182" t="s">
        <v>3</v>
      </c>
      <c r="I1633" s="7"/>
      <c r="L1633" s="181"/>
      <c r="M1633" s="184"/>
      <c r="T1633" s="185"/>
      <c r="AT1633" s="182" t="s">
        <v>187</v>
      </c>
      <c r="AU1633" s="182" t="s">
        <v>79</v>
      </c>
      <c r="AV1633" s="180" t="s">
        <v>15</v>
      </c>
      <c r="AW1633" s="180" t="s">
        <v>33</v>
      </c>
      <c r="AX1633" s="180" t="s">
        <v>71</v>
      </c>
      <c r="AY1633" s="182" t="s">
        <v>176</v>
      </c>
    </row>
    <row r="1634" spans="2:51" s="180" customFormat="1" ht="12">
      <c r="B1634" s="181"/>
      <c r="D1634" s="174" t="s">
        <v>187</v>
      </c>
      <c r="E1634" s="182" t="s">
        <v>3</v>
      </c>
      <c r="F1634" s="183" t="s">
        <v>970</v>
      </c>
      <c r="H1634" s="182" t="s">
        <v>3</v>
      </c>
      <c r="I1634" s="7"/>
      <c r="L1634" s="181"/>
      <c r="M1634" s="184"/>
      <c r="T1634" s="185"/>
      <c r="AT1634" s="182" t="s">
        <v>187</v>
      </c>
      <c r="AU1634" s="182" t="s">
        <v>79</v>
      </c>
      <c r="AV1634" s="180" t="s">
        <v>15</v>
      </c>
      <c r="AW1634" s="180" t="s">
        <v>33</v>
      </c>
      <c r="AX1634" s="180" t="s">
        <v>71</v>
      </c>
      <c r="AY1634" s="182" t="s">
        <v>176</v>
      </c>
    </row>
    <row r="1635" spans="2:51" s="172" customFormat="1" ht="12">
      <c r="B1635" s="173"/>
      <c r="D1635" s="174" t="s">
        <v>187</v>
      </c>
      <c r="E1635" s="175" t="s">
        <v>3</v>
      </c>
      <c r="F1635" s="176" t="s">
        <v>2362</v>
      </c>
      <c r="H1635" s="177">
        <v>2.2</v>
      </c>
      <c r="I1635" s="6"/>
      <c r="L1635" s="173"/>
      <c r="M1635" s="178"/>
      <c r="T1635" s="179"/>
      <c r="AT1635" s="175" t="s">
        <v>187</v>
      </c>
      <c r="AU1635" s="175" t="s">
        <v>79</v>
      </c>
      <c r="AV1635" s="172" t="s">
        <v>79</v>
      </c>
      <c r="AW1635" s="172" t="s">
        <v>33</v>
      </c>
      <c r="AX1635" s="172" t="s">
        <v>71</v>
      </c>
      <c r="AY1635" s="175" t="s">
        <v>176</v>
      </c>
    </row>
    <row r="1636" spans="2:51" s="180" customFormat="1" ht="12">
      <c r="B1636" s="181"/>
      <c r="D1636" s="174" t="s">
        <v>187</v>
      </c>
      <c r="E1636" s="182" t="s">
        <v>3</v>
      </c>
      <c r="F1636" s="183" t="s">
        <v>972</v>
      </c>
      <c r="H1636" s="182" t="s">
        <v>3</v>
      </c>
      <c r="I1636" s="7"/>
      <c r="L1636" s="181"/>
      <c r="M1636" s="184"/>
      <c r="T1636" s="185"/>
      <c r="AT1636" s="182" t="s">
        <v>187</v>
      </c>
      <c r="AU1636" s="182" t="s">
        <v>79</v>
      </c>
      <c r="AV1636" s="180" t="s">
        <v>15</v>
      </c>
      <c r="AW1636" s="180" t="s">
        <v>33</v>
      </c>
      <c r="AX1636" s="180" t="s">
        <v>71</v>
      </c>
      <c r="AY1636" s="182" t="s">
        <v>176</v>
      </c>
    </row>
    <row r="1637" spans="2:51" s="172" customFormat="1" ht="12">
      <c r="B1637" s="173"/>
      <c r="D1637" s="174" t="s">
        <v>187</v>
      </c>
      <c r="E1637" s="175" t="s">
        <v>3</v>
      </c>
      <c r="F1637" s="176" t="s">
        <v>2363</v>
      </c>
      <c r="H1637" s="177">
        <v>2</v>
      </c>
      <c r="I1637" s="6"/>
      <c r="L1637" s="173"/>
      <c r="M1637" s="178"/>
      <c r="T1637" s="179"/>
      <c r="AT1637" s="175" t="s">
        <v>187</v>
      </c>
      <c r="AU1637" s="175" t="s">
        <v>79</v>
      </c>
      <c r="AV1637" s="172" t="s">
        <v>79</v>
      </c>
      <c r="AW1637" s="172" t="s">
        <v>33</v>
      </c>
      <c r="AX1637" s="172" t="s">
        <v>71</v>
      </c>
      <c r="AY1637" s="175" t="s">
        <v>176</v>
      </c>
    </row>
    <row r="1638" spans="2:51" s="180" customFormat="1" ht="12">
      <c r="B1638" s="181"/>
      <c r="D1638" s="174" t="s">
        <v>187</v>
      </c>
      <c r="E1638" s="182" t="s">
        <v>3</v>
      </c>
      <c r="F1638" s="183" t="s">
        <v>821</v>
      </c>
      <c r="H1638" s="182" t="s">
        <v>3</v>
      </c>
      <c r="I1638" s="7"/>
      <c r="L1638" s="181"/>
      <c r="M1638" s="184"/>
      <c r="T1638" s="185"/>
      <c r="AT1638" s="182" t="s">
        <v>187</v>
      </c>
      <c r="AU1638" s="182" t="s">
        <v>79</v>
      </c>
      <c r="AV1638" s="180" t="s">
        <v>15</v>
      </c>
      <c r="AW1638" s="180" t="s">
        <v>33</v>
      </c>
      <c r="AX1638" s="180" t="s">
        <v>71</v>
      </c>
      <c r="AY1638" s="182" t="s">
        <v>176</v>
      </c>
    </row>
    <row r="1639" spans="2:51" s="172" customFormat="1" ht="12">
      <c r="B1639" s="173"/>
      <c r="D1639" s="174" t="s">
        <v>187</v>
      </c>
      <c r="E1639" s="175" t="s">
        <v>3</v>
      </c>
      <c r="F1639" s="176" t="s">
        <v>2364</v>
      </c>
      <c r="H1639" s="177">
        <v>2</v>
      </c>
      <c r="I1639" s="6"/>
      <c r="L1639" s="173"/>
      <c r="M1639" s="178"/>
      <c r="T1639" s="179"/>
      <c r="AT1639" s="175" t="s">
        <v>187</v>
      </c>
      <c r="AU1639" s="175" t="s">
        <v>79</v>
      </c>
      <c r="AV1639" s="172" t="s">
        <v>79</v>
      </c>
      <c r="AW1639" s="172" t="s">
        <v>33</v>
      </c>
      <c r="AX1639" s="172" t="s">
        <v>71</v>
      </c>
      <c r="AY1639" s="175" t="s">
        <v>176</v>
      </c>
    </row>
    <row r="1640" spans="2:51" s="180" customFormat="1" ht="12">
      <c r="B1640" s="181"/>
      <c r="D1640" s="174" t="s">
        <v>187</v>
      </c>
      <c r="E1640" s="182" t="s">
        <v>3</v>
      </c>
      <c r="F1640" s="183" t="s">
        <v>975</v>
      </c>
      <c r="H1640" s="182" t="s">
        <v>3</v>
      </c>
      <c r="I1640" s="7"/>
      <c r="L1640" s="181"/>
      <c r="M1640" s="184"/>
      <c r="T1640" s="185"/>
      <c r="AT1640" s="182" t="s">
        <v>187</v>
      </c>
      <c r="AU1640" s="182" t="s">
        <v>79</v>
      </c>
      <c r="AV1640" s="180" t="s">
        <v>15</v>
      </c>
      <c r="AW1640" s="180" t="s">
        <v>33</v>
      </c>
      <c r="AX1640" s="180" t="s">
        <v>71</v>
      </c>
      <c r="AY1640" s="182" t="s">
        <v>176</v>
      </c>
    </row>
    <row r="1641" spans="2:51" s="172" customFormat="1" ht="12">
      <c r="B1641" s="173"/>
      <c r="D1641" s="174" t="s">
        <v>187</v>
      </c>
      <c r="E1641" s="175" t="s">
        <v>3</v>
      </c>
      <c r="F1641" s="176" t="s">
        <v>2365</v>
      </c>
      <c r="H1641" s="177">
        <v>4</v>
      </c>
      <c r="I1641" s="6"/>
      <c r="L1641" s="173"/>
      <c r="M1641" s="178"/>
      <c r="T1641" s="179"/>
      <c r="AT1641" s="175" t="s">
        <v>187</v>
      </c>
      <c r="AU1641" s="175" t="s">
        <v>79</v>
      </c>
      <c r="AV1641" s="172" t="s">
        <v>79</v>
      </c>
      <c r="AW1641" s="172" t="s">
        <v>33</v>
      </c>
      <c r="AX1641" s="172" t="s">
        <v>71</v>
      </c>
      <c r="AY1641" s="175" t="s">
        <v>176</v>
      </c>
    </row>
    <row r="1642" spans="2:51" s="172" customFormat="1" ht="12">
      <c r="B1642" s="173"/>
      <c r="D1642" s="174" t="s">
        <v>187</v>
      </c>
      <c r="E1642" s="175" t="s">
        <v>3</v>
      </c>
      <c r="F1642" s="176" t="s">
        <v>2364</v>
      </c>
      <c r="H1642" s="177">
        <v>2</v>
      </c>
      <c r="I1642" s="6"/>
      <c r="L1642" s="173"/>
      <c r="M1642" s="178"/>
      <c r="T1642" s="179"/>
      <c r="AT1642" s="175" t="s">
        <v>187</v>
      </c>
      <c r="AU1642" s="175" t="s">
        <v>79</v>
      </c>
      <c r="AV1642" s="172" t="s">
        <v>79</v>
      </c>
      <c r="AW1642" s="172" t="s">
        <v>33</v>
      </c>
      <c r="AX1642" s="172" t="s">
        <v>71</v>
      </c>
      <c r="AY1642" s="175" t="s">
        <v>176</v>
      </c>
    </row>
    <row r="1643" spans="2:51" s="180" customFormat="1" ht="12">
      <c r="B1643" s="181"/>
      <c r="D1643" s="174" t="s">
        <v>187</v>
      </c>
      <c r="E1643" s="182" t="s">
        <v>3</v>
      </c>
      <c r="F1643" s="183" t="s">
        <v>975</v>
      </c>
      <c r="H1643" s="182" t="s">
        <v>3</v>
      </c>
      <c r="I1643" s="7"/>
      <c r="L1643" s="181"/>
      <c r="M1643" s="184"/>
      <c r="T1643" s="185"/>
      <c r="AT1643" s="182" t="s">
        <v>187</v>
      </c>
      <c r="AU1643" s="182" t="s">
        <v>79</v>
      </c>
      <c r="AV1643" s="180" t="s">
        <v>15</v>
      </c>
      <c r="AW1643" s="180" t="s">
        <v>33</v>
      </c>
      <c r="AX1643" s="180" t="s">
        <v>71</v>
      </c>
      <c r="AY1643" s="182" t="s">
        <v>176</v>
      </c>
    </row>
    <row r="1644" spans="2:51" s="172" customFormat="1" ht="12">
      <c r="B1644" s="173"/>
      <c r="D1644" s="174" t="s">
        <v>187</v>
      </c>
      <c r="E1644" s="175" t="s">
        <v>3</v>
      </c>
      <c r="F1644" s="176" t="s">
        <v>2362</v>
      </c>
      <c r="H1644" s="177">
        <v>2.2</v>
      </c>
      <c r="I1644" s="6"/>
      <c r="L1644" s="173"/>
      <c r="M1644" s="178"/>
      <c r="T1644" s="179"/>
      <c r="AT1644" s="175" t="s">
        <v>187</v>
      </c>
      <c r="AU1644" s="175" t="s">
        <v>79</v>
      </c>
      <c r="AV1644" s="172" t="s">
        <v>79</v>
      </c>
      <c r="AW1644" s="172" t="s">
        <v>33</v>
      </c>
      <c r="AX1644" s="172" t="s">
        <v>71</v>
      </c>
      <c r="AY1644" s="175" t="s">
        <v>176</v>
      </c>
    </row>
    <row r="1645" spans="2:51" s="172" customFormat="1" ht="12">
      <c r="B1645" s="173"/>
      <c r="D1645" s="174" t="s">
        <v>187</v>
      </c>
      <c r="E1645" s="175" t="s">
        <v>3</v>
      </c>
      <c r="F1645" s="176" t="s">
        <v>2364</v>
      </c>
      <c r="H1645" s="177">
        <v>2</v>
      </c>
      <c r="I1645" s="6"/>
      <c r="L1645" s="173"/>
      <c r="M1645" s="178"/>
      <c r="T1645" s="179"/>
      <c r="AT1645" s="175" t="s">
        <v>187</v>
      </c>
      <c r="AU1645" s="175" t="s">
        <v>79</v>
      </c>
      <c r="AV1645" s="172" t="s">
        <v>79</v>
      </c>
      <c r="AW1645" s="172" t="s">
        <v>33</v>
      </c>
      <c r="AX1645" s="172" t="s">
        <v>71</v>
      </c>
      <c r="AY1645" s="175" t="s">
        <v>176</v>
      </c>
    </row>
    <row r="1646" spans="2:51" s="180" customFormat="1" ht="12">
      <c r="B1646" s="181"/>
      <c r="D1646" s="174" t="s">
        <v>187</v>
      </c>
      <c r="E1646" s="182" t="s">
        <v>3</v>
      </c>
      <c r="F1646" s="183" t="s">
        <v>977</v>
      </c>
      <c r="H1646" s="182" t="s">
        <v>3</v>
      </c>
      <c r="I1646" s="7"/>
      <c r="L1646" s="181"/>
      <c r="M1646" s="184"/>
      <c r="T1646" s="185"/>
      <c r="AT1646" s="182" t="s">
        <v>187</v>
      </c>
      <c r="AU1646" s="182" t="s">
        <v>79</v>
      </c>
      <c r="AV1646" s="180" t="s">
        <v>15</v>
      </c>
      <c r="AW1646" s="180" t="s">
        <v>33</v>
      </c>
      <c r="AX1646" s="180" t="s">
        <v>71</v>
      </c>
      <c r="AY1646" s="182" t="s">
        <v>176</v>
      </c>
    </row>
    <row r="1647" spans="2:51" s="172" customFormat="1" ht="12">
      <c r="B1647" s="173"/>
      <c r="D1647" s="174" t="s">
        <v>187</v>
      </c>
      <c r="E1647" s="175" t="s">
        <v>3</v>
      </c>
      <c r="F1647" s="176" t="s">
        <v>2362</v>
      </c>
      <c r="H1647" s="177">
        <v>2.2</v>
      </c>
      <c r="I1647" s="6"/>
      <c r="L1647" s="173"/>
      <c r="M1647" s="178"/>
      <c r="T1647" s="179"/>
      <c r="AT1647" s="175" t="s">
        <v>187</v>
      </c>
      <c r="AU1647" s="175" t="s">
        <v>79</v>
      </c>
      <c r="AV1647" s="172" t="s">
        <v>79</v>
      </c>
      <c r="AW1647" s="172" t="s">
        <v>33</v>
      </c>
      <c r="AX1647" s="172" t="s">
        <v>71</v>
      </c>
      <c r="AY1647" s="175" t="s">
        <v>176</v>
      </c>
    </row>
    <row r="1648" spans="2:51" s="172" customFormat="1" ht="12">
      <c r="B1648" s="173"/>
      <c r="D1648" s="174" t="s">
        <v>187</v>
      </c>
      <c r="E1648" s="175" t="s">
        <v>3</v>
      </c>
      <c r="F1648" s="176" t="s">
        <v>2364</v>
      </c>
      <c r="H1648" s="177">
        <v>2</v>
      </c>
      <c r="I1648" s="6"/>
      <c r="L1648" s="173"/>
      <c r="M1648" s="178"/>
      <c r="T1648" s="179"/>
      <c r="AT1648" s="175" t="s">
        <v>187</v>
      </c>
      <c r="AU1648" s="175" t="s">
        <v>79</v>
      </c>
      <c r="AV1648" s="172" t="s">
        <v>79</v>
      </c>
      <c r="AW1648" s="172" t="s">
        <v>33</v>
      </c>
      <c r="AX1648" s="172" t="s">
        <v>71</v>
      </c>
      <c r="AY1648" s="175" t="s">
        <v>176</v>
      </c>
    </row>
    <row r="1649" spans="2:51" s="186" customFormat="1" ht="12">
      <c r="B1649" s="187"/>
      <c r="D1649" s="174" t="s">
        <v>187</v>
      </c>
      <c r="E1649" s="188" t="s">
        <v>3</v>
      </c>
      <c r="F1649" s="189" t="s">
        <v>206</v>
      </c>
      <c r="H1649" s="190">
        <v>348.12</v>
      </c>
      <c r="I1649" s="8"/>
      <c r="L1649" s="187"/>
      <c r="M1649" s="191"/>
      <c r="T1649" s="192"/>
      <c r="AT1649" s="188" t="s">
        <v>187</v>
      </c>
      <c r="AU1649" s="188" t="s">
        <v>79</v>
      </c>
      <c r="AV1649" s="186" t="s">
        <v>183</v>
      </c>
      <c r="AW1649" s="186" t="s">
        <v>33</v>
      </c>
      <c r="AX1649" s="186" t="s">
        <v>15</v>
      </c>
      <c r="AY1649" s="188" t="s">
        <v>176</v>
      </c>
    </row>
    <row r="1650" spans="2:65" s="99" customFormat="1" ht="16.5" customHeight="1">
      <c r="B1650" s="100"/>
      <c r="C1650" s="213" t="s">
        <v>2366</v>
      </c>
      <c r="D1650" s="213" t="s">
        <v>312</v>
      </c>
      <c r="E1650" s="214" t="s">
        <v>2367</v>
      </c>
      <c r="F1650" s="215" t="s">
        <v>2368</v>
      </c>
      <c r="G1650" s="216" t="s">
        <v>181</v>
      </c>
      <c r="H1650" s="217">
        <v>348.12</v>
      </c>
      <c r="I1650" s="9"/>
      <c r="J1650" s="218">
        <f>ROUND(I1650*H1650,2)</f>
        <v>0</v>
      </c>
      <c r="K1650" s="215" t="s">
        <v>3</v>
      </c>
      <c r="L1650" s="193"/>
      <c r="M1650" s="219" t="s">
        <v>3</v>
      </c>
      <c r="N1650" s="194" t="s">
        <v>42</v>
      </c>
      <c r="P1650" s="164">
        <f>O1650*H1650</f>
        <v>0</v>
      </c>
      <c r="Q1650" s="164">
        <v>0.02</v>
      </c>
      <c r="R1650" s="164">
        <f>Q1650*H1650</f>
        <v>6.962400000000001</v>
      </c>
      <c r="S1650" s="164">
        <v>0</v>
      </c>
      <c r="T1650" s="165">
        <f>S1650*H1650</f>
        <v>0</v>
      </c>
      <c r="AR1650" s="166" t="s">
        <v>382</v>
      </c>
      <c r="AT1650" s="166" t="s">
        <v>312</v>
      </c>
      <c r="AU1650" s="166" t="s">
        <v>79</v>
      </c>
      <c r="AY1650" s="92" t="s">
        <v>176</v>
      </c>
      <c r="BE1650" s="167">
        <f>IF(N1650="základní",J1650,0)</f>
        <v>0</v>
      </c>
      <c r="BF1650" s="167">
        <f>IF(N1650="snížená",J1650,0)</f>
        <v>0</v>
      </c>
      <c r="BG1650" s="167">
        <f>IF(N1650="zákl. přenesená",J1650,0)</f>
        <v>0</v>
      </c>
      <c r="BH1650" s="167">
        <f>IF(N1650="sníž. přenesená",J1650,0)</f>
        <v>0</v>
      </c>
      <c r="BI1650" s="167">
        <f>IF(N1650="nulová",J1650,0)</f>
        <v>0</v>
      </c>
      <c r="BJ1650" s="92" t="s">
        <v>15</v>
      </c>
      <c r="BK1650" s="167">
        <f>ROUND(I1650*H1650,2)</f>
        <v>0</v>
      </c>
      <c r="BL1650" s="92" t="s">
        <v>288</v>
      </c>
      <c r="BM1650" s="166" t="s">
        <v>2369</v>
      </c>
    </row>
    <row r="1651" spans="2:65" s="99" customFormat="1" ht="24.2" customHeight="1">
      <c r="B1651" s="100"/>
      <c r="C1651" s="206" t="s">
        <v>2370</v>
      </c>
      <c r="D1651" s="206" t="s">
        <v>178</v>
      </c>
      <c r="E1651" s="207" t="s">
        <v>2371</v>
      </c>
      <c r="F1651" s="208" t="s">
        <v>2372</v>
      </c>
      <c r="G1651" s="209" t="s">
        <v>269</v>
      </c>
      <c r="H1651" s="210">
        <v>24</v>
      </c>
      <c r="I1651" s="4"/>
      <c r="J1651" s="211">
        <f>ROUND(I1651*H1651,2)</f>
        <v>0</v>
      </c>
      <c r="K1651" s="208" t="s">
        <v>182</v>
      </c>
      <c r="L1651" s="100"/>
      <c r="M1651" s="212" t="s">
        <v>3</v>
      </c>
      <c r="N1651" s="163" t="s">
        <v>42</v>
      </c>
      <c r="P1651" s="164">
        <f>O1651*H1651</f>
        <v>0</v>
      </c>
      <c r="Q1651" s="164">
        <v>0.00055</v>
      </c>
      <c r="R1651" s="164">
        <f>Q1651*H1651</f>
        <v>0.0132</v>
      </c>
      <c r="S1651" s="164">
        <v>0</v>
      </c>
      <c r="T1651" s="165">
        <f>S1651*H1651</f>
        <v>0</v>
      </c>
      <c r="AR1651" s="166" t="s">
        <v>288</v>
      </c>
      <c r="AT1651" s="166" t="s">
        <v>178</v>
      </c>
      <c r="AU1651" s="166" t="s">
        <v>79</v>
      </c>
      <c r="AY1651" s="92" t="s">
        <v>176</v>
      </c>
      <c r="BE1651" s="167">
        <f>IF(N1651="základní",J1651,0)</f>
        <v>0</v>
      </c>
      <c r="BF1651" s="167">
        <f>IF(N1651="snížená",J1651,0)</f>
        <v>0</v>
      </c>
      <c r="BG1651" s="167">
        <f>IF(N1651="zákl. přenesená",J1651,0)</f>
        <v>0</v>
      </c>
      <c r="BH1651" s="167">
        <f>IF(N1651="sníž. přenesená",J1651,0)</f>
        <v>0</v>
      </c>
      <c r="BI1651" s="167">
        <f>IF(N1651="nulová",J1651,0)</f>
        <v>0</v>
      </c>
      <c r="BJ1651" s="92" t="s">
        <v>15</v>
      </c>
      <c r="BK1651" s="167">
        <f>ROUND(I1651*H1651,2)</f>
        <v>0</v>
      </c>
      <c r="BL1651" s="92" t="s">
        <v>288</v>
      </c>
      <c r="BM1651" s="166" t="s">
        <v>2373</v>
      </c>
    </row>
    <row r="1652" spans="2:47" s="99" customFormat="1" ht="12">
      <c r="B1652" s="100"/>
      <c r="D1652" s="168" t="s">
        <v>185</v>
      </c>
      <c r="F1652" s="169" t="s">
        <v>2374</v>
      </c>
      <c r="I1652" s="5"/>
      <c r="L1652" s="100"/>
      <c r="M1652" s="170"/>
      <c r="T1652" s="171"/>
      <c r="AT1652" s="92" t="s">
        <v>185</v>
      </c>
      <c r="AU1652" s="92" t="s">
        <v>79</v>
      </c>
    </row>
    <row r="1653" spans="2:51" s="180" customFormat="1" ht="12">
      <c r="B1653" s="181"/>
      <c r="D1653" s="174" t="s">
        <v>187</v>
      </c>
      <c r="E1653" s="182" t="s">
        <v>3</v>
      </c>
      <c r="F1653" s="183" t="s">
        <v>915</v>
      </c>
      <c r="H1653" s="182" t="s">
        <v>3</v>
      </c>
      <c r="I1653" s="7"/>
      <c r="L1653" s="181"/>
      <c r="M1653" s="184"/>
      <c r="T1653" s="185"/>
      <c r="AT1653" s="182" t="s">
        <v>187</v>
      </c>
      <c r="AU1653" s="182" t="s">
        <v>79</v>
      </c>
      <c r="AV1653" s="180" t="s">
        <v>15</v>
      </c>
      <c r="AW1653" s="180" t="s">
        <v>33</v>
      </c>
      <c r="AX1653" s="180" t="s">
        <v>71</v>
      </c>
      <c r="AY1653" s="182" t="s">
        <v>176</v>
      </c>
    </row>
    <row r="1654" spans="2:51" s="172" customFormat="1" ht="12">
      <c r="B1654" s="173"/>
      <c r="D1654" s="174" t="s">
        <v>187</v>
      </c>
      <c r="E1654" s="175" t="s">
        <v>3</v>
      </c>
      <c r="F1654" s="176" t="s">
        <v>973</v>
      </c>
      <c r="H1654" s="177">
        <v>2</v>
      </c>
      <c r="I1654" s="6"/>
      <c r="L1654" s="173"/>
      <c r="M1654" s="178"/>
      <c r="T1654" s="179"/>
      <c r="AT1654" s="175" t="s">
        <v>187</v>
      </c>
      <c r="AU1654" s="175" t="s">
        <v>79</v>
      </c>
      <c r="AV1654" s="172" t="s">
        <v>79</v>
      </c>
      <c r="AW1654" s="172" t="s">
        <v>33</v>
      </c>
      <c r="AX1654" s="172" t="s">
        <v>71</v>
      </c>
      <c r="AY1654" s="175" t="s">
        <v>176</v>
      </c>
    </row>
    <row r="1655" spans="2:51" s="180" customFormat="1" ht="12">
      <c r="B1655" s="181"/>
      <c r="D1655" s="174" t="s">
        <v>187</v>
      </c>
      <c r="E1655" s="182" t="s">
        <v>3</v>
      </c>
      <c r="F1655" s="183" t="s">
        <v>921</v>
      </c>
      <c r="H1655" s="182" t="s">
        <v>3</v>
      </c>
      <c r="I1655" s="7"/>
      <c r="L1655" s="181"/>
      <c r="M1655" s="184"/>
      <c r="T1655" s="185"/>
      <c r="AT1655" s="182" t="s">
        <v>187</v>
      </c>
      <c r="AU1655" s="182" t="s">
        <v>79</v>
      </c>
      <c r="AV1655" s="180" t="s">
        <v>15</v>
      </c>
      <c r="AW1655" s="180" t="s">
        <v>33</v>
      </c>
      <c r="AX1655" s="180" t="s">
        <v>71</v>
      </c>
      <c r="AY1655" s="182" t="s">
        <v>176</v>
      </c>
    </row>
    <row r="1656" spans="2:51" s="172" customFormat="1" ht="12">
      <c r="B1656" s="173"/>
      <c r="D1656" s="174" t="s">
        <v>187</v>
      </c>
      <c r="E1656" s="175" t="s">
        <v>3</v>
      </c>
      <c r="F1656" s="176" t="s">
        <v>2375</v>
      </c>
      <c r="H1656" s="177">
        <v>4</v>
      </c>
      <c r="I1656" s="6"/>
      <c r="L1656" s="173"/>
      <c r="M1656" s="178"/>
      <c r="T1656" s="179"/>
      <c r="AT1656" s="175" t="s">
        <v>187</v>
      </c>
      <c r="AU1656" s="175" t="s">
        <v>79</v>
      </c>
      <c r="AV1656" s="172" t="s">
        <v>79</v>
      </c>
      <c r="AW1656" s="172" t="s">
        <v>33</v>
      </c>
      <c r="AX1656" s="172" t="s">
        <v>71</v>
      </c>
      <c r="AY1656" s="175" t="s">
        <v>176</v>
      </c>
    </row>
    <row r="1657" spans="2:51" s="180" customFormat="1" ht="12">
      <c r="B1657" s="181"/>
      <c r="D1657" s="174" t="s">
        <v>187</v>
      </c>
      <c r="E1657" s="182" t="s">
        <v>3</v>
      </c>
      <c r="F1657" s="183" t="s">
        <v>924</v>
      </c>
      <c r="H1657" s="182" t="s">
        <v>3</v>
      </c>
      <c r="I1657" s="7"/>
      <c r="L1657" s="181"/>
      <c r="M1657" s="184"/>
      <c r="T1657" s="185"/>
      <c r="AT1657" s="182" t="s">
        <v>187</v>
      </c>
      <c r="AU1657" s="182" t="s">
        <v>79</v>
      </c>
      <c r="AV1657" s="180" t="s">
        <v>15</v>
      </c>
      <c r="AW1657" s="180" t="s">
        <v>33</v>
      </c>
      <c r="AX1657" s="180" t="s">
        <v>71</v>
      </c>
      <c r="AY1657" s="182" t="s">
        <v>176</v>
      </c>
    </row>
    <row r="1658" spans="2:51" s="172" customFormat="1" ht="12">
      <c r="B1658" s="173"/>
      <c r="D1658" s="174" t="s">
        <v>187</v>
      </c>
      <c r="E1658" s="175" t="s">
        <v>3</v>
      </c>
      <c r="F1658" s="176" t="s">
        <v>973</v>
      </c>
      <c r="H1658" s="177">
        <v>2</v>
      </c>
      <c r="I1658" s="6"/>
      <c r="L1658" s="173"/>
      <c r="M1658" s="178"/>
      <c r="T1658" s="179"/>
      <c r="AT1658" s="175" t="s">
        <v>187</v>
      </c>
      <c r="AU1658" s="175" t="s">
        <v>79</v>
      </c>
      <c r="AV1658" s="172" t="s">
        <v>79</v>
      </c>
      <c r="AW1658" s="172" t="s">
        <v>33</v>
      </c>
      <c r="AX1658" s="172" t="s">
        <v>71</v>
      </c>
      <c r="AY1658" s="175" t="s">
        <v>176</v>
      </c>
    </row>
    <row r="1659" spans="2:51" s="180" customFormat="1" ht="12">
      <c r="B1659" s="181"/>
      <c r="D1659" s="174" t="s">
        <v>187</v>
      </c>
      <c r="E1659" s="182" t="s">
        <v>3</v>
      </c>
      <c r="F1659" s="183" t="s">
        <v>947</v>
      </c>
      <c r="H1659" s="182" t="s">
        <v>3</v>
      </c>
      <c r="I1659" s="7"/>
      <c r="L1659" s="181"/>
      <c r="M1659" s="184"/>
      <c r="T1659" s="185"/>
      <c r="AT1659" s="182" t="s">
        <v>187</v>
      </c>
      <c r="AU1659" s="182" t="s">
        <v>79</v>
      </c>
      <c r="AV1659" s="180" t="s">
        <v>15</v>
      </c>
      <c r="AW1659" s="180" t="s">
        <v>33</v>
      </c>
      <c r="AX1659" s="180" t="s">
        <v>71</v>
      </c>
      <c r="AY1659" s="182" t="s">
        <v>176</v>
      </c>
    </row>
    <row r="1660" spans="2:51" s="172" customFormat="1" ht="12">
      <c r="B1660" s="173"/>
      <c r="D1660" s="174" t="s">
        <v>187</v>
      </c>
      <c r="E1660" s="175" t="s">
        <v>3</v>
      </c>
      <c r="F1660" s="176" t="s">
        <v>973</v>
      </c>
      <c r="H1660" s="177">
        <v>2</v>
      </c>
      <c r="I1660" s="6"/>
      <c r="L1660" s="173"/>
      <c r="M1660" s="178"/>
      <c r="T1660" s="179"/>
      <c r="AT1660" s="175" t="s">
        <v>187</v>
      </c>
      <c r="AU1660" s="175" t="s">
        <v>79</v>
      </c>
      <c r="AV1660" s="172" t="s">
        <v>79</v>
      </c>
      <c r="AW1660" s="172" t="s">
        <v>33</v>
      </c>
      <c r="AX1660" s="172" t="s">
        <v>71</v>
      </c>
      <c r="AY1660" s="175" t="s">
        <v>176</v>
      </c>
    </row>
    <row r="1661" spans="2:51" s="180" customFormat="1" ht="12">
      <c r="B1661" s="181"/>
      <c r="D1661" s="174" t="s">
        <v>187</v>
      </c>
      <c r="E1661" s="182" t="s">
        <v>3</v>
      </c>
      <c r="F1661" s="183" t="s">
        <v>951</v>
      </c>
      <c r="H1661" s="182" t="s">
        <v>3</v>
      </c>
      <c r="I1661" s="7"/>
      <c r="L1661" s="181"/>
      <c r="M1661" s="184"/>
      <c r="T1661" s="185"/>
      <c r="AT1661" s="182" t="s">
        <v>187</v>
      </c>
      <c r="AU1661" s="182" t="s">
        <v>79</v>
      </c>
      <c r="AV1661" s="180" t="s">
        <v>15</v>
      </c>
      <c r="AW1661" s="180" t="s">
        <v>33</v>
      </c>
      <c r="AX1661" s="180" t="s">
        <v>71</v>
      </c>
      <c r="AY1661" s="182" t="s">
        <v>176</v>
      </c>
    </row>
    <row r="1662" spans="2:51" s="172" customFormat="1" ht="12">
      <c r="B1662" s="173"/>
      <c r="D1662" s="174" t="s">
        <v>187</v>
      </c>
      <c r="E1662" s="175" t="s">
        <v>3</v>
      </c>
      <c r="F1662" s="176" t="s">
        <v>2376</v>
      </c>
      <c r="H1662" s="177">
        <v>6</v>
      </c>
      <c r="I1662" s="6"/>
      <c r="L1662" s="173"/>
      <c r="M1662" s="178"/>
      <c r="T1662" s="179"/>
      <c r="AT1662" s="175" t="s">
        <v>187</v>
      </c>
      <c r="AU1662" s="175" t="s">
        <v>79</v>
      </c>
      <c r="AV1662" s="172" t="s">
        <v>79</v>
      </c>
      <c r="AW1662" s="172" t="s">
        <v>33</v>
      </c>
      <c r="AX1662" s="172" t="s">
        <v>71</v>
      </c>
      <c r="AY1662" s="175" t="s">
        <v>176</v>
      </c>
    </row>
    <row r="1663" spans="2:51" s="180" customFormat="1" ht="12">
      <c r="B1663" s="181"/>
      <c r="D1663" s="174" t="s">
        <v>187</v>
      </c>
      <c r="E1663" s="182" t="s">
        <v>3</v>
      </c>
      <c r="F1663" s="183" t="s">
        <v>957</v>
      </c>
      <c r="H1663" s="182" t="s">
        <v>3</v>
      </c>
      <c r="I1663" s="7"/>
      <c r="L1663" s="181"/>
      <c r="M1663" s="184"/>
      <c r="T1663" s="185"/>
      <c r="AT1663" s="182" t="s">
        <v>187</v>
      </c>
      <c r="AU1663" s="182" t="s">
        <v>79</v>
      </c>
      <c r="AV1663" s="180" t="s">
        <v>15</v>
      </c>
      <c r="AW1663" s="180" t="s">
        <v>33</v>
      </c>
      <c r="AX1663" s="180" t="s">
        <v>71</v>
      </c>
      <c r="AY1663" s="182" t="s">
        <v>176</v>
      </c>
    </row>
    <row r="1664" spans="2:51" s="172" customFormat="1" ht="12">
      <c r="B1664" s="173"/>
      <c r="D1664" s="174" t="s">
        <v>187</v>
      </c>
      <c r="E1664" s="175" t="s">
        <v>3</v>
      </c>
      <c r="F1664" s="176" t="s">
        <v>973</v>
      </c>
      <c r="H1664" s="177">
        <v>2</v>
      </c>
      <c r="I1664" s="6"/>
      <c r="L1664" s="173"/>
      <c r="M1664" s="178"/>
      <c r="T1664" s="179"/>
      <c r="AT1664" s="175" t="s">
        <v>187</v>
      </c>
      <c r="AU1664" s="175" t="s">
        <v>79</v>
      </c>
      <c r="AV1664" s="172" t="s">
        <v>79</v>
      </c>
      <c r="AW1664" s="172" t="s">
        <v>33</v>
      </c>
      <c r="AX1664" s="172" t="s">
        <v>71</v>
      </c>
      <c r="AY1664" s="175" t="s">
        <v>176</v>
      </c>
    </row>
    <row r="1665" spans="2:51" s="180" customFormat="1" ht="12">
      <c r="B1665" s="181"/>
      <c r="D1665" s="174" t="s">
        <v>187</v>
      </c>
      <c r="E1665" s="182" t="s">
        <v>3</v>
      </c>
      <c r="F1665" s="183" t="s">
        <v>960</v>
      </c>
      <c r="H1665" s="182" t="s">
        <v>3</v>
      </c>
      <c r="I1665" s="7"/>
      <c r="L1665" s="181"/>
      <c r="M1665" s="184"/>
      <c r="T1665" s="185"/>
      <c r="AT1665" s="182" t="s">
        <v>187</v>
      </c>
      <c r="AU1665" s="182" t="s">
        <v>79</v>
      </c>
      <c r="AV1665" s="180" t="s">
        <v>15</v>
      </c>
      <c r="AW1665" s="180" t="s">
        <v>33</v>
      </c>
      <c r="AX1665" s="180" t="s">
        <v>71</v>
      </c>
      <c r="AY1665" s="182" t="s">
        <v>176</v>
      </c>
    </row>
    <row r="1666" spans="2:51" s="172" customFormat="1" ht="12">
      <c r="B1666" s="173"/>
      <c r="D1666" s="174" t="s">
        <v>187</v>
      </c>
      <c r="E1666" s="175" t="s">
        <v>3</v>
      </c>
      <c r="F1666" s="176" t="s">
        <v>2376</v>
      </c>
      <c r="H1666" s="177">
        <v>6</v>
      </c>
      <c r="I1666" s="6"/>
      <c r="L1666" s="173"/>
      <c r="M1666" s="178"/>
      <c r="T1666" s="179"/>
      <c r="AT1666" s="175" t="s">
        <v>187</v>
      </c>
      <c r="AU1666" s="175" t="s">
        <v>79</v>
      </c>
      <c r="AV1666" s="172" t="s">
        <v>79</v>
      </c>
      <c r="AW1666" s="172" t="s">
        <v>33</v>
      </c>
      <c r="AX1666" s="172" t="s">
        <v>71</v>
      </c>
      <c r="AY1666" s="175" t="s">
        <v>176</v>
      </c>
    </row>
    <row r="1667" spans="2:51" s="186" customFormat="1" ht="12">
      <c r="B1667" s="187"/>
      <c r="D1667" s="174" t="s">
        <v>187</v>
      </c>
      <c r="E1667" s="188" t="s">
        <v>3</v>
      </c>
      <c r="F1667" s="189" t="s">
        <v>206</v>
      </c>
      <c r="H1667" s="190">
        <v>24</v>
      </c>
      <c r="I1667" s="8"/>
      <c r="L1667" s="187"/>
      <c r="M1667" s="191"/>
      <c r="T1667" s="192"/>
      <c r="AT1667" s="188" t="s">
        <v>187</v>
      </c>
      <c r="AU1667" s="188" t="s">
        <v>79</v>
      </c>
      <c r="AV1667" s="186" t="s">
        <v>183</v>
      </c>
      <c r="AW1667" s="186" t="s">
        <v>33</v>
      </c>
      <c r="AX1667" s="186" t="s">
        <v>15</v>
      </c>
      <c r="AY1667" s="188" t="s">
        <v>176</v>
      </c>
    </row>
    <row r="1668" spans="2:65" s="99" customFormat="1" ht="24.2" customHeight="1">
      <c r="B1668" s="100"/>
      <c r="C1668" s="206" t="s">
        <v>2377</v>
      </c>
      <c r="D1668" s="206" t="s">
        <v>178</v>
      </c>
      <c r="E1668" s="207" t="s">
        <v>2378</v>
      </c>
      <c r="F1668" s="208" t="s">
        <v>2379</v>
      </c>
      <c r="G1668" s="209" t="s">
        <v>269</v>
      </c>
      <c r="H1668" s="210">
        <v>437.36</v>
      </c>
      <c r="I1668" s="4"/>
      <c r="J1668" s="211">
        <f>ROUND(I1668*H1668,2)</f>
        <v>0</v>
      </c>
      <c r="K1668" s="208" t="s">
        <v>182</v>
      </c>
      <c r="L1668" s="100"/>
      <c r="M1668" s="212" t="s">
        <v>3</v>
      </c>
      <c r="N1668" s="163" t="s">
        <v>42</v>
      </c>
      <c r="P1668" s="164">
        <f>O1668*H1668</f>
        <v>0</v>
      </c>
      <c r="Q1668" s="164">
        <v>3E-05</v>
      </c>
      <c r="R1668" s="164">
        <f>Q1668*H1668</f>
        <v>0.0131208</v>
      </c>
      <c r="S1668" s="164">
        <v>0</v>
      </c>
      <c r="T1668" s="165">
        <f>S1668*H1668</f>
        <v>0</v>
      </c>
      <c r="AR1668" s="166" t="s">
        <v>288</v>
      </c>
      <c r="AT1668" s="166" t="s">
        <v>178</v>
      </c>
      <c r="AU1668" s="166" t="s">
        <v>79</v>
      </c>
      <c r="AY1668" s="92" t="s">
        <v>176</v>
      </c>
      <c r="BE1668" s="167">
        <f>IF(N1668="základní",J1668,0)</f>
        <v>0</v>
      </c>
      <c r="BF1668" s="167">
        <f>IF(N1668="snížená",J1668,0)</f>
        <v>0</v>
      </c>
      <c r="BG1668" s="167">
        <f>IF(N1668="zákl. přenesená",J1668,0)</f>
        <v>0</v>
      </c>
      <c r="BH1668" s="167">
        <f>IF(N1668="sníž. přenesená",J1668,0)</f>
        <v>0</v>
      </c>
      <c r="BI1668" s="167">
        <f>IF(N1668="nulová",J1668,0)</f>
        <v>0</v>
      </c>
      <c r="BJ1668" s="92" t="s">
        <v>15</v>
      </c>
      <c r="BK1668" s="167">
        <f>ROUND(I1668*H1668,2)</f>
        <v>0</v>
      </c>
      <c r="BL1668" s="92" t="s">
        <v>288</v>
      </c>
      <c r="BM1668" s="166" t="s">
        <v>2380</v>
      </c>
    </row>
    <row r="1669" spans="2:47" s="99" customFormat="1" ht="12">
      <c r="B1669" s="100"/>
      <c r="D1669" s="168" t="s">
        <v>185</v>
      </c>
      <c r="F1669" s="169" t="s">
        <v>2381</v>
      </c>
      <c r="I1669" s="5"/>
      <c r="L1669" s="100"/>
      <c r="M1669" s="170"/>
      <c r="T1669" s="171"/>
      <c r="AT1669" s="92" t="s">
        <v>185</v>
      </c>
      <c r="AU1669" s="92" t="s">
        <v>79</v>
      </c>
    </row>
    <row r="1670" spans="2:51" s="180" customFormat="1" ht="12">
      <c r="B1670" s="181"/>
      <c r="D1670" s="174" t="s">
        <v>187</v>
      </c>
      <c r="E1670" s="182" t="s">
        <v>3</v>
      </c>
      <c r="F1670" s="183" t="s">
        <v>915</v>
      </c>
      <c r="H1670" s="182" t="s">
        <v>3</v>
      </c>
      <c r="I1670" s="7"/>
      <c r="L1670" s="181"/>
      <c r="M1670" s="184"/>
      <c r="T1670" s="185"/>
      <c r="AT1670" s="182" t="s">
        <v>187</v>
      </c>
      <c r="AU1670" s="182" t="s">
        <v>79</v>
      </c>
      <c r="AV1670" s="180" t="s">
        <v>15</v>
      </c>
      <c r="AW1670" s="180" t="s">
        <v>33</v>
      </c>
      <c r="AX1670" s="180" t="s">
        <v>71</v>
      </c>
      <c r="AY1670" s="182" t="s">
        <v>176</v>
      </c>
    </row>
    <row r="1671" spans="2:51" s="172" customFormat="1" ht="12">
      <c r="B1671" s="173"/>
      <c r="D1671" s="174" t="s">
        <v>187</v>
      </c>
      <c r="E1671" s="175" t="s">
        <v>3</v>
      </c>
      <c r="F1671" s="176" t="s">
        <v>2382</v>
      </c>
      <c r="H1671" s="177">
        <v>23.96</v>
      </c>
      <c r="I1671" s="6"/>
      <c r="L1671" s="173"/>
      <c r="M1671" s="178"/>
      <c r="T1671" s="179"/>
      <c r="AT1671" s="175" t="s">
        <v>187</v>
      </c>
      <c r="AU1671" s="175" t="s">
        <v>79</v>
      </c>
      <c r="AV1671" s="172" t="s">
        <v>79</v>
      </c>
      <c r="AW1671" s="172" t="s">
        <v>33</v>
      </c>
      <c r="AX1671" s="172" t="s">
        <v>71</v>
      </c>
      <c r="AY1671" s="175" t="s">
        <v>176</v>
      </c>
    </row>
    <row r="1672" spans="2:51" s="172" customFormat="1" ht="12">
      <c r="B1672" s="173"/>
      <c r="D1672" s="174" t="s">
        <v>187</v>
      </c>
      <c r="E1672" s="175" t="s">
        <v>3</v>
      </c>
      <c r="F1672" s="176" t="s">
        <v>917</v>
      </c>
      <c r="H1672" s="177">
        <v>-1.8</v>
      </c>
      <c r="I1672" s="6"/>
      <c r="L1672" s="173"/>
      <c r="M1672" s="178"/>
      <c r="T1672" s="179"/>
      <c r="AT1672" s="175" t="s">
        <v>187</v>
      </c>
      <c r="AU1672" s="175" t="s">
        <v>79</v>
      </c>
      <c r="AV1672" s="172" t="s">
        <v>79</v>
      </c>
      <c r="AW1672" s="172" t="s">
        <v>33</v>
      </c>
      <c r="AX1672" s="172" t="s">
        <v>71</v>
      </c>
      <c r="AY1672" s="175" t="s">
        <v>176</v>
      </c>
    </row>
    <row r="1673" spans="2:51" s="180" customFormat="1" ht="12">
      <c r="B1673" s="181"/>
      <c r="D1673" s="174" t="s">
        <v>187</v>
      </c>
      <c r="E1673" s="182" t="s">
        <v>3</v>
      </c>
      <c r="F1673" s="183" t="s">
        <v>918</v>
      </c>
      <c r="H1673" s="182" t="s">
        <v>3</v>
      </c>
      <c r="I1673" s="7"/>
      <c r="L1673" s="181"/>
      <c r="M1673" s="184"/>
      <c r="T1673" s="185"/>
      <c r="AT1673" s="182" t="s">
        <v>187</v>
      </c>
      <c r="AU1673" s="182" t="s">
        <v>79</v>
      </c>
      <c r="AV1673" s="180" t="s">
        <v>15</v>
      </c>
      <c r="AW1673" s="180" t="s">
        <v>33</v>
      </c>
      <c r="AX1673" s="180" t="s">
        <v>71</v>
      </c>
      <c r="AY1673" s="182" t="s">
        <v>176</v>
      </c>
    </row>
    <row r="1674" spans="2:51" s="172" customFormat="1" ht="12">
      <c r="B1674" s="173"/>
      <c r="D1674" s="174" t="s">
        <v>187</v>
      </c>
      <c r="E1674" s="175" t="s">
        <v>3</v>
      </c>
      <c r="F1674" s="176" t="s">
        <v>2383</v>
      </c>
      <c r="H1674" s="177">
        <v>24.84</v>
      </c>
      <c r="I1674" s="6"/>
      <c r="L1674" s="173"/>
      <c r="M1674" s="178"/>
      <c r="T1674" s="179"/>
      <c r="AT1674" s="175" t="s">
        <v>187</v>
      </c>
      <c r="AU1674" s="175" t="s">
        <v>79</v>
      </c>
      <c r="AV1674" s="172" t="s">
        <v>79</v>
      </c>
      <c r="AW1674" s="172" t="s">
        <v>33</v>
      </c>
      <c r="AX1674" s="172" t="s">
        <v>71</v>
      </c>
      <c r="AY1674" s="175" t="s">
        <v>176</v>
      </c>
    </row>
    <row r="1675" spans="2:51" s="172" customFormat="1" ht="12">
      <c r="B1675" s="173"/>
      <c r="D1675" s="174" t="s">
        <v>187</v>
      </c>
      <c r="E1675" s="175" t="s">
        <v>3</v>
      </c>
      <c r="F1675" s="176" t="s">
        <v>920</v>
      </c>
      <c r="H1675" s="177">
        <v>-2.1</v>
      </c>
      <c r="I1675" s="6"/>
      <c r="L1675" s="173"/>
      <c r="M1675" s="178"/>
      <c r="T1675" s="179"/>
      <c r="AT1675" s="175" t="s">
        <v>187</v>
      </c>
      <c r="AU1675" s="175" t="s">
        <v>79</v>
      </c>
      <c r="AV1675" s="172" t="s">
        <v>79</v>
      </c>
      <c r="AW1675" s="172" t="s">
        <v>33</v>
      </c>
      <c r="AX1675" s="172" t="s">
        <v>71</v>
      </c>
      <c r="AY1675" s="175" t="s">
        <v>176</v>
      </c>
    </row>
    <row r="1676" spans="2:51" s="180" customFormat="1" ht="12">
      <c r="B1676" s="181"/>
      <c r="D1676" s="174" t="s">
        <v>187</v>
      </c>
      <c r="E1676" s="182" t="s">
        <v>3</v>
      </c>
      <c r="F1676" s="183" t="s">
        <v>921</v>
      </c>
      <c r="H1676" s="182" t="s">
        <v>3</v>
      </c>
      <c r="I1676" s="7"/>
      <c r="L1676" s="181"/>
      <c r="M1676" s="184"/>
      <c r="T1676" s="185"/>
      <c r="AT1676" s="182" t="s">
        <v>187</v>
      </c>
      <c r="AU1676" s="182" t="s">
        <v>79</v>
      </c>
      <c r="AV1676" s="180" t="s">
        <v>15</v>
      </c>
      <c r="AW1676" s="180" t="s">
        <v>33</v>
      </c>
      <c r="AX1676" s="180" t="s">
        <v>71</v>
      </c>
      <c r="AY1676" s="182" t="s">
        <v>176</v>
      </c>
    </row>
    <row r="1677" spans="2:51" s="172" customFormat="1" ht="12">
      <c r="B1677" s="173"/>
      <c r="D1677" s="174" t="s">
        <v>187</v>
      </c>
      <c r="E1677" s="175" t="s">
        <v>3</v>
      </c>
      <c r="F1677" s="176" t="s">
        <v>2384</v>
      </c>
      <c r="H1677" s="177">
        <v>34.61</v>
      </c>
      <c r="I1677" s="6"/>
      <c r="L1677" s="173"/>
      <c r="M1677" s="178"/>
      <c r="T1677" s="179"/>
      <c r="AT1677" s="175" t="s">
        <v>187</v>
      </c>
      <c r="AU1677" s="175" t="s">
        <v>79</v>
      </c>
      <c r="AV1677" s="172" t="s">
        <v>79</v>
      </c>
      <c r="AW1677" s="172" t="s">
        <v>33</v>
      </c>
      <c r="AX1677" s="172" t="s">
        <v>71</v>
      </c>
      <c r="AY1677" s="175" t="s">
        <v>176</v>
      </c>
    </row>
    <row r="1678" spans="2:51" s="172" customFormat="1" ht="12">
      <c r="B1678" s="173"/>
      <c r="D1678" s="174" t="s">
        <v>187</v>
      </c>
      <c r="E1678" s="175" t="s">
        <v>3</v>
      </c>
      <c r="F1678" s="176" t="s">
        <v>923</v>
      </c>
      <c r="H1678" s="177">
        <v>-3.4</v>
      </c>
      <c r="I1678" s="6"/>
      <c r="L1678" s="173"/>
      <c r="M1678" s="178"/>
      <c r="T1678" s="179"/>
      <c r="AT1678" s="175" t="s">
        <v>187</v>
      </c>
      <c r="AU1678" s="175" t="s">
        <v>79</v>
      </c>
      <c r="AV1678" s="172" t="s">
        <v>79</v>
      </c>
      <c r="AW1678" s="172" t="s">
        <v>33</v>
      </c>
      <c r="AX1678" s="172" t="s">
        <v>71</v>
      </c>
      <c r="AY1678" s="175" t="s">
        <v>176</v>
      </c>
    </row>
    <row r="1679" spans="2:51" s="180" customFormat="1" ht="12">
      <c r="B1679" s="181"/>
      <c r="D1679" s="174" t="s">
        <v>187</v>
      </c>
      <c r="E1679" s="182" t="s">
        <v>3</v>
      </c>
      <c r="F1679" s="183" t="s">
        <v>924</v>
      </c>
      <c r="H1679" s="182" t="s">
        <v>3</v>
      </c>
      <c r="I1679" s="7"/>
      <c r="L1679" s="181"/>
      <c r="M1679" s="184"/>
      <c r="T1679" s="185"/>
      <c r="AT1679" s="182" t="s">
        <v>187</v>
      </c>
      <c r="AU1679" s="182" t="s">
        <v>79</v>
      </c>
      <c r="AV1679" s="180" t="s">
        <v>15</v>
      </c>
      <c r="AW1679" s="180" t="s">
        <v>33</v>
      </c>
      <c r="AX1679" s="180" t="s">
        <v>71</v>
      </c>
      <c r="AY1679" s="182" t="s">
        <v>176</v>
      </c>
    </row>
    <row r="1680" spans="2:51" s="172" customFormat="1" ht="12">
      <c r="B1680" s="173"/>
      <c r="D1680" s="174" t="s">
        <v>187</v>
      </c>
      <c r="E1680" s="175" t="s">
        <v>3</v>
      </c>
      <c r="F1680" s="176" t="s">
        <v>2385</v>
      </c>
      <c r="H1680" s="177">
        <v>20.1</v>
      </c>
      <c r="I1680" s="6"/>
      <c r="L1680" s="173"/>
      <c r="M1680" s="178"/>
      <c r="T1680" s="179"/>
      <c r="AT1680" s="175" t="s">
        <v>187</v>
      </c>
      <c r="AU1680" s="175" t="s">
        <v>79</v>
      </c>
      <c r="AV1680" s="172" t="s">
        <v>79</v>
      </c>
      <c r="AW1680" s="172" t="s">
        <v>33</v>
      </c>
      <c r="AX1680" s="172" t="s">
        <v>71</v>
      </c>
      <c r="AY1680" s="175" t="s">
        <v>176</v>
      </c>
    </row>
    <row r="1681" spans="2:51" s="172" customFormat="1" ht="12">
      <c r="B1681" s="173"/>
      <c r="D1681" s="174" t="s">
        <v>187</v>
      </c>
      <c r="E1681" s="175" t="s">
        <v>3</v>
      </c>
      <c r="F1681" s="176" t="s">
        <v>926</v>
      </c>
      <c r="H1681" s="177">
        <v>-0.9</v>
      </c>
      <c r="I1681" s="6"/>
      <c r="L1681" s="173"/>
      <c r="M1681" s="178"/>
      <c r="T1681" s="179"/>
      <c r="AT1681" s="175" t="s">
        <v>187</v>
      </c>
      <c r="AU1681" s="175" t="s">
        <v>79</v>
      </c>
      <c r="AV1681" s="172" t="s">
        <v>79</v>
      </c>
      <c r="AW1681" s="172" t="s">
        <v>33</v>
      </c>
      <c r="AX1681" s="172" t="s">
        <v>71</v>
      </c>
      <c r="AY1681" s="175" t="s">
        <v>176</v>
      </c>
    </row>
    <row r="1682" spans="2:51" s="180" customFormat="1" ht="12">
      <c r="B1682" s="181"/>
      <c r="D1682" s="174" t="s">
        <v>187</v>
      </c>
      <c r="E1682" s="182" t="s">
        <v>3</v>
      </c>
      <c r="F1682" s="183" t="s">
        <v>927</v>
      </c>
      <c r="H1682" s="182" t="s">
        <v>3</v>
      </c>
      <c r="I1682" s="7"/>
      <c r="L1682" s="181"/>
      <c r="M1682" s="184"/>
      <c r="T1682" s="185"/>
      <c r="AT1682" s="182" t="s">
        <v>187</v>
      </c>
      <c r="AU1682" s="182" t="s">
        <v>79</v>
      </c>
      <c r="AV1682" s="180" t="s">
        <v>15</v>
      </c>
      <c r="AW1682" s="180" t="s">
        <v>33</v>
      </c>
      <c r="AX1682" s="180" t="s">
        <v>71</v>
      </c>
      <c r="AY1682" s="182" t="s">
        <v>176</v>
      </c>
    </row>
    <row r="1683" spans="2:51" s="172" customFormat="1" ht="12">
      <c r="B1683" s="173"/>
      <c r="D1683" s="174" t="s">
        <v>187</v>
      </c>
      <c r="E1683" s="175" t="s">
        <v>3</v>
      </c>
      <c r="F1683" s="176" t="s">
        <v>2386</v>
      </c>
      <c r="H1683" s="177">
        <v>16.18</v>
      </c>
      <c r="I1683" s="6"/>
      <c r="L1683" s="173"/>
      <c r="M1683" s="178"/>
      <c r="T1683" s="179"/>
      <c r="AT1683" s="175" t="s">
        <v>187</v>
      </c>
      <c r="AU1683" s="175" t="s">
        <v>79</v>
      </c>
      <c r="AV1683" s="172" t="s">
        <v>79</v>
      </c>
      <c r="AW1683" s="172" t="s">
        <v>33</v>
      </c>
      <c r="AX1683" s="172" t="s">
        <v>71</v>
      </c>
      <c r="AY1683" s="175" t="s">
        <v>176</v>
      </c>
    </row>
    <row r="1684" spans="2:51" s="172" customFormat="1" ht="12">
      <c r="B1684" s="173"/>
      <c r="D1684" s="174" t="s">
        <v>187</v>
      </c>
      <c r="E1684" s="175" t="s">
        <v>3</v>
      </c>
      <c r="F1684" s="176" t="s">
        <v>929</v>
      </c>
      <c r="H1684" s="177">
        <v>-1.4</v>
      </c>
      <c r="I1684" s="6"/>
      <c r="L1684" s="173"/>
      <c r="M1684" s="178"/>
      <c r="T1684" s="179"/>
      <c r="AT1684" s="175" t="s">
        <v>187</v>
      </c>
      <c r="AU1684" s="175" t="s">
        <v>79</v>
      </c>
      <c r="AV1684" s="172" t="s">
        <v>79</v>
      </c>
      <c r="AW1684" s="172" t="s">
        <v>33</v>
      </c>
      <c r="AX1684" s="172" t="s">
        <v>71</v>
      </c>
      <c r="AY1684" s="175" t="s">
        <v>176</v>
      </c>
    </row>
    <row r="1685" spans="2:51" s="180" customFormat="1" ht="12">
      <c r="B1685" s="181"/>
      <c r="D1685" s="174" t="s">
        <v>187</v>
      </c>
      <c r="E1685" s="182" t="s">
        <v>3</v>
      </c>
      <c r="F1685" s="183" t="s">
        <v>930</v>
      </c>
      <c r="H1685" s="182" t="s">
        <v>3</v>
      </c>
      <c r="I1685" s="7"/>
      <c r="L1685" s="181"/>
      <c r="M1685" s="184"/>
      <c r="T1685" s="185"/>
      <c r="AT1685" s="182" t="s">
        <v>187</v>
      </c>
      <c r="AU1685" s="182" t="s">
        <v>79</v>
      </c>
      <c r="AV1685" s="180" t="s">
        <v>15</v>
      </c>
      <c r="AW1685" s="180" t="s">
        <v>33</v>
      </c>
      <c r="AX1685" s="180" t="s">
        <v>71</v>
      </c>
      <c r="AY1685" s="182" t="s">
        <v>176</v>
      </c>
    </row>
    <row r="1686" spans="2:51" s="172" customFormat="1" ht="12">
      <c r="B1686" s="173"/>
      <c r="D1686" s="174" t="s">
        <v>187</v>
      </c>
      <c r="E1686" s="175" t="s">
        <v>3</v>
      </c>
      <c r="F1686" s="176" t="s">
        <v>2387</v>
      </c>
      <c r="H1686" s="177">
        <v>16</v>
      </c>
      <c r="I1686" s="6"/>
      <c r="L1686" s="173"/>
      <c r="M1686" s="178"/>
      <c r="T1686" s="179"/>
      <c r="AT1686" s="175" t="s">
        <v>187</v>
      </c>
      <c r="AU1686" s="175" t="s">
        <v>79</v>
      </c>
      <c r="AV1686" s="172" t="s">
        <v>79</v>
      </c>
      <c r="AW1686" s="172" t="s">
        <v>33</v>
      </c>
      <c r="AX1686" s="172" t="s">
        <v>71</v>
      </c>
      <c r="AY1686" s="175" t="s">
        <v>176</v>
      </c>
    </row>
    <row r="1687" spans="2:51" s="172" customFormat="1" ht="12">
      <c r="B1687" s="173"/>
      <c r="D1687" s="174" t="s">
        <v>187</v>
      </c>
      <c r="E1687" s="175" t="s">
        <v>3</v>
      </c>
      <c r="F1687" s="176" t="s">
        <v>932</v>
      </c>
      <c r="H1687" s="177">
        <v>-0.7</v>
      </c>
      <c r="I1687" s="6"/>
      <c r="L1687" s="173"/>
      <c r="M1687" s="178"/>
      <c r="T1687" s="179"/>
      <c r="AT1687" s="175" t="s">
        <v>187</v>
      </c>
      <c r="AU1687" s="175" t="s">
        <v>79</v>
      </c>
      <c r="AV1687" s="172" t="s">
        <v>79</v>
      </c>
      <c r="AW1687" s="172" t="s">
        <v>33</v>
      </c>
      <c r="AX1687" s="172" t="s">
        <v>71</v>
      </c>
      <c r="AY1687" s="175" t="s">
        <v>176</v>
      </c>
    </row>
    <row r="1688" spans="2:51" s="180" customFormat="1" ht="12">
      <c r="B1688" s="181"/>
      <c r="D1688" s="174" t="s">
        <v>187</v>
      </c>
      <c r="E1688" s="182" t="s">
        <v>3</v>
      </c>
      <c r="F1688" s="183" t="s">
        <v>933</v>
      </c>
      <c r="H1688" s="182" t="s">
        <v>3</v>
      </c>
      <c r="I1688" s="7"/>
      <c r="L1688" s="181"/>
      <c r="M1688" s="184"/>
      <c r="T1688" s="185"/>
      <c r="AT1688" s="182" t="s">
        <v>187</v>
      </c>
      <c r="AU1688" s="182" t="s">
        <v>79</v>
      </c>
      <c r="AV1688" s="180" t="s">
        <v>15</v>
      </c>
      <c r="AW1688" s="180" t="s">
        <v>33</v>
      </c>
      <c r="AX1688" s="180" t="s">
        <v>71</v>
      </c>
      <c r="AY1688" s="182" t="s">
        <v>176</v>
      </c>
    </row>
    <row r="1689" spans="2:51" s="172" customFormat="1" ht="12">
      <c r="B1689" s="173"/>
      <c r="D1689" s="174" t="s">
        <v>187</v>
      </c>
      <c r="E1689" s="175" t="s">
        <v>3</v>
      </c>
      <c r="F1689" s="176" t="s">
        <v>2388</v>
      </c>
      <c r="H1689" s="177">
        <v>17.8</v>
      </c>
      <c r="I1689" s="6"/>
      <c r="L1689" s="173"/>
      <c r="M1689" s="178"/>
      <c r="T1689" s="179"/>
      <c r="AT1689" s="175" t="s">
        <v>187</v>
      </c>
      <c r="AU1689" s="175" t="s">
        <v>79</v>
      </c>
      <c r="AV1689" s="172" t="s">
        <v>79</v>
      </c>
      <c r="AW1689" s="172" t="s">
        <v>33</v>
      </c>
      <c r="AX1689" s="172" t="s">
        <v>71</v>
      </c>
      <c r="AY1689" s="175" t="s">
        <v>176</v>
      </c>
    </row>
    <row r="1690" spans="2:51" s="172" customFormat="1" ht="12">
      <c r="B1690" s="173"/>
      <c r="D1690" s="174" t="s">
        <v>187</v>
      </c>
      <c r="E1690" s="175" t="s">
        <v>3</v>
      </c>
      <c r="F1690" s="176" t="s">
        <v>932</v>
      </c>
      <c r="H1690" s="177">
        <v>-0.7</v>
      </c>
      <c r="I1690" s="6"/>
      <c r="L1690" s="173"/>
      <c r="M1690" s="178"/>
      <c r="T1690" s="179"/>
      <c r="AT1690" s="175" t="s">
        <v>187</v>
      </c>
      <c r="AU1690" s="175" t="s">
        <v>79</v>
      </c>
      <c r="AV1690" s="172" t="s">
        <v>79</v>
      </c>
      <c r="AW1690" s="172" t="s">
        <v>33</v>
      </c>
      <c r="AX1690" s="172" t="s">
        <v>71</v>
      </c>
      <c r="AY1690" s="175" t="s">
        <v>176</v>
      </c>
    </row>
    <row r="1691" spans="2:51" s="180" customFormat="1" ht="12">
      <c r="B1691" s="181"/>
      <c r="D1691" s="174" t="s">
        <v>187</v>
      </c>
      <c r="E1691" s="182" t="s">
        <v>3</v>
      </c>
      <c r="F1691" s="183" t="s">
        <v>935</v>
      </c>
      <c r="H1691" s="182" t="s">
        <v>3</v>
      </c>
      <c r="I1691" s="7"/>
      <c r="L1691" s="181"/>
      <c r="M1691" s="184"/>
      <c r="T1691" s="185"/>
      <c r="AT1691" s="182" t="s">
        <v>187</v>
      </c>
      <c r="AU1691" s="182" t="s">
        <v>79</v>
      </c>
      <c r="AV1691" s="180" t="s">
        <v>15</v>
      </c>
      <c r="AW1691" s="180" t="s">
        <v>33</v>
      </c>
      <c r="AX1691" s="180" t="s">
        <v>71</v>
      </c>
      <c r="AY1691" s="182" t="s">
        <v>176</v>
      </c>
    </row>
    <row r="1692" spans="2:51" s="172" customFormat="1" ht="12">
      <c r="B1692" s="173"/>
      <c r="D1692" s="174" t="s">
        <v>187</v>
      </c>
      <c r="E1692" s="175" t="s">
        <v>3</v>
      </c>
      <c r="F1692" s="176" t="s">
        <v>2389</v>
      </c>
      <c r="H1692" s="177">
        <v>14.38</v>
      </c>
      <c r="I1692" s="6"/>
      <c r="L1692" s="173"/>
      <c r="M1692" s="178"/>
      <c r="T1692" s="179"/>
      <c r="AT1692" s="175" t="s">
        <v>187</v>
      </c>
      <c r="AU1692" s="175" t="s">
        <v>79</v>
      </c>
      <c r="AV1692" s="172" t="s">
        <v>79</v>
      </c>
      <c r="AW1692" s="172" t="s">
        <v>33</v>
      </c>
      <c r="AX1692" s="172" t="s">
        <v>71</v>
      </c>
      <c r="AY1692" s="175" t="s">
        <v>176</v>
      </c>
    </row>
    <row r="1693" spans="2:51" s="172" customFormat="1" ht="12">
      <c r="B1693" s="173"/>
      <c r="D1693" s="174" t="s">
        <v>187</v>
      </c>
      <c r="E1693" s="175" t="s">
        <v>3</v>
      </c>
      <c r="F1693" s="176" t="s">
        <v>929</v>
      </c>
      <c r="H1693" s="177">
        <v>-1.4</v>
      </c>
      <c r="I1693" s="6"/>
      <c r="L1693" s="173"/>
      <c r="M1693" s="178"/>
      <c r="T1693" s="179"/>
      <c r="AT1693" s="175" t="s">
        <v>187</v>
      </c>
      <c r="AU1693" s="175" t="s">
        <v>79</v>
      </c>
      <c r="AV1693" s="172" t="s">
        <v>79</v>
      </c>
      <c r="AW1693" s="172" t="s">
        <v>33</v>
      </c>
      <c r="AX1693" s="172" t="s">
        <v>71</v>
      </c>
      <c r="AY1693" s="175" t="s">
        <v>176</v>
      </c>
    </row>
    <row r="1694" spans="2:51" s="180" customFormat="1" ht="12">
      <c r="B1694" s="181"/>
      <c r="D1694" s="174" t="s">
        <v>187</v>
      </c>
      <c r="E1694" s="182" t="s">
        <v>3</v>
      </c>
      <c r="F1694" s="183" t="s">
        <v>937</v>
      </c>
      <c r="H1694" s="182" t="s">
        <v>3</v>
      </c>
      <c r="I1694" s="7"/>
      <c r="L1694" s="181"/>
      <c r="M1694" s="184"/>
      <c r="T1694" s="185"/>
      <c r="AT1694" s="182" t="s">
        <v>187</v>
      </c>
      <c r="AU1694" s="182" t="s">
        <v>79</v>
      </c>
      <c r="AV1694" s="180" t="s">
        <v>15</v>
      </c>
      <c r="AW1694" s="180" t="s">
        <v>33</v>
      </c>
      <c r="AX1694" s="180" t="s">
        <v>71</v>
      </c>
      <c r="AY1694" s="182" t="s">
        <v>176</v>
      </c>
    </row>
    <row r="1695" spans="2:51" s="172" customFormat="1" ht="12">
      <c r="B1695" s="173"/>
      <c r="D1695" s="174" t="s">
        <v>187</v>
      </c>
      <c r="E1695" s="175" t="s">
        <v>3</v>
      </c>
      <c r="F1695" s="176" t="s">
        <v>2390</v>
      </c>
      <c r="H1695" s="177">
        <v>14</v>
      </c>
      <c r="I1695" s="6"/>
      <c r="L1695" s="173"/>
      <c r="M1695" s="178"/>
      <c r="T1695" s="179"/>
      <c r="AT1695" s="175" t="s">
        <v>187</v>
      </c>
      <c r="AU1695" s="175" t="s">
        <v>79</v>
      </c>
      <c r="AV1695" s="172" t="s">
        <v>79</v>
      </c>
      <c r="AW1695" s="172" t="s">
        <v>33</v>
      </c>
      <c r="AX1695" s="172" t="s">
        <v>71</v>
      </c>
      <c r="AY1695" s="175" t="s">
        <v>176</v>
      </c>
    </row>
    <row r="1696" spans="2:51" s="172" customFormat="1" ht="12">
      <c r="B1696" s="173"/>
      <c r="D1696" s="174" t="s">
        <v>187</v>
      </c>
      <c r="E1696" s="175" t="s">
        <v>3</v>
      </c>
      <c r="F1696" s="176" t="s">
        <v>932</v>
      </c>
      <c r="H1696" s="177">
        <v>-0.7</v>
      </c>
      <c r="I1696" s="6"/>
      <c r="L1696" s="173"/>
      <c r="M1696" s="178"/>
      <c r="T1696" s="179"/>
      <c r="AT1696" s="175" t="s">
        <v>187</v>
      </c>
      <c r="AU1696" s="175" t="s">
        <v>79</v>
      </c>
      <c r="AV1696" s="172" t="s">
        <v>79</v>
      </c>
      <c r="AW1696" s="172" t="s">
        <v>33</v>
      </c>
      <c r="AX1696" s="172" t="s">
        <v>71</v>
      </c>
      <c r="AY1696" s="175" t="s">
        <v>176</v>
      </c>
    </row>
    <row r="1697" spans="2:51" s="180" customFormat="1" ht="12">
      <c r="B1697" s="181"/>
      <c r="D1697" s="174" t="s">
        <v>187</v>
      </c>
      <c r="E1697" s="182" t="s">
        <v>3</v>
      </c>
      <c r="F1697" s="183" t="s">
        <v>939</v>
      </c>
      <c r="H1697" s="182" t="s">
        <v>3</v>
      </c>
      <c r="I1697" s="7"/>
      <c r="L1697" s="181"/>
      <c r="M1697" s="184"/>
      <c r="T1697" s="185"/>
      <c r="AT1697" s="182" t="s">
        <v>187</v>
      </c>
      <c r="AU1697" s="182" t="s">
        <v>79</v>
      </c>
      <c r="AV1697" s="180" t="s">
        <v>15</v>
      </c>
      <c r="AW1697" s="180" t="s">
        <v>33</v>
      </c>
      <c r="AX1697" s="180" t="s">
        <v>71</v>
      </c>
      <c r="AY1697" s="182" t="s">
        <v>176</v>
      </c>
    </row>
    <row r="1698" spans="2:51" s="172" customFormat="1" ht="12">
      <c r="B1698" s="173"/>
      <c r="D1698" s="174" t="s">
        <v>187</v>
      </c>
      <c r="E1698" s="175" t="s">
        <v>3</v>
      </c>
      <c r="F1698" s="176" t="s">
        <v>2390</v>
      </c>
      <c r="H1698" s="177">
        <v>14</v>
      </c>
      <c r="I1698" s="6"/>
      <c r="L1698" s="173"/>
      <c r="M1698" s="178"/>
      <c r="T1698" s="179"/>
      <c r="AT1698" s="175" t="s">
        <v>187</v>
      </c>
      <c r="AU1698" s="175" t="s">
        <v>79</v>
      </c>
      <c r="AV1698" s="172" t="s">
        <v>79</v>
      </c>
      <c r="AW1698" s="172" t="s">
        <v>33</v>
      </c>
      <c r="AX1698" s="172" t="s">
        <v>71</v>
      </c>
      <c r="AY1698" s="175" t="s">
        <v>176</v>
      </c>
    </row>
    <row r="1699" spans="2:51" s="172" customFormat="1" ht="12">
      <c r="B1699" s="173"/>
      <c r="D1699" s="174" t="s">
        <v>187</v>
      </c>
      <c r="E1699" s="175" t="s">
        <v>3</v>
      </c>
      <c r="F1699" s="176" t="s">
        <v>932</v>
      </c>
      <c r="H1699" s="177">
        <v>-0.7</v>
      </c>
      <c r="I1699" s="6"/>
      <c r="L1699" s="173"/>
      <c r="M1699" s="178"/>
      <c r="T1699" s="179"/>
      <c r="AT1699" s="175" t="s">
        <v>187</v>
      </c>
      <c r="AU1699" s="175" t="s">
        <v>79</v>
      </c>
      <c r="AV1699" s="172" t="s">
        <v>79</v>
      </c>
      <c r="AW1699" s="172" t="s">
        <v>33</v>
      </c>
      <c r="AX1699" s="172" t="s">
        <v>71</v>
      </c>
      <c r="AY1699" s="175" t="s">
        <v>176</v>
      </c>
    </row>
    <row r="1700" spans="2:51" s="180" customFormat="1" ht="12">
      <c r="B1700" s="181"/>
      <c r="D1700" s="174" t="s">
        <v>187</v>
      </c>
      <c r="E1700" s="182" t="s">
        <v>3</v>
      </c>
      <c r="F1700" s="183" t="s">
        <v>940</v>
      </c>
      <c r="H1700" s="182" t="s">
        <v>3</v>
      </c>
      <c r="I1700" s="7"/>
      <c r="L1700" s="181"/>
      <c r="M1700" s="184"/>
      <c r="T1700" s="185"/>
      <c r="AT1700" s="182" t="s">
        <v>187</v>
      </c>
      <c r="AU1700" s="182" t="s">
        <v>79</v>
      </c>
      <c r="AV1700" s="180" t="s">
        <v>15</v>
      </c>
      <c r="AW1700" s="180" t="s">
        <v>33</v>
      </c>
      <c r="AX1700" s="180" t="s">
        <v>71</v>
      </c>
      <c r="AY1700" s="182" t="s">
        <v>176</v>
      </c>
    </row>
    <row r="1701" spans="2:51" s="172" customFormat="1" ht="12">
      <c r="B1701" s="173"/>
      <c r="D1701" s="174" t="s">
        <v>187</v>
      </c>
      <c r="E1701" s="175" t="s">
        <v>3</v>
      </c>
      <c r="F1701" s="176" t="s">
        <v>2391</v>
      </c>
      <c r="H1701" s="177">
        <v>14.4</v>
      </c>
      <c r="I1701" s="6"/>
      <c r="L1701" s="173"/>
      <c r="M1701" s="178"/>
      <c r="T1701" s="179"/>
      <c r="AT1701" s="175" t="s">
        <v>187</v>
      </c>
      <c r="AU1701" s="175" t="s">
        <v>79</v>
      </c>
      <c r="AV1701" s="172" t="s">
        <v>79</v>
      </c>
      <c r="AW1701" s="172" t="s">
        <v>33</v>
      </c>
      <c r="AX1701" s="172" t="s">
        <v>71</v>
      </c>
      <c r="AY1701" s="175" t="s">
        <v>176</v>
      </c>
    </row>
    <row r="1702" spans="2:51" s="172" customFormat="1" ht="12">
      <c r="B1702" s="173"/>
      <c r="D1702" s="174" t="s">
        <v>187</v>
      </c>
      <c r="E1702" s="175" t="s">
        <v>3</v>
      </c>
      <c r="F1702" s="176" t="s">
        <v>942</v>
      </c>
      <c r="H1702" s="177">
        <v>-1.6</v>
      </c>
      <c r="I1702" s="6"/>
      <c r="L1702" s="173"/>
      <c r="M1702" s="178"/>
      <c r="T1702" s="179"/>
      <c r="AT1702" s="175" t="s">
        <v>187</v>
      </c>
      <c r="AU1702" s="175" t="s">
        <v>79</v>
      </c>
      <c r="AV1702" s="172" t="s">
        <v>79</v>
      </c>
      <c r="AW1702" s="172" t="s">
        <v>33</v>
      </c>
      <c r="AX1702" s="172" t="s">
        <v>71</v>
      </c>
      <c r="AY1702" s="175" t="s">
        <v>176</v>
      </c>
    </row>
    <row r="1703" spans="2:51" s="180" customFormat="1" ht="12">
      <c r="B1703" s="181"/>
      <c r="D1703" s="174" t="s">
        <v>187</v>
      </c>
      <c r="E1703" s="182" t="s">
        <v>3</v>
      </c>
      <c r="F1703" s="183" t="s">
        <v>943</v>
      </c>
      <c r="H1703" s="182" t="s">
        <v>3</v>
      </c>
      <c r="I1703" s="7"/>
      <c r="L1703" s="181"/>
      <c r="M1703" s="184"/>
      <c r="T1703" s="185"/>
      <c r="AT1703" s="182" t="s">
        <v>187</v>
      </c>
      <c r="AU1703" s="182" t="s">
        <v>79</v>
      </c>
      <c r="AV1703" s="180" t="s">
        <v>15</v>
      </c>
      <c r="AW1703" s="180" t="s">
        <v>33</v>
      </c>
      <c r="AX1703" s="180" t="s">
        <v>71</v>
      </c>
      <c r="AY1703" s="182" t="s">
        <v>176</v>
      </c>
    </row>
    <row r="1704" spans="2:51" s="172" customFormat="1" ht="12">
      <c r="B1704" s="173"/>
      <c r="D1704" s="174" t="s">
        <v>187</v>
      </c>
      <c r="E1704" s="175" t="s">
        <v>3</v>
      </c>
      <c r="F1704" s="176" t="s">
        <v>2391</v>
      </c>
      <c r="H1704" s="177">
        <v>14.4</v>
      </c>
      <c r="I1704" s="6"/>
      <c r="L1704" s="173"/>
      <c r="M1704" s="178"/>
      <c r="T1704" s="179"/>
      <c r="AT1704" s="175" t="s">
        <v>187</v>
      </c>
      <c r="AU1704" s="175" t="s">
        <v>79</v>
      </c>
      <c r="AV1704" s="172" t="s">
        <v>79</v>
      </c>
      <c r="AW1704" s="172" t="s">
        <v>33</v>
      </c>
      <c r="AX1704" s="172" t="s">
        <v>71</v>
      </c>
      <c r="AY1704" s="175" t="s">
        <v>176</v>
      </c>
    </row>
    <row r="1705" spans="2:51" s="172" customFormat="1" ht="12">
      <c r="B1705" s="173"/>
      <c r="D1705" s="174" t="s">
        <v>187</v>
      </c>
      <c r="E1705" s="175" t="s">
        <v>3</v>
      </c>
      <c r="F1705" s="176" t="s">
        <v>929</v>
      </c>
      <c r="H1705" s="177">
        <v>-1.4</v>
      </c>
      <c r="I1705" s="6"/>
      <c r="L1705" s="173"/>
      <c r="M1705" s="178"/>
      <c r="T1705" s="179"/>
      <c r="AT1705" s="175" t="s">
        <v>187</v>
      </c>
      <c r="AU1705" s="175" t="s">
        <v>79</v>
      </c>
      <c r="AV1705" s="172" t="s">
        <v>79</v>
      </c>
      <c r="AW1705" s="172" t="s">
        <v>33</v>
      </c>
      <c r="AX1705" s="172" t="s">
        <v>71</v>
      </c>
      <c r="AY1705" s="175" t="s">
        <v>176</v>
      </c>
    </row>
    <row r="1706" spans="2:51" s="180" customFormat="1" ht="12">
      <c r="B1706" s="181"/>
      <c r="D1706" s="174" t="s">
        <v>187</v>
      </c>
      <c r="E1706" s="182" t="s">
        <v>3</v>
      </c>
      <c r="F1706" s="183" t="s">
        <v>944</v>
      </c>
      <c r="H1706" s="182" t="s">
        <v>3</v>
      </c>
      <c r="I1706" s="7"/>
      <c r="L1706" s="181"/>
      <c r="M1706" s="184"/>
      <c r="T1706" s="185"/>
      <c r="AT1706" s="182" t="s">
        <v>187</v>
      </c>
      <c r="AU1706" s="182" t="s">
        <v>79</v>
      </c>
      <c r="AV1706" s="180" t="s">
        <v>15</v>
      </c>
      <c r="AW1706" s="180" t="s">
        <v>33</v>
      </c>
      <c r="AX1706" s="180" t="s">
        <v>71</v>
      </c>
      <c r="AY1706" s="182" t="s">
        <v>176</v>
      </c>
    </row>
    <row r="1707" spans="2:51" s="172" customFormat="1" ht="12">
      <c r="B1707" s="173"/>
      <c r="D1707" s="174" t="s">
        <v>187</v>
      </c>
      <c r="E1707" s="175" t="s">
        <v>3</v>
      </c>
      <c r="F1707" s="176" t="s">
        <v>2390</v>
      </c>
      <c r="H1707" s="177">
        <v>14</v>
      </c>
      <c r="I1707" s="6"/>
      <c r="L1707" s="173"/>
      <c r="M1707" s="178"/>
      <c r="T1707" s="179"/>
      <c r="AT1707" s="175" t="s">
        <v>187</v>
      </c>
      <c r="AU1707" s="175" t="s">
        <v>79</v>
      </c>
      <c r="AV1707" s="172" t="s">
        <v>79</v>
      </c>
      <c r="AW1707" s="172" t="s">
        <v>33</v>
      </c>
      <c r="AX1707" s="172" t="s">
        <v>71</v>
      </c>
      <c r="AY1707" s="175" t="s">
        <v>176</v>
      </c>
    </row>
    <row r="1708" spans="2:51" s="172" customFormat="1" ht="12">
      <c r="B1708" s="173"/>
      <c r="D1708" s="174" t="s">
        <v>187</v>
      </c>
      <c r="E1708" s="175" t="s">
        <v>3</v>
      </c>
      <c r="F1708" s="176" t="s">
        <v>932</v>
      </c>
      <c r="H1708" s="177">
        <v>-0.7</v>
      </c>
      <c r="I1708" s="6"/>
      <c r="L1708" s="173"/>
      <c r="M1708" s="178"/>
      <c r="T1708" s="179"/>
      <c r="AT1708" s="175" t="s">
        <v>187</v>
      </c>
      <c r="AU1708" s="175" t="s">
        <v>79</v>
      </c>
      <c r="AV1708" s="172" t="s">
        <v>79</v>
      </c>
      <c r="AW1708" s="172" t="s">
        <v>33</v>
      </c>
      <c r="AX1708" s="172" t="s">
        <v>71</v>
      </c>
      <c r="AY1708" s="175" t="s">
        <v>176</v>
      </c>
    </row>
    <row r="1709" spans="2:51" s="180" customFormat="1" ht="12">
      <c r="B1709" s="181"/>
      <c r="D1709" s="174" t="s">
        <v>187</v>
      </c>
      <c r="E1709" s="182" t="s">
        <v>3</v>
      </c>
      <c r="F1709" s="183" t="s">
        <v>945</v>
      </c>
      <c r="H1709" s="182" t="s">
        <v>3</v>
      </c>
      <c r="I1709" s="7"/>
      <c r="L1709" s="181"/>
      <c r="M1709" s="184"/>
      <c r="T1709" s="185"/>
      <c r="AT1709" s="182" t="s">
        <v>187</v>
      </c>
      <c r="AU1709" s="182" t="s">
        <v>79</v>
      </c>
      <c r="AV1709" s="180" t="s">
        <v>15</v>
      </c>
      <c r="AW1709" s="180" t="s">
        <v>33</v>
      </c>
      <c r="AX1709" s="180" t="s">
        <v>71</v>
      </c>
      <c r="AY1709" s="182" t="s">
        <v>176</v>
      </c>
    </row>
    <row r="1710" spans="2:51" s="172" customFormat="1" ht="12">
      <c r="B1710" s="173"/>
      <c r="D1710" s="174" t="s">
        <v>187</v>
      </c>
      <c r="E1710" s="175" t="s">
        <v>3</v>
      </c>
      <c r="F1710" s="176" t="s">
        <v>2390</v>
      </c>
      <c r="H1710" s="177">
        <v>14</v>
      </c>
      <c r="I1710" s="6"/>
      <c r="L1710" s="173"/>
      <c r="M1710" s="178"/>
      <c r="T1710" s="179"/>
      <c r="AT1710" s="175" t="s">
        <v>187</v>
      </c>
      <c r="AU1710" s="175" t="s">
        <v>79</v>
      </c>
      <c r="AV1710" s="172" t="s">
        <v>79</v>
      </c>
      <c r="AW1710" s="172" t="s">
        <v>33</v>
      </c>
      <c r="AX1710" s="172" t="s">
        <v>71</v>
      </c>
      <c r="AY1710" s="175" t="s">
        <v>176</v>
      </c>
    </row>
    <row r="1711" spans="2:51" s="172" customFormat="1" ht="12">
      <c r="B1711" s="173"/>
      <c r="D1711" s="174" t="s">
        <v>187</v>
      </c>
      <c r="E1711" s="175" t="s">
        <v>3</v>
      </c>
      <c r="F1711" s="176" t="s">
        <v>932</v>
      </c>
      <c r="H1711" s="177">
        <v>-0.7</v>
      </c>
      <c r="I1711" s="6"/>
      <c r="L1711" s="173"/>
      <c r="M1711" s="178"/>
      <c r="T1711" s="179"/>
      <c r="AT1711" s="175" t="s">
        <v>187</v>
      </c>
      <c r="AU1711" s="175" t="s">
        <v>79</v>
      </c>
      <c r="AV1711" s="172" t="s">
        <v>79</v>
      </c>
      <c r="AW1711" s="172" t="s">
        <v>33</v>
      </c>
      <c r="AX1711" s="172" t="s">
        <v>71</v>
      </c>
      <c r="AY1711" s="175" t="s">
        <v>176</v>
      </c>
    </row>
    <row r="1712" spans="2:51" s="180" customFormat="1" ht="12">
      <c r="B1712" s="181"/>
      <c r="D1712" s="174" t="s">
        <v>187</v>
      </c>
      <c r="E1712" s="182" t="s">
        <v>3</v>
      </c>
      <c r="F1712" s="183" t="s">
        <v>946</v>
      </c>
      <c r="H1712" s="182" t="s">
        <v>3</v>
      </c>
      <c r="I1712" s="7"/>
      <c r="L1712" s="181"/>
      <c r="M1712" s="184"/>
      <c r="T1712" s="185"/>
      <c r="AT1712" s="182" t="s">
        <v>187</v>
      </c>
      <c r="AU1712" s="182" t="s">
        <v>79</v>
      </c>
      <c r="AV1712" s="180" t="s">
        <v>15</v>
      </c>
      <c r="AW1712" s="180" t="s">
        <v>33</v>
      </c>
      <c r="AX1712" s="180" t="s">
        <v>71</v>
      </c>
      <c r="AY1712" s="182" t="s">
        <v>176</v>
      </c>
    </row>
    <row r="1713" spans="2:51" s="172" customFormat="1" ht="12">
      <c r="B1713" s="173"/>
      <c r="D1713" s="174" t="s">
        <v>187</v>
      </c>
      <c r="E1713" s="175" t="s">
        <v>3</v>
      </c>
      <c r="F1713" s="176" t="s">
        <v>2389</v>
      </c>
      <c r="H1713" s="177">
        <v>14.38</v>
      </c>
      <c r="I1713" s="6"/>
      <c r="L1713" s="173"/>
      <c r="M1713" s="178"/>
      <c r="T1713" s="179"/>
      <c r="AT1713" s="175" t="s">
        <v>187</v>
      </c>
      <c r="AU1713" s="175" t="s">
        <v>79</v>
      </c>
      <c r="AV1713" s="172" t="s">
        <v>79</v>
      </c>
      <c r="AW1713" s="172" t="s">
        <v>33</v>
      </c>
      <c r="AX1713" s="172" t="s">
        <v>71</v>
      </c>
      <c r="AY1713" s="175" t="s">
        <v>176</v>
      </c>
    </row>
    <row r="1714" spans="2:51" s="172" customFormat="1" ht="12">
      <c r="B1714" s="173"/>
      <c r="D1714" s="174" t="s">
        <v>187</v>
      </c>
      <c r="E1714" s="175" t="s">
        <v>3</v>
      </c>
      <c r="F1714" s="176" t="s">
        <v>929</v>
      </c>
      <c r="H1714" s="177">
        <v>-1.4</v>
      </c>
      <c r="I1714" s="6"/>
      <c r="L1714" s="173"/>
      <c r="M1714" s="178"/>
      <c r="T1714" s="179"/>
      <c r="AT1714" s="175" t="s">
        <v>187</v>
      </c>
      <c r="AU1714" s="175" t="s">
        <v>79</v>
      </c>
      <c r="AV1714" s="172" t="s">
        <v>79</v>
      </c>
      <c r="AW1714" s="172" t="s">
        <v>33</v>
      </c>
      <c r="AX1714" s="172" t="s">
        <v>71</v>
      </c>
      <c r="AY1714" s="175" t="s">
        <v>176</v>
      </c>
    </row>
    <row r="1715" spans="2:51" s="180" customFormat="1" ht="12">
      <c r="B1715" s="181"/>
      <c r="D1715" s="174" t="s">
        <v>187</v>
      </c>
      <c r="E1715" s="182" t="s">
        <v>3</v>
      </c>
      <c r="F1715" s="183" t="s">
        <v>947</v>
      </c>
      <c r="H1715" s="182" t="s">
        <v>3</v>
      </c>
      <c r="I1715" s="7"/>
      <c r="L1715" s="181"/>
      <c r="M1715" s="184"/>
      <c r="T1715" s="185"/>
      <c r="AT1715" s="182" t="s">
        <v>187</v>
      </c>
      <c r="AU1715" s="182" t="s">
        <v>79</v>
      </c>
      <c r="AV1715" s="180" t="s">
        <v>15</v>
      </c>
      <c r="AW1715" s="180" t="s">
        <v>33</v>
      </c>
      <c r="AX1715" s="180" t="s">
        <v>71</v>
      </c>
      <c r="AY1715" s="182" t="s">
        <v>176</v>
      </c>
    </row>
    <row r="1716" spans="2:51" s="172" customFormat="1" ht="12">
      <c r="B1716" s="173"/>
      <c r="D1716" s="174" t="s">
        <v>187</v>
      </c>
      <c r="E1716" s="175" t="s">
        <v>3</v>
      </c>
      <c r="F1716" s="176" t="s">
        <v>2392</v>
      </c>
      <c r="H1716" s="177">
        <v>21.07</v>
      </c>
      <c r="I1716" s="6"/>
      <c r="L1716" s="173"/>
      <c r="M1716" s="178"/>
      <c r="T1716" s="179"/>
      <c r="AT1716" s="175" t="s">
        <v>187</v>
      </c>
      <c r="AU1716" s="175" t="s">
        <v>79</v>
      </c>
      <c r="AV1716" s="172" t="s">
        <v>79</v>
      </c>
      <c r="AW1716" s="172" t="s">
        <v>33</v>
      </c>
      <c r="AX1716" s="172" t="s">
        <v>71</v>
      </c>
      <c r="AY1716" s="175" t="s">
        <v>176</v>
      </c>
    </row>
    <row r="1717" spans="2:51" s="172" customFormat="1" ht="12">
      <c r="B1717" s="173"/>
      <c r="D1717" s="174" t="s">
        <v>187</v>
      </c>
      <c r="E1717" s="175" t="s">
        <v>3</v>
      </c>
      <c r="F1717" s="176" t="s">
        <v>926</v>
      </c>
      <c r="H1717" s="177">
        <v>-0.9</v>
      </c>
      <c r="I1717" s="6"/>
      <c r="L1717" s="173"/>
      <c r="M1717" s="178"/>
      <c r="T1717" s="179"/>
      <c r="AT1717" s="175" t="s">
        <v>187</v>
      </c>
      <c r="AU1717" s="175" t="s">
        <v>79</v>
      </c>
      <c r="AV1717" s="172" t="s">
        <v>79</v>
      </c>
      <c r="AW1717" s="172" t="s">
        <v>33</v>
      </c>
      <c r="AX1717" s="172" t="s">
        <v>71</v>
      </c>
      <c r="AY1717" s="175" t="s">
        <v>176</v>
      </c>
    </row>
    <row r="1718" spans="2:51" s="180" customFormat="1" ht="12">
      <c r="B1718" s="181"/>
      <c r="D1718" s="174" t="s">
        <v>187</v>
      </c>
      <c r="E1718" s="182" t="s">
        <v>3</v>
      </c>
      <c r="F1718" s="183" t="s">
        <v>949</v>
      </c>
      <c r="H1718" s="182" t="s">
        <v>3</v>
      </c>
      <c r="I1718" s="7"/>
      <c r="L1718" s="181"/>
      <c r="M1718" s="184"/>
      <c r="T1718" s="185"/>
      <c r="AT1718" s="182" t="s">
        <v>187</v>
      </c>
      <c r="AU1718" s="182" t="s">
        <v>79</v>
      </c>
      <c r="AV1718" s="180" t="s">
        <v>15</v>
      </c>
      <c r="AW1718" s="180" t="s">
        <v>33</v>
      </c>
      <c r="AX1718" s="180" t="s">
        <v>71</v>
      </c>
      <c r="AY1718" s="182" t="s">
        <v>176</v>
      </c>
    </row>
    <row r="1719" spans="2:51" s="172" customFormat="1" ht="12">
      <c r="B1719" s="173"/>
      <c r="D1719" s="174" t="s">
        <v>187</v>
      </c>
      <c r="E1719" s="175" t="s">
        <v>3</v>
      </c>
      <c r="F1719" s="176" t="s">
        <v>2393</v>
      </c>
      <c r="H1719" s="177">
        <v>13.2</v>
      </c>
      <c r="I1719" s="6"/>
      <c r="L1719" s="173"/>
      <c r="M1719" s="178"/>
      <c r="T1719" s="179"/>
      <c r="AT1719" s="175" t="s">
        <v>187</v>
      </c>
      <c r="AU1719" s="175" t="s">
        <v>79</v>
      </c>
      <c r="AV1719" s="172" t="s">
        <v>79</v>
      </c>
      <c r="AW1719" s="172" t="s">
        <v>33</v>
      </c>
      <c r="AX1719" s="172" t="s">
        <v>71</v>
      </c>
      <c r="AY1719" s="175" t="s">
        <v>176</v>
      </c>
    </row>
    <row r="1720" spans="2:51" s="172" customFormat="1" ht="12">
      <c r="B1720" s="173"/>
      <c r="D1720" s="174" t="s">
        <v>187</v>
      </c>
      <c r="E1720" s="175" t="s">
        <v>3</v>
      </c>
      <c r="F1720" s="176" t="s">
        <v>932</v>
      </c>
      <c r="H1720" s="177">
        <v>-0.7</v>
      </c>
      <c r="I1720" s="6"/>
      <c r="L1720" s="173"/>
      <c r="M1720" s="178"/>
      <c r="T1720" s="179"/>
      <c r="AT1720" s="175" t="s">
        <v>187</v>
      </c>
      <c r="AU1720" s="175" t="s">
        <v>79</v>
      </c>
      <c r="AV1720" s="172" t="s">
        <v>79</v>
      </c>
      <c r="AW1720" s="172" t="s">
        <v>33</v>
      </c>
      <c r="AX1720" s="172" t="s">
        <v>71</v>
      </c>
      <c r="AY1720" s="175" t="s">
        <v>176</v>
      </c>
    </row>
    <row r="1721" spans="2:51" s="180" customFormat="1" ht="12">
      <c r="B1721" s="181"/>
      <c r="D1721" s="174" t="s">
        <v>187</v>
      </c>
      <c r="E1721" s="182" t="s">
        <v>3</v>
      </c>
      <c r="F1721" s="183" t="s">
        <v>951</v>
      </c>
      <c r="H1721" s="182" t="s">
        <v>3</v>
      </c>
      <c r="I1721" s="7"/>
      <c r="L1721" s="181"/>
      <c r="M1721" s="184"/>
      <c r="T1721" s="185"/>
      <c r="AT1721" s="182" t="s">
        <v>187</v>
      </c>
      <c r="AU1721" s="182" t="s">
        <v>79</v>
      </c>
      <c r="AV1721" s="180" t="s">
        <v>15</v>
      </c>
      <c r="AW1721" s="180" t="s">
        <v>33</v>
      </c>
      <c r="AX1721" s="180" t="s">
        <v>71</v>
      </c>
      <c r="AY1721" s="182" t="s">
        <v>176</v>
      </c>
    </row>
    <row r="1722" spans="2:51" s="172" customFormat="1" ht="12">
      <c r="B1722" s="173"/>
      <c r="D1722" s="174" t="s">
        <v>187</v>
      </c>
      <c r="E1722" s="175" t="s">
        <v>3</v>
      </c>
      <c r="F1722" s="176" t="s">
        <v>2178</v>
      </c>
      <c r="H1722" s="177">
        <v>12.8</v>
      </c>
      <c r="I1722" s="6"/>
      <c r="L1722" s="173"/>
      <c r="M1722" s="178"/>
      <c r="T1722" s="179"/>
      <c r="AT1722" s="175" t="s">
        <v>187</v>
      </c>
      <c r="AU1722" s="175" t="s">
        <v>79</v>
      </c>
      <c r="AV1722" s="172" t="s">
        <v>79</v>
      </c>
      <c r="AW1722" s="172" t="s">
        <v>33</v>
      </c>
      <c r="AX1722" s="172" t="s">
        <v>71</v>
      </c>
      <c r="AY1722" s="175" t="s">
        <v>176</v>
      </c>
    </row>
    <row r="1723" spans="2:51" s="172" customFormat="1" ht="12">
      <c r="B1723" s="173"/>
      <c r="D1723" s="174" t="s">
        <v>187</v>
      </c>
      <c r="E1723" s="175" t="s">
        <v>3</v>
      </c>
      <c r="F1723" s="176" t="s">
        <v>953</v>
      </c>
      <c r="H1723" s="177">
        <v>-0.75</v>
      </c>
      <c r="I1723" s="6"/>
      <c r="L1723" s="173"/>
      <c r="M1723" s="178"/>
      <c r="T1723" s="179"/>
      <c r="AT1723" s="175" t="s">
        <v>187</v>
      </c>
      <c r="AU1723" s="175" t="s">
        <v>79</v>
      </c>
      <c r="AV1723" s="172" t="s">
        <v>79</v>
      </c>
      <c r="AW1723" s="172" t="s">
        <v>33</v>
      </c>
      <c r="AX1723" s="172" t="s">
        <v>71</v>
      </c>
      <c r="AY1723" s="175" t="s">
        <v>176</v>
      </c>
    </row>
    <row r="1724" spans="2:51" s="180" customFormat="1" ht="12">
      <c r="B1724" s="181"/>
      <c r="D1724" s="174" t="s">
        <v>187</v>
      </c>
      <c r="E1724" s="182" t="s">
        <v>3</v>
      </c>
      <c r="F1724" s="183" t="s">
        <v>954</v>
      </c>
      <c r="H1724" s="182" t="s">
        <v>3</v>
      </c>
      <c r="I1724" s="7"/>
      <c r="L1724" s="181"/>
      <c r="M1724" s="184"/>
      <c r="T1724" s="185"/>
      <c r="AT1724" s="182" t="s">
        <v>187</v>
      </c>
      <c r="AU1724" s="182" t="s">
        <v>79</v>
      </c>
      <c r="AV1724" s="180" t="s">
        <v>15</v>
      </c>
      <c r="AW1724" s="180" t="s">
        <v>33</v>
      </c>
      <c r="AX1724" s="180" t="s">
        <v>71</v>
      </c>
      <c r="AY1724" s="182" t="s">
        <v>176</v>
      </c>
    </row>
    <row r="1725" spans="2:51" s="172" customFormat="1" ht="12">
      <c r="B1725" s="173"/>
      <c r="D1725" s="174" t="s">
        <v>187</v>
      </c>
      <c r="E1725" s="175" t="s">
        <v>3</v>
      </c>
      <c r="F1725" s="176" t="s">
        <v>2394</v>
      </c>
      <c r="H1725" s="177">
        <v>26.9</v>
      </c>
      <c r="I1725" s="6"/>
      <c r="L1725" s="173"/>
      <c r="M1725" s="178"/>
      <c r="T1725" s="179"/>
      <c r="AT1725" s="175" t="s">
        <v>187</v>
      </c>
      <c r="AU1725" s="175" t="s">
        <v>79</v>
      </c>
      <c r="AV1725" s="172" t="s">
        <v>79</v>
      </c>
      <c r="AW1725" s="172" t="s">
        <v>33</v>
      </c>
      <c r="AX1725" s="172" t="s">
        <v>71</v>
      </c>
      <c r="AY1725" s="175" t="s">
        <v>176</v>
      </c>
    </row>
    <row r="1726" spans="2:51" s="172" customFormat="1" ht="12">
      <c r="B1726" s="173"/>
      <c r="D1726" s="174" t="s">
        <v>187</v>
      </c>
      <c r="E1726" s="175" t="s">
        <v>3</v>
      </c>
      <c r="F1726" s="176" t="s">
        <v>956</v>
      </c>
      <c r="H1726" s="177">
        <v>-3.05</v>
      </c>
      <c r="I1726" s="6"/>
      <c r="L1726" s="173"/>
      <c r="M1726" s="178"/>
      <c r="T1726" s="179"/>
      <c r="AT1726" s="175" t="s">
        <v>187</v>
      </c>
      <c r="AU1726" s="175" t="s">
        <v>79</v>
      </c>
      <c r="AV1726" s="172" t="s">
        <v>79</v>
      </c>
      <c r="AW1726" s="172" t="s">
        <v>33</v>
      </c>
      <c r="AX1726" s="172" t="s">
        <v>71</v>
      </c>
      <c r="AY1726" s="175" t="s">
        <v>176</v>
      </c>
    </row>
    <row r="1727" spans="2:51" s="180" customFormat="1" ht="12">
      <c r="B1727" s="181"/>
      <c r="D1727" s="174" t="s">
        <v>187</v>
      </c>
      <c r="E1727" s="182" t="s">
        <v>3</v>
      </c>
      <c r="F1727" s="183" t="s">
        <v>957</v>
      </c>
      <c r="H1727" s="182" t="s">
        <v>3</v>
      </c>
      <c r="I1727" s="7"/>
      <c r="L1727" s="181"/>
      <c r="M1727" s="184"/>
      <c r="T1727" s="185"/>
      <c r="AT1727" s="182" t="s">
        <v>187</v>
      </c>
      <c r="AU1727" s="182" t="s">
        <v>79</v>
      </c>
      <c r="AV1727" s="180" t="s">
        <v>15</v>
      </c>
      <c r="AW1727" s="180" t="s">
        <v>33</v>
      </c>
      <c r="AX1727" s="180" t="s">
        <v>71</v>
      </c>
      <c r="AY1727" s="182" t="s">
        <v>176</v>
      </c>
    </row>
    <row r="1728" spans="2:51" s="172" customFormat="1" ht="12">
      <c r="B1728" s="173"/>
      <c r="D1728" s="174" t="s">
        <v>187</v>
      </c>
      <c r="E1728" s="175" t="s">
        <v>3</v>
      </c>
      <c r="F1728" s="176" t="s">
        <v>2395</v>
      </c>
      <c r="H1728" s="177">
        <v>25.55</v>
      </c>
      <c r="I1728" s="6"/>
      <c r="L1728" s="173"/>
      <c r="M1728" s="178"/>
      <c r="T1728" s="179"/>
      <c r="AT1728" s="175" t="s">
        <v>187</v>
      </c>
      <c r="AU1728" s="175" t="s">
        <v>79</v>
      </c>
      <c r="AV1728" s="172" t="s">
        <v>79</v>
      </c>
      <c r="AW1728" s="172" t="s">
        <v>33</v>
      </c>
      <c r="AX1728" s="172" t="s">
        <v>71</v>
      </c>
      <c r="AY1728" s="175" t="s">
        <v>176</v>
      </c>
    </row>
    <row r="1729" spans="2:51" s="172" customFormat="1" ht="12">
      <c r="B1729" s="173"/>
      <c r="D1729" s="174" t="s">
        <v>187</v>
      </c>
      <c r="E1729" s="175" t="s">
        <v>3</v>
      </c>
      <c r="F1729" s="176" t="s">
        <v>956</v>
      </c>
      <c r="H1729" s="177">
        <v>-3.05</v>
      </c>
      <c r="I1729" s="6"/>
      <c r="L1729" s="173"/>
      <c r="M1729" s="178"/>
      <c r="T1729" s="179"/>
      <c r="AT1729" s="175" t="s">
        <v>187</v>
      </c>
      <c r="AU1729" s="175" t="s">
        <v>79</v>
      </c>
      <c r="AV1729" s="172" t="s">
        <v>79</v>
      </c>
      <c r="AW1729" s="172" t="s">
        <v>33</v>
      </c>
      <c r="AX1729" s="172" t="s">
        <v>71</v>
      </c>
      <c r="AY1729" s="175" t="s">
        <v>176</v>
      </c>
    </row>
    <row r="1730" spans="2:51" s="180" customFormat="1" ht="12">
      <c r="B1730" s="181"/>
      <c r="D1730" s="174" t="s">
        <v>187</v>
      </c>
      <c r="E1730" s="182" t="s">
        <v>3</v>
      </c>
      <c r="F1730" s="183" t="s">
        <v>959</v>
      </c>
      <c r="H1730" s="182" t="s">
        <v>3</v>
      </c>
      <c r="I1730" s="7"/>
      <c r="L1730" s="181"/>
      <c r="M1730" s="184"/>
      <c r="T1730" s="185"/>
      <c r="AT1730" s="182" t="s">
        <v>187</v>
      </c>
      <c r="AU1730" s="182" t="s">
        <v>79</v>
      </c>
      <c r="AV1730" s="180" t="s">
        <v>15</v>
      </c>
      <c r="AW1730" s="180" t="s">
        <v>33</v>
      </c>
      <c r="AX1730" s="180" t="s">
        <v>71</v>
      </c>
      <c r="AY1730" s="182" t="s">
        <v>176</v>
      </c>
    </row>
    <row r="1731" spans="2:51" s="172" customFormat="1" ht="12">
      <c r="B1731" s="173"/>
      <c r="D1731" s="174" t="s">
        <v>187</v>
      </c>
      <c r="E1731" s="175" t="s">
        <v>3</v>
      </c>
      <c r="F1731" s="176" t="s">
        <v>2396</v>
      </c>
      <c r="H1731" s="177">
        <v>13.8</v>
      </c>
      <c r="I1731" s="6"/>
      <c r="L1731" s="173"/>
      <c r="M1731" s="178"/>
      <c r="T1731" s="179"/>
      <c r="AT1731" s="175" t="s">
        <v>187</v>
      </c>
      <c r="AU1731" s="175" t="s">
        <v>79</v>
      </c>
      <c r="AV1731" s="172" t="s">
        <v>79</v>
      </c>
      <c r="AW1731" s="172" t="s">
        <v>33</v>
      </c>
      <c r="AX1731" s="172" t="s">
        <v>71</v>
      </c>
      <c r="AY1731" s="175" t="s">
        <v>176</v>
      </c>
    </row>
    <row r="1732" spans="2:51" s="172" customFormat="1" ht="12">
      <c r="B1732" s="173"/>
      <c r="D1732" s="174" t="s">
        <v>187</v>
      </c>
      <c r="E1732" s="175" t="s">
        <v>3</v>
      </c>
      <c r="F1732" s="176" t="s">
        <v>932</v>
      </c>
      <c r="H1732" s="177">
        <v>-0.7</v>
      </c>
      <c r="I1732" s="6"/>
      <c r="L1732" s="173"/>
      <c r="M1732" s="178"/>
      <c r="T1732" s="179"/>
      <c r="AT1732" s="175" t="s">
        <v>187</v>
      </c>
      <c r="AU1732" s="175" t="s">
        <v>79</v>
      </c>
      <c r="AV1732" s="172" t="s">
        <v>79</v>
      </c>
      <c r="AW1732" s="172" t="s">
        <v>33</v>
      </c>
      <c r="AX1732" s="172" t="s">
        <v>71</v>
      </c>
      <c r="AY1732" s="175" t="s">
        <v>176</v>
      </c>
    </row>
    <row r="1733" spans="2:51" s="180" customFormat="1" ht="12">
      <c r="B1733" s="181"/>
      <c r="D1733" s="174" t="s">
        <v>187</v>
      </c>
      <c r="E1733" s="182" t="s">
        <v>3</v>
      </c>
      <c r="F1733" s="183" t="s">
        <v>960</v>
      </c>
      <c r="H1733" s="182" t="s">
        <v>3</v>
      </c>
      <c r="I1733" s="7"/>
      <c r="L1733" s="181"/>
      <c r="M1733" s="184"/>
      <c r="T1733" s="185"/>
      <c r="AT1733" s="182" t="s">
        <v>187</v>
      </c>
      <c r="AU1733" s="182" t="s">
        <v>79</v>
      </c>
      <c r="AV1733" s="180" t="s">
        <v>15</v>
      </c>
      <c r="AW1733" s="180" t="s">
        <v>33</v>
      </c>
      <c r="AX1733" s="180" t="s">
        <v>71</v>
      </c>
      <c r="AY1733" s="182" t="s">
        <v>176</v>
      </c>
    </row>
    <row r="1734" spans="2:51" s="172" customFormat="1" ht="12">
      <c r="B1734" s="173"/>
      <c r="D1734" s="174" t="s">
        <v>187</v>
      </c>
      <c r="E1734" s="175" t="s">
        <v>3</v>
      </c>
      <c r="F1734" s="176" t="s">
        <v>2180</v>
      </c>
      <c r="H1734" s="177">
        <v>13.2</v>
      </c>
      <c r="I1734" s="6"/>
      <c r="L1734" s="173"/>
      <c r="M1734" s="178"/>
      <c r="T1734" s="179"/>
      <c r="AT1734" s="175" t="s">
        <v>187</v>
      </c>
      <c r="AU1734" s="175" t="s">
        <v>79</v>
      </c>
      <c r="AV1734" s="172" t="s">
        <v>79</v>
      </c>
      <c r="AW1734" s="172" t="s">
        <v>33</v>
      </c>
      <c r="AX1734" s="172" t="s">
        <v>71</v>
      </c>
      <c r="AY1734" s="175" t="s">
        <v>176</v>
      </c>
    </row>
    <row r="1735" spans="2:51" s="172" customFormat="1" ht="12">
      <c r="B1735" s="173"/>
      <c r="D1735" s="174" t="s">
        <v>187</v>
      </c>
      <c r="E1735" s="175" t="s">
        <v>3</v>
      </c>
      <c r="F1735" s="176" t="s">
        <v>953</v>
      </c>
      <c r="H1735" s="177">
        <v>-0.75</v>
      </c>
      <c r="I1735" s="6"/>
      <c r="L1735" s="173"/>
      <c r="M1735" s="178"/>
      <c r="T1735" s="179"/>
      <c r="AT1735" s="175" t="s">
        <v>187</v>
      </c>
      <c r="AU1735" s="175" t="s">
        <v>79</v>
      </c>
      <c r="AV1735" s="172" t="s">
        <v>79</v>
      </c>
      <c r="AW1735" s="172" t="s">
        <v>33</v>
      </c>
      <c r="AX1735" s="172" t="s">
        <v>71</v>
      </c>
      <c r="AY1735" s="175" t="s">
        <v>176</v>
      </c>
    </row>
    <row r="1736" spans="2:51" s="180" customFormat="1" ht="12">
      <c r="B1736" s="181"/>
      <c r="D1736" s="174" t="s">
        <v>187</v>
      </c>
      <c r="E1736" s="182" t="s">
        <v>3</v>
      </c>
      <c r="F1736" s="183" t="s">
        <v>962</v>
      </c>
      <c r="H1736" s="182" t="s">
        <v>3</v>
      </c>
      <c r="I1736" s="7"/>
      <c r="L1736" s="181"/>
      <c r="M1736" s="184"/>
      <c r="T1736" s="185"/>
      <c r="AT1736" s="182" t="s">
        <v>187</v>
      </c>
      <c r="AU1736" s="182" t="s">
        <v>79</v>
      </c>
      <c r="AV1736" s="180" t="s">
        <v>15</v>
      </c>
      <c r="AW1736" s="180" t="s">
        <v>33</v>
      </c>
      <c r="AX1736" s="180" t="s">
        <v>71</v>
      </c>
      <c r="AY1736" s="182" t="s">
        <v>176</v>
      </c>
    </row>
    <row r="1737" spans="2:51" s="172" customFormat="1" ht="12">
      <c r="B1737" s="173"/>
      <c r="D1737" s="174" t="s">
        <v>187</v>
      </c>
      <c r="E1737" s="175" t="s">
        <v>3</v>
      </c>
      <c r="F1737" s="176" t="s">
        <v>2397</v>
      </c>
      <c r="H1737" s="177">
        <v>28.98</v>
      </c>
      <c r="I1737" s="6"/>
      <c r="L1737" s="173"/>
      <c r="M1737" s="178"/>
      <c r="T1737" s="179"/>
      <c r="AT1737" s="175" t="s">
        <v>187</v>
      </c>
      <c r="AU1737" s="175" t="s">
        <v>79</v>
      </c>
      <c r="AV1737" s="172" t="s">
        <v>79</v>
      </c>
      <c r="AW1737" s="172" t="s">
        <v>33</v>
      </c>
      <c r="AX1737" s="172" t="s">
        <v>71</v>
      </c>
      <c r="AY1737" s="175" t="s">
        <v>176</v>
      </c>
    </row>
    <row r="1738" spans="2:51" s="172" customFormat="1" ht="12">
      <c r="B1738" s="173"/>
      <c r="D1738" s="174" t="s">
        <v>187</v>
      </c>
      <c r="E1738" s="175" t="s">
        <v>3</v>
      </c>
      <c r="F1738" s="176" t="s">
        <v>964</v>
      </c>
      <c r="H1738" s="177">
        <v>-5.2</v>
      </c>
      <c r="I1738" s="6"/>
      <c r="L1738" s="173"/>
      <c r="M1738" s="178"/>
      <c r="T1738" s="179"/>
      <c r="AT1738" s="175" t="s">
        <v>187</v>
      </c>
      <c r="AU1738" s="175" t="s">
        <v>79</v>
      </c>
      <c r="AV1738" s="172" t="s">
        <v>79</v>
      </c>
      <c r="AW1738" s="172" t="s">
        <v>33</v>
      </c>
      <c r="AX1738" s="172" t="s">
        <v>71</v>
      </c>
      <c r="AY1738" s="175" t="s">
        <v>176</v>
      </c>
    </row>
    <row r="1739" spans="2:51" s="180" customFormat="1" ht="12">
      <c r="B1739" s="181"/>
      <c r="D1739" s="174" t="s">
        <v>187</v>
      </c>
      <c r="E1739" s="182" t="s">
        <v>3</v>
      </c>
      <c r="F1739" s="183" t="s">
        <v>965</v>
      </c>
      <c r="H1739" s="182" t="s">
        <v>3</v>
      </c>
      <c r="I1739" s="7"/>
      <c r="L1739" s="181"/>
      <c r="M1739" s="184"/>
      <c r="T1739" s="185"/>
      <c r="AT1739" s="182" t="s">
        <v>187</v>
      </c>
      <c r="AU1739" s="182" t="s">
        <v>79</v>
      </c>
      <c r="AV1739" s="180" t="s">
        <v>15</v>
      </c>
      <c r="AW1739" s="180" t="s">
        <v>33</v>
      </c>
      <c r="AX1739" s="180" t="s">
        <v>71</v>
      </c>
      <c r="AY1739" s="182" t="s">
        <v>176</v>
      </c>
    </row>
    <row r="1740" spans="2:51" s="172" customFormat="1" ht="12">
      <c r="B1740" s="173"/>
      <c r="D1740" s="174" t="s">
        <v>187</v>
      </c>
      <c r="E1740" s="175" t="s">
        <v>3</v>
      </c>
      <c r="F1740" s="176" t="s">
        <v>2398</v>
      </c>
      <c r="H1740" s="177">
        <v>13.3</v>
      </c>
      <c r="I1740" s="6"/>
      <c r="L1740" s="173"/>
      <c r="M1740" s="178"/>
      <c r="T1740" s="179"/>
      <c r="AT1740" s="175" t="s">
        <v>187</v>
      </c>
      <c r="AU1740" s="175" t="s">
        <v>79</v>
      </c>
      <c r="AV1740" s="172" t="s">
        <v>79</v>
      </c>
      <c r="AW1740" s="172" t="s">
        <v>33</v>
      </c>
      <c r="AX1740" s="172" t="s">
        <v>71</v>
      </c>
      <c r="AY1740" s="175" t="s">
        <v>176</v>
      </c>
    </row>
    <row r="1741" spans="2:51" s="172" customFormat="1" ht="12">
      <c r="B1741" s="173"/>
      <c r="D1741" s="174" t="s">
        <v>187</v>
      </c>
      <c r="E1741" s="175" t="s">
        <v>3</v>
      </c>
      <c r="F1741" s="176" t="s">
        <v>932</v>
      </c>
      <c r="H1741" s="177">
        <v>-0.7</v>
      </c>
      <c r="I1741" s="6"/>
      <c r="L1741" s="173"/>
      <c r="M1741" s="178"/>
      <c r="T1741" s="179"/>
      <c r="AT1741" s="175" t="s">
        <v>187</v>
      </c>
      <c r="AU1741" s="175" t="s">
        <v>79</v>
      </c>
      <c r="AV1741" s="172" t="s">
        <v>79</v>
      </c>
      <c r="AW1741" s="172" t="s">
        <v>33</v>
      </c>
      <c r="AX1741" s="172" t="s">
        <v>71</v>
      </c>
      <c r="AY1741" s="175" t="s">
        <v>176</v>
      </c>
    </row>
    <row r="1742" spans="2:51" s="180" customFormat="1" ht="12">
      <c r="B1742" s="181"/>
      <c r="D1742" s="174" t="s">
        <v>187</v>
      </c>
      <c r="E1742" s="182" t="s">
        <v>3</v>
      </c>
      <c r="F1742" s="183" t="s">
        <v>967</v>
      </c>
      <c r="H1742" s="182" t="s">
        <v>3</v>
      </c>
      <c r="I1742" s="7"/>
      <c r="L1742" s="181"/>
      <c r="M1742" s="184"/>
      <c r="T1742" s="185"/>
      <c r="AT1742" s="182" t="s">
        <v>187</v>
      </c>
      <c r="AU1742" s="182" t="s">
        <v>79</v>
      </c>
      <c r="AV1742" s="180" t="s">
        <v>15</v>
      </c>
      <c r="AW1742" s="180" t="s">
        <v>33</v>
      </c>
      <c r="AX1742" s="180" t="s">
        <v>71</v>
      </c>
      <c r="AY1742" s="182" t="s">
        <v>176</v>
      </c>
    </row>
    <row r="1743" spans="2:51" s="172" customFormat="1" ht="12">
      <c r="B1743" s="173"/>
      <c r="D1743" s="174" t="s">
        <v>187</v>
      </c>
      <c r="E1743" s="175" t="s">
        <v>3</v>
      </c>
      <c r="F1743" s="176" t="s">
        <v>2399</v>
      </c>
      <c r="H1743" s="177">
        <v>16.21</v>
      </c>
      <c r="I1743" s="6"/>
      <c r="L1743" s="173"/>
      <c r="M1743" s="178"/>
      <c r="T1743" s="179"/>
      <c r="AT1743" s="175" t="s">
        <v>187</v>
      </c>
      <c r="AU1743" s="175" t="s">
        <v>79</v>
      </c>
      <c r="AV1743" s="172" t="s">
        <v>79</v>
      </c>
      <c r="AW1743" s="172" t="s">
        <v>33</v>
      </c>
      <c r="AX1743" s="172" t="s">
        <v>71</v>
      </c>
      <c r="AY1743" s="175" t="s">
        <v>176</v>
      </c>
    </row>
    <row r="1744" spans="2:51" s="172" customFormat="1" ht="12">
      <c r="B1744" s="173"/>
      <c r="D1744" s="174" t="s">
        <v>187</v>
      </c>
      <c r="E1744" s="175" t="s">
        <v>3</v>
      </c>
      <c r="F1744" s="176" t="s">
        <v>926</v>
      </c>
      <c r="H1744" s="177">
        <v>-0.9</v>
      </c>
      <c r="I1744" s="6"/>
      <c r="L1744" s="173"/>
      <c r="M1744" s="178"/>
      <c r="T1744" s="179"/>
      <c r="AT1744" s="175" t="s">
        <v>187</v>
      </c>
      <c r="AU1744" s="175" t="s">
        <v>79</v>
      </c>
      <c r="AV1744" s="172" t="s">
        <v>79</v>
      </c>
      <c r="AW1744" s="172" t="s">
        <v>33</v>
      </c>
      <c r="AX1744" s="172" t="s">
        <v>71</v>
      </c>
      <c r="AY1744" s="175" t="s">
        <v>176</v>
      </c>
    </row>
    <row r="1745" spans="2:51" s="180" customFormat="1" ht="12">
      <c r="B1745" s="181"/>
      <c r="D1745" s="174" t="s">
        <v>187</v>
      </c>
      <c r="E1745" s="182" t="s">
        <v>3</v>
      </c>
      <c r="F1745" s="183" t="s">
        <v>969</v>
      </c>
      <c r="H1745" s="182" t="s">
        <v>3</v>
      </c>
      <c r="I1745" s="7"/>
      <c r="L1745" s="181"/>
      <c r="M1745" s="184"/>
      <c r="T1745" s="185"/>
      <c r="AT1745" s="182" t="s">
        <v>187</v>
      </c>
      <c r="AU1745" s="182" t="s">
        <v>79</v>
      </c>
      <c r="AV1745" s="180" t="s">
        <v>15</v>
      </c>
      <c r="AW1745" s="180" t="s">
        <v>33</v>
      </c>
      <c r="AX1745" s="180" t="s">
        <v>71</v>
      </c>
      <c r="AY1745" s="182" t="s">
        <v>176</v>
      </c>
    </row>
    <row r="1746" spans="2:51" s="180" customFormat="1" ht="12">
      <c r="B1746" s="181"/>
      <c r="D1746" s="174" t="s">
        <v>187</v>
      </c>
      <c r="E1746" s="182" t="s">
        <v>3</v>
      </c>
      <c r="F1746" s="183" t="s">
        <v>970</v>
      </c>
      <c r="H1746" s="182" t="s">
        <v>3</v>
      </c>
      <c r="I1746" s="7"/>
      <c r="L1746" s="181"/>
      <c r="M1746" s="184"/>
      <c r="T1746" s="185"/>
      <c r="AT1746" s="182" t="s">
        <v>187</v>
      </c>
      <c r="AU1746" s="182" t="s">
        <v>79</v>
      </c>
      <c r="AV1746" s="180" t="s">
        <v>15</v>
      </c>
      <c r="AW1746" s="180" t="s">
        <v>33</v>
      </c>
      <c r="AX1746" s="180" t="s">
        <v>71</v>
      </c>
      <c r="AY1746" s="182" t="s">
        <v>176</v>
      </c>
    </row>
    <row r="1747" spans="2:51" s="172" customFormat="1" ht="12">
      <c r="B1747" s="173"/>
      <c r="D1747" s="174" t="s">
        <v>187</v>
      </c>
      <c r="E1747" s="175" t="s">
        <v>3</v>
      </c>
      <c r="F1747" s="176" t="s">
        <v>2400</v>
      </c>
      <c r="H1747" s="177">
        <v>3.2</v>
      </c>
      <c r="I1747" s="6"/>
      <c r="L1747" s="173"/>
      <c r="M1747" s="178"/>
      <c r="T1747" s="179"/>
      <c r="AT1747" s="175" t="s">
        <v>187</v>
      </c>
      <c r="AU1747" s="175" t="s">
        <v>79</v>
      </c>
      <c r="AV1747" s="172" t="s">
        <v>79</v>
      </c>
      <c r="AW1747" s="172" t="s">
        <v>33</v>
      </c>
      <c r="AX1747" s="172" t="s">
        <v>71</v>
      </c>
      <c r="AY1747" s="175" t="s">
        <v>176</v>
      </c>
    </row>
    <row r="1748" spans="2:51" s="180" customFormat="1" ht="12">
      <c r="B1748" s="181"/>
      <c r="D1748" s="174" t="s">
        <v>187</v>
      </c>
      <c r="E1748" s="182" t="s">
        <v>3</v>
      </c>
      <c r="F1748" s="183" t="s">
        <v>972</v>
      </c>
      <c r="H1748" s="182" t="s">
        <v>3</v>
      </c>
      <c r="I1748" s="7"/>
      <c r="L1748" s="181"/>
      <c r="M1748" s="184"/>
      <c r="T1748" s="185"/>
      <c r="AT1748" s="182" t="s">
        <v>187</v>
      </c>
      <c r="AU1748" s="182" t="s">
        <v>79</v>
      </c>
      <c r="AV1748" s="180" t="s">
        <v>15</v>
      </c>
      <c r="AW1748" s="180" t="s">
        <v>33</v>
      </c>
      <c r="AX1748" s="180" t="s">
        <v>71</v>
      </c>
      <c r="AY1748" s="182" t="s">
        <v>176</v>
      </c>
    </row>
    <row r="1749" spans="2:51" s="172" customFormat="1" ht="12">
      <c r="B1749" s="173"/>
      <c r="D1749" s="174" t="s">
        <v>187</v>
      </c>
      <c r="E1749" s="175" t="s">
        <v>3</v>
      </c>
      <c r="F1749" s="176" t="s">
        <v>2401</v>
      </c>
      <c r="H1749" s="177">
        <v>3</v>
      </c>
      <c r="I1749" s="6"/>
      <c r="L1749" s="173"/>
      <c r="M1749" s="178"/>
      <c r="T1749" s="179"/>
      <c r="AT1749" s="175" t="s">
        <v>187</v>
      </c>
      <c r="AU1749" s="175" t="s">
        <v>79</v>
      </c>
      <c r="AV1749" s="172" t="s">
        <v>79</v>
      </c>
      <c r="AW1749" s="172" t="s">
        <v>33</v>
      </c>
      <c r="AX1749" s="172" t="s">
        <v>71</v>
      </c>
      <c r="AY1749" s="175" t="s">
        <v>176</v>
      </c>
    </row>
    <row r="1750" spans="2:51" s="180" customFormat="1" ht="12">
      <c r="B1750" s="181"/>
      <c r="D1750" s="174" t="s">
        <v>187</v>
      </c>
      <c r="E1750" s="182" t="s">
        <v>3</v>
      </c>
      <c r="F1750" s="183" t="s">
        <v>821</v>
      </c>
      <c r="H1750" s="182" t="s">
        <v>3</v>
      </c>
      <c r="I1750" s="7"/>
      <c r="L1750" s="181"/>
      <c r="M1750" s="184"/>
      <c r="T1750" s="185"/>
      <c r="AT1750" s="182" t="s">
        <v>187</v>
      </c>
      <c r="AU1750" s="182" t="s">
        <v>79</v>
      </c>
      <c r="AV1750" s="180" t="s">
        <v>15</v>
      </c>
      <c r="AW1750" s="180" t="s">
        <v>33</v>
      </c>
      <c r="AX1750" s="180" t="s">
        <v>71</v>
      </c>
      <c r="AY1750" s="182" t="s">
        <v>176</v>
      </c>
    </row>
    <row r="1751" spans="2:51" s="172" customFormat="1" ht="12">
      <c r="B1751" s="173"/>
      <c r="D1751" s="174" t="s">
        <v>187</v>
      </c>
      <c r="E1751" s="175" t="s">
        <v>3</v>
      </c>
      <c r="F1751" s="176" t="s">
        <v>974</v>
      </c>
      <c r="H1751" s="177">
        <v>1</v>
      </c>
      <c r="I1751" s="6"/>
      <c r="L1751" s="173"/>
      <c r="M1751" s="178"/>
      <c r="T1751" s="179"/>
      <c r="AT1751" s="175" t="s">
        <v>187</v>
      </c>
      <c r="AU1751" s="175" t="s">
        <v>79</v>
      </c>
      <c r="AV1751" s="172" t="s">
        <v>79</v>
      </c>
      <c r="AW1751" s="172" t="s">
        <v>33</v>
      </c>
      <c r="AX1751" s="172" t="s">
        <v>71</v>
      </c>
      <c r="AY1751" s="175" t="s">
        <v>176</v>
      </c>
    </row>
    <row r="1752" spans="2:51" s="180" customFormat="1" ht="12">
      <c r="B1752" s="181"/>
      <c r="D1752" s="174" t="s">
        <v>187</v>
      </c>
      <c r="E1752" s="182" t="s">
        <v>3</v>
      </c>
      <c r="F1752" s="183" t="s">
        <v>975</v>
      </c>
      <c r="H1752" s="182" t="s">
        <v>3</v>
      </c>
      <c r="I1752" s="7"/>
      <c r="L1752" s="181"/>
      <c r="M1752" s="184"/>
      <c r="T1752" s="185"/>
      <c r="AT1752" s="182" t="s">
        <v>187</v>
      </c>
      <c r="AU1752" s="182" t="s">
        <v>79</v>
      </c>
      <c r="AV1752" s="180" t="s">
        <v>15</v>
      </c>
      <c r="AW1752" s="180" t="s">
        <v>33</v>
      </c>
      <c r="AX1752" s="180" t="s">
        <v>71</v>
      </c>
      <c r="AY1752" s="182" t="s">
        <v>176</v>
      </c>
    </row>
    <row r="1753" spans="2:51" s="172" customFormat="1" ht="12">
      <c r="B1753" s="173"/>
      <c r="D1753" s="174" t="s">
        <v>187</v>
      </c>
      <c r="E1753" s="175" t="s">
        <v>3</v>
      </c>
      <c r="F1753" s="176" t="s">
        <v>2402</v>
      </c>
      <c r="H1753" s="177">
        <v>5</v>
      </c>
      <c r="I1753" s="6"/>
      <c r="L1753" s="173"/>
      <c r="M1753" s="178"/>
      <c r="T1753" s="179"/>
      <c r="AT1753" s="175" t="s">
        <v>187</v>
      </c>
      <c r="AU1753" s="175" t="s">
        <v>79</v>
      </c>
      <c r="AV1753" s="172" t="s">
        <v>79</v>
      </c>
      <c r="AW1753" s="172" t="s">
        <v>33</v>
      </c>
      <c r="AX1753" s="172" t="s">
        <v>71</v>
      </c>
      <c r="AY1753" s="175" t="s">
        <v>176</v>
      </c>
    </row>
    <row r="1754" spans="2:51" s="172" customFormat="1" ht="12">
      <c r="B1754" s="173"/>
      <c r="D1754" s="174" t="s">
        <v>187</v>
      </c>
      <c r="E1754" s="175" t="s">
        <v>3</v>
      </c>
      <c r="F1754" s="176" t="s">
        <v>974</v>
      </c>
      <c r="H1754" s="177">
        <v>1</v>
      </c>
      <c r="I1754" s="6"/>
      <c r="L1754" s="173"/>
      <c r="M1754" s="178"/>
      <c r="T1754" s="179"/>
      <c r="AT1754" s="175" t="s">
        <v>187</v>
      </c>
      <c r="AU1754" s="175" t="s">
        <v>79</v>
      </c>
      <c r="AV1754" s="172" t="s">
        <v>79</v>
      </c>
      <c r="AW1754" s="172" t="s">
        <v>33</v>
      </c>
      <c r="AX1754" s="172" t="s">
        <v>71</v>
      </c>
      <c r="AY1754" s="175" t="s">
        <v>176</v>
      </c>
    </row>
    <row r="1755" spans="2:51" s="180" customFormat="1" ht="12">
      <c r="B1755" s="181"/>
      <c r="D1755" s="174" t="s">
        <v>187</v>
      </c>
      <c r="E1755" s="182" t="s">
        <v>3</v>
      </c>
      <c r="F1755" s="183" t="s">
        <v>2403</v>
      </c>
      <c r="H1755" s="182" t="s">
        <v>3</v>
      </c>
      <c r="I1755" s="7"/>
      <c r="L1755" s="181"/>
      <c r="M1755" s="184"/>
      <c r="T1755" s="185"/>
      <c r="AT1755" s="182" t="s">
        <v>187</v>
      </c>
      <c r="AU1755" s="182" t="s">
        <v>79</v>
      </c>
      <c r="AV1755" s="180" t="s">
        <v>15</v>
      </c>
      <c r="AW1755" s="180" t="s">
        <v>33</v>
      </c>
      <c r="AX1755" s="180" t="s">
        <v>71</v>
      </c>
      <c r="AY1755" s="182" t="s">
        <v>176</v>
      </c>
    </row>
    <row r="1756" spans="2:51" s="172" customFormat="1" ht="12">
      <c r="B1756" s="173"/>
      <c r="D1756" s="174" t="s">
        <v>187</v>
      </c>
      <c r="E1756" s="175" t="s">
        <v>3</v>
      </c>
      <c r="F1756" s="176" t="s">
        <v>2400</v>
      </c>
      <c r="H1756" s="177">
        <v>3.2</v>
      </c>
      <c r="I1756" s="6"/>
      <c r="L1756" s="173"/>
      <c r="M1756" s="178"/>
      <c r="T1756" s="179"/>
      <c r="AT1756" s="175" t="s">
        <v>187</v>
      </c>
      <c r="AU1756" s="175" t="s">
        <v>79</v>
      </c>
      <c r="AV1756" s="172" t="s">
        <v>79</v>
      </c>
      <c r="AW1756" s="172" t="s">
        <v>33</v>
      </c>
      <c r="AX1756" s="172" t="s">
        <v>71</v>
      </c>
      <c r="AY1756" s="175" t="s">
        <v>176</v>
      </c>
    </row>
    <row r="1757" spans="2:51" s="172" customFormat="1" ht="12">
      <c r="B1757" s="173"/>
      <c r="D1757" s="174" t="s">
        <v>187</v>
      </c>
      <c r="E1757" s="175" t="s">
        <v>3</v>
      </c>
      <c r="F1757" s="176" t="s">
        <v>974</v>
      </c>
      <c r="H1757" s="177">
        <v>1</v>
      </c>
      <c r="I1757" s="6"/>
      <c r="L1757" s="173"/>
      <c r="M1757" s="178"/>
      <c r="T1757" s="179"/>
      <c r="AT1757" s="175" t="s">
        <v>187</v>
      </c>
      <c r="AU1757" s="175" t="s">
        <v>79</v>
      </c>
      <c r="AV1757" s="172" t="s">
        <v>79</v>
      </c>
      <c r="AW1757" s="172" t="s">
        <v>33</v>
      </c>
      <c r="AX1757" s="172" t="s">
        <v>71</v>
      </c>
      <c r="AY1757" s="175" t="s">
        <v>176</v>
      </c>
    </row>
    <row r="1758" spans="2:51" s="180" customFormat="1" ht="12">
      <c r="B1758" s="181"/>
      <c r="D1758" s="174" t="s">
        <v>187</v>
      </c>
      <c r="E1758" s="182" t="s">
        <v>3</v>
      </c>
      <c r="F1758" s="183" t="s">
        <v>977</v>
      </c>
      <c r="H1758" s="182" t="s">
        <v>3</v>
      </c>
      <c r="I1758" s="7"/>
      <c r="L1758" s="181"/>
      <c r="M1758" s="184"/>
      <c r="T1758" s="185"/>
      <c r="AT1758" s="182" t="s">
        <v>187</v>
      </c>
      <c r="AU1758" s="182" t="s">
        <v>79</v>
      </c>
      <c r="AV1758" s="180" t="s">
        <v>15</v>
      </c>
      <c r="AW1758" s="180" t="s">
        <v>33</v>
      </c>
      <c r="AX1758" s="180" t="s">
        <v>71</v>
      </c>
      <c r="AY1758" s="182" t="s">
        <v>176</v>
      </c>
    </row>
    <row r="1759" spans="2:51" s="172" customFormat="1" ht="12">
      <c r="B1759" s="173"/>
      <c r="D1759" s="174" t="s">
        <v>187</v>
      </c>
      <c r="E1759" s="175" t="s">
        <v>3</v>
      </c>
      <c r="F1759" s="176" t="s">
        <v>2400</v>
      </c>
      <c r="H1759" s="177">
        <v>3.2</v>
      </c>
      <c r="I1759" s="6"/>
      <c r="L1759" s="173"/>
      <c r="M1759" s="178"/>
      <c r="T1759" s="179"/>
      <c r="AT1759" s="175" t="s">
        <v>187</v>
      </c>
      <c r="AU1759" s="175" t="s">
        <v>79</v>
      </c>
      <c r="AV1759" s="172" t="s">
        <v>79</v>
      </c>
      <c r="AW1759" s="172" t="s">
        <v>33</v>
      </c>
      <c r="AX1759" s="172" t="s">
        <v>71</v>
      </c>
      <c r="AY1759" s="175" t="s">
        <v>176</v>
      </c>
    </row>
    <row r="1760" spans="2:51" s="172" customFormat="1" ht="12">
      <c r="B1760" s="173"/>
      <c r="D1760" s="174" t="s">
        <v>187</v>
      </c>
      <c r="E1760" s="175" t="s">
        <v>3</v>
      </c>
      <c r="F1760" s="176" t="s">
        <v>974</v>
      </c>
      <c r="H1760" s="177">
        <v>1</v>
      </c>
      <c r="I1760" s="6"/>
      <c r="L1760" s="173"/>
      <c r="M1760" s="178"/>
      <c r="T1760" s="179"/>
      <c r="AT1760" s="175" t="s">
        <v>187</v>
      </c>
      <c r="AU1760" s="175" t="s">
        <v>79</v>
      </c>
      <c r="AV1760" s="172" t="s">
        <v>79</v>
      </c>
      <c r="AW1760" s="172" t="s">
        <v>33</v>
      </c>
      <c r="AX1760" s="172" t="s">
        <v>71</v>
      </c>
      <c r="AY1760" s="175" t="s">
        <v>176</v>
      </c>
    </row>
    <row r="1761" spans="2:51" s="186" customFormat="1" ht="12">
      <c r="B1761" s="187"/>
      <c r="D1761" s="174" t="s">
        <v>187</v>
      </c>
      <c r="E1761" s="188" t="s">
        <v>3</v>
      </c>
      <c r="F1761" s="189" t="s">
        <v>206</v>
      </c>
      <c r="H1761" s="190">
        <v>437.36</v>
      </c>
      <c r="I1761" s="8"/>
      <c r="L1761" s="187"/>
      <c r="M1761" s="191"/>
      <c r="T1761" s="192"/>
      <c r="AT1761" s="188" t="s">
        <v>187</v>
      </c>
      <c r="AU1761" s="188" t="s">
        <v>79</v>
      </c>
      <c r="AV1761" s="186" t="s">
        <v>183</v>
      </c>
      <c r="AW1761" s="186" t="s">
        <v>33</v>
      </c>
      <c r="AX1761" s="186" t="s">
        <v>15</v>
      </c>
      <c r="AY1761" s="188" t="s">
        <v>176</v>
      </c>
    </row>
    <row r="1762" spans="2:65" s="99" customFormat="1" ht="24.2" customHeight="1">
      <c r="B1762" s="100"/>
      <c r="C1762" s="206" t="s">
        <v>2404</v>
      </c>
      <c r="D1762" s="206" t="s">
        <v>178</v>
      </c>
      <c r="E1762" s="207" t="s">
        <v>2405</v>
      </c>
      <c r="F1762" s="208" t="s">
        <v>2406</v>
      </c>
      <c r="G1762" s="209" t="s">
        <v>181</v>
      </c>
      <c r="H1762" s="210">
        <v>348.12</v>
      </c>
      <c r="I1762" s="4"/>
      <c r="J1762" s="211">
        <f>ROUND(I1762*H1762,2)</f>
        <v>0</v>
      </c>
      <c r="K1762" s="208" t="s">
        <v>182</v>
      </c>
      <c r="L1762" s="100"/>
      <c r="M1762" s="212" t="s">
        <v>3</v>
      </c>
      <c r="N1762" s="163" t="s">
        <v>42</v>
      </c>
      <c r="P1762" s="164">
        <f>O1762*H1762</f>
        <v>0</v>
      </c>
      <c r="Q1762" s="164">
        <v>5E-05</v>
      </c>
      <c r="R1762" s="164">
        <f>Q1762*H1762</f>
        <v>0.017406</v>
      </c>
      <c r="S1762" s="164">
        <v>0</v>
      </c>
      <c r="T1762" s="165">
        <f>S1762*H1762</f>
        <v>0</v>
      </c>
      <c r="AR1762" s="166" t="s">
        <v>288</v>
      </c>
      <c r="AT1762" s="166" t="s">
        <v>178</v>
      </c>
      <c r="AU1762" s="166" t="s">
        <v>79</v>
      </c>
      <c r="AY1762" s="92" t="s">
        <v>176</v>
      </c>
      <c r="BE1762" s="167">
        <f>IF(N1762="základní",J1762,0)</f>
        <v>0</v>
      </c>
      <c r="BF1762" s="167">
        <f>IF(N1762="snížená",J1762,0)</f>
        <v>0</v>
      </c>
      <c r="BG1762" s="167">
        <f>IF(N1762="zákl. přenesená",J1762,0)</f>
        <v>0</v>
      </c>
      <c r="BH1762" s="167">
        <f>IF(N1762="sníž. přenesená",J1762,0)</f>
        <v>0</v>
      </c>
      <c r="BI1762" s="167">
        <f>IF(N1762="nulová",J1762,0)</f>
        <v>0</v>
      </c>
      <c r="BJ1762" s="92" t="s">
        <v>15</v>
      </c>
      <c r="BK1762" s="167">
        <f>ROUND(I1762*H1762,2)</f>
        <v>0</v>
      </c>
      <c r="BL1762" s="92" t="s">
        <v>288</v>
      </c>
      <c r="BM1762" s="166" t="s">
        <v>2407</v>
      </c>
    </row>
    <row r="1763" spans="2:47" s="99" customFormat="1" ht="12">
      <c r="B1763" s="100"/>
      <c r="D1763" s="168" t="s">
        <v>185</v>
      </c>
      <c r="F1763" s="169" t="s">
        <v>2408</v>
      </c>
      <c r="I1763" s="5"/>
      <c r="L1763" s="100"/>
      <c r="M1763" s="170"/>
      <c r="T1763" s="171"/>
      <c r="AT1763" s="92" t="s">
        <v>185</v>
      </c>
      <c r="AU1763" s="92" t="s">
        <v>79</v>
      </c>
    </row>
    <row r="1764" spans="2:65" s="99" customFormat="1" ht="21.75" customHeight="1">
      <c r="B1764" s="100"/>
      <c r="C1764" s="206" t="s">
        <v>2409</v>
      </c>
      <c r="D1764" s="206" t="s">
        <v>178</v>
      </c>
      <c r="E1764" s="207" t="s">
        <v>2410</v>
      </c>
      <c r="F1764" s="208" t="s">
        <v>2411</v>
      </c>
      <c r="G1764" s="209" t="s">
        <v>269</v>
      </c>
      <c r="H1764" s="210">
        <v>96.13</v>
      </c>
      <c r="I1764" s="4"/>
      <c r="J1764" s="211">
        <f>ROUND(I1764*H1764,2)</f>
        <v>0</v>
      </c>
      <c r="K1764" s="208" t="s">
        <v>3</v>
      </c>
      <c r="L1764" s="100"/>
      <c r="M1764" s="212" t="s">
        <v>3</v>
      </c>
      <c r="N1764" s="163" t="s">
        <v>42</v>
      </c>
      <c r="P1764" s="164">
        <f>O1764*H1764</f>
        <v>0</v>
      </c>
      <c r="Q1764" s="164">
        <v>0</v>
      </c>
      <c r="R1764" s="164">
        <f>Q1764*H1764</f>
        <v>0</v>
      </c>
      <c r="S1764" s="164">
        <v>0</v>
      </c>
      <c r="T1764" s="165">
        <f>S1764*H1764</f>
        <v>0</v>
      </c>
      <c r="AR1764" s="166" t="s">
        <v>288</v>
      </c>
      <c r="AT1764" s="166" t="s">
        <v>178</v>
      </c>
      <c r="AU1764" s="166" t="s">
        <v>79</v>
      </c>
      <c r="AY1764" s="92" t="s">
        <v>176</v>
      </c>
      <c r="BE1764" s="167">
        <f>IF(N1764="základní",J1764,0)</f>
        <v>0</v>
      </c>
      <c r="BF1764" s="167">
        <f>IF(N1764="snížená",J1764,0)</f>
        <v>0</v>
      </c>
      <c r="BG1764" s="167">
        <f>IF(N1764="zákl. přenesená",J1764,0)</f>
        <v>0</v>
      </c>
      <c r="BH1764" s="167">
        <f>IF(N1764="sníž. přenesená",J1764,0)</f>
        <v>0</v>
      </c>
      <c r="BI1764" s="167">
        <f>IF(N1764="nulová",J1764,0)</f>
        <v>0</v>
      </c>
      <c r="BJ1764" s="92" t="s">
        <v>15</v>
      </c>
      <c r="BK1764" s="167">
        <f>ROUND(I1764*H1764,2)</f>
        <v>0</v>
      </c>
      <c r="BL1764" s="92" t="s">
        <v>288</v>
      </c>
      <c r="BM1764" s="166" t="s">
        <v>2412</v>
      </c>
    </row>
    <row r="1765" spans="2:51" s="172" customFormat="1" ht="12">
      <c r="B1765" s="173"/>
      <c r="D1765" s="174" t="s">
        <v>187</v>
      </c>
      <c r="E1765" s="175" t="s">
        <v>3</v>
      </c>
      <c r="F1765" s="176" t="s">
        <v>2413</v>
      </c>
      <c r="H1765" s="177">
        <v>96.13</v>
      </c>
      <c r="I1765" s="6"/>
      <c r="L1765" s="173"/>
      <c r="M1765" s="178"/>
      <c r="T1765" s="179"/>
      <c r="AT1765" s="175" t="s">
        <v>187</v>
      </c>
      <c r="AU1765" s="175" t="s">
        <v>79</v>
      </c>
      <c r="AV1765" s="172" t="s">
        <v>79</v>
      </c>
      <c r="AW1765" s="172" t="s">
        <v>33</v>
      </c>
      <c r="AX1765" s="172" t="s">
        <v>15</v>
      </c>
      <c r="AY1765" s="175" t="s">
        <v>176</v>
      </c>
    </row>
    <row r="1766" spans="2:65" s="99" customFormat="1" ht="49.15" customHeight="1">
      <c r="B1766" s="100"/>
      <c r="C1766" s="206" t="s">
        <v>2414</v>
      </c>
      <c r="D1766" s="206" t="s">
        <v>178</v>
      </c>
      <c r="E1766" s="207" t="s">
        <v>2415</v>
      </c>
      <c r="F1766" s="208" t="s">
        <v>2416</v>
      </c>
      <c r="G1766" s="209" t="s">
        <v>249</v>
      </c>
      <c r="H1766" s="210">
        <v>10.276</v>
      </c>
      <c r="I1766" s="4"/>
      <c r="J1766" s="211">
        <f>ROUND(I1766*H1766,2)</f>
        <v>0</v>
      </c>
      <c r="K1766" s="208" t="s">
        <v>182</v>
      </c>
      <c r="L1766" s="100"/>
      <c r="M1766" s="212" t="s">
        <v>3</v>
      </c>
      <c r="N1766" s="163" t="s">
        <v>42</v>
      </c>
      <c r="P1766" s="164">
        <f>O1766*H1766</f>
        <v>0</v>
      </c>
      <c r="Q1766" s="164">
        <v>0</v>
      </c>
      <c r="R1766" s="164">
        <f>Q1766*H1766</f>
        <v>0</v>
      </c>
      <c r="S1766" s="164">
        <v>0</v>
      </c>
      <c r="T1766" s="165">
        <f>S1766*H1766</f>
        <v>0</v>
      </c>
      <c r="AR1766" s="166" t="s">
        <v>288</v>
      </c>
      <c r="AT1766" s="166" t="s">
        <v>178</v>
      </c>
      <c r="AU1766" s="166" t="s">
        <v>79</v>
      </c>
      <c r="AY1766" s="92" t="s">
        <v>176</v>
      </c>
      <c r="BE1766" s="167">
        <f>IF(N1766="základní",J1766,0)</f>
        <v>0</v>
      </c>
      <c r="BF1766" s="167">
        <f>IF(N1766="snížená",J1766,0)</f>
        <v>0</v>
      </c>
      <c r="BG1766" s="167">
        <f>IF(N1766="zákl. přenesená",J1766,0)</f>
        <v>0</v>
      </c>
      <c r="BH1766" s="167">
        <f>IF(N1766="sníž. přenesená",J1766,0)</f>
        <v>0</v>
      </c>
      <c r="BI1766" s="167">
        <f>IF(N1766="nulová",J1766,0)</f>
        <v>0</v>
      </c>
      <c r="BJ1766" s="92" t="s">
        <v>15</v>
      </c>
      <c r="BK1766" s="167">
        <f>ROUND(I1766*H1766,2)</f>
        <v>0</v>
      </c>
      <c r="BL1766" s="92" t="s">
        <v>288</v>
      </c>
      <c r="BM1766" s="166" t="s">
        <v>2417</v>
      </c>
    </row>
    <row r="1767" spans="2:47" s="99" customFormat="1" ht="12">
      <c r="B1767" s="100"/>
      <c r="D1767" s="168" t="s">
        <v>185</v>
      </c>
      <c r="F1767" s="169" t="s">
        <v>2418</v>
      </c>
      <c r="I1767" s="5"/>
      <c r="L1767" s="100"/>
      <c r="M1767" s="170"/>
      <c r="T1767" s="171"/>
      <c r="AT1767" s="92" t="s">
        <v>185</v>
      </c>
      <c r="AU1767" s="92" t="s">
        <v>79</v>
      </c>
    </row>
    <row r="1768" spans="2:63" s="151" customFormat="1" ht="22.9" customHeight="1">
      <c r="B1768" s="152"/>
      <c r="D1768" s="153" t="s">
        <v>70</v>
      </c>
      <c r="E1768" s="161" t="s">
        <v>2419</v>
      </c>
      <c r="F1768" s="161" t="s">
        <v>2420</v>
      </c>
      <c r="I1768" s="3"/>
      <c r="J1768" s="162">
        <f>BK1768</f>
        <v>0</v>
      </c>
      <c r="L1768" s="152"/>
      <c r="M1768" s="156"/>
      <c r="P1768" s="157">
        <f>SUM(P1769:P1869)</f>
        <v>0</v>
      </c>
      <c r="R1768" s="157">
        <f>SUM(R1769:R1869)</f>
        <v>0</v>
      </c>
      <c r="T1768" s="158">
        <f>SUM(T1769:T1869)</f>
        <v>0</v>
      </c>
      <c r="AR1768" s="153" t="s">
        <v>79</v>
      </c>
      <c r="AT1768" s="159" t="s">
        <v>70</v>
      </c>
      <c r="AU1768" s="159" t="s">
        <v>15</v>
      </c>
      <c r="AY1768" s="153" t="s">
        <v>176</v>
      </c>
      <c r="BK1768" s="160">
        <f>SUM(BK1769:BK1869)</f>
        <v>0</v>
      </c>
    </row>
    <row r="1769" spans="2:65" s="99" customFormat="1" ht="21.75" customHeight="1">
      <c r="B1769" s="100"/>
      <c r="C1769" s="206" t="s">
        <v>2421</v>
      </c>
      <c r="D1769" s="206" t="s">
        <v>178</v>
      </c>
      <c r="E1769" s="207" t="s">
        <v>2422</v>
      </c>
      <c r="F1769" s="208" t="s">
        <v>2423</v>
      </c>
      <c r="G1769" s="209" t="s">
        <v>181</v>
      </c>
      <c r="H1769" s="210">
        <v>792.53</v>
      </c>
      <c r="I1769" s="4"/>
      <c r="J1769" s="211">
        <f>ROUND(I1769*H1769,2)</f>
        <v>0</v>
      </c>
      <c r="K1769" s="208" t="s">
        <v>3</v>
      </c>
      <c r="L1769" s="100"/>
      <c r="M1769" s="212" t="s">
        <v>3</v>
      </c>
      <c r="N1769" s="163" t="s">
        <v>42</v>
      </c>
      <c r="P1769" s="164">
        <f>O1769*H1769</f>
        <v>0</v>
      </c>
      <c r="Q1769" s="164">
        <v>0</v>
      </c>
      <c r="R1769" s="164">
        <f>Q1769*H1769</f>
        <v>0</v>
      </c>
      <c r="S1769" s="164">
        <v>0</v>
      </c>
      <c r="T1769" s="165">
        <f>S1769*H1769</f>
        <v>0</v>
      </c>
      <c r="AR1769" s="166" t="s">
        <v>288</v>
      </c>
      <c r="AT1769" s="166" t="s">
        <v>178</v>
      </c>
      <c r="AU1769" s="166" t="s">
        <v>79</v>
      </c>
      <c r="AY1769" s="92" t="s">
        <v>176</v>
      </c>
      <c r="BE1769" s="167">
        <f>IF(N1769="základní",J1769,0)</f>
        <v>0</v>
      </c>
      <c r="BF1769" s="167">
        <f>IF(N1769="snížená",J1769,0)</f>
        <v>0</v>
      </c>
      <c r="BG1769" s="167">
        <f>IF(N1769="zákl. přenesená",J1769,0)</f>
        <v>0</v>
      </c>
      <c r="BH1769" s="167">
        <f>IF(N1769="sníž. přenesená",J1769,0)</f>
        <v>0</v>
      </c>
      <c r="BI1769" s="167">
        <f>IF(N1769="nulová",J1769,0)</f>
        <v>0</v>
      </c>
      <c r="BJ1769" s="92" t="s">
        <v>15</v>
      </c>
      <c r="BK1769" s="167">
        <f>ROUND(I1769*H1769,2)</f>
        <v>0</v>
      </c>
      <c r="BL1769" s="92" t="s">
        <v>288</v>
      </c>
      <c r="BM1769" s="166" t="s">
        <v>2424</v>
      </c>
    </row>
    <row r="1770" spans="2:51" s="180" customFormat="1" ht="12">
      <c r="B1770" s="181"/>
      <c r="D1770" s="174" t="s">
        <v>187</v>
      </c>
      <c r="E1770" s="182" t="s">
        <v>3</v>
      </c>
      <c r="F1770" s="183" t="s">
        <v>2425</v>
      </c>
      <c r="H1770" s="182" t="s">
        <v>3</v>
      </c>
      <c r="I1770" s="7"/>
      <c r="L1770" s="181"/>
      <c r="M1770" s="184"/>
      <c r="T1770" s="185"/>
      <c r="AT1770" s="182" t="s">
        <v>187</v>
      </c>
      <c r="AU1770" s="182" t="s">
        <v>79</v>
      </c>
      <c r="AV1770" s="180" t="s">
        <v>15</v>
      </c>
      <c r="AW1770" s="180" t="s">
        <v>33</v>
      </c>
      <c r="AX1770" s="180" t="s">
        <v>71</v>
      </c>
      <c r="AY1770" s="182" t="s">
        <v>176</v>
      </c>
    </row>
    <row r="1771" spans="2:51" s="172" customFormat="1" ht="12">
      <c r="B1771" s="173"/>
      <c r="D1771" s="174" t="s">
        <v>187</v>
      </c>
      <c r="E1771" s="175" t="s">
        <v>3</v>
      </c>
      <c r="F1771" s="176" t="s">
        <v>2426</v>
      </c>
      <c r="H1771" s="177">
        <v>140.74</v>
      </c>
      <c r="I1771" s="6"/>
      <c r="L1771" s="173"/>
      <c r="M1771" s="178"/>
      <c r="T1771" s="179"/>
      <c r="AT1771" s="175" t="s">
        <v>187</v>
      </c>
      <c r="AU1771" s="175" t="s">
        <v>79</v>
      </c>
      <c r="AV1771" s="172" t="s">
        <v>79</v>
      </c>
      <c r="AW1771" s="172" t="s">
        <v>33</v>
      </c>
      <c r="AX1771" s="172" t="s">
        <v>71</v>
      </c>
      <c r="AY1771" s="175" t="s">
        <v>176</v>
      </c>
    </row>
    <row r="1772" spans="2:51" s="172" customFormat="1" ht="33.75">
      <c r="B1772" s="173"/>
      <c r="D1772" s="174" t="s">
        <v>187</v>
      </c>
      <c r="E1772" s="175" t="s">
        <v>3</v>
      </c>
      <c r="F1772" s="176" t="s">
        <v>2427</v>
      </c>
      <c r="H1772" s="177">
        <v>-34.4</v>
      </c>
      <c r="I1772" s="6"/>
      <c r="L1772" s="173"/>
      <c r="M1772" s="178"/>
      <c r="T1772" s="179"/>
      <c r="AT1772" s="175" t="s">
        <v>187</v>
      </c>
      <c r="AU1772" s="175" t="s">
        <v>79</v>
      </c>
      <c r="AV1772" s="172" t="s">
        <v>79</v>
      </c>
      <c r="AW1772" s="172" t="s">
        <v>33</v>
      </c>
      <c r="AX1772" s="172" t="s">
        <v>71</v>
      </c>
      <c r="AY1772" s="175" t="s">
        <v>176</v>
      </c>
    </row>
    <row r="1773" spans="2:51" s="180" customFormat="1" ht="12">
      <c r="B1773" s="181"/>
      <c r="D1773" s="174" t="s">
        <v>187</v>
      </c>
      <c r="E1773" s="182" t="s">
        <v>3</v>
      </c>
      <c r="F1773" s="183" t="s">
        <v>2428</v>
      </c>
      <c r="H1773" s="182" t="s">
        <v>3</v>
      </c>
      <c r="I1773" s="7"/>
      <c r="L1773" s="181"/>
      <c r="M1773" s="184"/>
      <c r="T1773" s="185"/>
      <c r="AT1773" s="182" t="s">
        <v>187</v>
      </c>
      <c r="AU1773" s="182" t="s">
        <v>79</v>
      </c>
      <c r="AV1773" s="180" t="s">
        <v>15</v>
      </c>
      <c r="AW1773" s="180" t="s">
        <v>33</v>
      </c>
      <c r="AX1773" s="180" t="s">
        <v>71</v>
      </c>
      <c r="AY1773" s="182" t="s">
        <v>176</v>
      </c>
    </row>
    <row r="1774" spans="2:51" s="172" customFormat="1" ht="12">
      <c r="B1774" s="173"/>
      <c r="D1774" s="174" t="s">
        <v>187</v>
      </c>
      <c r="E1774" s="175" t="s">
        <v>3</v>
      </c>
      <c r="F1774" s="176" t="s">
        <v>2429</v>
      </c>
      <c r="H1774" s="177">
        <v>33.88</v>
      </c>
      <c r="I1774" s="6"/>
      <c r="L1774" s="173"/>
      <c r="M1774" s="178"/>
      <c r="T1774" s="179"/>
      <c r="AT1774" s="175" t="s">
        <v>187</v>
      </c>
      <c r="AU1774" s="175" t="s">
        <v>79</v>
      </c>
      <c r="AV1774" s="172" t="s">
        <v>79</v>
      </c>
      <c r="AW1774" s="172" t="s">
        <v>33</v>
      </c>
      <c r="AX1774" s="172" t="s">
        <v>71</v>
      </c>
      <c r="AY1774" s="175" t="s">
        <v>176</v>
      </c>
    </row>
    <row r="1775" spans="2:51" s="172" customFormat="1" ht="12">
      <c r="B1775" s="173"/>
      <c r="D1775" s="174" t="s">
        <v>187</v>
      </c>
      <c r="E1775" s="175" t="s">
        <v>3</v>
      </c>
      <c r="F1775" s="176" t="s">
        <v>2430</v>
      </c>
      <c r="H1775" s="177">
        <v>-1.6</v>
      </c>
      <c r="I1775" s="6"/>
      <c r="L1775" s="173"/>
      <c r="M1775" s="178"/>
      <c r="T1775" s="179"/>
      <c r="AT1775" s="175" t="s">
        <v>187</v>
      </c>
      <c r="AU1775" s="175" t="s">
        <v>79</v>
      </c>
      <c r="AV1775" s="172" t="s">
        <v>79</v>
      </c>
      <c r="AW1775" s="172" t="s">
        <v>33</v>
      </c>
      <c r="AX1775" s="172" t="s">
        <v>71</v>
      </c>
      <c r="AY1775" s="175" t="s">
        <v>176</v>
      </c>
    </row>
    <row r="1776" spans="2:51" s="172" customFormat="1" ht="12">
      <c r="B1776" s="173"/>
      <c r="D1776" s="174" t="s">
        <v>187</v>
      </c>
      <c r="E1776" s="175" t="s">
        <v>3</v>
      </c>
      <c r="F1776" s="176" t="s">
        <v>2431</v>
      </c>
      <c r="H1776" s="177">
        <v>-1.8</v>
      </c>
      <c r="I1776" s="6"/>
      <c r="L1776" s="173"/>
      <c r="M1776" s="178"/>
      <c r="T1776" s="179"/>
      <c r="AT1776" s="175" t="s">
        <v>187</v>
      </c>
      <c r="AU1776" s="175" t="s">
        <v>79</v>
      </c>
      <c r="AV1776" s="172" t="s">
        <v>79</v>
      </c>
      <c r="AW1776" s="172" t="s">
        <v>33</v>
      </c>
      <c r="AX1776" s="172" t="s">
        <v>71</v>
      </c>
      <c r="AY1776" s="175" t="s">
        <v>176</v>
      </c>
    </row>
    <row r="1777" spans="2:51" s="180" customFormat="1" ht="12">
      <c r="B1777" s="181"/>
      <c r="D1777" s="174" t="s">
        <v>187</v>
      </c>
      <c r="E1777" s="182" t="s">
        <v>3</v>
      </c>
      <c r="F1777" s="183" t="s">
        <v>2432</v>
      </c>
      <c r="H1777" s="182" t="s">
        <v>3</v>
      </c>
      <c r="I1777" s="7"/>
      <c r="L1777" s="181"/>
      <c r="M1777" s="184"/>
      <c r="T1777" s="185"/>
      <c r="AT1777" s="182" t="s">
        <v>187</v>
      </c>
      <c r="AU1777" s="182" t="s">
        <v>79</v>
      </c>
      <c r="AV1777" s="180" t="s">
        <v>15</v>
      </c>
      <c r="AW1777" s="180" t="s">
        <v>33</v>
      </c>
      <c r="AX1777" s="180" t="s">
        <v>71</v>
      </c>
      <c r="AY1777" s="182" t="s">
        <v>176</v>
      </c>
    </row>
    <row r="1778" spans="2:51" s="172" customFormat="1" ht="12">
      <c r="B1778" s="173"/>
      <c r="D1778" s="174" t="s">
        <v>187</v>
      </c>
      <c r="E1778" s="175" t="s">
        <v>3</v>
      </c>
      <c r="F1778" s="176" t="s">
        <v>2433</v>
      </c>
      <c r="H1778" s="177">
        <v>29.32</v>
      </c>
      <c r="I1778" s="6"/>
      <c r="L1778" s="173"/>
      <c r="M1778" s="178"/>
      <c r="T1778" s="179"/>
      <c r="AT1778" s="175" t="s">
        <v>187</v>
      </c>
      <c r="AU1778" s="175" t="s">
        <v>79</v>
      </c>
      <c r="AV1778" s="172" t="s">
        <v>79</v>
      </c>
      <c r="AW1778" s="172" t="s">
        <v>33</v>
      </c>
      <c r="AX1778" s="172" t="s">
        <v>71</v>
      </c>
      <c r="AY1778" s="175" t="s">
        <v>176</v>
      </c>
    </row>
    <row r="1779" spans="2:51" s="172" customFormat="1" ht="12">
      <c r="B1779" s="173"/>
      <c r="D1779" s="174" t="s">
        <v>187</v>
      </c>
      <c r="E1779" s="175" t="s">
        <v>3</v>
      </c>
      <c r="F1779" s="176" t="s">
        <v>2430</v>
      </c>
      <c r="H1779" s="177">
        <v>-1.6</v>
      </c>
      <c r="I1779" s="6"/>
      <c r="L1779" s="173"/>
      <c r="M1779" s="178"/>
      <c r="T1779" s="179"/>
      <c r="AT1779" s="175" t="s">
        <v>187</v>
      </c>
      <c r="AU1779" s="175" t="s">
        <v>79</v>
      </c>
      <c r="AV1779" s="172" t="s">
        <v>79</v>
      </c>
      <c r="AW1779" s="172" t="s">
        <v>33</v>
      </c>
      <c r="AX1779" s="172" t="s">
        <v>71</v>
      </c>
      <c r="AY1779" s="175" t="s">
        <v>176</v>
      </c>
    </row>
    <row r="1780" spans="2:51" s="172" customFormat="1" ht="12">
      <c r="B1780" s="173"/>
      <c r="D1780" s="174" t="s">
        <v>187</v>
      </c>
      <c r="E1780" s="175" t="s">
        <v>3</v>
      </c>
      <c r="F1780" s="176" t="s">
        <v>2434</v>
      </c>
      <c r="H1780" s="177">
        <v>-1.8</v>
      </c>
      <c r="I1780" s="6"/>
      <c r="L1780" s="173"/>
      <c r="M1780" s="178"/>
      <c r="T1780" s="179"/>
      <c r="AT1780" s="175" t="s">
        <v>187</v>
      </c>
      <c r="AU1780" s="175" t="s">
        <v>79</v>
      </c>
      <c r="AV1780" s="172" t="s">
        <v>79</v>
      </c>
      <c r="AW1780" s="172" t="s">
        <v>33</v>
      </c>
      <c r="AX1780" s="172" t="s">
        <v>71</v>
      </c>
      <c r="AY1780" s="175" t="s">
        <v>176</v>
      </c>
    </row>
    <row r="1781" spans="2:51" s="180" customFormat="1" ht="12">
      <c r="B1781" s="181"/>
      <c r="D1781" s="174" t="s">
        <v>187</v>
      </c>
      <c r="E1781" s="182" t="s">
        <v>3</v>
      </c>
      <c r="F1781" s="183" t="s">
        <v>2435</v>
      </c>
      <c r="H1781" s="182" t="s">
        <v>3</v>
      </c>
      <c r="I1781" s="7"/>
      <c r="L1781" s="181"/>
      <c r="M1781" s="184"/>
      <c r="T1781" s="185"/>
      <c r="AT1781" s="182" t="s">
        <v>187</v>
      </c>
      <c r="AU1781" s="182" t="s">
        <v>79</v>
      </c>
      <c r="AV1781" s="180" t="s">
        <v>15</v>
      </c>
      <c r="AW1781" s="180" t="s">
        <v>33</v>
      </c>
      <c r="AX1781" s="180" t="s">
        <v>71</v>
      </c>
      <c r="AY1781" s="182" t="s">
        <v>176</v>
      </c>
    </row>
    <row r="1782" spans="2:51" s="172" customFormat="1" ht="12">
      <c r="B1782" s="173"/>
      <c r="D1782" s="174" t="s">
        <v>187</v>
      </c>
      <c r="E1782" s="175" t="s">
        <v>3</v>
      </c>
      <c r="F1782" s="176" t="s">
        <v>2436</v>
      </c>
      <c r="H1782" s="177">
        <v>30.74</v>
      </c>
      <c r="I1782" s="6"/>
      <c r="L1782" s="173"/>
      <c r="M1782" s="178"/>
      <c r="T1782" s="179"/>
      <c r="AT1782" s="175" t="s">
        <v>187</v>
      </c>
      <c r="AU1782" s="175" t="s">
        <v>79</v>
      </c>
      <c r="AV1782" s="172" t="s">
        <v>79</v>
      </c>
      <c r="AW1782" s="172" t="s">
        <v>33</v>
      </c>
      <c r="AX1782" s="172" t="s">
        <v>71</v>
      </c>
      <c r="AY1782" s="175" t="s">
        <v>176</v>
      </c>
    </row>
    <row r="1783" spans="2:51" s="172" customFormat="1" ht="12">
      <c r="B1783" s="173"/>
      <c r="D1783" s="174" t="s">
        <v>187</v>
      </c>
      <c r="E1783" s="175" t="s">
        <v>3</v>
      </c>
      <c r="F1783" s="176" t="s">
        <v>2437</v>
      </c>
      <c r="H1783" s="177">
        <v>-2.2</v>
      </c>
      <c r="I1783" s="6"/>
      <c r="L1783" s="173"/>
      <c r="M1783" s="178"/>
      <c r="T1783" s="179"/>
      <c r="AT1783" s="175" t="s">
        <v>187</v>
      </c>
      <c r="AU1783" s="175" t="s">
        <v>79</v>
      </c>
      <c r="AV1783" s="172" t="s">
        <v>79</v>
      </c>
      <c r="AW1783" s="172" t="s">
        <v>33</v>
      </c>
      <c r="AX1783" s="172" t="s">
        <v>71</v>
      </c>
      <c r="AY1783" s="175" t="s">
        <v>176</v>
      </c>
    </row>
    <row r="1784" spans="2:51" s="172" customFormat="1" ht="12">
      <c r="B1784" s="173"/>
      <c r="D1784" s="174" t="s">
        <v>187</v>
      </c>
      <c r="E1784" s="175" t="s">
        <v>3</v>
      </c>
      <c r="F1784" s="176" t="s">
        <v>2434</v>
      </c>
      <c r="H1784" s="177">
        <v>-1.8</v>
      </c>
      <c r="I1784" s="6"/>
      <c r="L1784" s="173"/>
      <c r="M1784" s="178"/>
      <c r="T1784" s="179"/>
      <c r="AT1784" s="175" t="s">
        <v>187</v>
      </c>
      <c r="AU1784" s="175" t="s">
        <v>79</v>
      </c>
      <c r="AV1784" s="172" t="s">
        <v>79</v>
      </c>
      <c r="AW1784" s="172" t="s">
        <v>33</v>
      </c>
      <c r="AX1784" s="172" t="s">
        <v>71</v>
      </c>
      <c r="AY1784" s="175" t="s">
        <v>176</v>
      </c>
    </row>
    <row r="1785" spans="2:51" s="180" customFormat="1" ht="12">
      <c r="B1785" s="181"/>
      <c r="D1785" s="174" t="s">
        <v>187</v>
      </c>
      <c r="E1785" s="182" t="s">
        <v>3</v>
      </c>
      <c r="F1785" s="183" t="s">
        <v>2438</v>
      </c>
      <c r="H1785" s="182" t="s">
        <v>3</v>
      </c>
      <c r="I1785" s="7"/>
      <c r="L1785" s="181"/>
      <c r="M1785" s="184"/>
      <c r="T1785" s="185"/>
      <c r="AT1785" s="182" t="s">
        <v>187</v>
      </c>
      <c r="AU1785" s="182" t="s">
        <v>79</v>
      </c>
      <c r="AV1785" s="180" t="s">
        <v>15</v>
      </c>
      <c r="AW1785" s="180" t="s">
        <v>33</v>
      </c>
      <c r="AX1785" s="180" t="s">
        <v>71</v>
      </c>
      <c r="AY1785" s="182" t="s">
        <v>176</v>
      </c>
    </row>
    <row r="1786" spans="2:51" s="172" customFormat="1" ht="12">
      <c r="B1786" s="173"/>
      <c r="D1786" s="174" t="s">
        <v>187</v>
      </c>
      <c r="E1786" s="175" t="s">
        <v>3</v>
      </c>
      <c r="F1786" s="176" t="s">
        <v>2439</v>
      </c>
      <c r="H1786" s="177">
        <v>33.58</v>
      </c>
      <c r="I1786" s="6"/>
      <c r="L1786" s="173"/>
      <c r="M1786" s="178"/>
      <c r="T1786" s="179"/>
      <c r="AT1786" s="175" t="s">
        <v>187</v>
      </c>
      <c r="AU1786" s="175" t="s">
        <v>79</v>
      </c>
      <c r="AV1786" s="172" t="s">
        <v>79</v>
      </c>
      <c r="AW1786" s="172" t="s">
        <v>33</v>
      </c>
      <c r="AX1786" s="172" t="s">
        <v>71</v>
      </c>
      <c r="AY1786" s="175" t="s">
        <v>176</v>
      </c>
    </row>
    <row r="1787" spans="2:51" s="180" customFormat="1" ht="12">
      <c r="B1787" s="181"/>
      <c r="D1787" s="174" t="s">
        <v>187</v>
      </c>
      <c r="E1787" s="182" t="s">
        <v>3</v>
      </c>
      <c r="F1787" s="183" t="s">
        <v>2440</v>
      </c>
      <c r="H1787" s="182" t="s">
        <v>3</v>
      </c>
      <c r="I1787" s="7"/>
      <c r="L1787" s="181"/>
      <c r="M1787" s="184"/>
      <c r="T1787" s="185"/>
      <c r="AT1787" s="182" t="s">
        <v>187</v>
      </c>
      <c r="AU1787" s="182" t="s">
        <v>79</v>
      </c>
      <c r="AV1787" s="180" t="s">
        <v>15</v>
      </c>
      <c r="AW1787" s="180" t="s">
        <v>33</v>
      </c>
      <c r="AX1787" s="180" t="s">
        <v>71</v>
      </c>
      <c r="AY1787" s="182" t="s">
        <v>176</v>
      </c>
    </row>
    <row r="1788" spans="2:51" s="172" customFormat="1" ht="12">
      <c r="B1788" s="173"/>
      <c r="D1788" s="174" t="s">
        <v>187</v>
      </c>
      <c r="E1788" s="175" t="s">
        <v>3</v>
      </c>
      <c r="F1788" s="176" t="s">
        <v>2441</v>
      </c>
      <c r="H1788" s="177">
        <v>29.08</v>
      </c>
      <c r="I1788" s="6"/>
      <c r="L1788" s="173"/>
      <c r="M1788" s="178"/>
      <c r="T1788" s="179"/>
      <c r="AT1788" s="175" t="s">
        <v>187</v>
      </c>
      <c r="AU1788" s="175" t="s">
        <v>79</v>
      </c>
      <c r="AV1788" s="172" t="s">
        <v>79</v>
      </c>
      <c r="AW1788" s="172" t="s">
        <v>33</v>
      </c>
      <c r="AX1788" s="172" t="s">
        <v>71</v>
      </c>
      <c r="AY1788" s="175" t="s">
        <v>176</v>
      </c>
    </row>
    <row r="1789" spans="2:51" s="172" customFormat="1" ht="12">
      <c r="B1789" s="173"/>
      <c r="D1789" s="174" t="s">
        <v>187</v>
      </c>
      <c r="E1789" s="175" t="s">
        <v>3</v>
      </c>
      <c r="F1789" s="176" t="s">
        <v>2442</v>
      </c>
      <c r="H1789" s="177">
        <v>-7.8</v>
      </c>
      <c r="I1789" s="6"/>
      <c r="L1789" s="173"/>
      <c r="M1789" s="178"/>
      <c r="T1789" s="179"/>
      <c r="AT1789" s="175" t="s">
        <v>187</v>
      </c>
      <c r="AU1789" s="175" t="s">
        <v>79</v>
      </c>
      <c r="AV1789" s="172" t="s">
        <v>79</v>
      </c>
      <c r="AW1789" s="172" t="s">
        <v>33</v>
      </c>
      <c r="AX1789" s="172" t="s">
        <v>71</v>
      </c>
      <c r="AY1789" s="175" t="s">
        <v>176</v>
      </c>
    </row>
    <row r="1790" spans="2:51" s="180" customFormat="1" ht="12">
      <c r="B1790" s="181"/>
      <c r="D1790" s="174" t="s">
        <v>187</v>
      </c>
      <c r="E1790" s="182" t="s">
        <v>3</v>
      </c>
      <c r="F1790" s="183" t="s">
        <v>2443</v>
      </c>
      <c r="H1790" s="182" t="s">
        <v>3</v>
      </c>
      <c r="I1790" s="7"/>
      <c r="L1790" s="181"/>
      <c r="M1790" s="184"/>
      <c r="T1790" s="185"/>
      <c r="AT1790" s="182" t="s">
        <v>187</v>
      </c>
      <c r="AU1790" s="182" t="s">
        <v>79</v>
      </c>
      <c r="AV1790" s="180" t="s">
        <v>15</v>
      </c>
      <c r="AW1790" s="180" t="s">
        <v>33</v>
      </c>
      <c r="AX1790" s="180" t="s">
        <v>71</v>
      </c>
      <c r="AY1790" s="182" t="s">
        <v>176</v>
      </c>
    </row>
    <row r="1791" spans="2:51" s="172" customFormat="1" ht="12">
      <c r="B1791" s="173"/>
      <c r="D1791" s="174" t="s">
        <v>187</v>
      </c>
      <c r="E1791" s="175" t="s">
        <v>3</v>
      </c>
      <c r="F1791" s="176" t="s">
        <v>2444</v>
      </c>
      <c r="H1791" s="177">
        <v>12.9</v>
      </c>
      <c r="I1791" s="6"/>
      <c r="L1791" s="173"/>
      <c r="M1791" s="178"/>
      <c r="T1791" s="179"/>
      <c r="AT1791" s="175" t="s">
        <v>187</v>
      </c>
      <c r="AU1791" s="175" t="s">
        <v>79</v>
      </c>
      <c r="AV1791" s="172" t="s">
        <v>79</v>
      </c>
      <c r="AW1791" s="172" t="s">
        <v>33</v>
      </c>
      <c r="AX1791" s="172" t="s">
        <v>71</v>
      </c>
      <c r="AY1791" s="175" t="s">
        <v>176</v>
      </c>
    </row>
    <row r="1792" spans="2:51" s="172" customFormat="1" ht="12">
      <c r="B1792" s="173"/>
      <c r="D1792" s="174" t="s">
        <v>187</v>
      </c>
      <c r="E1792" s="175" t="s">
        <v>3</v>
      </c>
      <c r="F1792" s="176" t="s">
        <v>2445</v>
      </c>
      <c r="H1792" s="177">
        <v>-1.8</v>
      </c>
      <c r="I1792" s="6"/>
      <c r="L1792" s="173"/>
      <c r="M1792" s="178"/>
      <c r="T1792" s="179"/>
      <c r="AT1792" s="175" t="s">
        <v>187</v>
      </c>
      <c r="AU1792" s="175" t="s">
        <v>79</v>
      </c>
      <c r="AV1792" s="172" t="s">
        <v>79</v>
      </c>
      <c r="AW1792" s="172" t="s">
        <v>33</v>
      </c>
      <c r="AX1792" s="172" t="s">
        <v>71</v>
      </c>
      <c r="AY1792" s="175" t="s">
        <v>176</v>
      </c>
    </row>
    <row r="1793" spans="2:51" s="180" customFormat="1" ht="12">
      <c r="B1793" s="181"/>
      <c r="D1793" s="174" t="s">
        <v>187</v>
      </c>
      <c r="E1793" s="182" t="s">
        <v>3</v>
      </c>
      <c r="F1793" s="183" t="s">
        <v>970</v>
      </c>
      <c r="H1793" s="182" t="s">
        <v>3</v>
      </c>
      <c r="I1793" s="7"/>
      <c r="L1793" s="181"/>
      <c r="M1793" s="184"/>
      <c r="T1793" s="185"/>
      <c r="AT1793" s="182" t="s">
        <v>187</v>
      </c>
      <c r="AU1793" s="182" t="s">
        <v>79</v>
      </c>
      <c r="AV1793" s="180" t="s">
        <v>15</v>
      </c>
      <c r="AW1793" s="180" t="s">
        <v>33</v>
      </c>
      <c r="AX1793" s="180" t="s">
        <v>71</v>
      </c>
      <c r="AY1793" s="182" t="s">
        <v>176</v>
      </c>
    </row>
    <row r="1794" spans="2:51" s="172" customFormat="1" ht="12">
      <c r="B1794" s="173"/>
      <c r="D1794" s="174" t="s">
        <v>187</v>
      </c>
      <c r="E1794" s="175" t="s">
        <v>3</v>
      </c>
      <c r="F1794" s="176" t="s">
        <v>2446</v>
      </c>
      <c r="H1794" s="177">
        <v>42.02</v>
      </c>
      <c r="I1794" s="6"/>
      <c r="L1794" s="173"/>
      <c r="M1794" s="178"/>
      <c r="T1794" s="179"/>
      <c r="AT1794" s="175" t="s">
        <v>187</v>
      </c>
      <c r="AU1794" s="175" t="s">
        <v>79</v>
      </c>
      <c r="AV1794" s="172" t="s">
        <v>79</v>
      </c>
      <c r="AW1794" s="172" t="s">
        <v>33</v>
      </c>
      <c r="AX1794" s="172" t="s">
        <v>71</v>
      </c>
      <c r="AY1794" s="175" t="s">
        <v>176</v>
      </c>
    </row>
    <row r="1795" spans="2:51" s="172" customFormat="1" ht="12">
      <c r="B1795" s="173"/>
      <c r="D1795" s="174" t="s">
        <v>187</v>
      </c>
      <c r="E1795" s="175" t="s">
        <v>3</v>
      </c>
      <c r="F1795" s="176" t="s">
        <v>2447</v>
      </c>
      <c r="H1795" s="177">
        <v>-3.2</v>
      </c>
      <c r="I1795" s="6"/>
      <c r="L1795" s="173"/>
      <c r="M1795" s="178"/>
      <c r="T1795" s="179"/>
      <c r="AT1795" s="175" t="s">
        <v>187</v>
      </c>
      <c r="AU1795" s="175" t="s">
        <v>79</v>
      </c>
      <c r="AV1795" s="172" t="s">
        <v>79</v>
      </c>
      <c r="AW1795" s="172" t="s">
        <v>33</v>
      </c>
      <c r="AX1795" s="172" t="s">
        <v>71</v>
      </c>
      <c r="AY1795" s="175" t="s">
        <v>176</v>
      </c>
    </row>
    <row r="1796" spans="2:51" s="172" customFormat="1" ht="12">
      <c r="B1796" s="173"/>
      <c r="D1796" s="174" t="s">
        <v>187</v>
      </c>
      <c r="E1796" s="175" t="s">
        <v>3</v>
      </c>
      <c r="F1796" s="176" t="s">
        <v>2448</v>
      </c>
      <c r="H1796" s="177">
        <v>-2.85</v>
      </c>
      <c r="I1796" s="6"/>
      <c r="L1796" s="173"/>
      <c r="M1796" s="178"/>
      <c r="T1796" s="179"/>
      <c r="AT1796" s="175" t="s">
        <v>187</v>
      </c>
      <c r="AU1796" s="175" t="s">
        <v>79</v>
      </c>
      <c r="AV1796" s="172" t="s">
        <v>79</v>
      </c>
      <c r="AW1796" s="172" t="s">
        <v>33</v>
      </c>
      <c r="AX1796" s="172" t="s">
        <v>71</v>
      </c>
      <c r="AY1796" s="175" t="s">
        <v>176</v>
      </c>
    </row>
    <row r="1797" spans="2:51" s="180" customFormat="1" ht="12">
      <c r="B1797" s="181"/>
      <c r="D1797" s="174" t="s">
        <v>187</v>
      </c>
      <c r="E1797" s="182" t="s">
        <v>3</v>
      </c>
      <c r="F1797" s="183" t="s">
        <v>2449</v>
      </c>
      <c r="H1797" s="182" t="s">
        <v>3</v>
      </c>
      <c r="I1797" s="7"/>
      <c r="L1797" s="181"/>
      <c r="M1797" s="184"/>
      <c r="T1797" s="185"/>
      <c r="AT1797" s="182" t="s">
        <v>187</v>
      </c>
      <c r="AU1797" s="182" t="s">
        <v>79</v>
      </c>
      <c r="AV1797" s="180" t="s">
        <v>15</v>
      </c>
      <c r="AW1797" s="180" t="s">
        <v>33</v>
      </c>
      <c r="AX1797" s="180" t="s">
        <v>71</v>
      </c>
      <c r="AY1797" s="182" t="s">
        <v>176</v>
      </c>
    </row>
    <row r="1798" spans="2:51" s="172" customFormat="1" ht="12">
      <c r="B1798" s="173"/>
      <c r="D1798" s="174" t="s">
        <v>187</v>
      </c>
      <c r="E1798" s="175" t="s">
        <v>3</v>
      </c>
      <c r="F1798" s="176" t="s">
        <v>2450</v>
      </c>
      <c r="H1798" s="177">
        <v>28.8</v>
      </c>
      <c r="I1798" s="6"/>
      <c r="L1798" s="173"/>
      <c r="M1798" s="178"/>
      <c r="T1798" s="179"/>
      <c r="AT1798" s="175" t="s">
        <v>187</v>
      </c>
      <c r="AU1798" s="175" t="s">
        <v>79</v>
      </c>
      <c r="AV1798" s="172" t="s">
        <v>79</v>
      </c>
      <c r="AW1798" s="172" t="s">
        <v>33</v>
      </c>
      <c r="AX1798" s="172" t="s">
        <v>71</v>
      </c>
      <c r="AY1798" s="175" t="s">
        <v>176</v>
      </c>
    </row>
    <row r="1799" spans="2:51" s="172" customFormat="1" ht="12">
      <c r="B1799" s="173"/>
      <c r="D1799" s="174" t="s">
        <v>187</v>
      </c>
      <c r="E1799" s="175" t="s">
        <v>3</v>
      </c>
      <c r="F1799" s="176" t="s">
        <v>2430</v>
      </c>
      <c r="H1799" s="177">
        <v>-1.6</v>
      </c>
      <c r="I1799" s="6"/>
      <c r="L1799" s="173"/>
      <c r="M1799" s="178"/>
      <c r="T1799" s="179"/>
      <c r="AT1799" s="175" t="s">
        <v>187</v>
      </c>
      <c r="AU1799" s="175" t="s">
        <v>79</v>
      </c>
      <c r="AV1799" s="172" t="s">
        <v>79</v>
      </c>
      <c r="AW1799" s="172" t="s">
        <v>33</v>
      </c>
      <c r="AX1799" s="172" t="s">
        <v>71</v>
      </c>
      <c r="AY1799" s="175" t="s">
        <v>176</v>
      </c>
    </row>
    <row r="1800" spans="2:51" s="172" customFormat="1" ht="12">
      <c r="B1800" s="173"/>
      <c r="D1800" s="174" t="s">
        <v>187</v>
      </c>
      <c r="E1800" s="175" t="s">
        <v>3</v>
      </c>
      <c r="F1800" s="176" t="s">
        <v>2434</v>
      </c>
      <c r="H1800" s="177">
        <v>-1.8</v>
      </c>
      <c r="I1800" s="6"/>
      <c r="L1800" s="173"/>
      <c r="M1800" s="178"/>
      <c r="T1800" s="179"/>
      <c r="AT1800" s="175" t="s">
        <v>187</v>
      </c>
      <c r="AU1800" s="175" t="s">
        <v>79</v>
      </c>
      <c r="AV1800" s="172" t="s">
        <v>79</v>
      </c>
      <c r="AW1800" s="172" t="s">
        <v>33</v>
      </c>
      <c r="AX1800" s="172" t="s">
        <v>71</v>
      </c>
      <c r="AY1800" s="175" t="s">
        <v>176</v>
      </c>
    </row>
    <row r="1801" spans="2:51" s="180" customFormat="1" ht="12">
      <c r="B1801" s="181"/>
      <c r="D1801" s="174" t="s">
        <v>187</v>
      </c>
      <c r="E1801" s="182" t="s">
        <v>3</v>
      </c>
      <c r="F1801" s="183" t="s">
        <v>2451</v>
      </c>
      <c r="H1801" s="182" t="s">
        <v>3</v>
      </c>
      <c r="I1801" s="7"/>
      <c r="L1801" s="181"/>
      <c r="M1801" s="184"/>
      <c r="T1801" s="185"/>
      <c r="AT1801" s="182" t="s">
        <v>187</v>
      </c>
      <c r="AU1801" s="182" t="s">
        <v>79</v>
      </c>
      <c r="AV1801" s="180" t="s">
        <v>15</v>
      </c>
      <c r="AW1801" s="180" t="s">
        <v>33</v>
      </c>
      <c r="AX1801" s="180" t="s">
        <v>71</v>
      </c>
      <c r="AY1801" s="182" t="s">
        <v>176</v>
      </c>
    </row>
    <row r="1802" spans="2:51" s="172" customFormat="1" ht="12">
      <c r="B1802" s="173"/>
      <c r="D1802" s="174" t="s">
        <v>187</v>
      </c>
      <c r="E1802" s="175" t="s">
        <v>3</v>
      </c>
      <c r="F1802" s="176" t="s">
        <v>2452</v>
      </c>
      <c r="H1802" s="177">
        <v>18.1</v>
      </c>
      <c r="I1802" s="6"/>
      <c r="L1802" s="173"/>
      <c r="M1802" s="178"/>
      <c r="T1802" s="179"/>
      <c r="AT1802" s="175" t="s">
        <v>187</v>
      </c>
      <c r="AU1802" s="175" t="s">
        <v>79</v>
      </c>
      <c r="AV1802" s="172" t="s">
        <v>79</v>
      </c>
      <c r="AW1802" s="172" t="s">
        <v>33</v>
      </c>
      <c r="AX1802" s="172" t="s">
        <v>71</v>
      </c>
      <c r="AY1802" s="175" t="s">
        <v>176</v>
      </c>
    </row>
    <row r="1803" spans="2:51" s="172" customFormat="1" ht="12">
      <c r="B1803" s="173"/>
      <c r="D1803" s="174" t="s">
        <v>187</v>
      </c>
      <c r="E1803" s="175" t="s">
        <v>3</v>
      </c>
      <c r="F1803" s="176" t="s">
        <v>2453</v>
      </c>
      <c r="H1803" s="177">
        <v>-7.6</v>
      </c>
      <c r="I1803" s="6"/>
      <c r="L1803" s="173"/>
      <c r="M1803" s="178"/>
      <c r="T1803" s="179"/>
      <c r="AT1803" s="175" t="s">
        <v>187</v>
      </c>
      <c r="AU1803" s="175" t="s">
        <v>79</v>
      </c>
      <c r="AV1803" s="172" t="s">
        <v>79</v>
      </c>
      <c r="AW1803" s="172" t="s">
        <v>33</v>
      </c>
      <c r="AX1803" s="172" t="s">
        <v>71</v>
      </c>
      <c r="AY1803" s="175" t="s">
        <v>176</v>
      </c>
    </row>
    <row r="1804" spans="2:51" s="180" customFormat="1" ht="12">
      <c r="B1804" s="181"/>
      <c r="D1804" s="174" t="s">
        <v>187</v>
      </c>
      <c r="E1804" s="182" t="s">
        <v>3</v>
      </c>
      <c r="F1804" s="183" t="s">
        <v>972</v>
      </c>
      <c r="H1804" s="182" t="s">
        <v>3</v>
      </c>
      <c r="I1804" s="7"/>
      <c r="L1804" s="181"/>
      <c r="M1804" s="184"/>
      <c r="T1804" s="185"/>
      <c r="AT1804" s="182" t="s">
        <v>187</v>
      </c>
      <c r="AU1804" s="182" t="s">
        <v>79</v>
      </c>
      <c r="AV1804" s="180" t="s">
        <v>15</v>
      </c>
      <c r="AW1804" s="180" t="s">
        <v>33</v>
      </c>
      <c r="AX1804" s="180" t="s">
        <v>71</v>
      </c>
      <c r="AY1804" s="182" t="s">
        <v>176</v>
      </c>
    </row>
    <row r="1805" spans="2:51" s="172" customFormat="1" ht="12">
      <c r="B1805" s="173"/>
      <c r="D1805" s="174" t="s">
        <v>187</v>
      </c>
      <c r="E1805" s="175" t="s">
        <v>3</v>
      </c>
      <c r="F1805" s="176" t="s">
        <v>2450</v>
      </c>
      <c r="H1805" s="177">
        <v>28.8</v>
      </c>
      <c r="I1805" s="6"/>
      <c r="L1805" s="173"/>
      <c r="M1805" s="178"/>
      <c r="T1805" s="179"/>
      <c r="AT1805" s="175" t="s">
        <v>187</v>
      </c>
      <c r="AU1805" s="175" t="s">
        <v>79</v>
      </c>
      <c r="AV1805" s="172" t="s">
        <v>79</v>
      </c>
      <c r="AW1805" s="172" t="s">
        <v>33</v>
      </c>
      <c r="AX1805" s="172" t="s">
        <v>71</v>
      </c>
      <c r="AY1805" s="175" t="s">
        <v>176</v>
      </c>
    </row>
    <row r="1806" spans="2:51" s="172" customFormat="1" ht="12">
      <c r="B1806" s="173"/>
      <c r="D1806" s="174" t="s">
        <v>187</v>
      </c>
      <c r="E1806" s="175" t="s">
        <v>3</v>
      </c>
      <c r="F1806" s="176" t="s">
        <v>2430</v>
      </c>
      <c r="H1806" s="177">
        <v>-1.6</v>
      </c>
      <c r="I1806" s="6"/>
      <c r="L1806" s="173"/>
      <c r="M1806" s="178"/>
      <c r="T1806" s="179"/>
      <c r="AT1806" s="175" t="s">
        <v>187</v>
      </c>
      <c r="AU1806" s="175" t="s">
        <v>79</v>
      </c>
      <c r="AV1806" s="172" t="s">
        <v>79</v>
      </c>
      <c r="AW1806" s="172" t="s">
        <v>33</v>
      </c>
      <c r="AX1806" s="172" t="s">
        <v>71</v>
      </c>
      <c r="AY1806" s="175" t="s">
        <v>176</v>
      </c>
    </row>
    <row r="1807" spans="2:51" s="172" customFormat="1" ht="12">
      <c r="B1807" s="173"/>
      <c r="D1807" s="174" t="s">
        <v>187</v>
      </c>
      <c r="E1807" s="175" t="s">
        <v>3</v>
      </c>
      <c r="F1807" s="176" t="s">
        <v>2434</v>
      </c>
      <c r="H1807" s="177">
        <v>-1.8</v>
      </c>
      <c r="I1807" s="6"/>
      <c r="L1807" s="173"/>
      <c r="M1807" s="178"/>
      <c r="T1807" s="179"/>
      <c r="AT1807" s="175" t="s">
        <v>187</v>
      </c>
      <c r="AU1807" s="175" t="s">
        <v>79</v>
      </c>
      <c r="AV1807" s="172" t="s">
        <v>79</v>
      </c>
      <c r="AW1807" s="172" t="s">
        <v>33</v>
      </c>
      <c r="AX1807" s="172" t="s">
        <v>71</v>
      </c>
      <c r="AY1807" s="175" t="s">
        <v>176</v>
      </c>
    </row>
    <row r="1808" spans="2:51" s="180" customFormat="1" ht="12">
      <c r="B1808" s="181"/>
      <c r="D1808" s="174" t="s">
        <v>187</v>
      </c>
      <c r="E1808" s="182" t="s">
        <v>3</v>
      </c>
      <c r="F1808" s="183" t="s">
        <v>2454</v>
      </c>
      <c r="H1808" s="182" t="s">
        <v>3</v>
      </c>
      <c r="I1808" s="7"/>
      <c r="L1808" s="181"/>
      <c r="M1808" s="184"/>
      <c r="T1808" s="185"/>
      <c r="AT1808" s="182" t="s">
        <v>187</v>
      </c>
      <c r="AU1808" s="182" t="s">
        <v>79</v>
      </c>
      <c r="AV1808" s="180" t="s">
        <v>15</v>
      </c>
      <c r="AW1808" s="180" t="s">
        <v>33</v>
      </c>
      <c r="AX1808" s="180" t="s">
        <v>71</v>
      </c>
      <c r="AY1808" s="182" t="s">
        <v>176</v>
      </c>
    </row>
    <row r="1809" spans="2:51" s="172" customFormat="1" ht="12">
      <c r="B1809" s="173"/>
      <c r="D1809" s="174" t="s">
        <v>187</v>
      </c>
      <c r="E1809" s="175" t="s">
        <v>3</v>
      </c>
      <c r="F1809" s="176" t="s">
        <v>2455</v>
      </c>
      <c r="H1809" s="177">
        <v>18.9</v>
      </c>
      <c r="I1809" s="6"/>
      <c r="L1809" s="173"/>
      <c r="M1809" s="178"/>
      <c r="T1809" s="179"/>
      <c r="AT1809" s="175" t="s">
        <v>187</v>
      </c>
      <c r="AU1809" s="175" t="s">
        <v>79</v>
      </c>
      <c r="AV1809" s="172" t="s">
        <v>79</v>
      </c>
      <c r="AW1809" s="172" t="s">
        <v>33</v>
      </c>
      <c r="AX1809" s="172" t="s">
        <v>71</v>
      </c>
      <c r="AY1809" s="175" t="s">
        <v>176</v>
      </c>
    </row>
    <row r="1810" spans="2:51" s="172" customFormat="1" ht="12">
      <c r="B1810" s="173"/>
      <c r="D1810" s="174" t="s">
        <v>187</v>
      </c>
      <c r="E1810" s="175" t="s">
        <v>3</v>
      </c>
      <c r="F1810" s="176" t="s">
        <v>2456</v>
      </c>
      <c r="H1810" s="177">
        <v>-3.2</v>
      </c>
      <c r="I1810" s="6"/>
      <c r="L1810" s="173"/>
      <c r="M1810" s="178"/>
      <c r="T1810" s="179"/>
      <c r="AT1810" s="175" t="s">
        <v>187</v>
      </c>
      <c r="AU1810" s="175" t="s">
        <v>79</v>
      </c>
      <c r="AV1810" s="172" t="s">
        <v>79</v>
      </c>
      <c r="AW1810" s="172" t="s">
        <v>33</v>
      </c>
      <c r="AX1810" s="172" t="s">
        <v>71</v>
      </c>
      <c r="AY1810" s="175" t="s">
        <v>176</v>
      </c>
    </row>
    <row r="1811" spans="2:51" s="180" customFormat="1" ht="12">
      <c r="B1811" s="181"/>
      <c r="D1811" s="174" t="s">
        <v>187</v>
      </c>
      <c r="E1811" s="182" t="s">
        <v>3</v>
      </c>
      <c r="F1811" s="183" t="s">
        <v>821</v>
      </c>
      <c r="H1811" s="182" t="s">
        <v>3</v>
      </c>
      <c r="I1811" s="7"/>
      <c r="L1811" s="181"/>
      <c r="M1811" s="184"/>
      <c r="T1811" s="185"/>
      <c r="AT1811" s="182" t="s">
        <v>187</v>
      </c>
      <c r="AU1811" s="182" t="s">
        <v>79</v>
      </c>
      <c r="AV1811" s="180" t="s">
        <v>15</v>
      </c>
      <c r="AW1811" s="180" t="s">
        <v>33</v>
      </c>
      <c r="AX1811" s="180" t="s">
        <v>71</v>
      </c>
      <c r="AY1811" s="182" t="s">
        <v>176</v>
      </c>
    </row>
    <row r="1812" spans="2:51" s="172" customFormat="1" ht="12">
      <c r="B1812" s="173"/>
      <c r="D1812" s="174" t="s">
        <v>187</v>
      </c>
      <c r="E1812" s="175" t="s">
        <v>3</v>
      </c>
      <c r="F1812" s="176" t="s">
        <v>2457</v>
      </c>
      <c r="H1812" s="177">
        <v>34.12</v>
      </c>
      <c r="I1812" s="6"/>
      <c r="L1812" s="173"/>
      <c r="M1812" s="178"/>
      <c r="T1812" s="179"/>
      <c r="AT1812" s="175" t="s">
        <v>187</v>
      </c>
      <c r="AU1812" s="175" t="s">
        <v>79</v>
      </c>
      <c r="AV1812" s="172" t="s">
        <v>79</v>
      </c>
      <c r="AW1812" s="172" t="s">
        <v>33</v>
      </c>
      <c r="AX1812" s="172" t="s">
        <v>71</v>
      </c>
      <c r="AY1812" s="175" t="s">
        <v>176</v>
      </c>
    </row>
    <row r="1813" spans="2:51" s="172" customFormat="1" ht="12">
      <c r="B1813" s="173"/>
      <c r="D1813" s="174" t="s">
        <v>187</v>
      </c>
      <c r="E1813" s="175" t="s">
        <v>3</v>
      </c>
      <c r="F1813" s="176" t="s">
        <v>2458</v>
      </c>
      <c r="H1813" s="177">
        <v>-3.8</v>
      </c>
      <c r="I1813" s="6"/>
      <c r="L1813" s="173"/>
      <c r="M1813" s="178"/>
      <c r="T1813" s="179"/>
      <c r="AT1813" s="175" t="s">
        <v>187</v>
      </c>
      <c r="AU1813" s="175" t="s">
        <v>79</v>
      </c>
      <c r="AV1813" s="172" t="s">
        <v>79</v>
      </c>
      <c r="AW1813" s="172" t="s">
        <v>33</v>
      </c>
      <c r="AX1813" s="172" t="s">
        <v>71</v>
      </c>
      <c r="AY1813" s="175" t="s">
        <v>176</v>
      </c>
    </row>
    <row r="1814" spans="2:51" s="172" customFormat="1" ht="12">
      <c r="B1814" s="173"/>
      <c r="D1814" s="174" t="s">
        <v>187</v>
      </c>
      <c r="E1814" s="175" t="s">
        <v>3</v>
      </c>
      <c r="F1814" s="176" t="s">
        <v>2434</v>
      </c>
      <c r="H1814" s="177">
        <v>-1.8</v>
      </c>
      <c r="I1814" s="6"/>
      <c r="L1814" s="173"/>
      <c r="M1814" s="178"/>
      <c r="T1814" s="179"/>
      <c r="AT1814" s="175" t="s">
        <v>187</v>
      </c>
      <c r="AU1814" s="175" t="s">
        <v>79</v>
      </c>
      <c r="AV1814" s="172" t="s">
        <v>79</v>
      </c>
      <c r="AW1814" s="172" t="s">
        <v>33</v>
      </c>
      <c r="AX1814" s="172" t="s">
        <v>71</v>
      </c>
      <c r="AY1814" s="175" t="s">
        <v>176</v>
      </c>
    </row>
    <row r="1815" spans="2:51" s="180" customFormat="1" ht="12">
      <c r="B1815" s="181"/>
      <c r="D1815" s="174" t="s">
        <v>187</v>
      </c>
      <c r="E1815" s="182" t="s">
        <v>3</v>
      </c>
      <c r="F1815" s="183" t="s">
        <v>2459</v>
      </c>
      <c r="H1815" s="182" t="s">
        <v>3</v>
      </c>
      <c r="I1815" s="7"/>
      <c r="L1815" s="181"/>
      <c r="M1815" s="184"/>
      <c r="T1815" s="185"/>
      <c r="AT1815" s="182" t="s">
        <v>187</v>
      </c>
      <c r="AU1815" s="182" t="s">
        <v>79</v>
      </c>
      <c r="AV1815" s="180" t="s">
        <v>15</v>
      </c>
      <c r="AW1815" s="180" t="s">
        <v>33</v>
      </c>
      <c r="AX1815" s="180" t="s">
        <v>71</v>
      </c>
      <c r="AY1815" s="182" t="s">
        <v>176</v>
      </c>
    </row>
    <row r="1816" spans="2:51" s="172" customFormat="1" ht="12">
      <c r="B1816" s="173"/>
      <c r="D1816" s="174" t="s">
        <v>187</v>
      </c>
      <c r="E1816" s="175" t="s">
        <v>3</v>
      </c>
      <c r="F1816" s="176" t="s">
        <v>2460</v>
      </c>
      <c r="H1816" s="177">
        <v>15.8</v>
      </c>
      <c r="I1816" s="6"/>
      <c r="L1816" s="173"/>
      <c r="M1816" s="178"/>
      <c r="T1816" s="179"/>
      <c r="AT1816" s="175" t="s">
        <v>187</v>
      </c>
      <c r="AU1816" s="175" t="s">
        <v>79</v>
      </c>
      <c r="AV1816" s="172" t="s">
        <v>79</v>
      </c>
      <c r="AW1816" s="172" t="s">
        <v>33</v>
      </c>
      <c r="AX1816" s="172" t="s">
        <v>71</v>
      </c>
      <c r="AY1816" s="175" t="s">
        <v>176</v>
      </c>
    </row>
    <row r="1817" spans="2:51" s="172" customFormat="1" ht="12">
      <c r="B1817" s="173"/>
      <c r="D1817" s="174" t="s">
        <v>187</v>
      </c>
      <c r="E1817" s="175" t="s">
        <v>3</v>
      </c>
      <c r="F1817" s="176" t="s">
        <v>2461</v>
      </c>
      <c r="H1817" s="177">
        <v>-4.6</v>
      </c>
      <c r="I1817" s="6"/>
      <c r="L1817" s="173"/>
      <c r="M1817" s="178"/>
      <c r="T1817" s="179"/>
      <c r="AT1817" s="175" t="s">
        <v>187</v>
      </c>
      <c r="AU1817" s="175" t="s">
        <v>79</v>
      </c>
      <c r="AV1817" s="172" t="s">
        <v>79</v>
      </c>
      <c r="AW1817" s="172" t="s">
        <v>33</v>
      </c>
      <c r="AX1817" s="172" t="s">
        <v>71</v>
      </c>
      <c r="AY1817" s="175" t="s">
        <v>176</v>
      </c>
    </row>
    <row r="1818" spans="2:51" s="180" customFormat="1" ht="12">
      <c r="B1818" s="181"/>
      <c r="D1818" s="174" t="s">
        <v>187</v>
      </c>
      <c r="E1818" s="182" t="s">
        <v>3</v>
      </c>
      <c r="F1818" s="183" t="s">
        <v>2459</v>
      </c>
      <c r="H1818" s="182" t="s">
        <v>3</v>
      </c>
      <c r="I1818" s="7"/>
      <c r="L1818" s="181"/>
      <c r="M1818" s="184"/>
      <c r="T1818" s="185"/>
      <c r="AT1818" s="182" t="s">
        <v>187</v>
      </c>
      <c r="AU1818" s="182" t="s">
        <v>79</v>
      </c>
      <c r="AV1818" s="180" t="s">
        <v>15</v>
      </c>
      <c r="AW1818" s="180" t="s">
        <v>33</v>
      </c>
      <c r="AX1818" s="180" t="s">
        <v>71</v>
      </c>
      <c r="AY1818" s="182" t="s">
        <v>176</v>
      </c>
    </row>
    <row r="1819" spans="2:51" s="172" customFormat="1" ht="12">
      <c r="B1819" s="173"/>
      <c r="D1819" s="174" t="s">
        <v>187</v>
      </c>
      <c r="E1819" s="175" t="s">
        <v>3</v>
      </c>
      <c r="F1819" s="176" t="s">
        <v>2462</v>
      </c>
      <c r="H1819" s="177">
        <v>34.92</v>
      </c>
      <c r="I1819" s="6"/>
      <c r="L1819" s="173"/>
      <c r="M1819" s="178"/>
      <c r="T1819" s="179"/>
      <c r="AT1819" s="175" t="s">
        <v>187</v>
      </c>
      <c r="AU1819" s="175" t="s">
        <v>79</v>
      </c>
      <c r="AV1819" s="172" t="s">
        <v>79</v>
      </c>
      <c r="AW1819" s="172" t="s">
        <v>33</v>
      </c>
      <c r="AX1819" s="172" t="s">
        <v>71</v>
      </c>
      <c r="AY1819" s="175" t="s">
        <v>176</v>
      </c>
    </row>
    <row r="1820" spans="2:51" s="172" customFormat="1" ht="12">
      <c r="B1820" s="173"/>
      <c r="D1820" s="174" t="s">
        <v>187</v>
      </c>
      <c r="E1820" s="175" t="s">
        <v>3</v>
      </c>
      <c r="F1820" s="176" t="s">
        <v>2456</v>
      </c>
      <c r="H1820" s="177">
        <v>-3.2</v>
      </c>
      <c r="I1820" s="6"/>
      <c r="L1820" s="173"/>
      <c r="M1820" s="178"/>
      <c r="T1820" s="179"/>
      <c r="AT1820" s="175" t="s">
        <v>187</v>
      </c>
      <c r="AU1820" s="175" t="s">
        <v>79</v>
      </c>
      <c r="AV1820" s="172" t="s">
        <v>79</v>
      </c>
      <c r="AW1820" s="172" t="s">
        <v>33</v>
      </c>
      <c r="AX1820" s="172" t="s">
        <v>71</v>
      </c>
      <c r="AY1820" s="175" t="s">
        <v>176</v>
      </c>
    </row>
    <row r="1821" spans="2:51" s="180" customFormat="1" ht="12">
      <c r="B1821" s="181"/>
      <c r="D1821" s="174" t="s">
        <v>187</v>
      </c>
      <c r="E1821" s="182" t="s">
        <v>3</v>
      </c>
      <c r="F1821" s="183" t="s">
        <v>2463</v>
      </c>
      <c r="H1821" s="182" t="s">
        <v>3</v>
      </c>
      <c r="I1821" s="7"/>
      <c r="L1821" s="181"/>
      <c r="M1821" s="184"/>
      <c r="T1821" s="185"/>
      <c r="AT1821" s="182" t="s">
        <v>187</v>
      </c>
      <c r="AU1821" s="182" t="s">
        <v>79</v>
      </c>
      <c r="AV1821" s="180" t="s">
        <v>15</v>
      </c>
      <c r="AW1821" s="180" t="s">
        <v>33</v>
      </c>
      <c r="AX1821" s="180" t="s">
        <v>71</v>
      </c>
      <c r="AY1821" s="182" t="s">
        <v>176</v>
      </c>
    </row>
    <row r="1822" spans="2:51" s="172" customFormat="1" ht="12">
      <c r="B1822" s="173"/>
      <c r="D1822" s="174" t="s">
        <v>187</v>
      </c>
      <c r="E1822" s="175" t="s">
        <v>3</v>
      </c>
      <c r="F1822" s="176" t="s">
        <v>2464</v>
      </c>
      <c r="H1822" s="177">
        <v>19.6</v>
      </c>
      <c r="I1822" s="6"/>
      <c r="L1822" s="173"/>
      <c r="M1822" s="178"/>
      <c r="T1822" s="179"/>
      <c r="AT1822" s="175" t="s">
        <v>187</v>
      </c>
      <c r="AU1822" s="175" t="s">
        <v>79</v>
      </c>
      <c r="AV1822" s="172" t="s">
        <v>79</v>
      </c>
      <c r="AW1822" s="172" t="s">
        <v>33</v>
      </c>
      <c r="AX1822" s="172" t="s">
        <v>71</v>
      </c>
      <c r="AY1822" s="175" t="s">
        <v>176</v>
      </c>
    </row>
    <row r="1823" spans="2:51" s="172" customFormat="1" ht="12">
      <c r="B1823" s="173"/>
      <c r="D1823" s="174" t="s">
        <v>187</v>
      </c>
      <c r="E1823" s="175" t="s">
        <v>3</v>
      </c>
      <c r="F1823" s="176" t="s">
        <v>2465</v>
      </c>
      <c r="H1823" s="177">
        <v>-5</v>
      </c>
      <c r="I1823" s="6"/>
      <c r="L1823" s="173"/>
      <c r="M1823" s="178"/>
      <c r="T1823" s="179"/>
      <c r="AT1823" s="175" t="s">
        <v>187</v>
      </c>
      <c r="AU1823" s="175" t="s">
        <v>79</v>
      </c>
      <c r="AV1823" s="172" t="s">
        <v>79</v>
      </c>
      <c r="AW1823" s="172" t="s">
        <v>33</v>
      </c>
      <c r="AX1823" s="172" t="s">
        <v>71</v>
      </c>
      <c r="AY1823" s="175" t="s">
        <v>176</v>
      </c>
    </row>
    <row r="1824" spans="2:51" s="180" customFormat="1" ht="12">
      <c r="B1824" s="181"/>
      <c r="D1824" s="174" t="s">
        <v>187</v>
      </c>
      <c r="E1824" s="182" t="s">
        <v>3</v>
      </c>
      <c r="F1824" s="183" t="s">
        <v>2466</v>
      </c>
      <c r="H1824" s="182" t="s">
        <v>3</v>
      </c>
      <c r="I1824" s="7"/>
      <c r="L1824" s="181"/>
      <c r="M1824" s="184"/>
      <c r="T1824" s="185"/>
      <c r="AT1824" s="182" t="s">
        <v>187</v>
      </c>
      <c r="AU1824" s="182" t="s">
        <v>79</v>
      </c>
      <c r="AV1824" s="180" t="s">
        <v>15</v>
      </c>
      <c r="AW1824" s="180" t="s">
        <v>33</v>
      </c>
      <c r="AX1824" s="180" t="s">
        <v>71</v>
      </c>
      <c r="AY1824" s="182" t="s">
        <v>176</v>
      </c>
    </row>
    <row r="1825" spans="2:51" s="172" customFormat="1" ht="12">
      <c r="B1825" s="173"/>
      <c r="D1825" s="174" t="s">
        <v>187</v>
      </c>
      <c r="E1825" s="175" t="s">
        <v>3</v>
      </c>
      <c r="F1825" s="176" t="s">
        <v>2467</v>
      </c>
      <c r="H1825" s="177">
        <v>35.44</v>
      </c>
      <c r="I1825" s="6"/>
      <c r="L1825" s="173"/>
      <c r="M1825" s="178"/>
      <c r="T1825" s="179"/>
      <c r="AT1825" s="175" t="s">
        <v>187</v>
      </c>
      <c r="AU1825" s="175" t="s">
        <v>79</v>
      </c>
      <c r="AV1825" s="172" t="s">
        <v>79</v>
      </c>
      <c r="AW1825" s="172" t="s">
        <v>33</v>
      </c>
      <c r="AX1825" s="172" t="s">
        <v>71</v>
      </c>
      <c r="AY1825" s="175" t="s">
        <v>176</v>
      </c>
    </row>
    <row r="1826" spans="2:51" s="172" customFormat="1" ht="12">
      <c r="B1826" s="173"/>
      <c r="D1826" s="174" t="s">
        <v>187</v>
      </c>
      <c r="E1826" s="175" t="s">
        <v>3</v>
      </c>
      <c r="F1826" s="176" t="s">
        <v>2468</v>
      </c>
      <c r="H1826" s="177">
        <v>-5.4</v>
      </c>
      <c r="I1826" s="6"/>
      <c r="L1826" s="173"/>
      <c r="M1826" s="178"/>
      <c r="T1826" s="179"/>
      <c r="AT1826" s="175" t="s">
        <v>187</v>
      </c>
      <c r="AU1826" s="175" t="s">
        <v>79</v>
      </c>
      <c r="AV1826" s="172" t="s">
        <v>79</v>
      </c>
      <c r="AW1826" s="172" t="s">
        <v>33</v>
      </c>
      <c r="AX1826" s="172" t="s">
        <v>71</v>
      </c>
      <c r="AY1826" s="175" t="s">
        <v>176</v>
      </c>
    </row>
    <row r="1827" spans="2:51" s="172" customFormat="1" ht="12">
      <c r="B1827" s="173"/>
      <c r="D1827" s="174" t="s">
        <v>187</v>
      </c>
      <c r="E1827" s="175" t="s">
        <v>3</v>
      </c>
      <c r="F1827" s="176" t="s">
        <v>2434</v>
      </c>
      <c r="H1827" s="177">
        <v>-1.8</v>
      </c>
      <c r="I1827" s="6"/>
      <c r="L1827" s="173"/>
      <c r="M1827" s="178"/>
      <c r="T1827" s="179"/>
      <c r="AT1827" s="175" t="s">
        <v>187</v>
      </c>
      <c r="AU1827" s="175" t="s">
        <v>79</v>
      </c>
      <c r="AV1827" s="172" t="s">
        <v>79</v>
      </c>
      <c r="AW1827" s="172" t="s">
        <v>33</v>
      </c>
      <c r="AX1827" s="172" t="s">
        <v>71</v>
      </c>
      <c r="AY1827" s="175" t="s">
        <v>176</v>
      </c>
    </row>
    <row r="1828" spans="2:51" s="180" customFormat="1" ht="12">
      <c r="B1828" s="181"/>
      <c r="D1828" s="174" t="s">
        <v>187</v>
      </c>
      <c r="E1828" s="182" t="s">
        <v>3</v>
      </c>
      <c r="F1828" s="183" t="s">
        <v>975</v>
      </c>
      <c r="H1828" s="182" t="s">
        <v>3</v>
      </c>
      <c r="I1828" s="7"/>
      <c r="L1828" s="181"/>
      <c r="M1828" s="184"/>
      <c r="T1828" s="185"/>
      <c r="AT1828" s="182" t="s">
        <v>187</v>
      </c>
      <c r="AU1828" s="182" t="s">
        <v>79</v>
      </c>
      <c r="AV1828" s="180" t="s">
        <v>15</v>
      </c>
      <c r="AW1828" s="180" t="s">
        <v>33</v>
      </c>
      <c r="AX1828" s="180" t="s">
        <v>71</v>
      </c>
      <c r="AY1828" s="182" t="s">
        <v>176</v>
      </c>
    </row>
    <row r="1829" spans="2:51" s="172" customFormat="1" ht="12">
      <c r="B1829" s="173"/>
      <c r="D1829" s="174" t="s">
        <v>187</v>
      </c>
      <c r="E1829" s="175" t="s">
        <v>3</v>
      </c>
      <c r="F1829" s="176" t="s">
        <v>2469</v>
      </c>
      <c r="H1829" s="177">
        <v>38.62</v>
      </c>
      <c r="I1829" s="6"/>
      <c r="L1829" s="173"/>
      <c r="M1829" s="178"/>
      <c r="T1829" s="179"/>
      <c r="AT1829" s="175" t="s">
        <v>187</v>
      </c>
      <c r="AU1829" s="175" t="s">
        <v>79</v>
      </c>
      <c r="AV1829" s="172" t="s">
        <v>79</v>
      </c>
      <c r="AW1829" s="172" t="s">
        <v>33</v>
      </c>
      <c r="AX1829" s="172" t="s">
        <v>71</v>
      </c>
      <c r="AY1829" s="175" t="s">
        <v>176</v>
      </c>
    </row>
    <row r="1830" spans="2:51" s="172" customFormat="1" ht="12">
      <c r="B1830" s="173"/>
      <c r="D1830" s="174" t="s">
        <v>187</v>
      </c>
      <c r="E1830" s="175" t="s">
        <v>3</v>
      </c>
      <c r="F1830" s="176" t="s">
        <v>2430</v>
      </c>
      <c r="H1830" s="177">
        <v>-1.6</v>
      </c>
      <c r="I1830" s="6"/>
      <c r="L1830" s="173"/>
      <c r="M1830" s="178"/>
      <c r="T1830" s="179"/>
      <c r="AT1830" s="175" t="s">
        <v>187</v>
      </c>
      <c r="AU1830" s="175" t="s">
        <v>79</v>
      </c>
      <c r="AV1830" s="172" t="s">
        <v>79</v>
      </c>
      <c r="AW1830" s="172" t="s">
        <v>33</v>
      </c>
      <c r="AX1830" s="172" t="s">
        <v>71</v>
      </c>
      <c r="AY1830" s="175" t="s">
        <v>176</v>
      </c>
    </row>
    <row r="1831" spans="2:51" s="172" customFormat="1" ht="12">
      <c r="B1831" s="173"/>
      <c r="D1831" s="174" t="s">
        <v>187</v>
      </c>
      <c r="E1831" s="175" t="s">
        <v>3</v>
      </c>
      <c r="F1831" s="176" t="s">
        <v>2470</v>
      </c>
      <c r="H1831" s="177">
        <v>-2.1</v>
      </c>
      <c r="I1831" s="6"/>
      <c r="L1831" s="173"/>
      <c r="M1831" s="178"/>
      <c r="T1831" s="179"/>
      <c r="AT1831" s="175" t="s">
        <v>187</v>
      </c>
      <c r="AU1831" s="175" t="s">
        <v>79</v>
      </c>
      <c r="AV1831" s="172" t="s">
        <v>79</v>
      </c>
      <c r="AW1831" s="172" t="s">
        <v>33</v>
      </c>
      <c r="AX1831" s="172" t="s">
        <v>71</v>
      </c>
      <c r="AY1831" s="175" t="s">
        <v>176</v>
      </c>
    </row>
    <row r="1832" spans="2:51" s="180" customFormat="1" ht="12">
      <c r="B1832" s="181"/>
      <c r="D1832" s="174" t="s">
        <v>187</v>
      </c>
      <c r="E1832" s="182" t="s">
        <v>3</v>
      </c>
      <c r="F1832" s="183" t="s">
        <v>2471</v>
      </c>
      <c r="H1832" s="182" t="s">
        <v>3</v>
      </c>
      <c r="I1832" s="7"/>
      <c r="L1832" s="181"/>
      <c r="M1832" s="184"/>
      <c r="T1832" s="185"/>
      <c r="AT1832" s="182" t="s">
        <v>187</v>
      </c>
      <c r="AU1832" s="182" t="s">
        <v>79</v>
      </c>
      <c r="AV1832" s="180" t="s">
        <v>15</v>
      </c>
      <c r="AW1832" s="180" t="s">
        <v>33</v>
      </c>
      <c r="AX1832" s="180" t="s">
        <v>71</v>
      </c>
      <c r="AY1832" s="182" t="s">
        <v>176</v>
      </c>
    </row>
    <row r="1833" spans="2:51" s="172" customFormat="1" ht="12">
      <c r="B1833" s="173"/>
      <c r="D1833" s="174" t="s">
        <v>187</v>
      </c>
      <c r="E1833" s="175" t="s">
        <v>3</v>
      </c>
      <c r="F1833" s="176" t="s">
        <v>2472</v>
      </c>
      <c r="H1833" s="177">
        <v>16.24</v>
      </c>
      <c r="I1833" s="6"/>
      <c r="L1833" s="173"/>
      <c r="M1833" s="178"/>
      <c r="T1833" s="179"/>
      <c r="AT1833" s="175" t="s">
        <v>187</v>
      </c>
      <c r="AU1833" s="175" t="s">
        <v>79</v>
      </c>
      <c r="AV1833" s="172" t="s">
        <v>79</v>
      </c>
      <c r="AW1833" s="172" t="s">
        <v>33</v>
      </c>
      <c r="AX1833" s="172" t="s">
        <v>71</v>
      </c>
      <c r="AY1833" s="175" t="s">
        <v>176</v>
      </c>
    </row>
    <row r="1834" spans="2:51" s="172" customFormat="1" ht="12">
      <c r="B1834" s="173"/>
      <c r="D1834" s="174" t="s">
        <v>187</v>
      </c>
      <c r="E1834" s="175" t="s">
        <v>3</v>
      </c>
      <c r="F1834" s="176" t="s">
        <v>2473</v>
      </c>
      <c r="H1834" s="177">
        <v>-6.8</v>
      </c>
      <c r="I1834" s="6"/>
      <c r="L1834" s="173"/>
      <c r="M1834" s="178"/>
      <c r="T1834" s="179"/>
      <c r="AT1834" s="175" t="s">
        <v>187</v>
      </c>
      <c r="AU1834" s="175" t="s">
        <v>79</v>
      </c>
      <c r="AV1834" s="172" t="s">
        <v>79</v>
      </c>
      <c r="AW1834" s="172" t="s">
        <v>33</v>
      </c>
      <c r="AX1834" s="172" t="s">
        <v>71</v>
      </c>
      <c r="AY1834" s="175" t="s">
        <v>176</v>
      </c>
    </row>
    <row r="1835" spans="2:51" s="180" customFormat="1" ht="12">
      <c r="B1835" s="181"/>
      <c r="D1835" s="174" t="s">
        <v>187</v>
      </c>
      <c r="E1835" s="182" t="s">
        <v>3</v>
      </c>
      <c r="F1835" s="183" t="s">
        <v>2474</v>
      </c>
      <c r="H1835" s="182" t="s">
        <v>3</v>
      </c>
      <c r="I1835" s="7"/>
      <c r="L1835" s="181"/>
      <c r="M1835" s="184"/>
      <c r="T1835" s="185"/>
      <c r="AT1835" s="182" t="s">
        <v>187</v>
      </c>
      <c r="AU1835" s="182" t="s">
        <v>79</v>
      </c>
      <c r="AV1835" s="180" t="s">
        <v>15</v>
      </c>
      <c r="AW1835" s="180" t="s">
        <v>33</v>
      </c>
      <c r="AX1835" s="180" t="s">
        <v>71</v>
      </c>
      <c r="AY1835" s="182" t="s">
        <v>176</v>
      </c>
    </row>
    <row r="1836" spans="2:51" s="172" customFormat="1" ht="12">
      <c r="B1836" s="173"/>
      <c r="D1836" s="174" t="s">
        <v>187</v>
      </c>
      <c r="E1836" s="175" t="s">
        <v>3</v>
      </c>
      <c r="F1836" s="176" t="s">
        <v>2475</v>
      </c>
      <c r="H1836" s="177">
        <v>55.38</v>
      </c>
      <c r="I1836" s="6"/>
      <c r="L1836" s="173"/>
      <c r="M1836" s="178"/>
      <c r="T1836" s="179"/>
      <c r="AT1836" s="175" t="s">
        <v>187</v>
      </c>
      <c r="AU1836" s="175" t="s">
        <v>79</v>
      </c>
      <c r="AV1836" s="172" t="s">
        <v>79</v>
      </c>
      <c r="AW1836" s="172" t="s">
        <v>33</v>
      </c>
      <c r="AX1836" s="172" t="s">
        <v>71</v>
      </c>
      <c r="AY1836" s="175" t="s">
        <v>176</v>
      </c>
    </row>
    <row r="1837" spans="2:51" s="172" customFormat="1" ht="12">
      <c r="B1837" s="173"/>
      <c r="D1837" s="174" t="s">
        <v>187</v>
      </c>
      <c r="E1837" s="175" t="s">
        <v>3</v>
      </c>
      <c r="F1837" s="176" t="s">
        <v>2476</v>
      </c>
      <c r="H1837" s="177">
        <v>-19.8</v>
      </c>
      <c r="I1837" s="6"/>
      <c r="L1837" s="173"/>
      <c r="M1837" s="178"/>
      <c r="T1837" s="179"/>
      <c r="AT1837" s="175" t="s">
        <v>187</v>
      </c>
      <c r="AU1837" s="175" t="s">
        <v>79</v>
      </c>
      <c r="AV1837" s="172" t="s">
        <v>79</v>
      </c>
      <c r="AW1837" s="172" t="s">
        <v>33</v>
      </c>
      <c r="AX1837" s="172" t="s">
        <v>71</v>
      </c>
      <c r="AY1837" s="175" t="s">
        <v>176</v>
      </c>
    </row>
    <row r="1838" spans="2:51" s="180" customFormat="1" ht="12">
      <c r="B1838" s="181"/>
      <c r="D1838" s="174" t="s">
        <v>187</v>
      </c>
      <c r="E1838" s="182" t="s">
        <v>3</v>
      </c>
      <c r="F1838" s="183" t="s">
        <v>2403</v>
      </c>
      <c r="H1838" s="182" t="s">
        <v>3</v>
      </c>
      <c r="I1838" s="7"/>
      <c r="L1838" s="181"/>
      <c r="M1838" s="184"/>
      <c r="T1838" s="185"/>
      <c r="AT1838" s="182" t="s">
        <v>187</v>
      </c>
      <c r="AU1838" s="182" t="s">
        <v>79</v>
      </c>
      <c r="AV1838" s="180" t="s">
        <v>15</v>
      </c>
      <c r="AW1838" s="180" t="s">
        <v>33</v>
      </c>
      <c r="AX1838" s="180" t="s">
        <v>71</v>
      </c>
      <c r="AY1838" s="182" t="s">
        <v>176</v>
      </c>
    </row>
    <row r="1839" spans="2:51" s="172" customFormat="1" ht="12">
      <c r="B1839" s="173"/>
      <c r="D1839" s="174" t="s">
        <v>187</v>
      </c>
      <c r="E1839" s="175" t="s">
        <v>3</v>
      </c>
      <c r="F1839" s="176" t="s">
        <v>2477</v>
      </c>
      <c r="H1839" s="177">
        <v>36.12</v>
      </c>
      <c r="I1839" s="6"/>
      <c r="L1839" s="173"/>
      <c r="M1839" s="178"/>
      <c r="T1839" s="179"/>
      <c r="AT1839" s="175" t="s">
        <v>187</v>
      </c>
      <c r="AU1839" s="175" t="s">
        <v>79</v>
      </c>
      <c r="AV1839" s="172" t="s">
        <v>79</v>
      </c>
      <c r="AW1839" s="172" t="s">
        <v>33</v>
      </c>
      <c r="AX1839" s="172" t="s">
        <v>71</v>
      </c>
      <c r="AY1839" s="175" t="s">
        <v>176</v>
      </c>
    </row>
    <row r="1840" spans="2:51" s="172" customFormat="1" ht="12">
      <c r="B1840" s="173"/>
      <c r="D1840" s="174" t="s">
        <v>187</v>
      </c>
      <c r="E1840" s="175" t="s">
        <v>3</v>
      </c>
      <c r="F1840" s="176" t="s">
        <v>2478</v>
      </c>
      <c r="H1840" s="177">
        <v>-5.4</v>
      </c>
      <c r="I1840" s="6"/>
      <c r="L1840" s="173"/>
      <c r="M1840" s="178"/>
      <c r="T1840" s="179"/>
      <c r="AT1840" s="175" t="s">
        <v>187</v>
      </c>
      <c r="AU1840" s="175" t="s">
        <v>79</v>
      </c>
      <c r="AV1840" s="172" t="s">
        <v>79</v>
      </c>
      <c r="AW1840" s="172" t="s">
        <v>33</v>
      </c>
      <c r="AX1840" s="172" t="s">
        <v>71</v>
      </c>
      <c r="AY1840" s="175" t="s">
        <v>176</v>
      </c>
    </row>
    <row r="1841" spans="2:51" s="172" customFormat="1" ht="12">
      <c r="B1841" s="173"/>
      <c r="D1841" s="174" t="s">
        <v>187</v>
      </c>
      <c r="E1841" s="175" t="s">
        <v>3</v>
      </c>
      <c r="F1841" s="176" t="s">
        <v>2470</v>
      </c>
      <c r="H1841" s="177">
        <v>-2.1</v>
      </c>
      <c r="I1841" s="6"/>
      <c r="L1841" s="173"/>
      <c r="M1841" s="178"/>
      <c r="T1841" s="179"/>
      <c r="AT1841" s="175" t="s">
        <v>187</v>
      </c>
      <c r="AU1841" s="175" t="s">
        <v>79</v>
      </c>
      <c r="AV1841" s="172" t="s">
        <v>79</v>
      </c>
      <c r="AW1841" s="172" t="s">
        <v>33</v>
      </c>
      <c r="AX1841" s="172" t="s">
        <v>71</v>
      </c>
      <c r="AY1841" s="175" t="s">
        <v>176</v>
      </c>
    </row>
    <row r="1842" spans="2:51" s="180" customFormat="1" ht="12">
      <c r="B1842" s="181"/>
      <c r="D1842" s="174" t="s">
        <v>187</v>
      </c>
      <c r="E1842" s="182" t="s">
        <v>3</v>
      </c>
      <c r="F1842" s="183" t="s">
        <v>977</v>
      </c>
      <c r="H1842" s="182" t="s">
        <v>3</v>
      </c>
      <c r="I1842" s="7"/>
      <c r="L1842" s="181"/>
      <c r="M1842" s="184"/>
      <c r="T1842" s="185"/>
      <c r="AT1842" s="182" t="s">
        <v>187</v>
      </c>
      <c r="AU1842" s="182" t="s">
        <v>79</v>
      </c>
      <c r="AV1842" s="180" t="s">
        <v>15</v>
      </c>
      <c r="AW1842" s="180" t="s">
        <v>33</v>
      </c>
      <c r="AX1842" s="180" t="s">
        <v>71</v>
      </c>
      <c r="AY1842" s="182" t="s">
        <v>176</v>
      </c>
    </row>
    <row r="1843" spans="2:51" s="172" customFormat="1" ht="12">
      <c r="B1843" s="173"/>
      <c r="D1843" s="174" t="s">
        <v>187</v>
      </c>
      <c r="E1843" s="175" t="s">
        <v>3</v>
      </c>
      <c r="F1843" s="176" t="s">
        <v>2477</v>
      </c>
      <c r="H1843" s="177">
        <v>36.12</v>
      </c>
      <c r="I1843" s="6"/>
      <c r="L1843" s="173"/>
      <c r="M1843" s="178"/>
      <c r="T1843" s="179"/>
      <c r="AT1843" s="175" t="s">
        <v>187</v>
      </c>
      <c r="AU1843" s="175" t="s">
        <v>79</v>
      </c>
      <c r="AV1843" s="172" t="s">
        <v>79</v>
      </c>
      <c r="AW1843" s="172" t="s">
        <v>33</v>
      </c>
      <c r="AX1843" s="172" t="s">
        <v>71</v>
      </c>
      <c r="AY1843" s="175" t="s">
        <v>176</v>
      </c>
    </row>
    <row r="1844" spans="2:51" s="172" customFormat="1" ht="12">
      <c r="B1844" s="173"/>
      <c r="D1844" s="174" t="s">
        <v>187</v>
      </c>
      <c r="E1844" s="175" t="s">
        <v>3</v>
      </c>
      <c r="F1844" s="176" t="s">
        <v>2458</v>
      </c>
      <c r="H1844" s="177">
        <v>-3.8</v>
      </c>
      <c r="I1844" s="6"/>
      <c r="L1844" s="173"/>
      <c r="M1844" s="178"/>
      <c r="T1844" s="179"/>
      <c r="AT1844" s="175" t="s">
        <v>187</v>
      </c>
      <c r="AU1844" s="175" t="s">
        <v>79</v>
      </c>
      <c r="AV1844" s="172" t="s">
        <v>79</v>
      </c>
      <c r="AW1844" s="172" t="s">
        <v>33</v>
      </c>
      <c r="AX1844" s="172" t="s">
        <v>71</v>
      </c>
      <c r="AY1844" s="175" t="s">
        <v>176</v>
      </c>
    </row>
    <row r="1845" spans="2:51" s="172" customFormat="1" ht="12">
      <c r="B1845" s="173"/>
      <c r="D1845" s="174" t="s">
        <v>187</v>
      </c>
      <c r="E1845" s="175" t="s">
        <v>3</v>
      </c>
      <c r="F1845" s="176" t="s">
        <v>2470</v>
      </c>
      <c r="H1845" s="177">
        <v>-2.1</v>
      </c>
      <c r="I1845" s="6"/>
      <c r="L1845" s="173"/>
      <c r="M1845" s="178"/>
      <c r="T1845" s="179"/>
      <c r="AT1845" s="175" t="s">
        <v>187</v>
      </c>
      <c r="AU1845" s="175" t="s">
        <v>79</v>
      </c>
      <c r="AV1845" s="172" t="s">
        <v>79</v>
      </c>
      <c r="AW1845" s="172" t="s">
        <v>33</v>
      </c>
      <c r="AX1845" s="172" t="s">
        <v>71</v>
      </c>
      <c r="AY1845" s="175" t="s">
        <v>176</v>
      </c>
    </row>
    <row r="1846" spans="2:51" s="180" customFormat="1" ht="12">
      <c r="B1846" s="181"/>
      <c r="D1846" s="174" t="s">
        <v>187</v>
      </c>
      <c r="E1846" s="182" t="s">
        <v>3</v>
      </c>
      <c r="F1846" s="183" t="s">
        <v>2479</v>
      </c>
      <c r="H1846" s="182" t="s">
        <v>3</v>
      </c>
      <c r="I1846" s="7"/>
      <c r="L1846" s="181"/>
      <c r="M1846" s="184"/>
      <c r="T1846" s="185"/>
      <c r="AT1846" s="182" t="s">
        <v>187</v>
      </c>
      <c r="AU1846" s="182" t="s">
        <v>79</v>
      </c>
      <c r="AV1846" s="180" t="s">
        <v>15</v>
      </c>
      <c r="AW1846" s="180" t="s">
        <v>33</v>
      </c>
      <c r="AX1846" s="180" t="s">
        <v>71</v>
      </c>
      <c r="AY1846" s="182" t="s">
        <v>176</v>
      </c>
    </row>
    <row r="1847" spans="2:51" s="172" customFormat="1" ht="12">
      <c r="B1847" s="173"/>
      <c r="D1847" s="174" t="s">
        <v>187</v>
      </c>
      <c r="E1847" s="175" t="s">
        <v>3</v>
      </c>
      <c r="F1847" s="176" t="s">
        <v>2480</v>
      </c>
      <c r="H1847" s="177">
        <v>47.64</v>
      </c>
      <c r="I1847" s="6"/>
      <c r="L1847" s="173"/>
      <c r="M1847" s="178"/>
      <c r="T1847" s="179"/>
      <c r="AT1847" s="175" t="s">
        <v>187</v>
      </c>
      <c r="AU1847" s="175" t="s">
        <v>79</v>
      </c>
      <c r="AV1847" s="172" t="s">
        <v>79</v>
      </c>
      <c r="AW1847" s="172" t="s">
        <v>33</v>
      </c>
      <c r="AX1847" s="172" t="s">
        <v>71</v>
      </c>
      <c r="AY1847" s="175" t="s">
        <v>176</v>
      </c>
    </row>
    <row r="1848" spans="2:51" s="172" customFormat="1" ht="12">
      <c r="B1848" s="173"/>
      <c r="D1848" s="174" t="s">
        <v>187</v>
      </c>
      <c r="E1848" s="175" t="s">
        <v>3</v>
      </c>
      <c r="F1848" s="176" t="s">
        <v>2481</v>
      </c>
      <c r="H1848" s="177">
        <v>-6.6</v>
      </c>
      <c r="I1848" s="6"/>
      <c r="L1848" s="173"/>
      <c r="M1848" s="178"/>
      <c r="T1848" s="179"/>
      <c r="AT1848" s="175" t="s">
        <v>187</v>
      </c>
      <c r="AU1848" s="175" t="s">
        <v>79</v>
      </c>
      <c r="AV1848" s="172" t="s">
        <v>79</v>
      </c>
      <c r="AW1848" s="172" t="s">
        <v>33</v>
      </c>
      <c r="AX1848" s="172" t="s">
        <v>71</v>
      </c>
      <c r="AY1848" s="175" t="s">
        <v>176</v>
      </c>
    </row>
    <row r="1849" spans="2:51" s="172" customFormat="1" ht="12">
      <c r="B1849" s="173"/>
      <c r="D1849" s="174" t="s">
        <v>187</v>
      </c>
      <c r="E1849" s="175" t="s">
        <v>3</v>
      </c>
      <c r="F1849" s="176" t="s">
        <v>2434</v>
      </c>
      <c r="H1849" s="177">
        <v>-1.8</v>
      </c>
      <c r="I1849" s="6"/>
      <c r="L1849" s="173"/>
      <c r="M1849" s="178"/>
      <c r="T1849" s="179"/>
      <c r="AT1849" s="175" t="s">
        <v>187</v>
      </c>
      <c r="AU1849" s="175" t="s">
        <v>79</v>
      </c>
      <c r="AV1849" s="172" t="s">
        <v>79</v>
      </c>
      <c r="AW1849" s="172" t="s">
        <v>33</v>
      </c>
      <c r="AX1849" s="172" t="s">
        <v>71</v>
      </c>
      <c r="AY1849" s="175" t="s">
        <v>176</v>
      </c>
    </row>
    <row r="1850" spans="2:51" s="180" customFormat="1" ht="12">
      <c r="B1850" s="181"/>
      <c r="D1850" s="174" t="s">
        <v>187</v>
      </c>
      <c r="E1850" s="182" t="s">
        <v>3</v>
      </c>
      <c r="F1850" s="183" t="s">
        <v>2482</v>
      </c>
      <c r="H1850" s="182" t="s">
        <v>3</v>
      </c>
      <c r="I1850" s="7"/>
      <c r="L1850" s="181"/>
      <c r="M1850" s="184"/>
      <c r="T1850" s="185"/>
      <c r="AT1850" s="182" t="s">
        <v>187</v>
      </c>
      <c r="AU1850" s="182" t="s">
        <v>79</v>
      </c>
      <c r="AV1850" s="180" t="s">
        <v>15</v>
      </c>
      <c r="AW1850" s="180" t="s">
        <v>33</v>
      </c>
      <c r="AX1850" s="180" t="s">
        <v>71</v>
      </c>
      <c r="AY1850" s="182" t="s">
        <v>176</v>
      </c>
    </row>
    <row r="1851" spans="2:51" s="172" customFormat="1" ht="12">
      <c r="B1851" s="173"/>
      <c r="D1851" s="174" t="s">
        <v>187</v>
      </c>
      <c r="E1851" s="175" t="s">
        <v>3</v>
      </c>
      <c r="F1851" s="176" t="s">
        <v>2483</v>
      </c>
      <c r="H1851" s="177">
        <v>20.84</v>
      </c>
      <c r="I1851" s="6"/>
      <c r="L1851" s="173"/>
      <c r="M1851" s="178"/>
      <c r="T1851" s="179"/>
      <c r="AT1851" s="175" t="s">
        <v>187</v>
      </c>
      <c r="AU1851" s="175" t="s">
        <v>79</v>
      </c>
      <c r="AV1851" s="172" t="s">
        <v>79</v>
      </c>
      <c r="AW1851" s="172" t="s">
        <v>33</v>
      </c>
      <c r="AX1851" s="172" t="s">
        <v>71</v>
      </c>
      <c r="AY1851" s="175" t="s">
        <v>176</v>
      </c>
    </row>
    <row r="1852" spans="2:51" s="172" customFormat="1" ht="12">
      <c r="B1852" s="173"/>
      <c r="D1852" s="174" t="s">
        <v>187</v>
      </c>
      <c r="E1852" s="175" t="s">
        <v>3</v>
      </c>
      <c r="F1852" s="176" t="s">
        <v>2456</v>
      </c>
      <c r="H1852" s="177">
        <v>-3.2</v>
      </c>
      <c r="I1852" s="6"/>
      <c r="L1852" s="173"/>
      <c r="M1852" s="178"/>
      <c r="T1852" s="179"/>
      <c r="AT1852" s="175" t="s">
        <v>187</v>
      </c>
      <c r="AU1852" s="175" t="s">
        <v>79</v>
      </c>
      <c r="AV1852" s="172" t="s">
        <v>79</v>
      </c>
      <c r="AW1852" s="172" t="s">
        <v>33</v>
      </c>
      <c r="AX1852" s="172" t="s">
        <v>71</v>
      </c>
      <c r="AY1852" s="175" t="s">
        <v>176</v>
      </c>
    </row>
    <row r="1853" spans="2:51" s="180" customFormat="1" ht="12">
      <c r="B1853" s="181"/>
      <c r="D1853" s="174" t="s">
        <v>187</v>
      </c>
      <c r="E1853" s="182" t="s">
        <v>3</v>
      </c>
      <c r="F1853" s="183" t="s">
        <v>2484</v>
      </c>
      <c r="H1853" s="182" t="s">
        <v>3</v>
      </c>
      <c r="I1853" s="7"/>
      <c r="L1853" s="181"/>
      <c r="M1853" s="184"/>
      <c r="T1853" s="185"/>
      <c r="AT1853" s="182" t="s">
        <v>187</v>
      </c>
      <c r="AU1853" s="182" t="s">
        <v>79</v>
      </c>
      <c r="AV1853" s="180" t="s">
        <v>15</v>
      </c>
      <c r="AW1853" s="180" t="s">
        <v>33</v>
      </c>
      <c r="AX1853" s="180" t="s">
        <v>71</v>
      </c>
      <c r="AY1853" s="182" t="s">
        <v>176</v>
      </c>
    </row>
    <row r="1854" spans="2:51" s="172" customFormat="1" ht="12">
      <c r="B1854" s="173"/>
      <c r="D1854" s="174" t="s">
        <v>187</v>
      </c>
      <c r="E1854" s="175" t="s">
        <v>3</v>
      </c>
      <c r="F1854" s="176" t="s">
        <v>2485</v>
      </c>
      <c r="H1854" s="177">
        <v>18.92</v>
      </c>
      <c r="I1854" s="6"/>
      <c r="L1854" s="173"/>
      <c r="M1854" s="178"/>
      <c r="T1854" s="179"/>
      <c r="AT1854" s="175" t="s">
        <v>187</v>
      </c>
      <c r="AU1854" s="175" t="s">
        <v>79</v>
      </c>
      <c r="AV1854" s="172" t="s">
        <v>79</v>
      </c>
      <c r="AW1854" s="172" t="s">
        <v>33</v>
      </c>
      <c r="AX1854" s="172" t="s">
        <v>71</v>
      </c>
      <c r="AY1854" s="175" t="s">
        <v>176</v>
      </c>
    </row>
    <row r="1855" spans="2:51" s="172" customFormat="1" ht="12">
      <c r="B1855" s="173"/>
      <c r="D1855" s="174" t="s">
        <v>187</v>
      </c>
      <c r="E1855" s="175" t="s">
        <v>3</v>
      </c>
      <c r="F1855" s="176" t="s">
        <v>2430</v>
      </c>
      <c r="H1855" s="177">
        <v>-1.6</v>
      </c>
      <c r="I1855" s="6"/>
      <c r="L1855" s="173"/>
      <c r="M1855" s="178"/>
      <c r="T1855" s="179"/>
      <c r="AT1855" s="175" t="s">
        <v>187</v>
      </c>
      <c r="AU1855" s="175" t="s">
        <v>79</v>
      </c>
      <c r="AV1855" s="172" t="s">
        <v>79</v>
      </c>
      <c r="AW1855" s="172" t="s">
        <v>33</v>
      </c>
      <c r="AX1855" s="172" t="s">
        <v>71</v>
      </c>
      <c r="AY1855" s="175" t="s">
        <v>176</v>
      </c>
    </row>
    <row r="1856" spans="2:51" s="180" customFormat="1" ht="12">
      <c r="B1856" s="181"/>
      <c r="D1856" s="174" t="s">
        <v>187</v>
      </c>
      <c r="E1856" s="182" t="s">
        <v>3</v>
      </c>
      <c r="F1856" s="183" t="s">
        <v>2486</v>
      </c>
      <c r="H1856" s="182" t="s">
        <v>3</v>
      </c>
      <c r="I1856" s="7"/>
      <c r="L1856" s="181"/>
      <c r="M1856" s="184"/>
      <c r="T1856" s="185"/>
      <c r="AT1856" s="182" t="s">
        <v>187</v>
      </c>
      <c r="AU1856" s="182" t="s">
        <v>79</v>
      </c>
      <c r="AV1856" s="180" t="s">
        <v>15</v>
      </c>
      <c r="AW1856" s="180" t="s">
        <v>33</v>
      </c>
      <c r="AX1856" s="180" t="s">
        <v>71</v>
      </c>
      <c r="AY1856" s="182" t="s">
        <v>176</v>
      </c>
    </row>
    <row r="1857" spans="2:51" s="172" customFormat="1" ht="12">
      <c r="B1857" s="173"/>
      <c r="D1857" s="174" t="s">
        <v>187</v>
      </c>
      <c r="E1857" s="175" t="s">
        <v>3</v>
      </c>
      <c r="F1857" s="176" t="s">
        <v>2487</v>
      </c>
      <c r="H1857" s="177">
        <v>17.48</v>
      </c>
      <c r="I1857" s="6"/>
      <c r="L1857" s="173"/>
      <c r="M1857" s="178"/>
      <c r="T1857" s="179"/>
      <c r="AT1857" s="175" t="s">
        <v>187</v>
      </c>
      <c r="AU1857" s="175" t="s">
        <v>79</v>
      </c>
      <c r="AV1857" s="172" t="s">
        <v>79</v>
      </c>
      <c r="AW1857" s="172" t="s">
        <v>33</v>
      </c>
      <c r="AX1857" s="172" t="s">
        <v>71</v>
      </c>
      <c r="AY1857" s="175" t="s">
        <v>176</v>
      </c>
    </row>
    <row r="1858" spans="2:51" s="172" customFormat="1" ht="12">
      <c r="B1858" s="173"/>
      <c r="D1858" s="174" t="s">
        <v>187</v>
      </c>
      <c r="E1858" s="175" t="s">
        <v>3</v>
      </c>
      <c r="F1858" s="176" t="s">
        <v>2456</v>
      </c>
      <c r="H1858" s="177">
        <v>-3.2</v>
      </c>
      <c r="I1858" s="6"/>
      <c r="L1858" s="173"/>
      <c r="M1858" s="178"/>
      <c r="T1858" s="179"/>
      <c r="AT1858" s="175" t="s">
        <v>187</v>
      </c>
      <c r="AU1858" s="175" t="s">
        <v>79</v>
      </c>
      <c r="AV1858" s="172" t="s">
        <v>79</v>
      </c>
      <c r="AW1858" s="172" t="s">
        <v>33</v>
      </c>
      <c r="AX1858" s="172" t="s">
        <v>71</v>
      </c>
      <c r="AY1858" s="175" t="s">
        <v>176</v>
      </c>
    </row>
    <row r="1859" spans="2:51" s="180" customFormat="1" ht="12">
      <c r="B1859" s="181"/>
      <c r="D1859" s="174" t="s">
        <v>187</v>
      </c>
      <c r="E1859" s="182" t="s">
        <v>3</v>
      </c>
      <c r="F1859" s="183" t="s">
        <v>2488</v>
      </c>
      <c r="H1859" s="182" t="s">
        <v>3</v>
      </c>
      <c r="I1859" s="7"/>
      <c r="L1859" s="181"/>
      <c r="M1859" s="184"/>
      <c r="T1859" s="185"/>
      <c r="AT1859" s="182" t="s">
        <v>187</v>
      </c>
      <c r="AU1859" s="182" t="s">
        <v>79</v>
      </c>
      <c r="AV1859" s="180" t="s">
        <v>15</v>
      </c>
      <c r="AW1859" s="180" t="s">
        <v>33</v>
      </c>
      <c r="AX1859" s="180" t="s">
        <v>71</v>
      </c>
      <c r="AY1859" s="182" t="s">
        <v>176</v>
      </c>
    </row>
    <row r="1860" spans="2:51" s="172" customFormat="1" ht="12">
      <c r="B1860" s="173"/>
      <c r="D1860" s="174" t="s">
        <v>187</v>
      </c>
      <c r="E1860" s="175" t="s">
        <v>3</v>
      </c>
      <c r="F1860" s="176" t="s">
        <v>2489</v>
      </c>
      <c r="H1860" s="177">
        <v>18.38</v>
      </c>
      <c r="I1860" s="6"/>
      <c r="L1860" s="173"/>
      <c r="M1860" s="178"/>
      <c r="T1860" s="179"/>
      <c r="AT1860" s="175" t="s">
        <v>187</v>
      </c>
      <c r="AU1860" s="175" t="s">
        <v>79</v>
      </c>
      <c r="AV1860" s="172" t="s">
        <v>79</v>
      </c>
      <c r="AW1860" s="172" t="s">
        <v>33</v>
      </c>
      <c r="AX1860" s="172" t="s">
        <v>71</v>
      </c>
      <c r="AY1860" s="175" t="s">
        <v>176</v>
      </c>
    </row>
    <row r="1861" spans="2:51" s="172" customFormat="1" ht="12">
      <c r="B1861" s="173"/>
      <c r="D1861" s="174" t="s">
        <v>187</v>
      </c>
      <c r="E1861" s="175" t="s">
        <v>3</v>
      </c>
      <c r="F1861" s="176" t="s">
        <v>2456</v>
      </c>
      <c r="H1861" s="177">
        <v>-3.2</v>
      </c>
      <c r="I1861" s="6"/>
      <c r="L1861" s="173"/>
      <c r="M1861" s="178"/>
      <c r="T1861" s="179"/>
      <c r="AT1861" s="175" t="s">
        <v>187</v>
      </c>
      <c r="AU1861" s="175" t="s">
        <v>79</v>
      </c>
      <c r="AV1861" s="172" t="s">
        <v>79</v>
      </c>
      <c r="AW1861" s="172" t="s">
        <v>33</v>
      </c>
      <c r="AX1861" s="172" t="s">
        <v>71</v>
      </c>
      <c r="AY1861" s="175" t="s">
        <v>176</v>
      </c>
    </row>
    <row r="1862" spans="2:51" s="180" customFormat="1" ht="12">
      <c r="B1862" s="181"/>
      <c r="D1862" s="174" t="s">
        <v>187</v>
      </c>
      <c r="E1862" s="182" t="s">
        <v>3</v>
      </c>
      <c r="F1862" s="183" t="s">
        <v>457</v>
      </c>
      <c r="H1862" s="182" t="s">
        <v>3</v>
      </c>
      <c r="I1862" s="7"/>
      <c r="L1862" s="181"/>
      <c r="M1862" s="184"/>
      <c r="T1862" s="185"/>
      <c r="AT1862" s="182" t="s">
        <v>187</v>
      </c>
      <c r="AU1862" s="182" t="s">
        <v>79</v>
      </c>
      <c r="AV1862" s="180" t="s">
        <v>15</v>
      </c>
      <c r="AW1862" s="180" t="s">
        <v>33</v>
      </c>
      <c r="AX1862" s="180" t="s">
        <v>71</v>
      </c>
      <c r="AY1862" s="182" t="s">
        <v>176</v>
      </c>
    </row>
    <row r="1863" spans="2:51" s="180" customFormat="1" ht="12">
      <c r="B1863" s="181"/>
      <c r="D1863" s="174" t="s">
        <v>187</v>
      </c>
      <c r="E1863" s="182" t="s">
        <v>3</v>
      </c>
      <c r="F1863" s="183" t="s">
        <v>2490</v>
      </c>
      <c r="H1863" s="182" t="s">
        <v>3</v>
      </c>
      <c r="I1863" s="7"/>
      <c r="L1863" s="181"/>
      <c r="M1863" s="184"/>
      <c r="T1863" s="185"/>
      <c r="AT1863" s="182" t="s">
        <v>187</v>
      </c>
      <c r="AU1863" s="182" t="s">
        <v>79</v>
      </c>
      <c r="AV1863" s="180" t="s">
        <v>15</v>
      </c>
      <c r="AW1863" s="180" t="s">
        <v>33</v>
      </c>
      <c r="AX1863" s="180" t="s">
        <v>71</v>
      </c>
      <c r="AY1863" s="182" t="s">
        <v>176</v>
      </c>
    </row>
    <row r="1864" spans="2:51" s="172" customFormat="1" ht="12">
      <c r="B1864" s="173"/>
      <c r="D1864" s="174" t="s">
        <v>187</v>
      </c>
      <c r="E1864" s="175" t="s">
        <v>3</v>
      </c>
      <c r="F1864" s="176" t="s">
        <v>2491</v>
      </c>
      <c r="H1864" s="177">
        <v>29.2</v>
      </c>
      <c r="I1864" s="6"/>
      <c r="L1864" s="173"/>
      <c r="M1864" s="178"/>
      <c r="T1864" s="179"/>
      <c r="AT1864" s="175" t="s">
        <v>187</v>
      </c>
      <c r="AU1864" s="175" t="s">
        <v>79</v>
      </c>
      <c r="AV1864" s="172" t="s">
        <v>79</v>
      </c>
      <c r="AW1864" s="172" t="s">
        <v>33</v>
      </c>
      <c r="AX1864" s="172" t="s">
        <v>71</v>
      </c>
      <c r="AY1864" s="175" t="s">
        <v>176</v>
      </c>
    </row>
    <row r="1865" spans="2:51" s="172" customFormat="1" ht="12">
      <c r="B1865" s="173"/>
      <c r="D1865" s="174" t="s">
        <v>187</v>
      </c>
      <c r="E1865" s="175" t="s">
        <v>3</v>
      </c>
      <c r="F1865" s="176" t="s">
        <v>2445</v>
      </c>
      <c r="H1865" s="177">
        <v>-1.8</v>
      </c>
      <c r="I1865" s="6"/>
      <c r="L1865" s="173"/>
      <c r="M1865" s="178"/>
      <c r="T1865" s="179"/>
      <c r="AT1865" s="175" t="s">
        <v>187</v>
      </c>
      <c r="AU1865" s="175" t="s">
        <v>79</v>
      </c>
      <c r="AV1865" s="172" t="s">
        <v>79</v>
      </c>
      <c r="AW1865" s="172" t="s">
        <v>33</v>
      </c>
      <c r="AX1865" s="172" t="s">
        <v>71</v>
      </c>
      <c r="AY1865" s="175" t="s">
        <v>176</v>
      </c>
    </row>
    <row r="1866" spans="2:51" s="180" customFormat="1" ht="12">
      <c r="B1866" s="181"/>
      <c r="D1866" s="174" t="s">
        <v>187</v>
      </c>
      <c r="E1866" s="182" t="s">
        <v>3</v>
      </c>
      <c r="F1866" s="183" t="s">
        <v>2492</v>
      </c>
      <c r="H1866" s="182" t="s">
        <v>3</v>
      </c>
      <c r="I1866" s="7"/>
      <c r="L1866" s="181"/>
      <c r="M1866" s="184"/>
      <c r="T1866" s="185"/>
      <c r="AT1866" s="182" t="s">
        <v>187</v>
      </c>
      <c r="AU1866" s="182" t="s">
        <v>79</v>
      </c>
      <c r="AV1866" s="180" t="s">
        <v>15</v>
      </c>
      <c r="AW1866" s="180" t="s">
        <v>33</v>
      </c>
      <c r="AX1866" s="180" t="s">
        <v>71</v>
      </c>
      <c r="AY1866" s="182" t="s">
        <v>176</v>
      </c>
    </row>
    <row r="1867" spans="2:51" s="172" customFormat="1" ht="12">
      <c r="B1867" s="173"/>
      <c r="D1867" s="174" t="s">
        <v>187</v>
      </c>
      <c r="E1867" s="175" t="s">
        <v>3</v>
      </c>
      <c r="F1867" s="176" t="s">
        <v>2493</v>
      </c>
      <c r="H1867" s="177">
        <v>42.8</v>
      </c>
      <c r="I1867" s="6"/>
      <c r="L1867" s="173"/>
      <c r="M1867" s="178"/>
      <c r="T1867" s="179"/>
      <c r="AT1867" s="175" t="s">
        <v>187</v>
      </c>
      <c r="AU1867" s="175" t="s">
        <v>79</v>
      </c>
      <c r="AV1867" s="172" t="s">
        <v>79</v>
      </c>
      <c r="AW1867" s="172" t="s">
        <v>33</v>
      </c>
      <c r="AX1867" s="172" t="s">
        <v>71</v>
      </c>
      <c r="AY1867" s="175" t="s">
        <v>176</v>
      </c>
    </row>
    <row r="1868" spans="2:51" s="172" customFormat="1" ht="12">
      <c r="B1868" s="173"/>
      <c r="D1868" s="174" t="s">
        <v>187</v>
      </c>
      <c r="E1868" s="175" t="s">
        <v>3</v>
      </c>
      <c r="F1868" s="176" t="s">
        <v>2494</v>
      </c>
      <c r="H1868" s="177">
        <v>-2.8</v>
      </c>
      <c r="I1868" s="6"/>
      <c r="L1868" s="173"/>
      <c r="M1868" s="178"/>
      <c r="T1868" s="179"/>
      <c r="AT1868" s="175" t="s">
        <v>187</v>
      </c>
      <c r="AU1868" s="175" t="s">
        <v>79</v>
      </c>
      <c r="AV1868" s="172" t="s">
        <v>79</v>
      </c>
      <c r="AW1868" s="172" t="s">
        <v>33</v>
      </c>
      <c r="AX1868" s="172" t="s">
        <v>71</v>
      </c>
      <c r="AY1868" s="175" t="s">
        <v>176</v>
      </c>
    </row>
    <row r="1869" spans="2:51" s="186" customFormat="1" ht="12">
      <c r="B1869" s="187"/>
      <c r="D1869" s="174" t="s">
        <v>187</v>
      </c>
      <c r="E1869" s="188" t="s">
        <v>3</v>
      </c>
      <c r="F1869" s="189" t="s">
        <v>206</v>
      </c>
      <c r="H1869" s="190">
        <v>792.53</v>
      </c>
      <c r="I1869" s="8"/>
      <c r="L1869" s="187"/>
      <c r="M1869" s="191"/>
      <c r="T1869" s="192"/>
      <c r="AT1869" s="188" t="s">
        <v>187</v>
      </c>
      <c r="AU1869" s="188" t="s">
        <v>79</v>
      </c>
      <c r="AV1869" s="186" t="s">
        <v>183</v>
      </c>
      <c r="AW1869" s="186" t="s">
        <v>33</v>
      </c>
      <c r="AX1869" s="186" t="s">
        <v>15</v>
      </c>
      <c r="AY1869" s="188" t="s">
        <v>176</v>
      </c>
    </row>
    <row r="1870" spans="2:63" s="151" customFormat="1" ht="22.9" customHeight="1">
      <c r="B1870" s="152"/>
      <c r="D1870" s="153" t="s">
        <v>70</v>
      </c>
      <c r="E1870" s="161" t="s">
        <v>2495</v>
      </c>
      <c r="F1870" s="161" t="s">
        <v>2496</v>
      </c>
      <c r="I1870" s="3"/>
      <c r="J1870" s="162">
        <f>BK1870</f>
        <v>0</v>
      </c>
      <c r="L1870" s="152"/>
      <c r="M1870" s="156"/>
      <c r="P1870" s="157">
        <f>SUM(P1871:P1927)</f>
        <v>0</v>
      </c>
      <c r="R1870" s="157">
        <f>SUM(R1871:R1927)</f>
        <v>0.36704450000000005</v>
      </c>
      <c r="T1870" s="158">
        <f>SUM(T1871:T1927)</f>
        <v>0</v>
      </c>
      <c r="AR1870" s="153" t="s">
        <v>79</v>
      </c>
      <c r="AT1870" s="159" t="s">
        <v>70</v>
      </c>
      <c r="AU1870" s="159" t="s">
        <v>15</v>
      </c>
      <c r="AY1870" s="153" t="s">
        <v>176</v>
      </c>
      <c r="BK1870" s="160">
        <f>SUM(BK1871:BK1927)</f>
        <v>0</v>
      </c>
    </row>
    <row r="1871" spans="2:65" s="99" customFormat="1" ht="33" customHeight="1">
      <c r="B1871" s="100"/>
      <c r="C1871" s="206" t="s">
        <v>2497</v>
      </c>
      <c r="D1871" s="206" t="s">
        <v>178</v>
      </c>
      <c r="E1871" s="207" t="s">
        <v>2498</v>
      </c>
      <c r="F1871" s="208" t="s">
        <v>2499</v>
      </c>
      <c r="G1871" s="209" t="s">
        <v>181</v>
      </c>
      <c r="H1871" s="210">
        <v>734.089</v>
      </c>
      <c r="I1871" s="4"/>
      <c r="J1871" s="211">
        <f>ROUND(I1871*H1871,2)</f>
        <v>0</v>
      </c>
      <c r="K1871" s="208" t="s">
        <v>182</v>
      </c>
      <c r="L1871" s="100"/>
      <c r="M1871" s="212" t="s">
        <v>3</v>
      </c>
      <c r="N1871" s="163" t="s">
        <v>42</v>
      </c>
      <c r="P1871" s="164">
        <f>O1871*H1871</f>
        <v>0</v>
      </c>
      <c r="Q1871" s="164">
        <v>0.0002</v>
      </c>
      <c r="R1871" s="164">
        <f>Q1871*H1871</f>
        <v>0.14681780000000003</v>
      </c>
      <c r="S1871" s="164">
        <v>0</v>
      </c>
      <c r="T1871" s="165">
        <f>S1871*H1871</f>
        <v>0</v>
      </c>
      <c r="AR1871" s="166" t="s">
        <v>288</v>
      </c>
      <c r="AT1871" s="166" t="s">
        <v>178</v>
      </c>
      <c r="AU1871" s="166" t="s">
        <v>79</v>
      </c>
      <c r="AY1871" s="92" t="s">
        <v>176</v>
      </c>
      <c r="BE1871" s="167">
        <f>IF(N1871="základní",J1871,0)</f>
        <v>0</v>
      </c>
      <c r="BF1871" s="167">
        <f>IF(N1871="snížená",J1871,0)</f>
        <v>0</v>
      </c>
      <c r="BG1871" s="167">
        <f>IF(N1871="zákl. přenesená",J1871,0)</f>
        <v>0</v>
      </c>
      <c r="BH1871" s="167">
        <f>IF(N1871="sníž. přenesená",J1871,0)</f>
        <v>0</v>
      </c>
      <c r="BI1871" s="167">
        <f>IF(N1871="nulová",J1871,0)</f>
        <v>0</v>
      </c>
      <c r="BJ1871" s="92" t="s">
        <v>15</v>
      </c>
      <c r="BK1871" s="167">
        <f>ROUND(I1871*H1871,2)</f>
        <v>0</v>
      </c>
      <c r="BL1871" s="92" t="s">
        <v>288</v>
      </c>
      <c r="BM1871" s="166" t="s">
        <v>2500</v>
      </c>
    </row>
    <row r="1872" spans="2:47" s="99" customFormat="1" ht="12">
      <c r="B1872" s="100"/>
      <c r="D1872" s="168" t="s">
        <v>185</v>
      </c>
      <c r="F1872" s="169" t="s">
        <v>2501</v>
      </c>
      <c r="I1872" s="5"/>
      <c r="L1872" s="100"/>
      <c r="M1872" s="170"/>
      <c r="T1872" s="171"/>
      <c r="AT1872" s="92" t="s">
        <v>185</v>
      </c>
      <c r="AU1872" s="92" t="s">
        <v>79</v>
      </c>
    </row>
    <row r="1873" spans="2:51" s="180" customFormat="1" ht="12">
      <c r="B1873" s="181"/>
      <c r="D1873" s="174" t="s">
        <v>187</v>
      </c>
      <c r="E1873" s="182" t="s">
        <v>3</v>
      </c>
      <c r="F1873" s="183" t="s">
        <v>2502</v>
      </c>
      <c r="H1873" s="182" t="s">
        <v>3</v>
      </c>
      <c r="I1873" s="7"/>
      <c r="L1873" s="181"/>
      <c r="M1873" s="184"/>
      <c r="T1873" s="185"/>
      <c r="AT1873" s="182" t="s">
        <v>187</v>
      </c>
      <c r="AU1873" s="182" t="s">
        <v>79</v>
      </c>
      <c r="AV1873" s="180" t="s">
        <v>15</v>
      </c>
      <c r="AW1873" s="180" t="s">
        <v>33</v>
      </c>
      <c r="AX1873" s="180" t="s">
        <v>71</v>
      </c>
      <c r="AY1873" s="182" t="s">
        <v>176</v>
      </c>
    </row>
    <row r="1874" spans="2:51" s="180" customFormat="1" ht="12">
      <c r="B1874" s="181"/>
      <c r="D1874" s="174" t="s">
        <v>187</v>
      </c>
      <c r="E1874" s="182" t="s">
        <v>3</v>
      </c>
      <c r="F1874" s="183" t="s">
        <v>762</v>
      </c>
      <c r="H1874" s="182" t="s">
        <v>3</v>
      </c>
      <c r="I1874" s="7"/>
      <c r="L1874" s="181"/>
      <c r="M1874" s="184"/>
      <c r="T1874" s="185"/>
      <c r="AT1874" s="182" t="s">
        <v>187</v>
      </c>
      <c r="AU1874" s="182" t="s">
        <v>79</v>
      </c>
      <c r="AV1874" s="180" t="s">
        <v>15</v>
      </c>
      <c r="AW1874" s="180" t="s">
        <v>33</v>
      </c>
      <c r="AX1874" s="180" t="s">
        <v>71</v>
      </c>
      <c r="AY1874" s="182" t="s">
        <v>176</v>
      </c>
    </row>
    <row r="1875" spans="2:51" s="180" customFormat="1" ht="12">
      <c r="B1875" s="181"/>
      <c r="D1875" s="174" t="s">
        <v>187</v>
      </c>
      <c r="E1875" s="182" t="s">
        <v>3</v>
      </c>
      <c r="F1875" s="183" t="s">
        <v>453</v>
      </c>
      <c r="H1875" s="182" t="s">
        <v>3</v>
      </c>
      <c r="I1875" s="7"/>
      <c r="L1875" s="181"/>
      <c r="M1875" s="184"/>
      <c r="T1875" s="185"/>
      <c r="AT1875" s="182" t="s">
        <v>187</v>
      </c>
      <c r="AU1875" s="182" t="s">
        <v>79</v>
      </c>
      <c r="AV1875" s="180" t="s">
        <v>15</v>
      </c>
      <c r="AW1875" s="180" t="s">
        <v>33</v>
      </c>
      <c r="AX1875" s="180" t="s">
        <v>71</v>
      </c>
      <c r="AY1875" s="182" t="s">
        <v>176</v>
      </c>
    </row>
    <row r="1876" spans="2:51" s="172" customFormat="1" ht="12">
      <c r="B1876" s="173"/>
      <c r="D1876" s="174" t="s">
        <v>187</v>
      </c>
      <c r="E1876" s="175" t="s">
        <v>3</v>
      </c>
      <c r="F1876" s="176" t="s">
        <v>2503</v>
      </c>
      <c r="H1876" s="177">
        <v>2033.67</v>
      </c>
      <c r="I1876" s="6"/>
      <c r="L1876" s="173"/>
      <c r="M1876" s="178"/>
      <c r="T1876" s="179"/>
      <c r="AT1876" s="175" t="s">
        <v>187</v>
      </c>
      <c r="AU1876" s="175" t="s">
        <v>79</v>
      </c>
      <c r="AV1876" s="172" t="s">
        <v>79</v>
      </c>
      <c r="AW1876" s="172" t="s">
        <v>33</v>
      </c>
      <c r="AX1876" s="172" t="s">
        <v>71</v>
      </c>
      <c r="AY1876" s="175" t="s">
        <v>176</v>
      </c>
    </row>
    <row r="1877" spans="2:51" s="180" customFormat="1" ht="12">
      <c r="B1877" s="181"/>
      <c r="D1877" s="174" t="s">
        <v>187</v>
      </c>
      <c r="E1877" s="182" t="s">
        <v>3</v>
      </c>
      <c r="F1877" s="183" t="s">
        <v>764</v>
      </c>
      <c r="H1877" s="182" t="s">
        <v>3</v>
      </c>
      <c r="I1877" s="7"/>
      <c r="L1877" s="181"/>
      <c r="M1877" s="184"/>
      <c r="T1877" s="185"/>
      <c r="AT1877" s="182" t="s">
        <v>187</v>
      </c>
      <c r="AU1877" s="182" t="s">
        <v>79</v>
      </c>
      <c r="AV1877" s="180" t="s">
        <v>15</v>
      </c>
      <c r="AW1877" s="180" t="s">
        <v>33</v>
      </c>
      <c r="AX1877" s="180" t="s">
        <v>71</v>
      </c>
      <c r="AY1877" s="182" t="s">
        <v>176</v>
      </c>
    </row>
    <row r="1878" spans="2:51" s="172" customFormat="1" ht="12">
      <c r="B1878" s="173"/>
      <c r="D1878" s="174" t="s">
        <v>187</v>
      </c>
      <c r="E1878" s="175" t="s">
        <v>3</v>
      </c>
      <c r="F1878" s="176" t="s">
        <v>765</v>
      </c>
      <c r="H1878" s="177">
        <v>-45.9</v>
      </c>
      <c r="I1878" s="6"/>
      <c r="L1878" s="173"/>
      <c r="M1878" s="178"/>
      <c r="T1878" s="179"/>
      <c r="AT1878" s="175" t="s">
        <v>187</v>
      </c>
      <c r="AU1878" s="175" t="s">
        <v>79</v>
      </c>
      <c r="AV1878" s="172" t="s">
        <v>79</v>
      </c>
      <c r="AW1878" s="172" t="s">
        <v>33</v>
      </c>
      <c r="AX1878" s="172" t="s">
        <v>71</v>
      </c>
      <c r="AY1878" s="175" t="s">
        <v>176</v>
      </c>
    </row>
    <row r="1879" spans="2:51" s="180" customFormat="1" ht="12">
      <c r="B1879" s="181"/>
      <c r="D1879" s="174" t="s">
        <v>187</v>
      </c>
      <c r="E1879" s="182" t="s">
        <v>3</v>
      </c>
      <c r="F1879" s="183" t="s">
        <v>766</v>
      </c>
      <c r="H1879" s="182" t="s">
        <v>3</v>
      </c>
      <c r="I1879" s="7"/>
      <c r="L1879" s="181"/>
      <c r="M1879" s="184"/>
      <c r="T1879" s="185"/>
      <c r="AT1879" s="182" t="s">
        <v>187</v>
      </c>
      <c r="AU1879" s="182" t="s">
        <v>79</v>
      </c>
      <c r="AV1879" s="180" t="s">
        <v>15</v>
      </c>
      <c r="AW1879" s="180" t="s">
        <v>33</v>
      </c>
      <c r="AX1879" s="180" t="s">
        <v>71</v>
      </c>
      <c r="AY1879" s="182" t="s">
        <v>176</v>
      </c>
    </row>
    <row r="1880" spans="2:51" s="172" customFormat="1" ht="12">
      <c r="B1880" s="173"/>
      <c r="D1880" s="174" t="s">
        <v>187</v>
      </c>
      <c r="E1880" s="175" t="s">
        <v>3</v>
      </c>
      <c r="F1880" s="176" t="s">
        <v>767</v>
      </c>
      <c r="H1880" s="177">
        <v>-30.8</v>
      </c>
      <c r="I1880" s="6"/>
      <c r="L1880" s="173"/>
      <c r="M1880" s="178"/>
      <c r="T1880" s="179"/>
      <c r="AT1880" s="175" t="s">
        <v>187</v>
      </c>
      <c r="AU1880" s="175" t="s">
        <v>79</v>
      </c>
      <c r="AV1880" s="172" t="s">
        <v>79</v>
      </c>
      <c r="AW1880" s="172" t="s">
        <v>33</v>
      </c>
      <c r="AX1880" s="172" t="s">
        <v>71</v>
      </c>
      <c r="AY1880" s="175" t="s">
        <v>176</v>
      </c>
    </row>
    <row r="1881" spans="2:51" s="172" customFormat="1" ht="12">
      <c r="B1881" s="173"/>
      <c r="D1881" s="174" t="s">
        <v>187</v>
      </c>
      <c r="E1881" s="175" t="s">
        <v>3</v>
      </c>
      <c r="F1881" s="176" t="s">
        <v>768</v>
      </c>
      <c r="H1881" s="177">
        <v>-60.8</v>
      </c>
      <c r="I1881" s="6"/>
      <c r="L1881" s="173"/>
      <c r="M1881" s="178"/>
      <c r="T1881" s="179"/>
      <c r="AT1881" s="175" t="s">
        <v>187</v>
      </c>
      <c r="AU1881" s="175" t="s">
        <v>79</v>
      </c>
      <c r="AV1881" s="172" t="s">
        <v>79</v>
      </c>
      <c r="AW1881" s="172" t="s">
        <v>33</v>
      </c>
      <c r="AX1881" s="172" t="s">
        <v>71</v>
      </c>
      <c r="AY1881" s="175" t="s">
        <v>176</v>
      </c>
    </row>
    <row r="1882" spans="2:51" s="172" customFormat="1" ht="12">
      <c r="B1882" s="173"/>
      <c r="D1882" s="174" t="s">
        <v>187</v>
      </c>
      <c r="E1882" s="175" t="s">
        <v>3</v>
      </c>
      <c r="F1882" s="176" t="s">
        <v>769</v>
      </c>
      <c r="H1882" s="177">
        <v>-36</v>
      </c>
      <c r="I1882" s="6"/>
      <c r="L1882" s="173"/>
      <c r="M1882" s="178"/>
      <c r="T1882" s="179"/>
      <c r="AT1882" s="175" t="s">
        <v>187</v>
      </c>
      <c r="AU1882" s="175" t="s">
        <v>79</v>
      </c>
      <c r="AV1882" s="172" t="s">
        <v>79</v>
      </c>
      <c r="AW1882" s="172" t="s">
        <v>33</v>
      </c>
      <c r="AX1882" s="172" t="s">
        <v>71</v>
      </c>
      <c r="AY1882" s="175" t="s">
        <v>176</v>
      </c>
    </row>
    <row r="1883" spans="2:51" s="172" customFormat="1" ht="12">
      <c r="B1883" s="173"/>
      <c r="D1883" s="174" t="s">
        <v>187</v>
      </c>
      <c r="E1883" s="175" t="s">
        <v>3</v>
      </c>
      <c r="F1883" s="176" t="s">
        <v>770</v>
      </c>
      <c r="H1883" s="177">
        <v>-36.4</v>
      </c>
      <c r="I1883" s="6"/>
      <c r="L1883" s="173"/>
      <c r="M1883" s="178"/>
      <c r="T1883" s="179"/>
      <c r="AT1883" s="175" t="s">
        <v>187</v>
      </c>
      <c r="AU1883" s="175" t="s">
        <v>79</v>
      </c>
      <c r="AV1883" s="172" t="s">
        <v>79</v>
      </c>
      <c r="AW1883" s="172" t="s">
        <v>33</v>
      </c>
      <c r="AX1883" s="172" t="s">
        <v>71</v>
      </c>
      <c r="AY1883" s="175" t="s">
        <v>176</v>
      </c>
    </row>
    <row r="1884" spans="2:51" s="172" customFormat="1" ht="12">
      <c r="B1884" s="173"/>
      <c r="D1884" s="174" t="s">
        <v>187</v>
      </c>
      <c r="E1884" s="175" t="s">
        <v>3</v>
      </c>
      <c r="F1884" s="176" t="s">
        <v>771</v>
      </c>
      <c r="H1884" s="177">
        <v>-4</v>
      </c>
      <c r="I1884" s="6"/>
      <c r="L1884" s="173"/>
      <c r="M1884" s="178"/>
      <c r="T1884" s="179"/>
      <c r="AT1884" s="175" t="s">
        <v>187</v>
      </c>
      <c r="AU1884" s="175" t="s">
        <v>79</v>
      </c>
      <c r="AV1884" s="172" t="s">
        <v>79</v>
      </c>
      <c r="AW1884" s="172" t="s">
        <v>33</v>
      </c>
      <c r="AX1884" s="172" t="s">
        <v>71</v>
      </c>
      <c r="AY1884" s="175" t="s">
        <v>176</v>
      </c>
    </row>
    <row r="1885" spans="2:51" s="172" customFormat="1" ht="12">
      <c r="B1885" s="173"/>
      <c r="D1885" s="174" t="s">
        <v>187</v>
      </c>
      <c r="E1885" s="175" t="s">
        <v>3</v>
      </c>
      <c r="F1885" s="176" t="s">
        <v>772</v>
      </c>
      <c r="H1885" s="177">
        <v>-9.6</v>
      </c>
      <c r="I1885" s="6"/>
      <c r="L1885" s="173"/>
      <c r="M1885" s="178"/>
      <c r="T1885" s="179"/>
      <c r="AT1885" s="175" t="s">
        <v>187</v>
      </c>
      <c r="AU1885" s="175" t="s">
        <v>79</v>
      </c>
      <c r="AV1885" s="172" t="s">
        <v>79</v>
      </c>
      <c r="AW1885" s="172" t="s">
        <v>33</v>
      </c>
      <c r="AX1885" s="172" t="s">
        <v>71</v>
      </c>
      <c r="AY1885" s="175" t="s">
        <v>176</v>
      </c>
    </row>
    <row r="1886" spans="2:51" s="172" customFormat="1" ht="12">
      <c r="B1886" s="173"/>
      <c r="D1886" s="174" t="s">
        <v>187</v>
      </c>
      <c r="E1886" s="175" t="s">
        <v>3</v>
      </c>
      <c r="F1886" s="176" t="s">
        <v>773</v>
      </c>
      <c r="H1886" s="177">
        <v>-8.16</v>
      </c>
      <c r="I1886" s="6"/>
      <c r="L1886" s="173"/>
      <c r="M1886" s="178"/>
      <c r="T1886" s="179"/>
      <c r="AT1886" s="175" t="s">
        <v>187</v>
      </c>
      <c r="AU1886" s="175" t="s">
        <v>79</v>
      </c>
      <c r="AV1886" s="172" t="s">
        <v>79</v>
      </c>
      <c r="AW1886" s="172" t="s">
        <v>33</v>
      </c>
      <c r="AX1886" s="172" t="s">
        <v>71</v>
      </c>
      <c r="AY1886" s="175" t="s">
        <v>176</v>
      </c>
    </row>
    <row r="1887" spans="2:51" s="180" customFormat="1" ht="12">
      <c r="B1887" s="181"/>
      <c r="D1887" s="174" t="s">
        <v>187</v>
      </c>
      <c r="E1887" s="182" t="s">
        <v>3</v>
      </c>
      <c r="F1887" s="183" t="s">
        <v>774</v>
      </c>
      <c r="H1887" s="182" t="s">
        <v>3</v>
      </c>
      <c r="I1887" s="7"/>
      <c r="L1887" s="181"/>
      <c r="M1887" s="184"/>
      <c r="T1887" s="185"/>
      <c r="AT1887" s="182" t="s">
        <v>187</v>
      </c>
      <c r="AU1887" s="182" t="s">
        <v>79</v>
      </c>
      <c r="AV1887" s="180" t="s">
        <v>15</v>
      </c>
      <c r="AW1887" s="180" t="s">
        <v>33</v>
      </c>
      <c r="AX1887" s="180" t="s">
        <v>71</v>
      </c>
      <c r="AY1887" s="182" t="s">
        <v>176</v>
      </c>
    </row>
    <row r="1888" spans="2:51" s="172" customFormat="1" ht="12">
      <c r="B1888" s="173"/>
      <c r="D1888" s="174" t="s">
        <v>187</v>
      </c>
      <c r="E1888" s="175" t="s">
        <v>3</v>
      </c>
      <c r="F1888" s="176" t="s">
        <v>775</v>
      </c>
      <c r="H1888" s="177">
        <v>-2.233</v>
      </c>
      <c r="I1888" s="6"/>
      <c r="L1888" s="173"/>
      <c r="M1888" s="178"/>
      <c r="T1888" s="179"/>
      <c r="AT1888" s="175" t="s">
        <v>187</v>
      </c>
      <c r="AU1888" s="175" t="s">
        <v>79</v>
      </c>
      <c r="AV1888" s="172" t="s">
        <v>79</v>
      </c>
      <c r="AW1888" s="172" t="s">
        <v>33</v>
      </c>
      <c r="AX1888" s="172" t="s">
        <v>71</v>
      </c>
      <c r="AY1888" s="175" t="s">
        <v>176</v>
      </c>
    </row>
    <row r="1889" spans="2:51" s="180" customFormat="1" ht="12">
      <c r="B1889" s="181"/>
      <c r="D1889" s="174" t="s">
        <v>187</v>
      </c>
      <c r="E1889" s="182" t="s">
        <v>3</v>
      </c>
      <c r="F1889" s="183" t="s">
        <v>776</v>
      </c>
      <c r="H1889" s="182" t="s">
        <v>3</v>
      </c>
      <c r="I1889" s="7"/>
      <c r="L1889" s="181"/>
      <c r="M1889" s="184"/>
      <c r="T1889" s="185"/>
      <c r="AT1889" s="182" t="s">
        <v>187</v>
      </c>
      <c r="AU1889" s="182" t="s">
        <v>79</v>
      </c>
      <c r="AV1889" s="180" t="s">
        <v>15</v>
      </c>
      <c r="AW1889" s="180" t="s">
        <v>33</v>
      </c>
      <c r="AX1889" s="180" t="s">
        <v>71</v>
      </c>
      <c r="AY1889" s="182" t="s">
        <v>176</v>
      </c>
    </row>
    <row r="1890" spans="2:51" s="172" customFormat="1" ht="45">
      <c r="B1890" s="173"/>
      <c r="D1890" s="174" t="s">
        <v>187</v>
      </c>
      <c r="E1890" s="175" t="s">
        <v>3</v>
      </c>
      <c r="F1890" s="176" t="s">
        <v>777</v>
      </c>
      <c r="H1890" s="177">
        <v>-83.693</v>
      </c>
      <c r="I1890" s="6"/>
      <c r="L1890" s="173"/>
      <c r="M1890" s="178"/>
      <c r="T1890" s="179"/>
      <c r="AT1890" s="175" t="s">
        <v>187</v>
      </c>
      <c r="AU1890" s="175" t="s">
        <v>79</v>
      </c>
      <c r="AV1890" s="172" t="s">
        <v>79</v>
      </c>
      <c r="AW1890" s="172" t="s">
        <v>33</v>
      </c>
      <c r="AX1890" s="172" t="s">
        <v>71</v>
      </c>
      <c r="AY1890" s="175" t="s">
        <v>176</v>
      </c>
    </row>
    <row r="1891" spans="2:51" s="172" customFormat="1" ht="12">
      <c r="B1891" s="173"/>
      <c r="D1891" s="174" t="s">
        <v>187</v>
      </c>
      <c r="E1891" s="175" t="s">
        <v>3</v>
      </c>
      <c r="F1891" s="176" t="s">
        <v>778</v>
      </c>
      <c r="H1891" s="177">
        <v>-3.9</v>
      </c>
      <c r="I1891" s="6"/>
      <c r="L1891" s="173"/>
      <c r="M1891" s="178"/>
      <c r="T1891" s="179"/>
      <c r="AT1891" s="175" t="s">
        <v>187</v>
      </c>
      <c r="AU1891" s="175" t="s">
        <v>79</v>
      </c>
      <c r="AV1891" s="172" t="s">
        <v>79</v>
      </c>
      <c r="AW1891" s="172" t="s">
        <v>33</v>
      </c>
      <c r="AX1891" s="172" t="s">
        <v>71</v>
      </c>
      <c r="AY1891" s="175" t="s">
        <v>176</v>
      </c>
    </row>
    <row r="1892" spans="2:51" s="180" customFormat="1" ht="12">
      <c r="B1892" s="181"/>
      <c r="D1892" s="174" t="s">
        <v>187</v>
      </c>
      <c r="E1892" s="182" t="s">
        <v>3</v>
      </c>
      <c r="F1892" s="183" t="s">
        <v>779</v>
      </c>
      <c r="H1892" s="182" t="s">
        <v>3</v>
      </c>
      <c r="I1892" s="7"/>
      <c r="L1892" s="181"/>
      <c r="M1892" s="184"/>
      <c r="T1892" s="185"/>
      <c r="AT1892" s="182" t="s">
        <v>187</v>
      </c>
      <c r="AU1892" s="182" t="s">
        <v>79</v>
      </c>
      <c r="AV1892" s="180" t="s">
        <v>15</v>
      </c>
      <c r="AW1892" s="180" t="s">
        <v>33</v>
      </c>
      <c r="AX1892" s="180" t="s">
        <v>71</v>
      </c>
      <c r="AY1892" s="182" t="s">
        <v>176</v>
      </c>
    </row>
    <row r="1893" spans="2:51" s="172" customFormat="1" ht="12">
      <c r="B1893" s="173"/>
      <c r="D1893" s="174" t="s">
        <v>187</v>
      </c>
      <c r="E1893" s="175" t="s">
        <v>3</v>
      </c>
      <c r="F1893" s="176" t="s">
        <v>780</v>
      </c>
      <c r="H1893" s="177">
        <v>2.19</v>
      </c>
      <c r="I1893" s="6"/>
      <c r="L1893" s="173"/>
      <c r="M1893" s="178"/>
      <c r="T1893" s="179"/>
      <c r="AT1893" s="175" t="s">
        <v>187</v>
      </c>
      <c r="AU1893" s="175" t="s">
        <v>79</v>
      </c>
      <c r="AV1893" s="172" t="s">
        <v>79</v>
      </c>
      <c r="AW1893" s="172" t="s">
        <v>33</v>
      </c>
      <c r="AX1893" s="172" t="s">
        <v>71</v>
      </c>
      <c r="AY1893" s="175" t="s">
        <v>176</v>
      </c>
    </row>
    <row r="1894" spans="2:51" s="172" customFormat="1" ht="12">
      <c r="B1894" s="173"/>
      <c r="D1894" s="174" t="s">
        <v>187</v>
      </c>
      <c r="E1894" s="175" t="s">
        <v>3</v>
      </c>
      <c r="F1894" s="176" t="s">
        <v>781</v>
      </c>
      <c r="H1894" s="177">
        <v>3.18</v>
      </c>
      <c r="I1894" s="6"/>
      <c r="L1894" s="173"/>
      <c r="M1894" s="178"/>
      <c r="T1894" s="179"/>
      <c r="AT1894" s="175" t="s">
        <v>187</v>
      </c>
      <c r="AU1894" s="175" t="s">
        <v>79</v>
      </c>
      <c r="AV1894" s="172" t="s">
        <v>79</v>
      </c>
      <c r="AW1894" s="172" t="s">
        <v>33</v>
      </c>
      <c r="AX1894" s="172" t="s">
        <v>71</v>
      </c>
      <c r="AY1894" s="175" t="s">
        <v>176</v>
      </c>
    </row>
    <row r="1895" spans="2:51" s="172" customFormat="1" ht="12">
      <c r="B1895" s="173"/>
      <c r="D1895" s="174" t="s">
        <v>187</v>
      </c>
      <c r="E1895" s="175" t="s">
        <v>3</v>
      </c>
      <c r="F1895" s="176" t="s">
        <v>782</v>
      </c>
      <c r="H1895" s="177">
        <v>2.375</v>
      </c>
      <c r="I1895" s="6"/>
      <c r="L1895" s="173"/>
      <c r="M1895" s="178"/>
      <c r="T1895" s="179"/>
      <c r="AT1895" s="175" t="s">
        <v>187</v>
      </c>
      <c r="AU1895" s="175" t="s">
        <v>79</v>
      </c>
      <c r="AV1895" s="172" t="s">
        <v>79</v>
      </c>
      <c r="AW1895" s="172" t="s">
        <v>33</v>
      </c>
      <c r="AX1895" s="172" t="s">
        <v>71</v>
      </c>
      <c r="AY1895" s="175" t="s">
        <v>176</v>
      </c>
    </row>
    <row r="1896" spans="2:51" s="172" customFormat="1" ht="12">
      <c r="B1896" s="173"/>
      <c r="D1896" s="174" t="s">
        <v>187</v>
      </c>
      <c r="E1896" s="175" t="s">
        <v>3</v>
      </c>
      <c r="F1896" s="176" t="s">
        <v>783</v>
      </c>
      <c r="H1896" s="177">
        <v>1.77</v>
      </c>
      <c r="I1896" s="6"/>
      <c r="L1896" s="173"/>
      <c r="M1896" s="178"/>
      <c r="T1896" s="179"/>
      <c r="AT1896" s="175" t="s">
        <v>187</v>
      </c>
      <c r="AU1896" s="175" t="s">
        <v>79</v>
      </c>
      <c r="AV1896" s="172" t="s">
        <v>79</v>
      </c>
      <c r="AW1896" s="172" t="s">
        <v>33</v>
      </c>
      <c r="AX1896" s="172" t="s">
        <v>71</v>
      </c>
      <c r="AY1896" s="175" t="s">
        <v>176</v>
      </c>
    </row>
    <row r="1897" spans="2:51" s="172" customFormat="1" ht="12">
      <c r="B1897" s="173"/>
      <c r="D1897" s="174" t="s">
        <v>187</v>
      </c>
      <c r="E1897" s="175" t="s">
        <v>3</v>
      </c>
      <c r="F1897" s="176" t="s">
        <v>784</v>
      </c>
      <c r="H1897" s="177">
        <v>3.72</v>
      </c>
      <c r="I1897" s="6"/>
      <c r="L1897" s="173"/>
      <c r="M1897" s="178"/>
      <c r="T1897" s="179"/>
      <c r="AT1897" s="175" t="s">
        <v>187</v>
      </c>
      <c r="AU1897" s="175" t="s">
        <v>79</v>
      </c>
      <c r="AV1897" s="172" t="s">
        <v>79</v>
      </c>
      <c r="AW1897" s="172" t="s">
        <v>33</v>
      </c>
      <c r="AX1897" s="172" t="s">
        <v>71</v>
      </c>
      <c r="AY1897" s="175" t="s">
        <v>176</v>
      </c>
    </row>
    <row r="1898" spans="2:51" s="172" customFormat="1" ht="12">
      <c r="B1898" s="173"/>
      <c r="D1898" s="174" t="s">
        <v>187</v>
      </c>
      <c r="E1898" s="175" t="s">
        <v>3</v>
      </c>
      <c r="F1898" s="176" t="s">
        <v>785</v>
      </c>
      <c r="H1898" s="177">
        <v>2.325</v>
      </c>
      <c r="I1898" s="6"/>
      <c r="L1898" s="173"/>
      <c r="M1898" s="178"/>
      <c r="T1898" s="179"/>
      <c r="AT1898" s="175" t="s">
        <v>187</v>
      </c>
      <c r="AU1898" s="175" t="s">
        <v>79</v>
      </c>
      <c r="AV1898" s="172" t="s">
        <v>79</v>
      </c>
      <c r="AW1898" s="172" t="s">
        <v>33</v>
      </c>
      <c r="AX1898" s="172" t="s">
        <v>71</v>
      </c>
      <c r="AY1898" s="175" t="s">
        <v>176</v>
      </c>
    </row>
    <row r="1899" spans="2:51" s="172" customFormat="1" ht="12">
      <c r="B1899" s="173"/>
      <c r="D1899" s="174" t="s">
        <v>187</v>
      </c>
      <c r="E1899" s="175" t="s">
        <v>3</v>
      </c>
      <c r="F1899" s="176" t="s">
        <v>786</v>
      </c>
      <c r="H1899" s="177">
        <v>1.86</v>
      </c>
      <c r="I1899" s="6"/>
      <c r="L1899" s="173"/>
      <c r="M1899" s="178"/>
      <c r="T1899" s="179"/>
      <c r="AT1899" s="175" t="s">
        <v>187</v>
      </c>
      <c r="AU1899" s="175" t="s">
        <v>79</v>
      </c>
      <c r="AV1899" s="172" t="s">
        <v>79</v>
      </c>
      <c r="AW1899" s="172" t="s">
        <v>33</v>
      </c>
      <c r="AX1899" s="172" t="s">
        <v>71</v>
      </c>
      <c r="AY1899" s="175" t="s">
        <v>176</v>
      </c>
    </row>
    <row r="1900" spans="2:51" s="172" customFormat="1" ht="12">
      <c r="B1900" s="173"/>
      <c r="D1900" s="174" t="s">
        <v>187</v>
      </c>
      <c r="E1900" s="175" t="s">
        <v>3</v>
      </c>
      <c r="F1900" s="176" t="s">
        <v>787</v>
      </c>
      <c r="H1900" s="177">
        <v>8.85</v>
      </c>
      <c r="I1900" s="6"/>
      <c r="L1900" s="173"/>
      <c r="M1900" s="178"/>
      <c r="T1900" s="179"/>
      <c r="AT1900" s="175" t="s">
        <v>187</v>
      </c>
      <c r="AU1900" s="175" t="s">
        <v>79</v>
      </c>
      <c r="AV1900" s="172" t="s">
        <v>79</v>
      </c>
      <c r="AW1900" s="172" t="s">
        <v>33</v>
      </c>
      <c r="AX1900" s="172" t="s">
        <v>71</v>
      </c>
      <c r="AY1900" s="175" t="s">
        <v>176</v>
      </c>
    </row>
    <row r="1901" spans="2:51" s="172" customFormat="1" ht="12">
      <c r="B1901" s="173"/>
      <c r="D1901" s="174" t="s">
        <v>187</v>
      </c>
      <c r="E1901" s="175" t="s">
        <v>3</v>
      </c>
      <c r="F1901" s="176" t="s">
        <v>788</v>
      </c>
      <c r="H1901" s="177">
        <v>6.57</v>
      </c>
      <c r="I1901" s="6"/>
      <c r="L1901" s="173"/>
      <c r="M1901" s="178"/>
      <c r="T1901" s="179"/>
      <c r="AT1901" s="175" t="s">
        <v>187</v>
      </c>
      <c r="AU1901" s="175" t="s">
        <v>79</v>
      </c>
      <c r="AV1901" s="172" t="s">
        <v>79</v>
      </c>
      <c r="AW1901" s="172" t="s">
        <v>33</v>
      </c>
      <c r="AX1901" s="172" t="s">
        <v>71</v>
      </c>
      <c r="AY1901" s="175" t="s">
        <v>176</v>
      </c>
    </row>
    <row r="1902" spans="2:51" s="172" customFormat="1" ht="12">
      <c r="B1902" s="173"/>
      <c r="D1902" s="174" t="s">
        <v>187</v>
      </c>
      <c r="E1902" s="175" t="s">
        <v>3</v>
      </c>
      <c r="F1902" s="176" t="s">
        <v>789</v>
      </c>
      <c r="H1902" s="177">
        <v>1.545</v>
      </c>
      <c r="I1902" s="6"/>
      <c r="L1902" s="173"/>
      <c r="M1902" s="178"/>
      <c r="T1902" s="179"/>
      <c r="AT1902" s="175" t="s">
        <v>187</v>
      </c>
      <c r="AU1902" s="175" t="s">
        <v>79</v>
      </c>
      <c r="AV1902" s="172" t="s">
        <v>79</v>
      </c>
      <c r="AW1902" s="172" t="s">
        <v>33</v>
      </c>
      <c r="AX1902" s="172" t="s">
        <v>71</v>
      </c>
      <c r="AY1902" s="175" t="s">
        <v>176</v>
      </c>
    </row>
    <row r="1903" spans="2:51" s="172" customFormat="1" ht="12">
      <c r="B1903" s="173"/>
      <c r="D1903" s="174" t="s">
        <v>187</v>
      </c>
      <c r="E1903" s="175" t="s">
        <v>3</v>
      </c>
      <c r="F1903" s="176" t="s">
        <v>790</v>
      </c>
      <c r="H1903" s="177">
        <v>2.25</v>
      </c>
      <c r="I1903" s="6"/>
      <c r="L1903" s="173"/>
      <c r="M1903" s="178"/>
      <c r="T1903" s="179"/>
      <c r="AT1903" s="175" t="s">
        <v>187</v>
      </c>
      <c r="AU1903" s="175" t="s">
        <v>79</v>
      </c>
      <c r="AV1903" s="172" t="s">
        <v>79</v>
      </c>
      <c r="AW1903" s="172" t="s">
        <v>33</v>
      </c>
      <c r="AX1903" s="172" t="s">
        <v>71</v>
      </c>
      <c r="AY1903" s="175" t="s">
        <v>176</v>
      </c>
    </row>
    <row r="1904" spans="2:51" s="172" customFormat="1" ht="12">
      <c r="B1904" s="173"/>
      <c r="D1904" s="174" t="s">
        <v>187</v>
      </c>
      <c r="E1904" s="175" t="s">
        <v>3</v>
      </c>
      <c r="F1904" s="176" t="s">
        <v>791</v>
      </c>
      <c r="H1904" s="177">
        <v>3.54</v>
      </c>
      <c r="I1904" s="6"/>
      <c r="L1904" s="173"/>
      <c r="M1904" s="178"/>
      <c r="T1904" s="179"/>
      <c r="AT1904" s="175" t="s">
        <v>187</v>
      </c>
      <c r="AU1904" s="175" t="s">
        <v>79</v>
      </c>
      <c r="AV1904" s="172" t="s">
        <v>79</v>
      </c>
      <c r="AW1904" s="172" t="s">
        <v>33</v>
      </c>
      <c r="AX1904" s="172" t="s">
        <v>71</v>
      </c>
      <c r="AY1904" s="175" t="s">
        <v>176</v>
      </c>
    </row>
    <row r="1905" spans="2:51" s="172" customFormat="1" ht="12">
      <c r="B1905" s="173"/>
      <c r="D1905" s="174" t="s">
        <v>187</v>
      </c>
      <c r="E1905" s="175" t="s">
        <v>3</v>
      </c>
      <c r="F1905" s="176" t="s">
        <v>792</v>
      </c>
      <c r="H1905" s="177">
        <v>3</v>
      </c>
      <c r="I1905" s="6"/>
      <c r="L1905" s="173"/>
      <c r="M1905" s="178"/>
      <c r="T1905" s="179"/>
      <c r="AT1905" s="175" t="s">
        <v>187</v>
      </c>
      <c r="AU1905" s="175" t="s">
        <v>79</v>
      </c>
      <c r="AV1905" s="172" t="s">
        <v>79</v>
      </c>
      <c r="AW1905" s="172" t="s">
        <v>33</v>
      </c>
      <c r="AX1905" s="172" t="s">
        <v>71</v>
      </c>
      <c r="AY1905" s="175" t="s">
        <v>176</v>
      </c>
    </row>
    <row r="1906" spans="2:51" s="172" customFormat="1" ht="12">
      <c r="B1906" s="173"/>
      <c r="D1906" s="174" t="s">
        <v>187</v>
      </c>
      <c r="E1906" s="175" t="s">
        <v>3</v>
      </c>
      <c r="F1906" s="176" t="s">
        <v>793</v>
      </c>
      <c r="H1906" s="177">
        <v>2.07</v>
      </c>
      <c r="I1906" s="6"/>
      <c r="L1906" s="173"/>
      <c r="M1906" s="178"/>
      <c r="T1906" s="179"/>
      <c r="AT1906" s="175" t="s">
        <v>187</v>
      </c>
      <c r="AU1906" s="175" t="s">
        <v>79</v>
      </c>
      <c r="AV1906" s="172" t="s">
        <v>79</v>
      </c>
      <c r="AW1906" s="172" t="s">
        <v>33</v>
      </c>
      <c r="AX1906" s="172" t="s">
        <v>71</v>
      </c>
      <c r="AY1906" s="175" t="s">
        <v>176</v>
      </c>
    </row>
    <row r="1907" spans="2:51" s="195" customFormat="1" ht="12">
      <c r="B1907" s="196"/>
      <c r="D1907" s="174" t="s">
        <v>187</v>
      </c>
      <c r="E1907" s="197" t="s">
        <v>3</v>
      </c>
      <c r="F1907" s="198" t="s">
        <v>794</v>
      </c>
      <c r="H1907" s="199">
        <v>1757.4289999999999</v>
      </c>
      <c r="I1907" s="10"/>
      <c r="L1907" s="196"/>
      <c r="M1907" s="200"/>
      <c r="T1907" s="201"/>
      <c r="AT1907" s="197" t="s">
        <v>187</v>
      </c>
      <c r="AU1907" s="197" t="s">
        <v>79</v>
      </c>
      <c r="AV1907" s="195" t="s">
        <v>195</v>
      </c>
      <c r="AW1907" s="195" t="s">
        <v>33</v>
      </c>
      <c r="AX1907" s="195" t="s">
        <v>71</v>
      </c>
      <c r="AY1907" s="197" t="s">
        <v>176</v>
      </c>
    </row>
    <row r="1908" spans="2:51" s="180" customFormat="1" ht="12">
      <c r="B1908" s="181"/>
      <c r="D1908" s="174" t="s">
        <v>187</v>
      </c>
      <c r="E1908" s="182" t="s">
        <v>3</v>
      </c>
      <c r="F1908" s="183" t="s">
        <v>457</v>
      </c>
      <c r="H1908" s="182" t="s">
        <v>3</v>
      </c>
      <c r="I1908" s="7"/>
      <c r="L1908" s="181"/>
      <c r="M1908" s="184"/>
      <c r="T1908" s="185"/>
      <c r="AT1908" s="182" t="s">
        <v>187</v>
      </c>
      <c r="AU1908" s="182" t="s">
        <v>79</v>
      </c>
      <c r="AV1908" s="180" t="s">
        <v>15</v>
      </c>
      <c r="AW1908" s="180" t="s">
        <v>33</v>
      </c>
      <c r="AX1908" s="180" t="s">
        <v>71</v>
      </c>
      <c r="AY1908" s="182" t="s">
        <v>176</v>
      </c>
    </row>
    <row r="1909" spans="2:51" s="172" customFormat="1" ht="12">
      <c r="B1909" s="173"/>
      <c r="D1909" s="174" t="s">
        <v>187</v>
      </c>
      <c r="E1909" s="175" t="s">
        <v>3</v>
      </c>
      <c r="F1909" s="176" t="s">
        <v>795</v>
      </c>
      <c r="H1909" s="177">
        <v>108</v>
      </c>
      <c r="I1909" s="6"/>
      <c r="L1909" s="173"/>
      <c r="M1909" s="178"/>
      <c r="T1909" s="179"/>
      <c r="AT1909" s="175" t="s">
        <v>187</v>
      </c>
      <c r="AU1909" s="175" t="s">
        <v>79</v>
      </c>
      <c r="AV1909" s="172" t="s">
        <v>79</v>
      </c>
      <c r="AW1909" s="172" t="s">
        <v>33</v>
      </c>
      <c r="AX1909" s="172" t="s">
        <v>71</v>
      </c>
      <c r="AY1909" s="175" t="s">
        <v>176</v>
      </c>
    </row>
    <row r="1910" spans="2:51" s="180" customFormat="1" ht="12">
      <c r="B1910" s="181"/>
      <c r="D1910" s="174" t="s">
        <v>187</v>
      </c>
      <c r="E1910" s="182" t="s">
        <v>3</v>
      </c>
      <c r="F1910" s="183" t="s">
        <v>776</v>
      </c>
      <c r="H1910" s="182" t="s">
        <v>3</v>
      </c>
      <c r="I1910" s="7"/>
      <c r="L1910" s="181"/>
      <c r="M1910" s="184"/>
      <c r="T1910" s="185"/>
      <c r="AT1910" s="182" t="s">
        <v>187</v>
      </c>
      <c r="AU1910" s="182" t="s">
        <v>79</v>
      </c>
      <c r="AV1910" s="180" t="s">
        <v>15</v>
      </c>
      <c r="AW1910" s="180" t="s">
        <v>33</v>
      </c>
      <c r="AX1910" s="180" t="s">
        <v>71</v>
      </c>
      <c r="AY1910" s="182" t="s">
        <v>176</v>
      </c>
    </row>
    <row r="1911" spans="2:51" s="172" customFormat="1" ht="12">
      <c r="B1911" s="173"/>
      <c r="D1911" s="174" t="s">
        <v>187</v>
      </c>
      <c r="E1911" s="175" t="s">
        <v>3</v>
      </c>
      <c r="F1911" s="176" t="s">
        <v>459</v>
      </c>
      <c r="H1911" s="177">
        <v>-8</v>
      </c>
      <c r="I1911" s="6"/>
      <c r="L1911" s="173"/>
      <c r="M1911" s="178"/>
      <c r="T1911" s="179"/>
      <c r="AT1911" s="175" t="s">
        <v>187</v>
      </c>
      <c r="AU1911" s="175" t="s">
        <v>79</v>
      </c>
      <c r="AV1911" s="172" t="s">
        <v>79</v>
      </c>
      <c r="AW1911" s="172" t="s">
        <v>33</v>
      </c>
      <c r="AX1911" s="172" t="s">
        <v>71</v>
      </c>
      <c r="AY1911" s="175" t="s">
        <v>176</v>
      </c>
    </row>
    <row r="1912" spans="2:51" s="180" customFormat="1" ht="12">
      <c r="B1912" s="181"/>
      <c r="D1912" s="174" t="s">
        <v>187</v>
      </c>
      <c r="E1912" s="182" t="s">
        <v>3</v>
      </c>
      <c r="F1912" s="183" t="s">
        <v>779</v>
      </c>
      <c r="H1912" s="182" t="s">
        <v>3</v>
      </c>
      <c r="I1912" s="7"/>
      <c r="L1912" s="181"/>
      <c r="M1912" s="184"/>
      <c r="T1912" s="185"/>
      <c r="AT1912" s="182" t="s">
        <v>187</v>
      </c>
      <c r="AU1912" s="182" t="s">
        <v>79</v>
      </c>
      <c r="AV1912" s="180" t="s">
        <v>15</v>
      </c>
      <c r="AW1912" s="180" t="s">
        <v>33</v>
      </c>
      <c r="AX1912" s="180" t="s">
        <v>71</v>
      </c>
      <c r="AY1912" s="182" t="s">
        <v>176</v>
      </c>
    </row>
    <row r="1913" spans="2:51" s="172" customFormat="1" ht="22.5">
      <c r="B1913" s="173"/>
      <c r="D1913" s="174" t="s">
        <v>187</v>
      </c>
      <c r="E1913" s="175" t="s">
        <v>3</v>
      </c>
      <c r="F1913" s="176" t="s">
        <v>796</v>
      </c>
      <c r="H1913" s="177">
        <v>5.31</v>
      </c>
      <c r="I1913" s="6"/>
      <c r="L1913" s="173"/>
      <c r="M1913" s="178"/>
      <c r="T1913" s="179"/>
      <c r="AT1913" s="175" t="s">
        <v>187</v>
      </c>
      <c r="AU1913" s="175" t="s">
        <v>79</v>
      </c>
      <c r="AV1913" s="172" t="s">
        <v>79</v>
      </c>
      <c r="AW1913" s="172" t="s">
        <v>33</v>
      </c>
      <c r="AX1913" s="172" t="s">
        <v>71</v>
      </c>
      <c r="AY1913" s="175" t="s">
        <v>176</v>
      </c>
    </row>
    <row r="1914" spans="2:51" s="195" customFormat="1" ht="12">
      <c r="B1914" s="196"/>
      <c r="D1914" s="174" t="s">
        <v>187</v>
      </c>
      <c r="E1914" s="197" t="s">
        <v>3</v>
      </c>
      <c r="F1914" s="198" t="s">
        <v>794</v>
      </c>
      <c r="H1914" s="199">
        <v>105.31</v>
      </c>
      <c r="I1914" s="10"/>
      <c r="L1914" s="196"/>
      <c r="M1914" s="200"/>
      <c r="T1914" s="201"/>
      <c r="AT1914" s="197" t="s">
        <v>187</v>
      </c>
      <c r="AU1914" s="197" t="s">
        <v>79</v>
      </c>
      <c r="AV1914" s="195" t="s">
        <v>195</v>
      </c>
      <c r="AW1914" s="195" t="s">
        <v>33</v>
      </c>
      <c r="AX1914" s="195" t="s">
        <v>71</v>
      </c>
      <c r="AY1914" s="197" t="s">
        <v>176</v>
      </c>
    </row>
    <row r="1915" spans="2:51" s="180" customFormat="1" ht="12">
      <c r="B1915" s="181"/>
      <c r="D1915" s="174" t="s">
        <v>187</v>
      </c>
      <c r="E1915" s="182" t="s">
        <v>3</v>
      </c>
      <c r="F1915" s="183" t="s">
        <v>586</v>
      </c>
      <c r="H1915" s="182" t="s">
        <v>3</v>
      </c>
      <c r="I1915" s="7"/>
      <c r="L1915" s="181"/>
      <c r="M1915" s="184"/>
      <c r="T1915" s="185"/>
      <c r="AT1915" s="182" t="s">
        <v>187</v>
      </c>
      <c r="AU1915" s="182" t="s">
        <v>79</v>
      </c>
      <c r="AV1915" s="180" t="s">
        <v>15</v>
      </c>
      <c r="AW1915" s="180" t="s">
        <v>33</v>
      </c>
      <c r="AX1915" s="180" t="s">
        <v>71</v>
      </c>
      <c r="AY1915" s="182" t="s">
        <v>176</v>
      </c>
    </row>
    <row r="1916" spans="2:51" s="172" customFormat="1" ht="12">
      <c r="B1916" s="173"/>
      <c r="D1916" s="174" t="s">
        <v>187</v>
      </c>
      <c r="E1916" s="175" t="s">
        <v>3</v>
      </c>
      <c r="F1916" s="176" t="s">
        <v>797</v>
      </c>
      <c r="H1916" s="177">
        <v>12</v>
      </c>
      <c r="I1916" s="6"/>
      <c r="L1916" s="173"/>
      <c r="M1916" s="178"/>
      <c r="T1916" s="179"/>
      <c r="AT1916" s="175" t="s">
        <v>187</v>
      </c>
      <c r="AU1916" s="175" t="s">
        <v>79</v>
      </c>
      <c r="AV1916" s="172" t="s">
        <v>79</v>
      </c>
      <c r="AW1916" s="172" t="s">
        <v>33</v>
      </c>
      <c r="AX1916" s="172" t="s">
        <v>71</v>
      </c>
      <c r="AY1916" s="175" t="s">
        <v>176</v>
      </c>
    </row>
    <row r="1917" spans="2:51" s="195" customFormat="1" ht="12">
      <c r="B1917" s="196"/>
      <c r="D1917" s="174" t="s">
        <v>187</v>
      </c>
      <c r="E1917" s="197" t="s">
        <v>3</v>
      </c>
      <c r="F1917" s="198" t="s">
        <v>794</v>
      </c>
      <c r="H1917" s="199">
        <v>12</v>
      </c>
      <c r="I1917" s="10"/>
      <c r="L1917" s="196"/>
      <c r="M1917" s="200"/>
      <c r="T1917" s="201"/>
      <c r="AT1917" s="197" t="s">
        <v>187</v>
      </c>
      <c r="AU1917" s="197" t="s">
        <v>79</v>
      </c>
      <c r="AV1917" s="195" t="s">
        <v>195</v>
      </c>
      <c r="AW1917" s="195" t="s">
        <v>33</v>
      </c>
      <c r="AX1917" s="195" t="s">
        <v>71</v>
      </c>
      <c r="AY1917" s="197" t="s">
        <v>176</v>
      </c>
    </row>
    <row r="1918" spans="2:51" s="180" customFormat="1" ht="12">
      <c r="B1918" s="181"/>
      <c r="D1918" s="174" t="s">
        <v>187</v>
      </c>
      <c r="E1918" s="182" t="s">
        <v>3</v>
      </c>
      <c r="F1918" s="183" t="s">
        <v>2504</v>
      </c>
      <c r="H1918" s="182" t="s">
        <v>3</v>
      </c>
      <c r="I1918" s="7"/>
      <c r="L1918" s="181"/>
      <c r="M1918" s="184"/>
      <c r="T1918" s="185"/>
      <c r="AT1918" s="182" t="s">
        <v>187</v>
      </c>
      <c r="AU1918" s="182" t="s">
        <v>79</v>
      </c>
      <c r="AV1918" s="180" t="s">
        <v>15</v>
      </c>
      <c r="AW1918" s="180" t="s">
        <v>33</v>
      </c>
      <c r="AX1918" s="180" t="s">
        <v>71</v>
      </c>
      <c r="AY1918" s="182" t="s">
        <v>176</v>
      </c>
    </row>
    <row r="1919" spans="2:51" s="172" customFormat="1" ht="12">
      <c r="B1919" s="173"/>
      <c r="D1919" s="174" t="s">
        <v>187</v>
      </c>
      <c r="E1919" s="175" t="s">
        <v>3</v>
      </c>
      <c r="F1919" s="176" t="s">
        <v>813</v>
      </c>
      <c r="H1919" s="177">
        <v>-348.12</v>
      </c>
      <c r="I1919" s="6"/>
      <c r="L1919" s="173"/>
      <c r="M1919" s="178"/>
      <c r="T1919" s="179"/>
      <c r="AT1919" s="175" t="s">
        <v>187</v>
      </c>
      <c r="AU1919" s="175" t="s">
        <v>79</v>
      </c>
      <c r="AV1919" s="172" t="s">
        <v>79</v>
      </c>
      <c r="AW1919" s="172" t="s">
        <v>33</v>
      </c>
      <c r="AX1919" s="172" t="s">
        <v>71</v>
      </c>
      <c r="AY1919" s="175" t="s">
        <v>176</v>
      </c>
    </row>
    <row r="1920" spans="2:51" s="180" customFormat="1" ht="12">
      <c r="B1920" s="181"/>
      <c r="D1920" s="174" t="s">
        <v>187</v>
      </c>
      <c r="E1920" s="182" t="s">
        <v>3</v>
      </c>
      <c r="F1920" s="183" t="s">
        <v>2505</v>
      </c>
      <c r="H1920" s="182" t="s">
        <v>3</v>
      </c>
      <c r="I1920" s="7"/>
      <c r="L1920" s="181"/>
      <c r="M1920" s="184"/>
      <c r="T1920" s="185"/>
      <c r="AT1920" s="182" t="s">
        <v>187</v>
      </c>
      <c r="AU1920" s="182" t="s">
        <v>79</v>
      </c>
      <c r="AV1920" s="180" t="s">
        <v>15</v>
      </c>
      <c r="AW1920" s="180" t="s">
        <v>33</v>
      </c>
      <c r="AX1920" s="180" t="s">
        <v>71</v>
      </c>
      <c r="AY1920" s="182" t="s">
        <v>176</v>
      </c>
    </row>
    <row r="1921" spans="2:51" s="172" customFormat="1" ht="12">
      <c r="B1921" s="173"/>
      <c r="D1921" s="174" t="s">
        <v>187</v>
      </c>
      <c r="E1921" s="175" t="s">
        <v>3</v>
      </c>
      <c r="F1921" s="176" t="s">
        <v>2506</v>
      </c>
      <c r="H1921" s="177">
        <v>-792.53</v>
      </c>
      <c r="I1921" s="6"/>
      <c r="L1921" s="173"/>
      <c r="M1921" s="178"/>
      <c r="T1921" s="179"/>
      <c r="AT1921" s="175" t="s">
        <v>187</v>
      </c>
      <c r="AU1921" s="175" t="s">
        <v>79</v>
      </c>
      <c r="AV1921" s="172" t="s">
        <v>79</v>
      </c>
      <c r="AW1921" s="172" t="s">
        <v>33</v>
      </c>
      <c r="AX1921" s="172" t="s">
        <v>71</v>
      </c>
      <c r="AY1921" s="175" t="s">
        <v>176</v>
      </c>
    </row>
    <row r="1922" spans="2:51" s="195" customFormat="1" ht="12">
      <c r="B1922" s="196"/>
      <c r="D1922" s="174" t="s">
        <v>187</v>
      </c>
      <c r="E1922" s="197" t="s">
        <v>3</v>
      </c>
      <c r="F1922" s="198" t="s">
        <v>794</v>
      </c>
      <c r="H1922" s="199">
        <v>-1140.65</v>
      </c>
      <c r="I1922" s="10"/>
      <c r="L1922" s="196"/>
      <c r="M1922" s="200"/>
      <c r="T1922" s="201"/>
      <c r="AT1922" s="197" t="s">
        <v>187</v>
      </c>
      <c r="AU1922" s="197" t="s">
        <v>79</v>
      </c>
      <c r="AV1922" s="195" t="s">
        <v>195</v>
      </c>
      <c r="AW1922" s="195" t="s">
        <v>33</v>
      </c>
      <c r="AX1922" s="195" t="s">
        <v>71</v>
      </c>
      <c r="AY1922" s="197" t="s">
        <v>176</v>
      </c>
    </row>
    <row r="1923" spans="2:51" s="186" customFormat="1" ht="12">
      <c r="B1923" s="187"/>
      <c r="D1923" s="174" t="s">
        <v>187</v>
      </c>
      <c r="E1923" s="188" t="s">
        <v>3</v>
      </c>
      <c r="F1923" s="189" t="s">
        <v>206</v>
      </c>
      <c r="H1923" s="190">
        <v>734.0889999999997</v>
      </c>
      <c r="I1923" s="8"/>
      <c r="L1923" s="187"/>
      <c r="M1923" s="191"/>
      <c r="T1923" s="192"/>
      <c r="AT1923" s="188" t="s">
        <v>187</v>
      </c>
      <c r="AU1923" s="188" t="s">
        <v>79</v>
      </c>
      <c r="AV1923" s="186" t="s">
        <v>183</v>
      </c>
      <c r="AW1923" s="186" t="s">
        <v>33</v>
      </c>
      <c r="AX1923" s="186" t="s">
        <v>15</v>
      </c>
      <c r="AY1923" s="188" t="s">
        <v>176</v>
      </c>
    </row>
    <row r="1924" spans="2:65" s="99" customFormat="1" ht="37.9" customHeight="1">
      <c r="B1924" s="100"/>
      <c r="C1924" s="206" t="s">
        <v>2507</v>
      </c>
      <c r="D1924" s="206" t="s">
        <v>178</v>
      </c>
      <c r="E1924" s="207" t="s">
        <v>2508</v>
      </c>
      <c r="F1924" s="208" t="s">
        <v>2509</v>
      </c>
      <c r="G1924" s="209" t="s">
        <v>181</v>
      </c>
      <c r="H1924" s="210">
        <v>734.089</v>
      </c>
      <c r="I1924" s="4"/>
      <c r="J1924" s="211">
        <f>ROUND(I1924*H1924,2)</f>
        <v>0</v>
      </c>
      <c r="K1924" s="208" t="s">
        <v>182</v>
      </c>
      <c r="L1924" s="100"/>
      <c r="M1924" s="212" t="s">
        <v>3</v>
      </c>
      <c r="N1924" s="163" t="s">
        <v>42</v>
      </c>
      <c r="P1924" s="164">
        <f>O1924*H1924</f>
        <v>0</v>
      </c>
      <c r="Q1924" s="164">
        <v>0.00029</v>
      </c>
      <c r="R1924" s="164">
        <f>Q1924*H1924</f>
        <v>0.21288581</v>
      </c>
      <c r="S1924" s="164">
        <v>0</v>
      </c>
      <c r="T1924" s="165">
        <f>S1924*H1924</f>
        <v>0</v>
      </c>
      <c r="AR1924" s="166" t="s">
        <v>288</v>
      </c>
      <c r="AT1924" s="166" t="s">
        <v>178</v>
      </c>
      <c r="AU1924" s="166" t="s">
        <v>79</v>
      </c>
      <c r="AY1924" s="92" t="s">
        <v>176</v>
      </c>
      <c r="BE1924" s="167">
        <f>IF(N1924="základní",J1924,0)</f>
        <v>0</v>
      </c>
      <c r="BF1924" s="167">
        <f>IF(N1924="snížená",J1924,0)</f>
        <v>0</v>
      </c>
      <c r="BG1924" s="167">
        <f>IF(N1924="zákl. přenesená",J1924,0)</f>
        <v>0</v>
      </c>
      <c r="BH1924" s="167">
        <f>IF(N1924="sníž. přenesená",J1924,0)</f>
        <v>0</v>
      </c>
      <c r="BI1924" s="167">
        <f>IF(N1924="nulová",J1924,0)</f>
        <v>0</v>
      </c>
      <c r="BJ1924" s="92" t="s">
        <v>15</v>
      </c>
      <c r="BK1924" s="167">
        <f>ROUND(I1924*H1924,2)</f>
        <v>0</v>
      </c>
      <c r="BL1924" s="92" t="s">
        <v>288</v>
      </c>
      <c r="BM1924" s="166" t="s">
        <v>2510</v>
      </c>
    </row>
    <row r="1925" spans="2:47" s="99" customFormat="1" ht="12">
      <c r="B1925" s="100"/>
      <c r="D1925" s="168" t="s">
        <v>185</v>
      </c>
      <c r="F1925" s="169" t="s">
        <v>2511</v>
      </c>
      <c r="I1925" s="5"/>
      <c r="L1925" s="100"/>
      <c r="M1925" s="170"/>
      <c r="T1925" s="171"/>
      <c r="AT1925" s="92" t="s">
        <v>185</v>
      </c>
      <c r="AU1925" s="92" t="s">
        <v>79</v>
      </c>
    </row>
    <row r="1926" spans="2:65" s="99" customFormat="1" ht="44.25" customHeight="1">
      <c r="B1926" s="100"/>
      <c r="C1926" s="206" t="s">
        <v>2512</v>
      </c>
      <c r="D1926" s="206" t="s">
        <v>178</v>
      </c>
      <c r="E1926" s="207" t="s">
        <v>2513</v>
      </c>
      <c r="F1926" s="208" t="s">
        <v>2514</v>
      </c>
      <c r="G1926" s="209" t="s">
        <v>181</v>
      </c>
      <c r="H1926" s="210">
        <v>734.089</v>
      </c>
      <c r="I1926" s="4"/>
      <c r="J1926" s="211">
        <f>ROUND(I1926*H1926,2)</f>
        <v>0</v>
      </c>
      <c r="K1926" s="208" t="s">
        <v>182</v>
      </c>
      <c r="L1926" s="100"/>
      <c r="M1926" s="212" t="s">
        <v>3</v>
      </c>
      <c r="N1926" s="163" t="s">
        <v>42</v>
      </c>
      <c r="P1926" s="164">
        <f>O1926*H1926</f>
        <v>0</v>
      </c>
      <c r="Q1926" s="164">
        <v>1E-05</v>
      </c>
      <c r="R1926" s="164">
        <f>Q1926*H1926</f>
        <v>0.007340890000000001</v>
      </c>
      <c r="S1926" s="164">
        <v>0</v>
      </c>
      <c r="T1926" s="165">
        <f>S1926*H1926</f>
        <v>0</v>
      </c>
      <c r="AR1926" s="166" t="s">
        <v>288</v>
      </c>
      <c r="AT1926" s="166" t="s">
        <v>178</v>
      </c>
      <c r="AU1926" s="166" t="s">
        <v>79</v>
      </c>
      <c r="AY1926" s="92" t="s">
        <v>176</v>
      </c>
      <c r="BE1926" s="167">
        <f>IF(N1926="základní",J1926,0)</f>
        <v>0</v>
      </c>
      <c r="BF1926" s="167">
        <f>IF(N1926="snížená",J1926,0)</f>
        <v>0</v>
      </c>
      <c r="BG1926" s="167">
        <f>IF(N1926="zákl. přenesená",J1926,0)</f>
        <v>0</v>
      </c>
      <c r="BH1926" s="167">
        <f>IF(N1926="sníž. přenesená",J1926,0)</f>
        <v>0</v>
      </c>
      <c r="BI1926" s="167">
        <f>IF(N1926="nulová",J1926,0)</f>
        <v>0</v>
      </c>
      <c r="BJ1926" s="92" t="s">
        <v>15</v>
      </c>
      <c r="BK1926" s="167">
        <f>ROUND(I1926*H1926,2)</f>
        <v>0</v>
      </c>
      <c r="BL1926" s="92" t="s">
        <v>288</v>
      </c>
      <c r="BM1926" s="166" t="s">
        <v>2515</v>
      </c>
    </row>
    <row r="1927" spans="2:47" s="99" customFormat="1" ht="12">
      <c r="B1927" s="100"/>
      <c r="D1927" s="168" t="s">
        <v>185</v>
      </c>
      <c r="F1927" s="169" t="s">
        <v>2516</v>
      </c>
      <c r="L1927" s="100"/>
      <c r="M1927" s="202"/>
      <c r="N1927" s="203"/>
      <c r="O1927" s="203"/>
      <c r="P1927" s="203"/>
      <c r="Q1927" s="203"/>
      <c r="R1927" s="203"/>
      <c r="S1927" s="203"/>
      <c r="T1927" s="204"/>
      <c r="AT1927" s="92" t="s">
        <v>185</v>
      </c>
      <c r="AU1927" s="92" t="s">
        <v>79</v>
      </c>
    </row>
    <row r="1928" spans="2:12" s="99" customFormat="1" ht="6.95" customHeight="1">
      <c r="B1928" s="119"/>
      <c r="C1928" s="120"/>
      <c r="D1928" s="120"/>
      <c r="E1928" s="120"/>
      <c r="F1928" s="120"/>
      <c r="G1928" s="120"/>
      <c r="H1928" s="120"/>
      <c r="I1928" s="120"/>
      <c r="J1928" s="120"/>
      <c r="K1928" s="120"/>
      <c r="L1928" s="100"/>
    </row>
  </sheetData>
  <sheetProtection algorithmName="SHA-512" hashValue="VKvQ7UmwokyKLvZ3eZ9nCDpRMPTLKbeWoO3V6Hg2Qsmf7ZNLnWz1pUcPAmky/PTLxBee9QkMzGMSWnAlGANywQ==" saltValue="sAed3sE1kSZblhL7m7SCOg==" spinCount="100000" sheet="1" objects="1" scenarios="1"/>
  <autoFilter ref="C115:K1927"/>
  <mergeCells count="12">
    <mergeCell ref="E108:H108"/>
    <mergeCell ref="L2:V2"/>
    <mergeCell ref="E50:H50"/>
    <mergeCell ref="E52:H52"/>
    <mergeCell ref="E54:H54"/>
    <mergeCell ref="E104:H104"/>
    <mergeCell ref="E106:H106"/>
    <mergeCell ref="E7:H7"/>
    <mergeCell ref="E9:H9"/>
    <mergeCell ref="E11:H11"/>
    <mergeCell ref="E20:H20"/>
    <mergeCell ref="E29:H29"/>
  </mergeCells>
  <hyperlinks>
    <hyperlink ref="F120" r:id="rId1" display="https://podminky.urs.cz/item/CS_URS_2023_01/121151123"/>
    <hyperlink ref="F123" r:id="rId2" display="https://podminky.urs.cz/item/CS_URS_2023_01/122251104"/>
    <hyperlink ref="F126" r:id="rId3" display="https://podminky.urs.cz/item/CS_URS_2023_01/132251103"/>
    <hyperlink ref="F135" r:id="rId4" display="https://podminky.urs.cz/item/CS_URS_2023_01/162351103"/>
    <hyperlink ref="F139" r:id="rId5" display="https://podminky.urs.cz/item/CS_URS_2023_01/167151111"/>
    <hyperlink ref="F147" r:id="rId6" display="https://podminky.urs.cz/item/CS_URS_2023_01/162751117"/>
    <hyperlink ref="F157" r:id="rId7" display="https://podminky.urs.cz/item/CS_URS_2023_01/162751119"/>
    <hyperlink ref="F160" r:id="rId8" display="https://podminky.urs.cz/item/CS_URS_2023_01/171251201"/>
    <hyperlink ref="F162" r:id="rId9" display="https://podminky.urs.cz/item/CS_URS_2023_01/171201231"/>
    <hyperlink ref="F165" r:id="rId10" display="https://podminky.urs.cz/item/CS_URS_2023_01/174151101"/>
    <hyperlink ref="F169" r:id="rId11" display="https://podminky.urs.cz/item/CS_URS_2023_01/181951112"/>
    <hyperlink ref="F173" r:id="rId12" display="https://podminky.urs.cz/item/CS_URS_2023_01/212751104"/>
    <hyperlink ref="F177" r:id="rId13" display="https://podminky.urs.cz/item/CS_URS_2023_01/218111114"/>
    <hyperlink ref="F180" r:id="rId14" display="https://podminky.urs.cz/item/CS_URS_2023_01/218121114"/>
    <hyperlink ref="F184" r:id="rId15" display="https://podminky.urs.cz/item/CS_URS_2023_01/226211214"/>
    <hyperlink ref="F188" r:id="rId16" display="https://podminky.urs.cz/item/CS_URS_2023_01/226212214"/>
    <hyperlink ref="F192" r:id="rId17" display="https://podminky.urs.cz/item/CS_URS_2023_01/231212111"/>
    <hyperlink ref="F199" r:id="rId18" display="https://podminky.urs.cz/item/CS_URS_2023_01/231212112"/>
    <hyperlink ref="F206" r:id="rId19" display="https://podminky.urs.cz/item/CS_URS_2023_01/231611114"/>
    <hyperlink ref="F214" r:id="rId20" display="https://podminky.urs.cz/item/CS_URS_2023_01/271532211"/>
    <hyperlink ref="F217" r:id="rId21" display="https://podminky.urs.cz/item/CS_URS_2023_01/271542211"/>
    <hyperlink ref="F220" r:id="rId22" display="https://podminky.urs.cz/item/CS_URS_2023_01/273313711"/>
    <hyperlink ref="F224" r:id="rId23" display="https://podminky.urs.cz/item/CS_URS_2023_01/273321611"/>
    <hyperlink ref="F227" r:id="rId24" display="https://podminky.urs.cz/item/CS_URS_2023_01/273351121"/>
    <hyperlink ref="F230" r:id="rId25" display="https://podminky.urs.cz/item/CS_URS_2023_01/273351122"/>
    <hyperlink ref="F232" r:id="rId26" display="https://podminky.urs.cz/item/CS_URS_2023_01/273361821"/>
    <hyperlink ref="F235" r:id="rId27" display="https://podminky.urs.cz/item/CS_URS_2023_01/273362021"/>
    <hyperlink ref="F238" r:id="rId28" display="https://podminky.urs.cz/item/CS_URS_2023_01/274313711"/>
    <hyperlink ref="F245" r:id="rId29" display="https://podminky.urs.cz/item/CS_URS_2023_01/274321511"/>
    <hyperlink ref="F251" r:id="rId30" display="https://podminky.urs.cz/item/CS_URS_2023_01/274361821"/>
    <hyperlink ref="F272" r:id="rId31" display="https://podminky.urs.cz/item/CS_URS_2023_01/274351121"/>
    <hyperlink ref="F278" r:id="rId32" display="https://podminky.urs.cz/item/CS_URS_2023_01/274351122"/>
    <hyperlink ref="F282" r:id="rId33" display="https://podminky.urs.cz/item/CS_URS_2023_01/310239211"/>
    <hyperlink ref="F289" r:id="rId34" display="https://podminky.urs.cz/item/CS_URS_2023_01/311238653"/>
    <hyperlink ref="F299" r:id="rId35" display="https://podminky.urs.cz/item/CS_URS_2023_01/311238969"/>
    <hyperlink ref="F305" r:id="rId36" display="https://podminky.urs.cz/item/CS_URS_2023_01/311236101"/>
    <hyperlink ref="F310" r:id="rId37" display="https://podminky.urs.cz/item/CS_URS_2023_01/311272311"/>
    <hyperlink ref="F318" r:id="rId38" display="https://podminky.urs.cz/item/CS_URS_2023_01/317141423"/>
    <hyperlink ref="F322" r:id="rId39" display="https://podminky.urs.cz/item/CS_URS_2023_01/317142432"/>
    <hyperlink ref="F326" r:id="rId40" display="https://podminky.urs.cz/item/CS_URS_2023_01/317168011"/>
    <hyperlink ref="F330" r:id="rId41" display="https://podminky.urs.cz/item/CS_URS_2023_01/317168012"/>
    <hyperlink ref="F334" r:id="rId42" display="https://podminky.urs.cz/item/CS_URS_2023_01/317168013"/>
    <hyperlink ref="F338" r:id="rId43" display="https://podminky.urs.cz/item/CS_URS_2023_01/317168014"/>
    <hyperlink ref="F342" r:id="rId44" display="https://podminky.urs.cz/item/CS_URS_2023_01/317168052"/>
    <hyperlink ref="F347" r:id="rId45" display="https://podminky.urs.cz/item/CS_URS_2023_01/317168053"/>
    <hyperlink ref="F353" r:id="rId46" display="https://podminky.urs.cz/item/CS_URS_2023_01/317168054"/>
    <hyperlink ref="F356" r:id="rId47" display="https://podminky.urs.cz/item/CS_URS_2023_01/317168056"/>
    <hyperlink ref="F359" r:id="rId48" display="https://podminky.urs.cz/item/CS_URS_2023_01/317168057"/>
    <hyperlink ref="F362" r:id="rId49" display="https://podminky.urs.cz/item/CS_URS_2023_01/317168058"/>
    <hyperlink ref="F365" r:id="rId50" display="https://podminky.urs.cz/item/CS_URS_2023_01/317998114"/>
    <hyperlink ref="F374" r:id="rId51" display="https://podminky.urs.cz/item/CS_URS_2023_01/342244201"/>
    <hyperlink ref="F379" r:id="rId52" display="https://podminky.urs.cz/item/CS_URS_2023_01/342244211"/>
    <hyperlink ref="F394" r:id="rId53" display="https://podminky.urs.cz/item/CS_URS_2023_01/342244311"/>
    <hyperlink ref="F399" r:id="rId54" display="https://podminky.urs.cz/item/CS_URS_2023_01/342291121"/>
    <hyperlink ref="F428" r:id="rId55" display="https://podminky.urs.cz/item/CS_URS_2023_01/411121121"/>
    <hyperlink ref="F432" r:id="rId56" display="https://podminky.urs.cz/item/CS_URS_2023_01/411121125"/>
    <hyperlink ref="F436" r:id="rId57" display="https://podminky.urs.cz/item/CS_URS_2023_01/411121127"/>
    <hyperlink ref="F447" r:id="rId58" display="https://podminky.urs.cz/item/CS_URS_2023_01/411321616"/>
    <hyperlink ref="F454" r:id="rId59" display="https://podminky.urs.cz/item/CS_URS_2023_01/411351021"/>
    <hyperlink ref="F464" r:id="rId60" display="https://podminky.urs.cz/item/CS_URS_2023_01/411351022"/>
    <hyperlink ref="F466" r:id="rId61" display="https://podminky.urs.cz/item/CS_URS_2023_01/411354315"/>
    <hyperlink ref="F473" r:id="rId62" display="https://podminky.urs.cz/item/CS_URS_2023_01/411354316"/>
    <hyperlink ref="F475" r:id="rId63" display="https://podminky.urs.cz/item/CS_URS_2023_01/411361821"/>
    <hyperlink ref="F482" r:id="rId64" display="https://podminky.urs.cz/item/CS_URS_2023_01/411362021"/>
    <hyperlink ref="F485" r:id="rId65" display="https://podminky.urs.cz/item/CS_URS_2023_01/417321515"/>
    <hyperlink ref="F511" r:id="rId66" display="https://podminky.urs.cz/item/CS_URS_2023_01/417351115"/>
    <hyperlink ref="F532" r:id="rId67" display="https://podminky.urs.cz/item/CS_URS_2023_01/417351116"/>
    <hyperlink ref="F534" r:id="rId68" display="https://podminky.urs.cz/item/CS_URS_2023_01/417361821"/>
    <hyperlink ref="F541" r:id="rId69" display="https://podminky.urs.cz/item/CS_URS_2023_01/612131121"/>
    <hyperlink ref="F588" r:id="rId70" display="https://podminky.urs.cz/item/CS_URS_2023_01/612321111"/>
    <hyperlink ref="F592" r:id="rId71" display="https://podminky.urs.cz/item/CS_URS_2023_01/612321141"/>
    <hyperlink ref="F601" r:id="rId72" display="https://podminky.urs.cz/item/CS_URS_2023_01/612831121"/>
    <hyperlink ref="F611" r:id="rId73" display="https://podminky.urs.cz/item/CS_URS_2023_01/612325225"/>
    <hyperlink ref="F615" r:id="rId74" display="https://podminky.urs.cz/item/CS_URS_2023_01/622143003"/>
    <hyperlink ref="F625" r:id="rId75" display="https://podminky.urs.cz/item/CS_URS_2023_01/622143004"/>
    <hyperlink ref="F643" r:id="rId76" display="https://podminky.urs.cz/item/CS_URS_2023_01/629991011"/>
    <hyperlink ref="F659" r:id="rId77" display="https://podminky.urs.cz/item/CS_URS_2023_01/619991001"/>
    <hyperlink ref="F666" r:id="rId78" display="https://podminky.urs.cz/item/CS_URS_2023_01/632450121"/>
    <hyperlink ref="F670" r:id="rId79" display="https://podminky.urs.cz/item/CS_URS_2023_01/619995001"/>
    <hyperlink ref="F767" r:id="rId80" display="https://podminky.urs.cz/item/CS_URS_2023_01/619996127"/>
    <hyperlink ref="F772" r:id="rId81" display="https://podminky.urs.cz/item/CS_URS_2023_01/622131121"/>
    <hyperlink ref="F779" r:id="rId82" display="https://podminky.urs.cz/item/CS_URS_2023_01/622221031"/>
    <hyperlink ref="F801" r:id="rId83" display="https://podminky.urs.cz/item/CS_URS_2023_01/622251105"/>
    <hyperlink ref="F803" r:id="rId84" display="https://podminky.urs.cz/item/CS_URS_2023_01/622151031"/>
    <hyperlink ref="F810" r:id="rId85" display="https://podminky.urs.cz/item/CS_URS_2023_01/622531012"/>
    <hyperlink ref="F812" r:id="rId86" display="https://podminky.urs.cz/item/CS_URS_2023_01/622142001"/>
    <hyperlink ref="F816" r:id="rId87" display="https://podminky.urs.cz/item/CS_URS_2023_01/622151021"/>
    <hyperlink ref="F820" r:id="rId88" display="https://podminky.urs.cz/item/CS_URS_2023_01/622511112"/>
    <hyperlink ref="F822" r:id="rId89" display="https://podminky.urs.cz/item/CS_URS_2023_01/622143003"/>
    <hyperlink ref="F832" r:id="rId90" display="https://podminky.urs.cz/item/CS_URS_2023_01/622143004"/>
    <hyperlink ref="F849" r:id="rId91" display="https://podminky.urs.cz/item/CS_URS_2023_01/622252002"/>
    <hyperlink ref="F854" r:id="rId92" display="https://podminky.urs.cz/item/CS_URS_2023_01/622252002"/>
    <hyperlink ref="F859" r:id="rId93" display="https://podminky.urs.cz/item/CS_URS_2023_01/629991011"/>
    <hyperlink ref="F875" r:id="rId94" display="https://podminky.urs.cz/item/CS_URS_2023_01/629991001"/>
    <hyperlink ref="F879" r:id="rId95" display="https://podminky.urs.cz/item/CS_URS_2023_01/631311125"/>
    <hyperlink ref="F886" r:id="rId96" display="https://podminky.urs.cz/item/CS_URS_2023_01/631319012"/>
    <hyperlink ref="F888" r:id="rId97" display="https://podminky.urs.cz/item/CS_URS_2023_01/631319173"/>
    <hyperlink ref="F896" r:id="rId98" display="https://podminky.urs.cz/item/CS_URS_2023_01/631311114"/>
    <hyperlink ref="F903" r:id="rId99" display="https://podminky.urs.cz/item/CS_URS_2023_01/631319011"/>
    <hyperlink ref="F905" r:id="rId100" display="https://podminky.urs.cz/item/CS_URS_2023_01/631319171"/>
    <hyperlink ref="F907" r:id="rId101" display="https://podminky.urs.cz/item/CS_URS_2023_01/631362021"/>
    <hyperlink ref="F918" r:id="rId102" display="https://podminky.urs.cz/item/CS_URS_2023_01/634112112"/>
    <hyperlink ref="F926" r:id="rId103" display="https://podminky.urs.cz/item/CS_URS_2023_01/637121111"/>
    <hyperlink ref="F933" r:id="rId104" display="https://podminky.urs.cz/item/CS_URS_2023_01/949101112"/>
    <hyperlink ref="F938" r:id="rId105" display="https://podminky.urs.cz/item/CS_URS_2023_01/949101111"/>
    <hyperlink ref="F943" r:id="rId106" display="https://podminky.urs.cz/item/CS_URS_2023_01/941211111"/>
    <hyperlink ref="F950" r:id="rId107" display="https://podminky.urs.cz/item/CS_URS_2023_01/941211211"/>
    <hyperlink ref="F953" r:id="rId108" display="https://podminky.urs.cz/item/CS_URS_2023_01/941211811"/>
    <hyperlink ref="F955" r:id="rId109" display="https://podminky.urs.cz/item/CS_URS_2023_01/944511111"/>
    <hyperlink ref="F957" r:id="rId110" display="https://podminky.urs.cz/item/CS_URS_2023_01/944511211"/>
    <hyperlink ref="F959" r:id="rId111" display="https://podminky.urs.cz/item/CS_URS_2023_01/944511811"/>
    <hyperlink ref="F962" r:id="rId112" display="https://podminky.urs.cz/item/CS_URS_2023_01/952901111"/>
    <hyperlink ref="F977" r:id="rId113" display="https://podminky.urs.cz/item/CS_URS_2023_01/971033651"/>
    <hyperlink ref="F982" r:id="rId114" display="https://podminky.urs.cz/item/CS_URS_2023_01/997013211"/>
    <hyperlink ref="F984" r:id="rId115" display="https://podminky.urs.cz/item/CS_URS_2023_01/997013501"/>
    <hyperlink ref="F986" r:id="rId116" display="https://podminky.urs.cz/item/CS_URS_2023_01/997013509"/>
    <hyperlink ref="F989" r:id="rId117" display="https://podminky.urs.cz/item/CS_URS_2023_01/997013631"/>
    <hyperlink ref="F992" r:id="rId118" display="https://podminky.urs.cz/item/CS_URS_2023_01/998011002"/>
    <hyperlink ref="F996" r:id="rId119" display="https://podminky.urs.cz/item/CS_URS_2023_01/711111001"/>
    <hyperlink ref="F1001" r:id="rId120" display="https://podminky.urs.cz/item/CS_URS_2023_01/711112001"/>
    <hyperlink ref="F1006" r:id="rId121" display="https://podminky.urs.cz/item/CS_URS_2023_01/711141559"/>
    <hyperlink ref="F1012" r:id="rId122" display="https://podminky.urs.cz/item/CS_URS_2023_01/711142559"/>
    <hyperlink ref="F1018" r:id="rId123" display="https://podminky.urs.cz/item/CS_URS_2023_01/711161212"/>
    <hyperlink ref="F1022" r:id="rId124" display="https://podminky.urs.cz/item/CS_URS_2023_01/711161384"/>
    <hyperlink ref="F1026" r:id="rId125" display="https://podminky.urs.cz/item/CS_URS_2023_01/998711102"/>
    <hyperlink ref="F1029" r:id="rId126" display="https://podminky.urs.cz/item/CS_URS_2023_01/712311101"/>
    <hyperlink ref="F1042" r:id="rId127" display="https://podminky.urs.cz/item/CS_URS_2023_01/712341559"/>
    <hyperlink ref="F1046" r:id="rId128" display="https://podminky.urs.cz/item/CS_URS_2023_01/712391171"/>
    <hyperlink ref="F1063" r:id="rId129" display="https://podminky.urs.cz/item/CS_URS_2023_01/712363352"/>
    <hyperlink ref="F1070" r:id="rId130" display="https://podminky.urs.cz/item/CS_URS_2023_01/712363353"/>
    <hyperlink ref="F1077" r:id="rId131" display="https://podminky.urs.cz/item/CS_URS_2023_01/712363354"/>
    <hyperlink ref="F1081" r:id="rId132" display="https://podminky.urs.cz/item/CS_URS_2023_01/712363359"/>
    <hyperlink ref="F1084" r:id="rId133" display="https://podminky.urs.cz/item/CS_URS_2023_01/712363122"/>
    <hyperlink ref="F1088" r:id="rId134" display="https://podminky.urs.cz/item/CS_URS_2023_01/998712102"/>
    <hyperlink ref="F1091" r:id="rId135" display="https://podminky.urs.cz/item/CS_URS_2023_01/713121111"/>
    <hyperlink ref="F1098" r:id="rId136" display="https://podminky.urs.cz/item/CS_URS_2023_01/713121111"/>
    <hyperlink ref="F1105" r:id="rId137" display="https://podminky.urs.cz/item/CS_URS_2023_01/713121111"/>
    <hyperlink ref="F1111" r:id="rId138" display="https://podminky.urs.cz/item/CS_URS_2023_01/713131143"/>
    <hyperlink ref="F1117" r:id="rId139" display="https://podminky.urs.cz/item/CS_URS_2023_01/713131143"/>
    <hyperlink ref="F1123" r:id="rId140" display="https://podminky.urs.cz/item/CS_URS_2023_01/713141135"/>
    <hyperlink ref="F1132" r:id="rId141" display="https://podminky.urs.cz/item/CS_URS_2023_01/713141135"/>
    <hyperlink ref="F1141" r:id="rId142" display="https://podminky.urs.cz/item/CS_URS_2023_01/713141212"/>
    <hyperlink ref="F1151" r:id="rId143" display="https://podminky.urs.cz/item/CS_URS_2023_01/713141335"/>
    <hyperlink ref="F1161" r:id="rId144" display="https://podminky.urs.cz/item/CS_URS_2023_01/713141351"/>
    <hyperlink ref="F1175" r:id="rId145" display="https://podminky.urs.cz/item/CS_URS_2023_01/713141391"/>
    <hyperlink ref="F1185" r:id="rId146" display="https://podminky.urs.cz/item/CS_URS_2023_01/998713102"/>
    <hyperlink ref="F1188" r:id="rId147" display="https://podminky.urs.cz/item/CS_URS_2023_01/762342521"/>
    <hyperlink ref="F1198" r:id="rId148" display="https://podminky.urs.cz/item/CS_URS_2023_01/762361313"/>
    <hyperlink ref="F1205" r:id="rId149" display="https://podminky.urs.cz/item/CS_URS_2023_01/998762102"/>
    <hyperlink ref="F1208" r:id="rId150" display="https://podminky.urs.cz/item/CS_URS_2023_01/763135101"/>
    <hyperlink ref="F1214" r:id="rId151" display="https://podminky.urs.cz/item/CS_URS_2023_01/763135101"/>
    <hyperlink ref="F1221" r:id="rId152" display="https://podminky.urs.cz/item/CS_URS_2023_01/763135101"/>
    <hyperlink ref="F1228" r:id="rId153" display="https://podminky.urs.cz/item/CS_URS_2023_01/998763302"/>
    <hyperlink ref="F1231" r:id="rId154" display="https://podminky.urs.cz/item/CS_URS_2023_01/764216643"/>
    <hyperlink ref="F1239" r:id="rId155" display="https://podminky.urs.cz/item/CS_URS_2023_01/764226443"/>
    <hyperlink ref="F1246" r:id="rId156" display="https://podminky.urs.cz/item/CS_URS_2023_01/998764202"/>
    <hyperlink ref="F1333" r:id="rId157" display="https://podminky.urs.cz/item/CS_URS_2023_01/998766202"/>
    <hyperlink ref="F1350" r:id="rId158" display="https://podminky.urs.cz/item/CS_URS_2023_01/998767202"/>
    <hyperlink ref="F1377" r:id="rId159" display="https://podminky.urs.cz/item/CS_URS_2023_01/771111011"/>
    <hyperlink ref="F1381" r:id="rId160" display="https://podminky.urs.cz/item/CS_URS_2023_01/771121011"/>
    <hyperlink ref="F1383" r:id="rId161" display="https://podminky.urs.cz/item/CS_URS_2023_01/771151022"/>
    <hyperlink ref="F1385" r:id="rId162" display="https://podminky.urs.cz/item/CS_URS_2023_01/771474112"/>
    <hyperlink ref="F1395" r:id="rId163" display="https://podminky.urs.cz/item/CS_URS_2023_01/771474112"/>
    <hyperlink ref="F1411" r:id="rId164" display="https://podminky.urs.cz/item/CS_URS_2023_01/771591115"/>
    <hyperlink ref="F1414" r:id="rId165" display="https://podminky.urs.cz/item/CS_URS_2023_01/771574111"/>
    <hyperlink ref="F1421" r:id="rId166" display="https://podminky.urs.cz/item/CS_URS_2023_01/771574154"/>
    <hyperlink ref="F1426" r:id="rId167" display="https://podminky.urs.cz/item/CS_URS_2023_01/771574154"/>
    <hyperlink ref="F1431" r:id="rId168" display="https://podminky.urs.cz/item/CS_URS_2023_01/771591112"/>
    <hyperlink ref="F1441" r:id="rId169" display="https://podminky.urs.cz/item/CS_URS_2023_01/771591241"/>
    <hyperlink ref="F1450" r:id="rId170" display="https://podminky.urs.cz/item/CS_URS_2023_01/771591264"/>
    <hyperlink ref="F1462" r:id="rId171" display="https://podminky.urs.cz/item/CS_URS_2023_01/771592011"/>
    <hyperlink ref="F1464" r:id="rId172" display="https://podminky.urs.cz/item/CS_URS_2023_01/998771102"/>
    <hyperlink ref="F1467" r:id="rId173" display="https://podminky.urs.cz/item/CS_URS_2023_01/776111112"/>
    <hyperlink ref="F1471" r:id="rId174" display="https://podminky.urs.cz/item/CS_URS_2023_01/776111311"/>
    <hyperlink ref="F1473" r:id="rId175" display="https://podminky.urs.cz/item/CS_URS_2023_01/776121112"/>
    <hyperlink ref="F1475" r:id="rId176" display="https://podminky.urs.cz/item/CS_URS_2023_01/776141122"/>
    <hyperlink ref="F1481" r:id="rId177" display="https://podminky.urs.cz/item/CS_URS_2023_01/776221111"/>
    <hyperlink ref="F1485" r:id="rId178" display="https://podminky.urs.cz/item/CS_URS_2023_01/776221111"/>
    <hyperlink ref="F1489" r:id="rId179" display="https://podminky.urs.cz/item/CS_URS_2023_01/776221111"/>
    <hyperlink ref="F1493" r:id="rId180" display="https://podminky.urs.cz/item/CS_URS_2023_01/776221111"/>
    <hyperlink ref="F1497" r:id="rId181" display="https://podminky.urs.cz/item/CS_URS_2023_01/776221111"/>
    <hyperlink ref="F1501" r:id="rId182" display="https://podminky.urs.cz/item/CS_URS_2023_01/776221121"/>
    <hyperlink ref="F1533" r:id="rId183" display="https://podminky.urs.cz/item/CS_URS_2023_01/776991121"/>
    <hyperlink ref="F1537" r:id="rId184" display="https://podminky.urs.cz/item/CS_URS_2023_01/998776102"/>
    <hyperlink ref="F1540" r:id="rId185" display="https://podminky.urs.cz/item/CS_URS_2023_01/781111011"/>
    <hyperlink ref="F1542" r:id="rId186" display="https://podminky.urs.cz/item/CS_URS_2023_01/781121011"/>
    <hyperlink ref="F1544" r:id="rId187" display="https://podminky.urs.cz/item/CS_URS_2023_01/781131112"/>
    <hyperlink ref="F1557" r:id="rId188" display="https://podminky.urs.cz/item/CS_URS_2023_01/781474154"/>
    <hyperlink ref="F1652" r:id="rId189" display="https://podminky.urs.cz/item/CS_URS_2023_01/781494111"/>
    <hyperlink ref="F1669" r:id="rId190" display="https://podminky.urs.cz/item/CS_URS_2023_01/781495115"/>
    <hyperlink ref="F1763" r:id="rId191" display="https://podminky.urs.cz/item/CS_URS_2023_01/781495211"/>
    <hyperlink ref="F1767" r:id="rId192" display="https://podminky.urs.cz/item/CS_URS_2023_01/998781102"/>
    <hyperlink ref="F1872" r:id="rId193" display="https://podminky.urs.cz/item/CS_URS_2023_01/784181101"/>
    <hyperlink ref="F1925" r:id="rId194" display="https://podminky.urs.cz/item/CS_URS_2023_01/784221101"/>
    <hyperlink ref="F1927" r:id="rId195" display="https://podminky.urs.cz/item/CS_URS_2023_01/784221153"/>
  </hyperlinks>
  <printOptions/>
  <pageMargins left="0.39375" right="0.39375" top="0.39375" bottom="0.39375" header="0" footer="0"/>
  <pageSetup blackAndWhite="1" fitToHeight="100" fitToWidth="1" horizontalDpi="600" verticalDpi="600" orientation="portrait" paperSize="9" r:id="rId197"/>
  <headerFooter>
    <oddFooter>&amp;CStrana &amp;P z &amp;N</oddFooter>
  </headerFooter>
  <drawing r:id="rId19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335"/>
  <sheetViews>
    <sheetView showGridLines="0" workbookViewId="0" topLeftCell="A1">
      <selection activeCell="H323" sqref="H323"/>
    </sheetView>
  </sheetViews>
  <sheetFormatPr defaultColWidth="9.140625" defaultRowHeight="12"/>
  <cols>
    <col min="1" max="1" width="8.28125" style="91" customWidth="1"/>
    <col min="2" max="2" width="1.1484375" style="91" customWidth="1"/>
    <col min="3" max="3" width="4.140625" style="91" customWidth="1"/>
    <col min="4" max="4" width="4.28125" style="91" customWidth="1"/>
    <col min="5" max="5" width="17.140625" style="91" customWidth="1"/>
    <col min="6" max="6" width="50.8515625" style="91" customWidth="1"/>
    <col min="7" max="7" width="7.421875" style="91" customWidth="1"/>
    <col min="8" max="8" width="14.00390625" style="91" customWidth="1"/>
    <col min="9" max="9" width="15.8515625" style="91" customWidth="1"/>
    <col min="10" max="11" width="22.28125" style="91" customWidth="1"/>
    <col min="12" max="12" width="9.28125" style="91" customWidth="1"/>
    <col min="13" max="13" width="10.8515625" style="91" hidden="1" customWidth="1"/>
    <col min="14" max="14" width="9.28125" style="91" hidden="1" customWidth="1"/>
    <col min="15" max="20" width="14.140625" style="91" hidden="1" customWidth="1"/>
    <col min="21" max="21" width="16.28125" style="91" hidden="1" customWidth="1"/>
    <col min="22" max="22" width="12.28125" style="91" customWidth="1"/>
    <col min="23" max="23" width="16.28125" style="91" customWidth="1"/>
    <col min="24" max="24" width="12.28125" style="91" customWidth="1"/>
    <col min="25" max="25" width="15.00390625" style="91" customWidth="1"/>
    <col min="26" max="26" width="11.00390625" style="91" customWidth="1"/>
    <col min="27" max="27" width="15.00390625" style="91" customWidth="1"/>
    <col min="28" max="28" width="16.28125" style="91" customWidth="1"/>
    <col min="29" max="29" width="11.00390625" style="91" customWidth="1"/>
    <col min="30" max="30" width="15.00390625" style="91" customWidth="1"/>
    <col min="31" max="31" width="16.28125" style="91" customWidth="1"/>
    <col min="32" max="43" width="9.28125" style="91" customWidth="1"/>
    <col min="44" max="65" width="9.28125" style="91" hidden="1" customWidth="1"/>
    <col min="66" max="16384" width="9.28125" style="91" customWidth="1"/>
  </cols>
  <sheetData>
    <row r="1" ht="12"/>
    <row r="2" spans="12:46" ht="36.95" customHeight="1">
      <c r="L2" s="285" t="s">
        <v>6</v>
      </c>
      <c r="M2" s="286"/>
      <c r="N2" s="286"/>
      <c r="O2" s="286"/>
      <c r="P2" s="286"/>
      <c r="Q2" s="286"/>
      <c r="R2" s="286"/>
      <c r="S2" s="286"/>
      <c r="T2" s="286"/>
      <c r="U2" s="286"/>
      <c r="V2" s="286"/>
      <c r="AT2" s="92" t="s">
        <v>87</v>
      </c>
    </row>
    <row r="3" spans="2:46" ht="6.95" customHeight="1">
      <c r="B3" s="93"/>
      <c r="C3" s="94"/>
      <c r="D3" s="94"/>
      <c r="E3" s="94"/>
      <c r="F3" s="94"/>
      <c r="G3" s="94"/>
      <c r="H3" s="94"/>
      <c r="I3" s="94"/>
      <c r="J3" s="94"/>
      <c r="K3" s="94"/>
      <c r="L3" s="95"/>
      <c r="AT3" s="92" t="s">
        <v>79</v>
      </c>
    </row>
    <row r="4" spans="2:46" ht="24.95" customHeight="1">
      <c r="B4" s="95"/>
      <c r="D4" s="96" t="s">
        <v>121</v>
      </c>
      <c r="L4" s="95"/>
      <c r="M4" s="97" t="s">
        <v>11</v>
      </c>
      <c r="AT4" s="92" t="s">
        <v>4</v>
      </c>
    </row>
    <row r="5" spans="2:12" ht="6.95" customHeight="1">
      <c r="B5" s="95"/>
      <c r="L5" s="95"/>
    </row>
    <row r="6" spans="2:12" ht="12" customHeight="1">
      <c r="B6" s="95"/>
      <c r="D6" s="98" t="s">
        <v>17</v>
      </c>
      <c r="L6" s="95"/>
    </row>
    <row r="7" spans="2:12" ht="16.5" customHeight="1">
      <c r="B7" s="95"/>
      <c r="E7" s="321" t="str">
        <f>'Rekapitulace stavby'!K6</f>
        <v>Infekce Nemocnice Tábor, a.s.</v>
      </c>
      <c r="F7" s="322"/>
      <c r="G7" s="322"/>
      <c r="H7" s="322"/>
      <c r="L7" s="95"/>
    </row>
    <row r="8" spans="2:12" ht="12" customHeight="1">
      <c r="B8" s="95"/>
      <c r="D8" s="98" t="s">
        <v>122</v>
      </c>
      <c r="L8" s="95"/>
    </row>
    <row r="9" spans="2:12" s="99" customFormat="1" ht="16.5" customHeight="1">
      <c r="B9" s="100"/>
      <c r="E9" s="321" t="s">
        <v>123</v>
      </c>
      <c r="F9" s="320"/>
      <c r="G9" s="320"/>
      <c r="H9" s="320"/>
      <c r="L9" s="100"/>
    </row>
    <row r="10" spans="2:12" s="99" customFormat="1" ht="12" customHeight="1">
      <c r="B10" s="100"/>
      <c r="D10" s="98" t="s">
        <v>124</v>
      </c>
      <c r="L10" s="100"/>
    </row>
    <row r="11" spans="2:12" s="99" customFormat="1" ht="16.5" customHeight="1">
      <c r="B11" s="100"/>
      <c r="E11" s="316" t="s">
        <v>2517</v>
      </c>
      <c r="F11" s="320"/>
      <c r="G11" s="320"/>
      <c r="H11" s="320"/>
      <c r="L11" s="100"/>
    </row>
    <row r="12" spans="2:12" s="99" customFormat="1" ht="12">
      <c r="B12" s="100"/>
      <c r="L12" s="100"/>
    </row>
    <row r="13" spans="2:12" s="99" customFormat="1" ht="12" customHeight="1">
      <c r="B13" s="100"/>
      <c r="D13" s="98" t="s">
        <v>19</v>
      </c>
      <c r="F13" s="101" t="s">
        <v>3</v>
      </c>
      <c r="I13" s="98" t="s">
        <v>20</v>
      </c>
      <c r="J13" s="101" t="s">
        <v>3</v>
      </c>
      <c r="L13" s="100"/>
    </row>
    <row r="14" spans="2:12" s="99" customFormat="1" ht="12" customHeight="1">
      <c r="B14" s="100"/>
      <c r="D14" s="98" t="s">
        <v>21</v>
      </c>
      <c r="F14" s="101" t="s">
        <v>22</v>
      </c>
      <c r="I14" s="98" t="s">
        <v>23</v>
      </c>
      <c r="J14" s="102" t="str">
        <f>'Rekapitulace stavby'!AN8</f>
        <v>12. 4. 2023</v>
      </c>
      <c r="L14" s="100"/>
    </row>
    <row r="15" spans="2:12" s="99" customFormat="1" ht="10.9" customHeight="1">
      <c r="B15" s="100"/>
      <c r="L15" s="100"/>
    </row>
    <row r="16" spans="2:12" s="99" customFormat="1" ht="12" customHeight="1">
      <c r="B16" s="100"/>
      <c r="D16" s="98" t="s">
        <v>25</v>
      </c>
      <c r="I16" s="98" t="s">
        <v>26</v>
      </c>
      <c r="J16" s="101" t="str">
        <f>IF('Rekapitulace stavby'!AN10="","",'Rekapitulace stavby'!AN10)</f>
        <v/>
      </c>
      <c r="L16" s="100"/>
    </row>
    <row r="17" spans="2:12" s="99" customFormat="1" ht="18" customHeight="1">
      <c r="B17" s="100"/>
      <c r="E17" s="101" t="str">
        <f>IF('Rekapitulace stavby'!E11="","",'Rekapitulace stavby'!E11)</f>
        <v>Nemocnice Tábor, a.s.</v>
      </c>
      <c r="I17" s="98" t="s">
        <v>28</v>
      </c>
      <c r="J17" s="101" t="str">
        <f>IF('Rekapitulace stavby'!AN11="","",'Rekapitulace stavby'!AN11)</f>
        <v/>
      </c>
      <c r="L17" s="100"/>
    </row>
    <row r="18" spans="2:12" s="99" customFormat="1" ht="6.95" customHeight="1">
      <c r="B18" s="100"/>
      <c r="L18" s="100"/>
    </row>
    <row r="19" spans="2:12" s="99" customFormat="1" ht="12" customHeight="1">
      <c r="B19" s="100"/>
      <c r="D19" s="98" t="s">
        <v>29</v>
      </c>
      <c r="I19" s="98" t="s">
        <v>26</v>
      </c>
      <c r="J19" s="205" t="str">
        <f>'Rekapitulace stavby'!AN13</f>
        <v>Vyplň údaj</v>
      </c>
      <c r="L19" s="100"/>
    </row>
    <row r="20" spans="2:12" s="99" customFormat="1" ht="18" customHeight="1">
      <c r="B20" s="100"/>
      <c r="E20" s="324" t="str">
        <f>'Rekapitulace stavby'!E14</f>
        <v>Vyplň údaj</v>
      </c>
      <c r="F20" s="306"/>
      <c r="G20" s="306"/>
      <c r="H20" s="306"/>
      <c r="I20" s="98" t="s">
        <v>28</v>
      </c>
      <c r="J20" s="205" t="str">
        <f>'Rekapitulace stavby'!AN14</f>
        <v>Vyplň údaj</v>
      </c>
      <c r="L20" s="100"/>
    </row>
    <row r="21" spans="2:12" s="99" customFormat="1" ht="6.95" customHeight="1">
      <c r="B21" s="100"/>
      <c r="L21" s="100"/>
    </row>
    <row r="22" spans="2:12" s="99" customFormat="1" ht="12" customHeight="1">
      <c r="B22" s="100"/>
      <c r="D22" s="98" t="s">
        <v>31</v>
      </c>
      <c r="I22" s="98" t="s">
        <v>26</v>
      </c>
      <c r="J22" s="101" t="str">
        <f>IF('Rekapitulace stavby'!AN16="","",'Rekapitulace stavby'!AN16)</f>
        <v/>
      </c>
      <c r="L22" s="100"/>
    </row>
    <row r="23" spans="2:12" s="99" customFormat="1" ht="18" customHeight="1">
      <c r="B23" s="100"/>
      <c r="E23" s="101" t="str">
        <f>IF('Rekapitulace stavby'!E17="","",'Rekapitulace stavby'!E17)</f>
        <v>AGP nova spol. s r.o.</v>
      </c>
      <c r="I23" s="98" t="s">
        <v>28</v>
      </c>
      <c r="J23" s="101" t="str">
        <f>IF('Rekapitulace stavby'!AN17="","",'Rekapitulace stavby'!AN17)</f>
        <v/>
      </c>
      <c r="L23" s="100"/>
    </row>
    <row r="24" spans="2:12" s="99" customFormat="1" ht="6.95" customHeight="1">
      <c r="B24" s="100"/>
      <c r="L24" s="100"/>
    </row>
    <row r="25" spans="2:12" s="99" customFormat="1" ht="12" customHeight="1">
      <c r="B25" s="100"/>
      <c r="D25" s="98" t="s">
        <v>34</v>
      </c>
      <c r="I25" s="98" t="s">
        <v>26</v>
      </c>
      <c r="J25" s="101" t="str">
        <f>IF('Rekapitulace stavby'!AN19="","",'Rekapitulace stavby'!AN19)</f>
        <v/>
      </c>
      <c r="L25" s="100"/>
    </row>
    <row r="26" spans="2:12" s="99" customFormat="1" ht="18" customHeight="1">
      <c r="B26" s="100"/>
      <c r="E26" s="101" t="str">
        <f>IF('Rekapitulace stavby'!E20="","",'Rekapitulace stavby'!E20)</f>
        <v xml:space="preserve"> </v>
      </c>
      <c r="I26" s="98" t="s">
        <v>28</v>
      </c>
      <c r="J26" s="101" t="str">
        <f>IF('Rekapitulace stavby'!AN20="","",'Rekapitulace stavby'!AN20)</f>
        <v/>
      </c>
      <c r="L26" s="100"/>
    </row>
    <row r="27" spans="2:12" s="99" customFormat="1" ht="6.95" customHeight="1">
      <c r="B27" s="100"/>
      <c r="L27" s="100"/>
    </row>
    <row r="28" spans="2:12" s="99" customFormat="1" ht="12" customHeight="1">
      <c r="B28" s="100"/>
      <c r="D28" s="98" t="s">
        <v>35</v>
      </c>
      <c r="L28" s="100"/>
    </row>
    <row r="29" spans="2:12" s="103" customFormat="1" ht="16.5" customHeight="1">
      <c r="B29" s="104"/>
      <c r="E29" s="310" t="s">
        <v>3</v>
      </c>
      <c r="F29" s="310"/>
      <c r="G29" s="310"/>
      <c r="H29" s="310"/>
      <c r="L29" s="104"/>
    </row>
    <row r="30" spans="2:12" s="99" customFormat="1" ht="6.95" customHeight="1">
      <c r="B30" s="100"/>
      <c r="L30" s="100"/>
    </row>
    <row r="31" spans="2:12" s="99" customFormat="1" ht="6.95" customHeight="1">
      <c r="B31" s="100"/>
      <c r="D31" s="105"/>
      <c r="E31" s="105"/>
      <c r="F31" s="105"/>
      <c r="G31" s="105"/>
      <c r="H31" s="105"/>
      <c r="I31" s="105"/>
      <c r="J31" s="105"/>
      <c r="K31" s="105"/>
      <c r="L31" s="100"/>
    </row>
    <row r="32" spans="2:12" s="99" customFormat="1" ht="25.35" customHeight="1">
      <c r="B32" s="100"/>
      <c r="D32" s="106" t="s">
        <v>37</v>
      </c>
      <c r="J32" s="107">
        <f>ROUND(J102,2)</f>
        <v>0</v>
      </c>
      <c r="L32" s="100"/>
    </row>
    <row r="33" spans="2:12" s="99" customFormat="1" ht="6.95" customHeight="1">
      <c r="B33" s="100"/>
      <c r="D33" s="105"/>
      <c r="E33" s="105"/>
      <c r="F33" s="105"/>
      <c r="G33" s="105"/>
      <c r="H33" s="105"/>
      <c r="I33" s="105"/>
      <c r="J33" s="105"/>
      <c r="K33" s="105"/>
      <c r="L33" s="100"/>
    </row>
    <row r="34" spans="2:12" s="99" customFormat="1" ht="14.45" customHeight="1">
      <c r="B34" s="100"/>
      <c r="F34" s="108" t="s">
        <v>39</v>
      </c>
      <c r="I34" s="108" t="s">
        <v>38</v>
      </c>
      <c r="J34" s="108" t="s">
        <v>40</v>
      </c>
      <c r="L34" s="100"/>
    </row>
    <row r="35" spans="2:12" s="99" customFormat="1" ht="14.45" customHeight="1">
      <c r="B35" s="100"/>
      <c r="D35" s="109" t="s">
        <v>41</v>
      </c>
      <c r="E35" s="98" t="s">
        <v>42</v>
      </c>
      <c r="F35" s="110">
        <f>ROUND((SUM(BE102:BE334)),2)</f>
        <v>0</v>
      </c>
      <c r="I35" s="111">
        <v>0.21</v>
      </c>
      <c r="J35" s="110">
        <f>ROUND(((SUM(BE102:BE334))*I35),2)</f>
        <v>0</v>
      </c>
      <c r="L35" s="100"/>
    </row>
    <row r="36" spans="2:12" s="99" customFormat="1" ht="14.45" customHeight="1">
      <c r="B36" s="100"/>
      <c r="E36" s="98" t="s">
        <v>43</v>
      </c>
      <c r="F36" s="110">
        <f>ROUND((SUM(BF102:BF334)),2)</f>
        <v>0</v>
      </c>
      <c r="I36" s="111">
        <v>0.15</v>
      </c>
      <c r="J36" s="110">
        <f>ROUND(((SUM(BF102:BF334))*I36),2)</f>
        <v>0</v>
      </c>
      <c r="L36" s="100"/>
    </row>
    <row r="37" spans="2:12" s="99" customFormat="1" ht="14.45" customHeight="1" hidden="1">
      <c r="B37" s="100"/>
      <c r="E37" s="98" t="s">
        <v>44</v>
      </c>
      <c r="F37" s="110">
        <f>ROUND((SUM(BG102:BG334)),2)</f>
        <v>0</v>
      </c>
      <c r="I37" s="111">
        <v>0.21</v>
      </c>
      <c r="J37" s="110">
        <f>0</f>
        <v>0</v>
      </c>
      <c r="L37" s="100"/>
    </row>
    <row r="38" spans="2:12" s="99" customFormat="1" ht="14.45" customHeight="1" hidden="1">
      <c r="B38" s="100"/>
      <c r="E38" s="98" t="s">
        <v>45</v>
      </c>
      <c r="F38" s="110">
        <f>ROUND((SUM(BH102:BH334)),2)</f>
        <v>0</v>
      </c>
      <c r="I38" s="111">
        <v>0.15</v>
      </c>
      <c r="J38" s="110">
        <f>0</f>
        <v>0</v>
      </c>
      <c r="L38" s="100"/>
    </row>
    <row r="39" spans="2:12" s="99" customFormat="1" ht="14.45" customHeight="1" hidden="1">
      <c r="B39" s="100"/>
      <c r="E39" s="98" t="s">
        <v>46</v>
      </c>
      <c r="F39" s="110">
        <f>ROUND((SUM(BI102:BI334)),2)</f>
        <v>0</v>
      </c>
      <c r="I39" s="111">
        <v>0</v>
      </c>
      <c r="J39" s="110">
        <f>0</f>
        <v>0</v>
      </c>
      <c r="L39" s="100"/>
    </row>
    <row r="40" spans="2:12" s="99" customFormat="1" ht="6.95" customHeight="1">
      <c r="B40" s="100"/>
      <c r="L40" s="100"/>
    </row>
    <row r="41" spans="2:12" s="99" customFormat="1" ht="25.35" customHeight="1">
      <c r="B41" s="100"/>
      <c r="C41" s="112"/>
      <c r="D41" s="113" t="s">
        <v>47</v>
      </c>
      <c r="E41" s="114"/>
      <c r="F41" s="114"/>
      <c r="G41" s="115" t="s">
        <v>48</v>
      </c>
      <c r="H41" s="116" t="s">
        <v>49</v>
      </c>
      <c r="I41" s="114"/>
      <c r="J41" s="117">
        <f>SUM(J32:J39)</f>
        <v>0</v>
      </c>
      <c r="K41" s="118"/>
      <c r="L41" s="100"/>
    </row>
    <row r="42" spans="2:12" s="99" customFormat="1" ht="14.45" customHeight="1">
      <c r="B42" s="119"/>
      <c r="C42" s="120"/>
      <c r="D42" s="120"/>
      <c r="E42" s="120"/>
      <c r="F42" s="120"/>
      <c r="G42" s="120"/>
      <c r="H42" s="120"/>
      <c r="I42" s="120"/>
      <c r="J42" s="120"/>
      <c r="K42" s="120"/>
      <c r="L42" s="100"/>
    </row>
    <row r="46" spans="2:12" s="99" customFormat="1" ht="6.95" customHeight="1">
      <c r="B46" s="121"/>
      <c r="C46" s="122"/>
      <c r="D46" s="122"/>
      <c r="E46" s="122"/>
      <c r="F46" s="122"/>
      <c r="G46" s="122"/>
      <c r="H46" s="122"/>
      <c r="I46" s="122"/>
      <c r="J46" s="122"/>
      <c r="K46" s="122"/>
      <c r="L46" s="100"/>
    </row>
    <row r="47" spans="2:12" s="99" customFormat="1" ht="24.95" customHeight="1">
      <c r="B47" s="100"/>
      <c r="C47" s="96" t="s">
        <v>126</v>
      </c>
      <c r="L47" s="100"/>
    </row>
    <row r="48" spans="2:12" s="99" customFormat="1" ht="6.95" customHeight="1">
      <c r="B48" s="100"/>
      <c r="L48" s="100"/>
    </row>
    <row r="49" spans="2:12" s="99" customFormat="1" ht="12" customHeight="1">
      <c r="B49" s="100"/>
      <c r="C49" s="98" t="s">
        <v>17</v>
      </c>
      <c r="L49" s="100"/>
    </row>
    <row r="50" spans="2:12" s="99" customFormat="1" ht="16.5" customHeight="1">
      <c r="B50" s="100"/>
      <c r="E50" s="321" t="str">
        <f>E7</f>
        <v>Infekce Nemocnice Tábor, a.s.</v>
      </c>
      <c r="F50" s="322"/>
      <c r="G50" s="322"/>
      <c r="H50" s="322"/>
      <c r="L50" s="100"/>
    </row>
    <row r="51" spans="2:12" ht="12" customHeight="1">
      <c r="B51" s="95"/>
      <c r="C51" s="98" t="s">
        <v>122</v>
      </c>
      <c r="L51" s="95"/>
    </row>
    <row r="52" spans="2:12" s="99" customFormat="1" ht="16.5" customHeight="1">
      <c r="B52" s="100"/>
      <c r="E52" s="321" t="s">
        <v>123</v>
      </c>
      <c r="F52" s="320"/>
      <c r="G52" s="320"/>
      <c r="H52" s="320"/>
      <c r="L52" s="100"/>
    </row>
    <row r="53" spans="2:12" s="99" customFormat="1" ht="12" customHeight="1">
      <c r="B53" s="100"/>
      <c r="C53" s="98" t="s">
        <v>124</v>
      </c>
      <c r="L53" s="100"/>
    </row>
    <row r="54" spans="2:12" s="99" customFormat="1" ht="16.5" customHeight="1">
      <c r="B54" s="100"/>
      <c r="E54" s="316" t="str">
        <f>E11</f>
        <v>D.1.4.1 - Zdravotně technické instalace</v>
      </c>
      <c r="F54" s="320"/>
      <c r="G54" s="320"/>
      <c r="H54" s="320"/>
      <c r="L54" s="100"/>
    </row>
    <row r="55" spans="2:12" s="99" customFormat="1" ht="6.95" customHeight="1">
      <c r="B55" s="100"/>
      <c r="L55" s="100"/>
    </row>
    <row r="56" spans="2:12" s="99" customFormat="1" ht="12" customHeight="1">
      <c r="B56" s="100"/>
      <c r="C56" s="98" t="s">
        <v>21</v>
      </c>
      <c r="F56" s="101" t="str">
        <f>F14</f>
        <v xml:space="preserve"> </v>
      </c>
      <c r="I56" s="98" t="s">
        <v>23</v>
      </c>
      <c r="J56" s="102" t="str">
        <f>IF(J14="","",J14)</f>
        <v>12. 4. 2023</v>
      </c>
      <c r="L56" s="100"/>
    </row>
    <row r="57" spans="2:12" s="99" customFormat="1" ht="6.95" customHeight="1">
      <c r="B57" s="100"/>
      <c r="L57" s="100"/>
    </row>
    <row r="58" spans="2:12" s="99" customFormat="1" ht="15.2" customHeight="1">
      <c r="B58" s="100"/>
      <c r="C58" s="98" t="s">
        <v>25</v>
      </c>
      <c r="F58" s="101" t="str">
        <f>E17</f>
        <v>Nemocnice Tábor, a.s.</v>
      </c>
      <c r="I58" s="98" t="s">
        <v>31</v>
      </c>
      <c r="J58" s="123" t="str">
        <f>E23</f>
        <v>AGP nova spol. s r.o.</v>
      </c>
      <c r="L58" s="100"/>
    </row>
    <row r="59" spans="2:12" s="99" customFormat="1" ht="15.2" customHeight="1">
      <c r="B59" s="100"/>
      <c r="C59" s="98" t="s">
        <v>29</v>
      </c>
      <c r="F59" s="101" t="str">
        <f>IF(E20="","",E20)</f>
        <v>Vyplň údaj</v>
      </c>
      <c r="I59" s="98" t="s">
        <v>34</v>
      </c>
      <c r="J59" s="123" t="str">
        <f>E26</f>
        <v xml:space="preserve"> </v>
      </c>
      <c r="L59" s="100"/>
    </row>
    <row r="60" spans="2:12" s="99" customFormat="1" ht="10.35" customHeight="1">
      <c r="B60" s="100"/>
      <c r="L60" s="100"/>
    </row>
    <row r="61" spans="2:12" s="99" customFormat="1" ht="29.25" customHeight="1">
      <c r="B61" s="100"/>
      <c r="C61" s="124" t="s">
        <v>127</v>
      </c>
      <c r="D61" s="112"/>
      <c r="E61" s="112"/>
      <c r="F61" s="112"/>
      <c r="G61" s="112"/>
      <c r="H61" s="112"/>
      <c r="I61" s="112"/>
      <c r="J61" s="125" t="s">
        <v>128</v>
      </c>
      <c r="K61" s="112"/>
      <c r="L61" s="100"/>
    </row>
    <row r="62" spans="2:12" s="99" customFormat="1" ht="10.35" customHeight="1">
      <c r="B62" s="100"/>
      <c r="L62" s="100"/>
    </row>
    <row r="63" spans="2:47" s="99" customFormat="1" ht="22.9" customHeight="1">
      <c r="B63" s="100"/>
      <c r="C63" s="126" t="s">
        <v>69</v>
      </c>
      <c r="J63" s="107">
        <f>J102</f>
        <v>0</v>
      </c>
      <c r="L63" s="100"/>
      <c r="AU63" s="92" t="s">
        <v>129</v>
      </c>
    </row>
    <row r="64" spans="2:12" s="127" customFormat="1" ht="24.95" customHeight="1">
      <c r="B64" s="128"/>
      <c r="D64" s="129" t="s">
        <v>130</v>
      </c>
      <c r="E64" s="130"/>
      <c r="F64" s="130"/>
      <c r="G64" s="130"/>
      <c r="H64" s="130"/>
      <c r="I64" s="130"/>
      <c r="J64" s="131">
        <f>J103</f>
        <v>0</v>
      </c>
      <c r="L64" s="128"/>
    </row>
    <row r="65" spans="2:12" s="132" customFormat="1" ht="19.9" customHeight="1">
      <c r="B65" s="133"/>
      <c r="D65" s="134" t="s">
        <v>131</v>
      </c>
      <c r="E65" s="135"/>
      <c r="F65" s="135"/>
      <c r="G65" s="135"/>
      <c r="H65" s="135"/>
      <c r="I65" s="135"/>
      <c r="J65" s="136">
        <f>J104</f>
        <v>0</v>
      </c>
      <c r="L65" s="133"/>
    </row>
    <row r="66" spans="2:12" s="132" customFormat="1" ht="19.9" customHeight="1">
      <c r="B66" s="133"/>
      <c r="D66" s="134" t="s">
        <v>134</v>
      </c>
      <c r="E66" s="135"/>
      <c r="F66" s="135"/>
      <c r="G66" s="135"/>
      <c r="H66" s="135"/>
      <c r="I66" s="135"/>
      <c r="J66" s="136">
        <f>J161</f>
        <v>0</v>
      </c>
      <c r="L66" s="133"/>
    </row>
    <row r="67" spans="2:12" s="132" customFormat="1" ht="19.9" customHeight="1">
      <c r="B67" s="133"/>
      <c r="D67" s="134" t="s">
        <v>139</v>
      </c>
      <c r="E67" s="135"/>
      <c r="F67" s="135"/>
      <c r="G67" s="135"/>
      <c r="H67" s="135"/>
      <c r="I67" s="135"/>
      <c r="J67" s="136">
        <f>J169</f>
        <v>0</v>
      </c>
      <c r="L67" s="133"/>
    </row>
    <row r="68" spans="2:12" s="132" customFormat="1" ht="14.85" customHeight="1">
      <c r="B68" s="133"/>
      <c r="D68" s="134" t="s">
        <v>143</v>
      </c>
      <c r="E68" s="135"/>
      <c r="F68" s="135"/>
      <c r="G68" s="135"/>
      <c r="H68" s="135"/>
      <c r="I68" s="135"/>
      <c r="J68" s="136">
        <f>J170</f>
        <v>0</v>
      </c>
      <c r="L68" s="133"/>
    </row>
    <row r="69" spans="2:12" s="127" customFormat="1" ht="24.95" customHeight="1">
      <c r="B69" s="128"/>
      <c r="D69" s="129" t="s">
        <v>2518</v>
      </c>
      <c r="E69" s="130"/>
      <c r="F69" s="130"/>
      <c r="G69" s="130"/>
      <c r="H69" s="130"/>
      <c r="I69" s="130"/>
      <c r="J69" s="131">
        <f>J174</f>
        <v>0</v>
      </c>
      <c r="L69" s="128"/>
    </row>
    <row r="70" spans="2:12" s="127" customFormat="1" ht="24.95" customHeight="1">
      <c r="B70" s="128"/>
      <c r="D70" s="129" t="s">
        <v>2519</v>
      </c>
      <c r="E70" s="130"/>
      <c r="F70" s="130"/>
      <c r="G70" s="130"/>
      <c r="H70" s="130"/>
      <c r="I70" s="130"/>
      <c r="J70" s="131">
        <f>J206</f>
        <v>0</v>
      </c>
      <c r="L70" s="128"/>
    </row>
    <row r="71" spans="2:12" s="127" customFormat="1" ht="24.95" customHeight="1">
      <c r="B71" s="128"/>
      <c r="D71" s="129" t="s">
        <v>2520</v>
      </c>
      <c r="E71" s="130"/>
      <c r="F71" s="130"/>
      <c r="G71" s="130"/>
      <c r="H71" s="130"/>
      <c r="I71" s="130"/>
      <c r="J71" s="131">
        <f>J219</f>
        <v>0</v>
      </c>
      <c r="L71" s="128"/>
    </row>
    <row r="72" spans="2:12" s="127" customFormat="1" ht="24.95" customHeight="1">
      <c r="B72" s="128"/>
      <c r="D72" s="129" t="s">
        <v>2521</v>
      </c>
      <c r="E72" s="130"/>
      <c r="F72" s="130"/>
      <c r="G72" s="130"/>
      <c r="H72" s="130"/>
      <c r="I72" s="130"/>
      <c r="J72" s="131">
        <f>J231</f>
        <v>0</v>
      </c>
      <c r="L72" s="128"/>
    </row>
    <row r="73" spans="2:12" s="127" customFormat="1" ht="24.95" customHeight="1">
      <c r="B73" s="128"/>
      <c r="D73" s="129" t="s">
        <v>2522</v>
      </c>
      <c r="E73" s="130"/>
      <c r="F73" s="130"/>
      <c r="G73" s="130"/>
      <c r="H73" s="130"/>
      <c r="I73" s="130"/>
      <c r="J73" s="131">
        <f>J237</f>
        <v>0</v>
      </c>
      <c r="L73" s="128"/>
    </row>
    <row r="74" spans="2:12" s="127" customFormat="1" ht="24.95" customHeight="1">
      <c r="B74" s="128"/>
      <c r="D74" s="129" t="s">
        <v>2523</v>
      </c>
      <c r="E74" s="130"/>
      <c r="F74" s="130"/>
      <c r="G74" s="130"/>
      <c r="H74" s="130"/>
      <c r="I74" s="130"/>
      <c r="J74" s="131">
        <f>J244</f>
        <v>0</v>
      </c>
      <c r="L74" s="128"/>
    </row>
    <row r="75" spans="2:12" s="127" customFormat="1" ht="24.95" customHeight="1">
      <c r="B75" s="128"/>
      <c r="D75" s="129" t="s">
        <v>2524</v>
      </c>
      <c r="E75" s="130"/>
      <c r="F75" s="130"/>
      <c r="G75" s="130"/>
      <c r="H75" s="130"/>
      <c r="I75" s="130"/>
      <c r="J75" s="131">
        <f>J271</f>
        <v>0</v>
      </c>
      <c r="L75" s="128"/>
    </row>
    <row r="76" spans="2:12" s="127" customFormat="1" ht="24.95" customHeight="1">
      <c r="B76" s="128"/>
      <c r="D76" s="129" t="s">
        <v>2525</v>
      </c>
      <c r="E76" s="130"/>
      <c r="F76" s="130"/>
      <c r="G76" s="130"/>
      <c r="H76" s="130"/>
      <c r="I76" s="130"/>
      <c r="J76" s="131">
        <f>J284</f>
        <v>0</v>
      </c>
      <c r="L76" s="128"/>
    </row>
    <row r="77" spans="2:12" s="127" customFormat="1" ht="24.95" customHeight="1">
      <c r="B77" s="128"/>
      <c r="D77" s="129" t="s">
        <v>2526</v>
      </c>
      <c r="E77" s="130"/>
      <c r="F77" s="130"/>
      <c r="G77" s="130"/>
      <c r="H77" s="130"/>
      <c r="I77" s="130"/>
      <c r="J77" s="131">
        <f>J307</f>
        <v>0</v>
      </c>
      <c r="L77" s="128"/>
    </row>
    <row r="78" spans="2:12" s="127" customFormat="1" ht="24.95" customHeight="1">
      <c r="B78" s="128"/>
      <c r="D78" s="129" t="s">
        <v>2527</v>
      </c>
      <c r="E78" s="130"/>
      <c r="F78" s="130"/>
      <c r="G78" s="130"/>
      <c r="H78" s="130"/>
      <c r="I78" s="130"/>
      <c r="J78" s="131">
        <f>J322</f>
        <v>0</v>
      </c>
      <c r="L78" s="128"/>
    </row>
    <row r="79" spans="2:12" s="127" customFormat="1" ht="24.95" customHeight="1">
      <c r="B79" s="128"/>
      <c r="D79" s="129" t="s">
        <v>2528</v>
      </c>
      <c r="E79" s="130"/>
      <c r="F79" s="130"/>
      <c r="G79" s="130"/>
      <c r="H79" s="130"/>
      <c r="I79" s="130"/>
      <c r="J79" s="131">
        <f>J326</f>
        <v>0</v>
      </c>
      <c r="L79" s="128"/>
    </row>
    <row r="80" spans="2:12" s="127" customFormat="1" ht="24.95" customHeight="1">
      <c r="B80" s="128"/>
      <c r="D80" s="129" t="s">
        <v>2529</v>
      </c>
      <c r="E80" s="130"/>
      <c r="F80" s="130"/>
      <c r="G80" s="130"/>
      <c r="H80" s="130"/>
      <c r="I80" s="130"/>
      <c r="J80" s="131">
        <f>J328</f>
        <v>0</v>
      </c>
      <c r="L80" s="128"/>
    </row>
    <row r="81" spans="2:12" s="99" customFormat="1" ht="21.75" customHeight="1">
      <c r="B81" s="100"/>
      <c r="L81" s="100"/>
    </row>
    <row r="82" spans="2:12" s="99" customFormat="1" ht="6.95" customHeight="1">
      <c r="B82" s="119"/>
      <c r="C82" s="120"/>
      <c r="D82" s="120"/>
      <c r="E82" s="120"/>
      <c r="F82" s="120"/>
      <c r="G82" s="120"/>
      <c r="H82" s="120"/>
      <c r="I82" s="120"/>
      <c r="J82" s="120"/>
      <c r="K82" s="120"/>
      <c r="L82" s="100"/>
    </row>
    <row r="86" spans="2:12" s="99" customFormat="1" ht="6.95" customHeight="1">
      <c r="B86" s="121"/>
      <c r="C86" s="122"/>
      <c r="D86" s="122"/>
      <c r="E86" s="122"/>
      <c r="F86" s="122"/>
      <c r="G86" s="122"/>
      <c r="H86" s="122"/>
      <c r="I86" s="122"/>
      <c r="J86" s="122"/>
      <c r="K86" s="122"/>
      <c r="L86" s="100"/>
    </row>
    <row r="87" spans="2:12" s="99" customFormat="1" ht="24.95" customHeight="1">
      <c r="B87" s="100"/>
      <c r="C87" s="96" t="s">
        <v>161</v>
      </c>
      <c r="L87" s="100"/>
    </row>
    <row r="88" spans="2:12" s="99" customFormat="1" ht="6.95" customHeight="1">
      <c r="B88" s="100"/>
      <c r="L88" s="100"/>
    </row>
    <row r="89" spans="2:12" s="99" customFormat="1" ht="12" customHeight="1">
      <c r="B89" s="100"/>
      <c r="C89" s="98" t="s">
        <v>17</v>
      </c>
      <c r="L89" s="100"/>
    </row>
    <row r="90" spans="2:12" s="99" customFormat="1" ht="16.5" customHeight="1">
      <c r="B90" s="100"/>
      <c r="E90" s="321" t="str">
        <f>E7</f>
        <v>Infekce Nemocnice Tábor, a.s.</v>
      </c>
      <c r="F90" s="322"/>
      <c r="G90" s="322"/>
      <c r="H90" s="322"/>
      <c r="L90" s="100"/>
    </row>
    <row r="91" spans="2:12" ht="12" customHeight="1">
      <c r="B91" s="95"/>
      <c r="C91" s="98" t="s">
        <v>122</v>
      </c>
      <c r="L91" s="95"/>
    </row>
    <row r="92" spans="2:12" s="99" customFormat="1" ht="16.5" customHeight="1">
      <c r="B92" s="100"/>
      <c r="E92" s="321" t="s">
        <v>123</v>
      </c>
      <c r="F92" s="320"/>
      <c r="G92" s="320"/>
      <c r="H92" s="320"/>
      <c r="L92" s="100"/>
    </row>
    <row r="93" spans="2:12" s="99" customFormat="1" ht="12" customHeight="1">
      <c r="B93" s="100"/>
      <c r="C93" s="98" t="s">
        <v>124</v>
      </c>
      <c r="L93" s="100"/>
    </row>
    <row r="94" spans="2:12" s="99" customFormat="1" ht="16.5" customHeight="1">
      <c r="B94" s="100"/>
      <c r="E94" s="316" t="str">
        <f>E11</f>
        <v>D.1.4.1 - Zdravotně technické instalace</v>
      </c>
      <c r="F94" s="320"/>
      <c r="G94" s="320"/>
      <c r="H94" s="320"/>
      <c r="L94" s="100"/>
    </row>
    <row r="95" spans="2:12" s="99" customFormat="1" ht="6.95" customHeight="1">
      <c r="B95" s="100"/>
      <c r="L95" s="100"/>
    </row>
    <row r="96" spans="2:12" s="99" customFormat="1" ht="12" customHeight="1">
      <c r="B96" s="100"/>
      <c r="C96" s="98" t="s">
        <v>21</v>
      </c>
      <c r="F96" s="101" t="str">
        <f>F14</f>
        <v xml:space="preserve"> </v>
      </c>
      <c r="I96" s="98" t="s">
        <v>23</v>
      </c>
      <c r="J96" s="102" t="str">
        <f>IF(J14="","",J14)</f>
        <v>12. 4. 2023</v>
      </c>
      <c r="L96" s="100"/>
    </row>
    <row r="97" spans="2:12" s="99" customFormat="1" ht="6.95" customHeight="1">
      <c r="B97" s="100"/>
      <c r="L97" s="100"/>
    </row>
    <row r="98" spans="2:12" s="99" customFormat="1" ht="15.2" customHeight="1">
      <c r="B98" s="100"/>
      <c r="C98" s="98" t="s">
        <v>25</v>
      </c>
      <c r="F98" s="101" t="str">
        <f>E17</f>
        <v>Nemocnice Tábor, a.s.</v>
      </c>
      <c r="I98" s="98" t="s">
        <v>31</v>
      </c>
      <c r="J98" s="123" t="str">
        <f>E23</f>
        <v>AGP nova spol. s r.o.</v>
      </c>
      <c r="L98" s="100"/>
    </row>
    <row r="99" spans="2:12" s="99" customFormat="1" ht="15.2" customHeight="1">
      <c r="B99" s="100"/>
      <c r="C99" s="98" t="s">
        <v>29</v>
      </c>
      <c r="F99" s="101" t="str">
        <f>IF(E20="","",E20)</f>
        <v>Vyplň údaj</v>
      </c>
      <c r="I99" s="98" t="s">
        <v>34</v>
      </c>
      <c r="J99" s="123" t="str">
        <f>E26</f>
        <v xml:space="preserve"> </v>
      </c>
      <c r="L99" s="100"/>
    </row>
    <row r="100" spans="2:12" s="99" customFormat="1" ht="10.35" customHeight="1">
      <c r="B100" s="100"/>
      <c r="L100" s="100"/>
    </row>
    <row r="101" spans="2:20" s="137" customFormat="1" ht="29.25" customHeight="1">
      <c r="B101" s="138"/>
      <c r="C101" s="139" t="s">
        <v>162</v>
      </c>
      <c r="D101" s="140" t="s">
        <v>56</v>
      </c>
      <c r="E101" s="140" t="s">
        <v>52</v>
      </c>
      <c r="F101" s="140" t="s">
        <v>53</v>
      </c>
      <c r="G101" s="140" t="s">
        <v>163</v>
      </c>
      <c r="H101" s="140" t="s">
        <v>164</v>
      </c>
      <c r="I101" s="140" t="s">
        <v>165</v>
      </c>
      <c r="J101" s="140" t="s">
        <v>128</v>
      </c>
      <c r="K101" s="141" t="s">
        <v>166</v>
      </c>
      <c r="L101" s="138"/>
      <c r="M101" s="142" t="s">
        <v>3</v>
      </c>
      <c r="N101" s="143" t="s">
        <v>41</v>
      </c>
      <c r="O101" s="143" t="s">
        <v>167</v>
      </c>
      <c r="P101" s="143" t="s">
        <v>168</v>
      </c>
      <c r="Q101" s="143" t="s">
        <v>169</v>
      </c>
      <c r="R101" s="143" t="s">
        <v>170</v>
      </c>
      <c r="S101" s="143" t="s">
        <v>171</v>
      </c>
      <c r="T101" s="144" t="s">
        <v>172</v>
      </c>
    </row>
    <row r="102" spans="2:63" s="99" customFormat="1" ht="22.9" customHeight="1">
      <c r="B102" s="100"/>
      <c r="C102" s="145" t="s">
        <v>173</v>
      </c>
      <c r="J102" s="146">
        <f>BK102</f>
        <v>0</v>
      </c>
      <c r="L102" s="100"/>
      <c r="M102" s="147"/>
      <c r="N102" s="105"/>
      <c r="O102" s="105"/>
      <c r="P102" s="148">
        <f>P103+P174+P206+P219+P231+P237+P244+P271+P284+P307+P322+P326+P328</f>
        <v>0</v>
      </c>
      <c r="Q102" s="105"/>
      <c r="R102" s="148">
        <f>R103+R174+R206+R219+R231+R237+R244+R271+R284+R307+R322+R326+R328</f>
        <v>110</v>
      </c>
      <c r="S102" s="105"/>
      <c r="T102" s="149">
        <f>T103+T174+T206+T219+T231+T237+T244+T271+T284+T307+T322+T326+T328</f>
        <v>0</v>
      </c>
      <c r="AT102" s="92" t="s">
        <v>70</v>
      </c>
      <c r="AU102" s="92" t="s">
        <v>129</v>
      </c>
      <c r="BK102" s="150">
        <f>BK103+BK174+BK206+BK219+BK231+BK237+BK244+BK271+BK284+BK307+BK322+BK326+BK328</f>
        <v>0</v>
      </c>
    </row>
    <row r="103" spans="2:63" s="151" customFormat="1" ht="25.9" customHeight="1">
      <c r="B103" s="152"/>
      <c r="D103" s="153" t="s">
        <v>70</v>
      </c>
      <c r="E103" s="154" t="s">
        <v>174</v>
      </c>
      <c r="F103" s="154" t="s">
        <v>175</v>
      </c>
      <c r="J103" s="155">
        <f>BK103</f>
        <v>0</v>
      </c>
      <c r="L103" s="152"/>
      <c r="M103" s="156"/>
      <c r="P103" s="157">
        <f>P104+P161+P169</f>
        <v>0</v>
      </c>
      <c r="R103" s="157">
        <f>R104+R161+R169</f>
        <v>110</v>
      </c>
      <c r="T103" s="158">
        <f>T104+T161+T169</f>
        <v>0</v>
      </c>
      <c r="AR103" s="153" t="s">
        <v>15</v>
      </c>
      <c r="AT103" s="159" t="s">
        <v>70</v>
      </c>
      <c r="AU103" s="159" t="s">
        <v>71</v>
      </c>
      <c r="AY103" s="153" t="s">
        <v>176</v>
      </c>
      <c r="BK103" s="160">
        <f>BK104+BK161+BK169</f>
        <v>0</v>
      </c>
    </row>
    <row r="104" spans="2:63" s="151" customFormat="1" ht="22.9" customHeight="1">
      <c r="B104" s="152"/>
      <c r="D104" s="153" t="s">
        <v>70</v>
      </c>
      <c r="E104" s="161" t="s">
        <v>15</v>
      </c>
      <c r="F104" s="161" t="s">
        <v>177</v>
      </c>
      <c r="J104" s="162">
        <f>BK104</f>
        <v>0</v>
      </c>
      <c r="L104" s="152"/>
      <c r="M104" s="156"/>
      <c r="P104" s="157">
        <f>SUM(P105:P160)</f>
        <v>0</v>
      </c>
      <c r="R104" s="157">
        <f>SUM(R105:R160)</f>
        <v>110</v>
      </c>
      <c r="T104" s="158">
        <f>SUM(T105:T160)</f>
        <v>0</v>
      </c>
      <c r="AR104" s="153" t="s">
        <v>15</v>
      </c>
      <c r="AT104" s="159" t="s">
        <v>70</v>
      </c>
      <c r="AU104" s="159" t="s">
        <v>15</v>
      </c>
      <c r="AY104" s="153" t="s">
        <v>176</v>
      </c>
      <c r="BK104" s="160">
        <f>SUM(BK105:BK160)</f>
        <v>0</v>
      </c>
    </row>
    <row r="105" spans="2:65" s="99" customFormat="1" ht="44.25" customHeight="1">
      <c r="B105" s="100"/>
      <c r="C105" s="206" t="s">
        <v>15</v>
      </c>
      <c r="D105" s="206" t="s">
        <v>178</v>
      </c>
      <c r="E105" s="207" t="s">
        <v>2530</v>
      </c>
      <c r="F105" s="208" t="s">
        <v>2531</v>
      </c>
      <c r="G105" s="209" t="s">
        <v>191</v>
      </c>
      <c r="H105" s="210">
        <v>265</v>
      </c>
      <c r="I105" s="4"/>
      <c r="J105" s="211">
        <f>ROUND(I105*H105,2)</f>
        <v>0</v>
      </c>
      <c r="K105" s="208" t="s">
        <v>182</v>
      </c>
      <c r="L105" s="100"/>
      <c r="M105" s="212" t="s">
        <v>3</v>
      </c>
      <c r="N105" s="163" t="s">
        <v>42</v>
      </c>
      <c r="P105" s="164">
        <f>O105*H105</f>
        <v>0</v>
      </c>
      <c r="Q105" s="164">
        <v>0</v>
      </c>
      <c r="R105" s="164">
        <f>Q105*H105</f>
        <v>0</v>
      </c>
      <c r="S105" s="164">
        <v>0</v>
      </c>
      <c r="T105" s="165">
        <f>S105*H105</f>
        <v>0</v>
      </c>
      <c r="AR105" s="166" t="s">
        <v>183</v>
      </c>
      <c r="AT105" s="166" t="s">
        <v>178</v>
      </c>
      <c r="AU105" s="166" t="s">
        <v>79</v>
      </c>
      <c r="AY105" s="92" t="s">
        <v>176</v>
      </c>
      <c r="BE105" s="167">
        <f>IF(N105="základní",J105,0)</f>
        <v>0</v>
      </c>
      <c r="BF105" s="167">
        <f>IF(N105="snížená",J105,0)</f>
        <v>0</v>
      </c>
      <c r="BG105" s="167">
        <f>IF(N105="zákl. přenesená",J105,0)</f>
        <v>0</v>
      </c>
      <c r="BH105" s="167">
        <f>IF(N105="sníž. přenesená",J105,0)</f>
        <v>0</v>
      </c>
      <c r="BI105" s="167">
        <f>IF(N105="nulová",J105,0)</f>
        <v>0</v>
      </c>
      <c r="BJ105" s="92" t="s">
        <v>15</v>
      </c>
      <c r="BK105" s="167">
        <f>ROUND(I105*H105,2)</f>
        <v>0</v>
      </c>
      <c r="BL105" s="92" t="s">
        <v>183</v>
      </c>
      <c r="BM105" s="166" t="s">
        <v>2532</v>
      </c>
    </row>
    <row r="106" spans="2:47" s="99" customFormat="1" ht="12">
      <c r="B106" s="100"/>
      <c r="D106" s="168" t="s">
        <v>185</v>
      </c>
      <c r="F106" s="169" t="s">
        <v>2533</v>
      </c>
      <c r="I106" s="5"/>
      <c r="L106" s="100"/>
      <c r="M106" s="170"/>
      <c r="T106" s="171"/>
      <c r="AT106" s="92" t="s">
        <v>185</v>
      </c>
      <c r="AU106" s="92" t="s">
        <v>79</v>
      </c>
    </row>
    <row r="107" spans="2:51" s="180" customFormat="1" ht="12">
      <c r="B107" s="181"/>
      <c r="D107" s="174" t="s">
        <v>187</v>
      </c>
      <c r="E107" s="182" t="s">
        <v>3</v>
      </c>
      <c r="F107" s="183" t="s">
        <v>2534</v>
      </c>
      <c r="H107" s="182" t="s">
        <v>3</v>
      </c>
      <c r="I107" s="7"/>
      <c r="L107" s="181"/>
      <c r="M107" s="184"/>
      <c r="T107" s="185"/>
      <c r="AT107" s="182" t="s">
        <v>187</v>
      </c>
      <c r="AU107" s="182" t="s">
        <v>79</v>
      </c>
      <c r="AV107" s="180" t="s">
        <v>15</v>
      </c>
      <c r="AW107" s="180" t="s">
        <v>33</v>
      </c>
      <c r="AX107" s="180" t="s">
        <v>71</v>
      </c>
      <c r="AY107" s="182" t="s">
        <v>176</v>
      </c>
    </row>
    <row r="108" spans="2:51" s="172" customFormat="1" ht="12">
      <c r="B108" s="173"/>
      <c r="D108" s="174" t="s">
        <v>187</v>
      </c>
      <c r="E108" s="175" t="s">
        <v>3</v>
      </c>
      <c r="F108" s="176" t="s">
        <v>2535</v>
      </c>
      <c r="H108" s="177">
        <v>53.5</v>
      </c>
      <c r="I108" s="6"/>
      <c r="L108" s="173"/>
      <c r="M108" s="178"/>
      <c r="T108" s="179"/>
      <c r="AT108" s="175" t="s">
        <v>187</v>
      </c>
      <c r="AU108" s="175" t="s">
        <v>79</v>
      </c>
      <c r="AV108" s="172" t="s">
        <v>79</v>
      </c>
      <c r="AW108" s="172" t="s">
        <v>33</v>
      </c>
      <c r="AX108" s="172" t="s">
        <v>71</v>
      </c>
      <c r="AY108" s="175" t="s">
        <v>176</v>
      </c>
    </row>
    <row r="109" spans="2:51" s="180" customFormat="1" ht="12">
      <c r="B109" s="181"/>
      <c r="D109" s="174" t="s">
        <v>187</v>
      </c>
      <c r="E109" s="182" t="s">
        <v>3</v>
      </c>
      <c r="F109" s="183" t="s">
        <v>2536</v>
      </c>
      <c r="H109" s="182" t="s">
        <v>3</v>
      </c>
      <c r="I109" s="7"/>
      <c r="L109" s="181"/>
      <c r="M109" s="184"/>
      <c r="T109" s="185"/>
      <c r="AT109" s="182" t="s">
        <v>187</v>
      </c>
      <c r="AU109" s="182" t="s">
        <v>79</v>
      </c>
      <c r="AV109" s="180" t="s">
        <v>15</v>
      </c>
      <c r="AW109" s="180" t="s">
        <v>33</v>
      </c>
      <c r="AX109" s="180" t="s">
        <v>71</v>
      </c>
      <c r="AY109" s="182" t="s">
        <v>176</v>
      </c>
    </row>
    <row r="110" spans="2:51" s="172" customFormat="1" ht="12">
      <c r="B110" s="173"/>
      <c r="D110" s="174" t="s">
        <v>187</v>
      </c>
      <c r="E110" s="175" t="s">
        <v>3</v>
      </c>
      <c r="F110" s="176" t="s">
        <v>2537</v>
      </c>
      <c r="H110" s="177">
        <v>56.5</v>
      </c>
      <c r="I110" s="6"/>
      <c r="L110" s="173"/>
      <c r="M110" s="178"/>
      <c r="T110" s="179"/>
      <c r="AT110" s="175" t="s">
        <v>187</v>
      </c>
      <c r="AU110" s="175" t="s">
        <v>79</v>
      </c>
      <c r="AV110" s="172" t="s">
        <v>79</v>
      </c>
      <c r="AW110" s="172" t="s">
        <v>33</v>
      </c>
      <c r="AX110" s="172" t="s">
        <v>71</v>
      </c>
      <c r="AY110" s="175" t="s">
        <v>176</v>
      </c>
    </row>
    <row r="111" spans="2:51" s="180" customFormat="1" ht="12">
      <c r="B111" s="181"/>
      <c r="D111" s="174" t="s">
        <v>187</v>
      </c>
      <c r="E111" s="182" t="s">
        <v>3</v>
      </c>
      <c r="F111" s="183" t="s">
        <v>2538</v>
      </c>
      <c r="H111" s="182" t="s">
        <v>3</v>
      </c>
      <c r="I111" s="7"/>
      <c r="L111" s="181"/>
      <c r="M111" s="184"/>
      <c r="T111" s="185"/>
      <c r="AT111" s="182" t="s">
        <v>187</v>
      </c>
      <c r="AU111" s="182" t="s">
        <v>79</v>
      </c>
      <c r="AV111" s="180" t="s">
        <v>15</v>
      </c>
      <c r="AW111" s="180" t="s">
        <v>33</v>
      </c>
      <c r="AX111" s="180" t="s">
        <v>71</v>
      </c>
      <c r="AY111" s="182" t="s">
        <v>176</v>
      </c>
    </row>
    <row r="112" spans="2:51" s="172" customFormat="1" ht="12">
      <c r="B112" s="173"/>
      <c r="D112" s="174" t="s">
        <v>187</v>
      </c>
      <c r="E112" s="175" t="s">
        <v>3</v>
      </c>
      <c r="F112" s="176" t="s">
        <v>2539</v>
      </c>
      <c r="H112" s="177">
        <v>82.5</v>
      </c>
      <c r="I112" s="6"/>
      <c r="L112" s="173"/>
      <c r="M112" s="178"/>
      <c r="T112" s="179"/>
      <c r="AT112" s="175" t="s">
        <v>187</v>
      </c>
      <c r="AU112" s="175" t="s">
        <v>79</v>
      </c>
      <c r="AV112" s="172" t="s">
        <v>79</v>
      </c>
      <c r="AW112" s="172" t="s">
        <v>33</v>
      </c>
      <c r="AX112" s="172" t="s">
        <v>71</v>
      </c>
      <c r="AY112" s="175" t="s">
        <v>176</v>
      </c>
    </row>
    <row r="113" spans="2:51" s="172" customFormat="1" ht="12">
      <c r="B113" s="173"/>
      <c r="D113" s="174" t="s">
        <v>187</v>
      </c>
      <c r="E113" s="175" t="s">
        <v>3</v>
      </c>
      <c r="F113" s="176" t="s">
        <v>2540</v>
      </c>
      <c r="H113" s="177">
        <v>50</v>
      </c>
      <c r="I113" s="6"/>
      <c r="L113" s="173"/>
      <c r="M113" s="178"/>
      <c r="T113" s="179"/>
      <c r="AT113" s="175" t="s">
        <v>187</v>
      </c>
      <c r="AU113" s="175" t="s">
        <v>79</v>
      </c>
      <c r="AV113" s="172" t="s">
        <v>79</v>
      </c>
      <c r="AW113" s="172" t="s">
        <v>33</v>
      </c>
      <c r="AX113" s="172" t="s">
        <v>71</v>
      </c>
      <c r="AY113" s="175" t="s">
        <v>176</v>
      </c>
    </row>
    <row r="114" spans="2:51" s="172" customFormat="1" ht="12">
      <c r="B114" s="173"/>
      <c r="D114" s="174" t="s">
        <v>187</v>
      </c>
      <c r="E114" s="175" t="s">
        <v>3</v>
      </c>
      <c r="F114" s="176" t="s">
        <v>2541</v>
      </c>
      <c r="H114" s="177">
        <v>22.5</v>
      </c>
      <c r="I114" s="6"/>
      <c r="L114" s="173"/>
      <c r="M114" s="178"/>
      <c r="T114" s="179"/>
      <c r="AT114" s="175" t="s">
        <v>187</v>
      </c>
      <c r="AU114" s="175" t="s">
        <v>79</v>
      </c>
      <c r="AV114" s="172" t="s">
        <v>79</v>
      </c>
      <c r="AW114" s="172" t="s">
        <v>33</v>
      </c>
      <c r="AX114" s="172" t="s">
        <v>71</v>
      </c>
      <c r="AY114" s="175" t="s">
        <v>176</v>
      </c>
    </row>
    <row r="115" spans="2:51" s="186" customFormat="1" ht="12">
      <c r="B115" s="187"/>
      <c r="D115" s="174" t="s">
        <v>187</v>
      </c>
      <c r="E115" s="188" t="s">
        <v>3</v>
      </c>
      <c r="F115" s="189" t="s">
        <v>206</v>
      </c>
      <c r="H115" s="190">
        <v>265</v>
      </c>
      <c r="I115" s="8"/>
      <c r="L115" s="187"/>
      <c r="M115" s="191"/>
      <c r="T115" s="192"/>
      <c r="AT115" s="188" t="s">
        <v>187</v>
      </c>
      <c r="AU115" s="188" t="s">
        <v>79</v>
      </c>
      <c r="AV115" s="186" t="s">
        <v>183</v>
      </c>
      <c r="AW115" s="186" t="s">
        <v>33</v>
      </c>
      <c r="AX115" s="186" t="s">
        <v>15</v>
      </c>
      <c r="AY115" s="188" t="s">
        <v>176</v>
      </c>
    </row>
    <row r="116" spans="2:65" s="99" customFormat="1" ht="24.2" customHeight="1">
      <c r="B116" s="100"/>
      <c r="C116" s="206" t="s">
        <v>79</v>
      </c>
      <c r="D116" s="206" t="s">
        <v>178</v>
      </c>
      <c r="E116" s="207" t="s">
        <v>2542</v>
      </c>
      <c r="F116" s="208" t="s">
        <v>2543</v>
      </c>
      <c r="G116" s="209" t="s">
        <v>191</v>
      </c>
      <c r="H116" s="210">
        <v>23.4</v>
      </c>
      <c r="I116" s="4"/>
      <c r="J116" s="211">
        <f>ROUND(I116*H116,2)</f>
        <v>0</v>
      </c>
      <c r="K116" s="208" t="s">
        <v>182</v>
      </c>
      <c r="L116" s="100"/>
      <c r="M116" s="212" t="s">
        <v>3</v>
      </c>
      <c r="N116" s="163" t="s">
        <v>42</v>
      </c>
      <c r="P116" s="164">
        <f>O116*H116</f>
        <v>0</v>
      </c>
      <c r="Q116" s="164">
        <v>0</v>
      </c>
      <c r="R116" s="164">
        <f>Q116*H116</f>
        <v>0</v>
      </c>
      <c r="S116" s="164">
        <v>0</v>
      </c>
      <c r="T116" s="165">
        <f>S116*H116</f>
        <v>0</v>
      </c>
      <c r="AR116" s="166" t="s">
        <v>183</v>
      </c>
      <c r="AT116" s="166" t="s">
        <v>178</v>
      </c>
      <c r="AU116" s="166" t="s">
        <v>79</v>
      </c>
      <c r="AY116" s="92" t="s">
        <v>176</v>
      </c>
      <c r="BE116" s="167">
        <f>IF(N116="základní",J116,0)</f>
        <v>0</v>
      </c>
      <c r="BF116" s="167">
        <f>IF(N116="snížená",J116,0)</f>
        <v>0</v>
      </c>
      <c r="BG116" s="167">
        <f>IF(N116="zákl. přenesená",J116,0)</f>
        <v>0</v>
      </c>
      <c r="BH116" s="167">
        <f>IF(N116="sníž. přenesená",J116,0)</f>
        <v>0</v>
      </c>
      <c r="BI116" s="167">
        <f>IF(N116="nulová",J116,0)</f>
        <v>0</v>
      </c>
      <c r="BJ116" s="92" t="s">
        <v>15</v>
      </c>
      <c r="BK116" s="167">
        <f>ROUND(I116*H116,2)</f>
        <v>0</v>
      </c>
      <c r="BL116" s="92" t="s">
        <v>183</v>
      </c>
      <c r="BM116" s="166" t="s">
        <v>2544</v>
      </c>
    </row>
    <row r="117" spans="2:47" s="99" customFormat="1" ht="12">
      <c r="B117" s="100"/>
      <c r="D117" s="168" t="s">
        <v>185</v>
      </c>
      <c r="F117" s="169" t="s">
        <v>2545</v>
      </c>
      <c r="I117" s="5"/>
      <c r="L117" s="100"/>
      <c r="M117" s="170"/>
      <c r="T117" s="171"/>
      <c r="AT117" s="92" t="s">
        <v>185</v>
      </c>
      <c r="AU117" s="92" t="s">
        <v>79</v>
      </c>
    </row>
    <row r="118" spans="2:51" s="180" customFormat="1" ht="12">
      <c r="B118" s="181"/>
      <c r="D118" s="174" t="s">
        <v>187</v>
      </c>
      <c r="E118" s="182" t="s">
        <v>3</v>
      </c>
      <c r="F118" s="183" t="s">
        <v>2546</v>
      </c>
      <c r="H118" s="182" t="s">
        <v>3</v>
      </c>
      <c r="I118" s="7"/>
      <c r="L118" s="181"/>
      <c r="M118" s="184"/>
      <c r="T118" s="185"/>
      <c r="AT118" s="182" t="s">
        <v>187</v>
      </c>
      <c r="AU118" s="182" t="s">
        <v>79</v>
      </c>
      <c r="AV118" s="180" t="s">
        <v>15</v>
      </c>
      <c r="AW118" s="180" t="s">
        <v>33</v>
      </c>
      <c r="AX118" s="180" t="s">
        <v>71</v>
      </c>
      <c r="AY118" s="182" t="s">
        <v>176</v>
      </c>
    </row>
    <row r="119" spans="2:51" s="172" customFormat="1" ht="12">
      <c r="B119" s="173"/>
      <c r="D119" s="174" t="s">
        <v>187</v>
      </c>
      <c r="E119" s="175" t="s">
        <v>3</v>
      </c>
      <c r="F119" s="176" t="s">
        <v>2547</v>
      </c>
      <c r="H119" s="177">
        <v>16</v>
      </c>
      <c r="I119" s="6"/>
      <c r="L119" s="173"/>
      <c r="M119" s="178"/>
      <c r="T119" s="179"/>
      <c r="AT119" s="175" t="s">
        <v>187</v>
      </c>
      <c r="AU119" s="175" t="s">
        <v>79</v>
      </c>
      <c r="AV119" s="172" t="s">
        <v>79</v>
      </c>
      <c r="AW119" s="172" t="s">
        <v>33</v>
      </c>
      <c r="AX119" s="172" t="s">
        <v>71</v>
      </c>
      <c r="AY119" s="175" t="s">
        <v>176</v>
      </c>
    </row>
    <row r="120" spans="2:51" s="180" customFormat="1" ht="12">
      <c r="B120" s="181"/>
      <c r="D120" s="174" t="s">
        <v>187</v>
      </c>
      <c r="E120" s="182" t="s">
        <v>3</v>
      </c>
      <c r="F120" s="183" t="s">
        <v>2548</v>
      </c>
      <c r="H120" s="182" t="s">
        <v>3</v>
      </c>
      <c r="I120" s="7"/>
      <c r="L120" s="181"/>
      <c r="M120" s="184"/>
      <c r="T120" s="185"/>
      <c r="AT120" s="182" t="s">
        <v>187</v>
      </c>
      <c r="AU120" s="182" t="s">
        <v>79</v>
      </c>
      <c r="AV120" s="180" t="s">
        <v>15</v>
      </c>
      <c r="AW120" s="180" t="s">
        <v>33</v>
      </c>
      <c r="AX120" s="180" t="s">
        <v>71</v>
      </c>
      <c r="AY120" s="182" t="s">
        <v>176</v>
      </c>
    </row>
    <row r="121" spans="2:51" s="172" customFormat="1" ht="12">
      <c r="B121" s="173"/>
      <c r="D121" s="174" t="s">
        <v>187</v>
      </c>
      <c r="E121" s="175" t="s">
        <v>3</v>
      </c>
      <c r="F121" s="176" t="s">
        <v>2549</v>
      </c>
      <c r="H121" s="177">
        <v>4.5</v>
      </c>
      <c r="I121" s="6"/>
      <c r="L121" s="173"/>
      <c r="M121" s="178"/>
      <c r="T121" s="179"/>
      <c r="AT121" s="175" t="s">
        <v>187</v>
      </c>
      <c r="AU121" s="175" t="s">
        <v>79</v>
      </c>
      <c r="AV121" s="172" t="s">
        <v>79</v>
      </c>
      <c r="AW121" s="172" t="s">
        <v>33</v>
      </c>
      <c r="AX121" s="172" t="s">
        <v>71</v>
      </c>
      <c r="AY121" s="175" t="s">
        <v>176</v>
      </c>
    </row>
    <row r="122" spans="2:51" s="172" customFormat="1" ht="12">
      <c r="B122" s="173"/>
      <c r="D122" s="174" t="s">
        <v>187</v>
      </c>
      <c r="E122" s="175" t="s">
        <v>3</v>
      </c>
      <c r="F122" s="176" t="s">
        <v>2550</v>
      </c>
      <c r="H122" s="177">
        <v>1.95</v>
      </c>
      <c r="I122" s="6"/>
      <c r="L122" s="173"/>
      <c r="M122" s="178"/>
      <c r="T122" s="179"/>
      <c r="AT122" s="175" t="s">
        <v>187</v>
      </c>
      <c r="AU122" s="175" t="s">
        <v>79</v>
      </c>
      <c r="AV122" s="172" t="s">
        <v>79</v>
      </c>
      <c r="AW122" s="172" t="s">
        <v>33</v>
      </c>
      <c r="AX122" s="172" t="s">
        <v>71</v>
      </c>
      <c r="AY122" s="175" t="s">
        <v>176</v>
      </c>
    </row>
    <row r="123" spans="2:51" s="172" customFormat="1" ht="12">
      <c r="B123" s="173"/>
      <c r="D123" s="174" t="s">
        <v>187</v>
      </c>
      <c r="E123" s="175" t="s">
        <v>3</v>
      </c>
      <c r="F123" s="176" t="s">
        <v>2551</v>
      </c>
      <c r="H123" s="177">
        <v>0.95</v>
      </c>
      <c r="I123" s="6"/>
      <c r="L123" s="173"/>
      <c r="M123" s="178"/>
      <c r="T123" s="179"/>
      <c r="AT123" s="175" t="s">
        <v>187</v>
      </c>
      <c r="AU123" s="175" t="s">
        <v>79</v>
      </c>
      <c r="AV123" s="172" t="s">
        <v>79</v>
      </c>
      <c r="AW123" s="172" t="s">
        <v>33</v>
      </c>
      <c r="AX123" s="172" t="s">
        <v>71</v>
      </c>
      <c r="AY123" s="175" t="s">
        <v>176</v>
      </c>
    </row>
    <row r="124" spans="2:51" s="186" customFormat="1" ht="12">
      <c r="B124" s="187"/>
      <c r="D124" s="174" t="s">
        <v>187</v>
      </c>
      <c r="E124" s="188" t="s">
        <v>3</v>
      </c>
      <c r="F124" s="189" t="s">
        <v>206</v>
      </c>
      <c r="H124" s="190">
        <v>23.4</v>
      </c>
      <c r="I124" s="8"/>
      <c r="L124" s="187"/>
      <c r="M124" s="191"/>
      <c r="T124" s="192"/>
      <c r="AT124" s="188" t="s">
        <v>187</v>
      </c>
      <c r="AU124" s="188" t="s">
        <v>79</v>
      </c>
      <c r="AV124" s="186" t="s">
        <v>183</v>
      </c>
      <c r="AW124" s="186" t="s">
        <v>33</v>
      </c>
      <c r="AX124" s="186" t="s">
        <v>15</v>
      </c>
      <c r="AY124" s="188" t="s">
        <v>176</v>
      </c>
    </row>
    <row r="125" spans="2:65" s="99" customFormat="1" ht="62.65" customHeight="1">
      <c r="B125" s="100"/>
      <c r="C125" s="206" t="s">
        <v>195</v>
      </c>
      <c r="D125" s="206" t="s">
        <v>178</v>
      </c>
      <c r="E125" s="207" t="s">
        <v>224</v>
      </c>
      <c r="F125" s="208" t="s">
        <v>225</v>
      </c>
      <c r="G125" s="209" t="s">
        <v>191</v>
      </c>
      <c r="H125" s="210">
        <v>89.4</v>
      </c>
      <c r="I125" s="4"/>
      <c r="J125" s="211">
        <f>ROUND(I125*H125,2)</f>
        <v>0</v>
      </c>
      <c r="K125" s="208" t="s">
        <v>182</v>
      </c>
      <c r="L125" s="100"/>
      <c r="M125" s="212" t="s">
        <v>3</v>
      </c>
      <c r="N125" s="163" t="s">
        <v>42</v>
      </c>
      <c r="P125" s="164">
        <f>O125*H125</f>
        <v>0</v>
      </c>
      <c r="Q125" s="164">
        <v>0</v>
      </c>
      <c r="R125" s="164">
        <f>Q125*H125</f>
        <v>0</v>
      </c>
      <c r="S125" s="164">
        <v>0</v>
      </c>
      <c r="T125" s="165">
        <f>S125*H125</f>
        <v>0</v>
      </c>
      <c r="AR125" s="166" t="s">
        <v>183</v>
      </c>
      <c r="AT125" s="166" t="s">
        <v>178</v>
      </c>
      <c r="AU125" s="166" t="s">
        <v>79</v>
      </c>
      <c r="AY125" s="92" t="s">
        <v>176</v>
      </c>
      <c r="BE125" s="167">
        <f>IF(N125="základní",J125,0)</f>
        <v>0</v>
      </c>
      <c r="BF125" s="167">
        <f>IF(N125="snížená",J125,0)</f>
        <v>0</v>
      </c>
      <c r="BG125" s="167">
        <f>IF(N125="zákl. přenesená",J125,0)</f>
        <v>0</v>
      </c>
      <c r="BH125" s="167">
        <f>IF(N125="sníž. přenesená",J125,0)</f>
        <v>0</v>
      </c>
      <c r="BI125" s="167">
        <f>IF(N125="nulová",J125,0)</f>
        <v>0</v>
      </c>
      <c r="BJ125" s="92" t="s">
        <v>15</v>
      </c>
      <c r="BK125" s="167">
        <f>ROUND(I125*H125,2)</f>
        <v>0</v>
      </c>
      <c r="BL125" s="92" t="s">
        <v>183</v>
      </c>
      <c r="BM125" s="166" t="s">
        <v>2552</v>
      </c>
    </row>
    <row r="126" spans="2:47" s="99" customFormat="1" ht="12">
      <c r="B126" s="100"/>
      <c r="D126" s="168" t="s">
        <v>185</v>
      </c>
      <c r="F126" s="169" t="s">
        <v>227</v>
      </c>
      <c r="I126" s="5"/>
      <c r="L126" s="100"/>
      <c r="M126" s="170"/>
      <c r="T126" s="171"/>
      <c r="AT126" s="92" t="s">
        <v>185</v>
      </c>
      <c r="AU126" s="92" t="s">
        <v>79</v>
      </c>
    </row>
    <row r="127" spans="2:51" s="180" customFormat="1" ht="12">
      <c r="B127" s="181"/>
      <c r="D127" s="174" t="s">
        <v>187</v>
      </c>
      <c r="E127" s="182" t="s">
        <v>3</v>
      </c>
      <c r="F127" s="183" t="s">
        <v>228</v>
      </c>
      <c r="H127" s="182" t="s">
        <v>3</v>
      </c>
      <c r="I127" s="7"/>
      <c r="L127" s="181"/>
      <c r="M127" s="184"/>
      <c r="T127" s="185"/>
      <c r="AT127" s="182" t="s">
        <v>187</v>
      </c>
      <c r="AU127" s="182" t="s">
        <v>79</v>
      </c>
      <c r="AV127" s="180" t="s">
        <v>15</v>
      </c>
      <c r="AW127" s="180" t="s">
        <v>33</v>
      </c>
      <c r="AX127" s="180" t="s">
        <v>71</v>
      </c>
      <c r="AY127" s="182" t="s">
        <v>176</v>
      </c>
    </row>
    <row r="128" spans="2:51" s="172" customFormat="1" ht="12">
      <c r="B128" s="173"/>
      <c r="D128" s="174" t="s">
        <v>187</v>
      </c>
      <c r="E128" s="175" t="s">
        <v>3</v>
      </c>
      <c r="F128" s="176" t="s">
        <v>2553</v>
      </c>
      <c r="H128" s="177">
        <v>288.4</v>
      </c>
      <c r="I128" s="6"/>
      <c r="L128" s="173"/>
      <c r="M128" s="178"/>
      <c r="T128" s="179"/>
      <c r="AT128" s="175" t="s">
        <v>187</v>
      </c>
      <c r="AU128" s="175" t="s">
        <v>79</v>
      </c>
      <c r="AV128" s="172" t="s">
        <v>79</v>
      </c>
      <c r="AW128" s="172" t="s">
        <v>33</v>
      </c>
      <c r="AX128" s="172" t="s">
        <v>71</v>
      </c>
      <c r="AY128" s="175" t="s">
        <v>176</v>
      </c>
    </row>
    <row r="129" spans="2:51" s="180" customFormat="1" ht="12">
      <c r="B129" s="181"/>
      <c r="D129" s="174" t="s">
        <v>187</v>
      </c>
      <c r="E129" s="182" t="s">
        <v>3</v>
      </c>
      <c r="F129" s="183" t="s">
        <v>233</v>
      </c>
      <c r="H129" s="182" t="s">
        <v>3</v>
      </c>
      <c r="I129" s="7"/>
      <c r="L129" s="181"/>
      <c r="M129" s="184"/>
      <c r="T129" s="185"/>
      <c r="AT129" s="182" t="s">
        <v>187</v>
      </c>
      <c r="AU129" s="182" t="s">
        <v>79</v>
      </c>
      <c r="AV129" s="180" t="s">
        <v>15</v>
      </c>
      <c r="AW129" s="180" t="s">
        <v>33</v>
      </c>
      <c r="AX129" s="180" t="s">
        <v>71</v>
      </c>
      <c r="AY129" s="182" t="s">
        <v>176</v>
      </c>
    </row>
    <row r="130" spans="2:51" s="172" customFormat="1" ht="12">
      <c r="B130" s="173"/>
      <c r="D130" s="174" t="s">
        <v>187</v>
      </c>
      <c r="E130" s="175" t="s">
        <v>3</v>
      </c>
      <c r="F130" s="176" t="s">
        <v>2554</v>
      </c>
      <c r="H130" s="177">
        <v>-199</v>
      </c>
      <c r="I130" s="6"/>
      <c r="L130" s="173"/>
      <c r="M130" s="178"/>
      <c r="T130" s="179"/>
      <c r="AT130" s="175" t="s">
        <v>187</v>
      </c>
      <c r="AU130" s="175" t="s">
        <v>79</v>
      </c>
      <c r="AV130" s="172" t="s">
        <v>79</v>
      </c>
      <c r="AW130" s="172" t="s">
        <v>33</v>
      </c>
      <c r="AX130" s="172" t="s">
        <v>71</v>
      </c>
      <c r="AY130" s="175" t="s">
        <v>176</v>
      </c>
    </row>
    <row r="131" spans="2:51" s="186" customFormat="1" ht="12">
      <c r="B131" s="187"/>
      <c r="D131" s="174" t="s">
        <v>187</v>
      </c>
      <c r="E131" s="188" t="s">
        <v>3</v>
      </c>
      <c r="F131" s="189" t="s">
        <v>206</v>
      </c>
      <c r="H131" s="190">
        <v>89.4</v>
      </c>
      <c r="I131" s="8"/>
      <c r="L131" s="187"/>
      <c r="M131" s="191"/>
      <c r="T131" s="192"/>
      <c r="AT131" s="188" t="s">
        <v>187</v>
      </c>
      <c r="AU131" s="188" t="s">
        <v>79</v>
      </c>
      <c r="AV131" s="186" t="s">
        <v>183</v>
      </c>
      <c r="AW131" s="186" t="s">
        <v>33</v>
      </c>
      <c r="AX131" s="186" t="s">
        <v>15</v>
      </c>
      <c r="AY131" s="188" t="s">
        <v>176</v>
      </c>
    </row>
    <row r="132" spans="2:65" s="99" customFormat="1" ht="66.75" customHeight="1">
      <c r="B132" s="100"/>
      <c r="C132" s="206" t="s">
        <v>183</v>
      </c>
      <c r="D132" s="206" t="s">
        <v>178</v>
      </c>
      <c r="E132" s="207" t="s">
        <v>236</v>
      </c>
      <c r="F132" s="208" t="s">
        <v>237</v>
      </c>
      <c r="G132" s="209" t="s">
        <v>191</v>
      </c>
      <c r="H132" s="210">
        <v>447</v>
      </c>
      <c r="I132" s="4"/>
      <c r="J132" s="211">
        <f>ROUND(I132*H132,2)</f>
        <v>0</v>
      </c>
      <c r="K132" s="208" t="s">
        <v>182</v>
      </c>
      <c r="L132" s="100"/>
      <c r="M132" s="212" t="s">
        <v>3</v>
      </c>
      <c r="N132" s="163" t="s">
        <v>42</v>
      </c>
      <c r="P132" s="164">
        <f>O132*H132</f>
        <v>0</v>
      </c>
      <c r="Q132" s="164">
        <v>0</v>
      </c>
      <c r="R132" s="164">
        <f>Q132*H132</f>
        <v>0</v>
      </c>
      <c r="S132" s="164">
        <v>0</v>
      </c>
      <c r="T132" s="165">
        <f>S132*H132</f>
        <v>0</v>
      </c>
      <c r="AR132" s="166" t="s">
        <v>183</v>
      </c>
      <c r="AT132" s="166" t="s">
        <v>178</v>
      </c>
      <c r="AU132" s="166" t="s">
        <v>79</v>
      </c>
      <c r="AY132" s="92" t="s">
        <v>176</v>
      </c>
      <c r="BE132" s="167">
        <f>IF(N132="základní",J132,0)</f>
        <v>0</v>
      </c>
      <c r="BF132" s="167">
        <f>IF(N132="snížená",J132,0)</f>
        <v>0</v>
      </c>
      <c r="BG132" s="167">
        <f>IF(N132="zákl. přenesená",J132,0)</f>
        <v>0</v>
      </c>
      <c r="BH132" s="167">
        <f>IF(N132="sníž. přenesená",J132,0)</f>
        <v>0</v>
      </c>
      <c r="BI132" s="167">
        <f>IF(N132="nulová",J132,0)</f>
        <v>0</v>
      </c>
      <c r="BJ132" s="92" t="s">
        <v>15</v>
      </c>
      <c r="BK132" s="167">
        <f>ROUND(I132*H132,2)</f>
        <v>0</v>
      </c>
      <c r="BL132" s="92" t="s">
        <v>183</v>
      </c>
      <c r="BM132" s="166" t="s">
        <v>2555</v>
      </c>
    </row>
    <row r="133" spans="2:47" s="99" customFormat="1" ht="12">
      <c r="B133" s="100"/>
      <c r="D133" s="168" t="s">
        <v>185</v>
      </c>
      <c r="F133" s="169" t="s">
        <v>239</v>
      </c>
      <c r="I133" s="5"/>
      <c r="L133" s="100"/>
      <c r="M133" s="170"/>
      <c r="T133" s="171"/>
      <c r="AT133" s="92" t="s">
        <v>185</v>
      </c>
      <c r="AU133" s="92" t="s">
        <v>79</v>
      </c>
    </row>
    <row r="134" spans="2:51" s="172" customFormat="1" ht="12">
      <c r="B134" s="173"/>
      <c r="D134" s="174" t="s">
        <v>187</v>
      </c>
      <c r="F134" s="176" t="s">
        <v>2556</v>
      </c>
      <c r="H134" s="177">
        <v>447</v>
      </c>
      <c r="I134" s="6"/>
      <c r="L134" s="173"/>
      <c r="M134" s="178"/>
      <c r="T134" s="179"/>
      <c r="AT134" s="175" t="s">
        <v>187</v>
      </c>
      <c r="AU134" s="175" t="s">
        <v>79</v>
      </c>
      <c r="AV134" s="172" t="s">
        <v>79</v>
      </c>
      <c r="AW134" s="172" t="s">
        <v>4</v>
      </c>
      <c r="AX134" s="172" t="s">
        <v>15</v>
      </c>
      <c r="AY134" s="175" t="s">
        <v>176</v>
      </c>
    </row>
    <row r="135" spans="2:65" s="99" customFormat="1" ht="44.25" customHeight="1">
      <c r="B135" s="100"/>
      <c r="C135" s="206" t="s">
        <v>213</v>
      </c>
      <c r="D135" s="206" t="s">
        <v>178</v>
      </c>
      <c r="E135" s="207" t="s">
        <v>247</v>
      </c>
      <c r="F135" s="208" t="s">
        <v>248</v>
      </c>
      <c r="G135" s="209" t="s">
        <v>249</v>
      </c>
      <c r="H135" s="210">
        <v>178.8</v>
      </c>
      <c r="I135" s="4"/>
      <c r="J135" s="211">
        <f>ROUND(I135*H135,2)</f>
        <v>0</v>
      </c>
      <c r="K135" s="208" t="s">
        <v>182</v>
      </c>
      <c r="L135" s="100"/>
      <c r="M135" s="212" t="s">
        <v>3</v>
      </c>
      <c r="N135" s="163" t="s">
        <v>42</v>
      </c>
      <c r="P135" s="164">
        <f>O135*H135</f>
        <v>0</v>
      </c>
      <c r="Q135" s="164">
        <v>0</v>
      </c>
      <c r="R135" s="164">
        <f>Q135*H135</f>
        <v>0</v>
      </c>
      <c r="S135" s="164">
        <v>0</v>
      </c>
      <c r="T135" s="165">
        <f>S135*H135</f>
        <v>0</v>
      </c>
      <c r="AR135" s="166" t="s">
        <v>183</v>
      </c>
      <c r="AT135" s="166" t="s">
        <v>178</v>
      </c>
      <c r="AU135" s="166" t="s">
        <v>79</v>
      </c>
      <c r="AY135" s="92" t="s">
        <v>176</v>
      </c>
      <c r="BE135" s="167">
        <f>IF(N135="základní",J135,0)</f>
        <v>0</v>
      </c>
      <c r="BF135" s="167">
        <f>IF(N135="snížená",J135,0)</f>
        <v>0</v>
      </c>
      <c r="BG135" s="167">
        <f>IF(N135="zákl. přenesená",J135,0)</f>
        <v>0</v>
      </c>
      <c r="BH135" s="167">
        <f>IF(N135="sníž. přenesená",J135,0)</f>
        <v>0</v>
      </c>
      <c r="BI135" s="167">
        <f>IF(N135="nulová",J135,0)</f>
        <v>0</v>
      </c>
      <c r="BJ135" s="92" t="s">
        <v>15</v>
      </c>
      <c r="BK135" s="167">
        <f>ROUND(I135*H135,2)</f>
        <v>0</v>
      </c>
      <c r="BL135" s="92" t="s">
        <v>183</v>
      </c>
      <c r="BM135" s="166" t="s">
        <v>2557</v>
      </c>
    </row>
    <row r="136" spans="2:47" s="99" customFormat="1" ht="12">
      <c r="B136" s="100"/>
      <c r="D136" s="168" t="s">
        <v>185</v>
      </c>
      <c r="F136" s="169" t="s">
        <v>251</v>
      </c>
      <c r="I136" s="5"/>
      <c r="L136" s="100"/>
      <c r="M136" s="170"/>
      <c r="T136" s="171"/>
      <c r="AT136" s="92" t="s">
        <v>185</v>
      </c>
      <c r="AU136" s="92" t="s">
        <v>79</v>
      </c>
    </row>
    <row r="137" spans="2:51" s="172" customFormat="1" ht="12">
      <c r="B137" s="173"/>
      <c r="D137" s="174" t="s">
        <v>187</v>
      </c>
      <c r="F137" s="176" t="s">
        <v>2558</v>
      </c>
      <c r="H137" s="177">
        <v>178.8</v>
      </c>
      <c r="I137" s="6"/>
      <c r="L137" s="173"/>
      <c r="M137" s="178"/>
      <c r="T137" s="179"/>
      <c r="AT137" s="175" t="s">
        <v>187</v>
      </c>
      <c r="AU137" s="175" t="s">
        <v>79</v>
      </c>
      <c r="AV137" s="172" t="s">
        <v>79</v>
      </c>
      <c r="AW137" s="172" t="s">
        <v>4</v>
      </c>
      <c r="AX137" s="172" t="s">
        <v>15</v>
      </c>
      <c r="AY137" s="175" t="s">
        <v>176</v>
      </c>
    </row>
    <row r="138" spans="2:65" s="99" customFormat="1" ht="37.9" customHeight="1">
      <c r="B138" s="100"/>
      <c r="C138" s="206" t="s">
        <v>223</v>
      </c>
      <c r="D138" s="206" t="s">
        <v>178</v>
      </c>
      <c r="E138" s="207" t="s">
        <v>242</v>
      </c>
      <c r="F138" s="208" t="s">
        <v>243</v>
      </c>
      <c r="G138" s="209" t="s">
        <v>191</v>
      </c>
      <c r="H138" s="210">
        <v>89.4</v>
      </c>
      <c r="I138" s="4"/>
      <c r="J138" s="211">
        <f>ROUND(I138*H138,2)</f>
        <v>0</v>
      </c>
      <c r="K138" s="208" t="s">
        <v>182</v>
      </c>
      <c r="L138" s="100"/>
      <c r="M138" s="212" t="s">
        <v>3</v>
      </c>
      <c r="N138" s="163" t="s">
        <v>42</v>
      </c>
      <c r="P138" s="164">
        <f>O138*H138</f>
        <v>0</v>
      </c>
      <c r="Q138" s="164">
        <v>0</v>
      </c>
      <c r="R138" s="164">
        <f>Q138*H138</f>
        <v>0</v>
      </c>
      <c r="S138" s="164">
        <v>0</v>
      </c>
      <c r="T138" s="165">
        <f>S138*H138</f>
        <v>0</v>
      </c>
      <c r="AR138" s="166" t="s">
        <v>183</v>
      </c>
      <c r="AT138" s="166" t="s">
        <v>178</v>
      </c>
      <c r="AU138" s="166" t="s">
        <v>79</v>
      </c>
      <c r="AY138" s="92" t="s">
        <v>176</v>
      </c>
      <c r="BE138" s="167">
        <f>IF(N138="základní",J138,0)</f>
        <v>0</v>
      </c>
      <c r="BF138" s="167">
        <f>IF(N138="snížená",J138,0)</f>
        <v>0</v>
      </c>
      <c r="BG138" s="167">
        <f>IF(N138="zákl. přenesená",J138,0)</f>
        <v>0</v>
      </c>
      <c r="BH138" s="167">
        <f>IF(N138="sníž. přenesená",J138,0)</f>
        <v>0</v>
      </c>
      <c r="BI138" s="167">
        <f>IF(N138="nulová",J138,0)</f>
        <v>0</v>
      </c>
      <c r="BJ138" s="92" t="s">
        <v>15</v>
      </c>
      <c r="BK138" s="167">
        <f>ROUND(I138*H138,2)</f>
        <v>0</v>
      </c>
      <c r="BL138" s="92" t="s">
        <v>183</v>
      </c>
      <c r="BM138" s="166" t="s">
        <v>2559</v>
      </c>
    </row>
    <row r="139" spans="2:47" s="99" customFormat="1" ht="12">
      <c r="B139" s="100"/>
      <c r="D139" s="168" t="s">
        <v>185</v>
      </c>
      <c r="F139" s="169" t="s">
        <v>245</v>
      </c>
      <c r="I139" s="5"/>
      <c r="L139" s="100"/>
      <c r="M139" s="170"/>
      <c r="T139" s="171"/>
      <c r="AT139" s="92" t="s">
        <v>185</v>
      </c>
      <c r="AU139" s="92" t="s">
        <v>79</v>
      </c>
    </row>
    <row r="140" spans="2:65" s="99" customFormat="1" ht="44.25" customHeight="1">
      <c r="B140" s="100"/>
      <c r="C140" s="206" t="s">
        <v>235</v>
      </c>
      <c r="D140" s="206" t="s">
        <v>178</v>
      </c>
      <c r="E140" s="207" t="s">
        <v>254</v>
      </c>
      <c r="F140" s="208" t="s">
        <v>255</v>
      </c>
      <c r="G140" s="209" t="s">
        <v>191</v>
      </c>
      <c r="H140" s="210">
        <v>199</v>
      </c>
      <c r="I140" s="4"/>
      <c r="J140" s="211">
        <f>ROUND(I140*H140,2)</f>
        <v>0</v>
      </c>
      <c r="K140" s="208" t="s">
        <v>182</v>
      </c>
      <c r="L140" s="100"/>
      <c r="M140" s="212" t="s">
        <v>3</v>
      </c>
      <c r="N140" s="163" t="s">
        <v>42</v>
      </c>
      <c r="P140" s="164">
        <f>O140*H140</f>
        <v>0</v>
      </c>
      <c r="Q140" s="164">
        <v>0</v>
      </c>
      <c r="R140" s="164">
        <f>Q140*H140</f>
        <v>0</v>
      </c>
      <c r="S140" s="164">
        <v>0</v>
      </c>
      <c r="T140" s="165">
        <f>S140*H140</f>
        <v>0</v>
      </c>
      <c r="AR140" s="166" t="s">
        <v>183</v>
      </c>
      <c r="AT140" s="166" t="s">
        <v>178</v>
      </c>
      <c r="AU140" s="166" t="s">
        <v>79</v>
      </c>
      <c r="AY140" s="92" t="s">
        <v>176</v>
      </c>
      <c r="BE140" s="167">
        <f>IF(N140="základní",J140,0)</f>
        <v>0</v>
      </c>
      <c r="BF140" s="167">
        <f>IF(N140="snížená",J140,0)</f>
        <v>0</v>
      </c>
      <c r="BG140" s="167">
        <f>IF(N140="zákl. přenesená",J140,0)</f>
        <v>0</v>
      </c>
      <c r="BH140" s="167">
        <f>IF(N140="sníž. přenesená",J140,0)</f>
        <v>0</v>
      </c>
      <c r="BI140" s="167">
        <f>IF(N140="nulová",J140,0)</f>
        <v>0</v>
      </c>
      <c r="BJ140" s="92" t="s">
        <v>15</v>
      </c>
      <c r="BK140" s="167">
        <f>ROUND(I140*H140,2)</f>
        <v>0</v>
      </c>
      <c r="BL140" s="92" t="s">
        <v>183</v>
      </c>
      <c r="BM140" s="166" t="s">
        <v>2560</v>
      </c>
    </row>
    <row r="141" spans="2:47" s="99" customFormat="1" ht="12">
      <c r="B141" s="100"/>
      <c r="D141" s="168" t="s">
        <v>185</v>
      </c>
      <c r="F141" s="169" t="s">
        <v>257</v>
      </c>
      <c r="I141" s="5"/>
      <c r="L141" s="100"/>
      <c r="M141" s="170"/>
      <c r="T141" s="171"/>
      <c r="AT141" s="92" t="s">
        <v>185</v>
      </c>
      <c r="AU141" s="92" t="s">
        <v>79</v>
      </c>
    </row>
    <row r="142" spans="2:51" s="180" customFormat="1" ht="12">
      <c r="B142" s="181"/>
      <c r="D142" s="174" t="s">
        <v>187</v>
      </c>
      <c r="E142" s="182" t="s">
        <v>3</v>
      </c>
      <c r="F142" s="183" t="s">
        <v>2534</v>
      </c>
      <c r="H142" s="182" t="s">
        <v>3</v>
      </c>
      <c r="I142" s="7"/>
      <c r="L142" s="181"/>
      <c r="M142" s="184"/>
      <c r="T142" s="185"/>
      <c r="AT142" s="182" t="s">
        <v>187</v>
      </c>
      <c r="AU142" s="182" t="s">
        <v>79</v>
      </c>
      <c r="AV142" s="180" t="s">
        <v>15</v>
      </c>
      <c r="AW142" s="180" t="s">
        <v>33</v>
      </c>
      <c r="AX142" s="180" t="s">
        <v>71</v>
      </c>
      <c r="AY142" s="182" t="s">
        <v>176</v>
      </c>
    </row>
    <row r="143" spans="2:51" s="172" customFormat="1" ht="12">
      <c r="B143" s="173"/>
      <c r="D143" s="174" t="s">
        <v>187</v>
      </c>
      <c r="E143" s="175" t="s">
        <v>3</v>
      </c>
      <c r="F143" s="176" t="s">
        <v>2561</v>
      </c>
      <c r="H143" s="177">
        <v>21.4</v>
      </c>
      <c r="I143" s="6"/>
      <c r="L143" s="173"/>
      <c r="M143" s="178"/>
      <c r="T143" s="179"/>
      <c r="AT143" s="175" t="s">
        <v>187</v>
      </c>
      <c r="AU143" s="175" t="s">
        <v>79</v>
      </c>
      <c r="AV143" s="172" t="s">
        <v>79</v>
      </c>
      <c r="AW143" s="172" t="s">
        <v>33</v>
      </c>
      <c r="AX143" s="172" t="s">
        <v>71</v>
      </c>
      <c r="AY143" s="175" t="s">
        <v>176</v>
      </c>
    </row>
    <row r="144" spans="2:51" s="180" customFormat="1" ht="12">
      <c r="B144" s="181"/>
      <c r="D144" s="174" t="s">
        <v>187</v>
      </c>
      <c r="E144" s="182" t="s">
        <v>3</v>
      </c>
      <c r="F144" s="183" t="s">
        <v>2536</v>
      </c>
      <c r="H144" s="182" t="s">
        <v>3</v>
      </c>
      <c r="I144" s="7"/>
      <c r="L144" s="181"/>
      <c r="M144" s="184"/>
      <c r="T144" s="185"/>
      <c r="AT144" s="182" t="s">
        <v>187</v>
      </c>
      <c r="AU144" s="182" t="s">
        <v>79</v>
      </c>
      <c r="AV144" s="180" t="s">
        <v>15</v>
      </c>
      <c r="AW144" s="180" t="s">
        <v>33</v>
      </c>
      <c r="AX144" s="180" t="s">
        <v>71</v>
      </c>
      <c r="AY144" s="182" t="s">
        <v>176</v>
      </c>
    </row>
    <row r="145" spans="2:51" s="172" customFormat="1" ht="12">
      <c r="B145" s="173"/>
      <c r="D145" s="174" t="s">
        <v>187</v>
      </c>
      <c r="E145" s="175" t="s">
        <v>3</v>
      </c>
      <c r="F145" s="176" t="s">
        <v>2562</v>
      </c>
      <c r="H145" s="177">
        <v>22.6</v>
      </c>
      <c r="I145" s="6"/>
      <c r="L145" s="173"/>
      <c r="M145" s="178"/>
      <c r="T145" s="179"/>
      <c r="AT145" s="175" t="s">
        <v>187</v>
      </c>
      <c r="AU145" s="175" t="s">
        <v>79</v>
      </c>
      <c r="AV145" s="172" t="s">
        <v>79</v>
      </c>
      <c r="AW145" s="172" t="s">
        <v>33</v>
      </c>
      <c r="AX145" s="172" t="s">
        <v>71</v>
      </c>
      <c r="AY145" s="175" t="s">
        <v>176</v>
      </c>
    </row>
    <row r="146" spans="2:51" s="180" customFormat="1" ht="12">
      <c r="B146" s="181"/>
      <c r="D146" s="174" t="s">
        <v>187</v>
      </c>
      <c r="E146" s="182" t="s">
        <v>3</v>
      </c>
      <c r="F146" s="183" t="s">
        <v>2538</v>
      </c>
      <c r="H146" s="182" t="s">
        <v>3</v>
      </c>
      <c r="I146" s="7"/>
      <c r="L146" s="181"/>
      <c r="M146" s="184"/>
      <c r="T146" s="185"/>
      <c r="AT146" s="182" t="s">
        <v>187</v>
      </c>
      <c r="AU146" s="182" t="s">
        <v>79</v>
      </c>
      <c r="AV146" s="180" t="s">
        <v>15</v>
      </c>
      <c r="AW146" s="180" t="s">
        <v>33</v>
      </c>
      <c r="AX146" s="180" t="s">
        <v>71</v>
      </c>
      <c r="AY146" s="182" t="s">
        <v>176</v>
      </c>
    </row>
    <row r="147" spans="2:51" s="172" customFormat="1" ht="12">
      <c r="B147" s="173"/>
      <c r="D147" s="174" t="s">
        <v>187</v>
      </c>
      <c r="E147" s="175" t="s">
        <v>3</v>
      </c>
      <c r="F147" s="176" t="s">
        <v>2539</v>
      </c>
      <c r="H147" s="177">
        <v>82.5</v>
      </c>
      <c r="I147" s="6"/>
      <c r="L147" s="173"/>
      <c r="M147" s="178"/>
      <c r="T147" s="179"/>
      <c r="AT147" s="175" t="s">
        <v>187</v>
      </c>
      <c r="AU147" s="175" t="s">
        <v>79</v>
      </c>
      <c r="AV147" s="172" t="s">
        <v>79</v>
      </c>
      <c r="AW147" s="172" t="s">
        <v>33</v>
      </c>
      <c r="AX147" s="172" t="s">
        <v>71</v>
      </c>
      <c r="AY147" s="175" t="s">
        <v>176</v>
      </c>
    </row>
    <row r="148" spans="2:51" s="172" customFormat="1" ht="12">
      <c r="B148" s="173"/>
      <c r="D148" s="174" t="s">
        <v>187</v>
      </c>
      <c r="E148" s="175" t="s">
        <v>3</v>
      </c>
      <c r="F148" s="176" t="s">
        <v>2540</v>
      </c>
      <c r="H148" s="177">
        <v>50</v>
      </c>
      <c r="I148" s="6"/>
      <c r="L148" s="173"/>
      <c r="M148" s="178"/>
      <c r="T148" s="179"/>
      <c r="AT148" s="175" t="s">
        <v>187</v>
      </c>
      <c r="AU148" s="175" t="s">
        <v>79</v>
      </c>
      <c r="AV148" s="172" t="s">
        <v>79</v>
      </c>
      <c r="AW148" s="172" t="s">
        <v>33</v>
      </c>
      <c r="AX148" s="172" t="s">
        <v>71</v>
      </c>
      <c r="AY148" s="175" t="s">
        <v>176</v>
      </c>
    </row>
    <row r="149" spans="2:51" s="172" customFormat="1" ht="12">
      <c r="B149" s="173"/>
      <c r="D149" s="174" t="s">
        <v>187</v>
      </c>
      <c r="E149" s="175" t="s">
        <v>3</v>
      </c>
      <c r="F149" s="176" t="s">
        <v>2541</v>
      </c>
      <c r="H149" s="177">
        <v>22.5</v>
      </c>
      <c r="I149" s="6"/>
      <c r="L149" s="173"/>
      <c r="M149" s="178"/>
      <c r="T149" s="179"/>
      <c r="AT149" s="175" t="s">
        <v>187</v>
      </c>
      <c r="AU149" s="175" t="s">
        <v>79</v>
      </c>
      <c r="AV149" s="172" t="s">
        <v>79</v>
      </c>
      <c r="AW149" s="172" t="s">
        <v>33</v>
      </c>
      <c r="AX149" s="172" t="s">
        <v>71</v>
      </c>
      <c r="AY149" s="175" t="s">
        <v>176</v>
      </c>
    </row>
    <row r="150" spans="2:51" s="186" customFormat="1" ht="12">
      <c r="B150" s="187"/>
      <c r="D150" s="174" t="s">
        <v>187</v>
      </c>
      <c r="E150" s="188" t="s">
        <v>3</v>
      </c>
      <c r="F150" s="189" t="s">
        <v>206</v>
      </c>
      <c r="H150" s="190">
        <v>199</v>
      </c>
      <c r="I150" s="8"/>
      <c r="L150" s="187"/>
      <c r="M150" s="191"/>
      <c r="T150" s="192"/>
      <c r="AT150" s="188" t="s">
        <v>187</v>
      </c>
      <c r="AU150" s="188" t="s">
        <v>79</v>
      </c>
      <c r="AV150" s="186" t="s">
        <v>183</v>
      </c>
      <c r="AW150" s="186" t="s">
        <v>33</v>
      </c>
      <c r="AX150" s="186" t="s">
        <v>15</v>
      </c>
      <c r="AY150" s="188" t="s">
        <v>176</v>
      </c>
    </row>
    <row r="151" spans="2:65" s="99" customFormat="1" ht="66.75" customHeight="1">
      <c r="B151" s="100"/>
      <c r="C151" s="206" t="s">
        <v>241</v>
      </c>
      <c r="D151" s="206" t="s">
        <v>178</v>
      </c>
      <c r="E151" s="207" t="s">
        <v>2563</v>
      </c>
      <c r="F151" s="208" t="s">
        <v>2564</v>
      </c>
      <c r="G151" s="209" t="s">
        <v>191</v>
      </c>
      <c r="H151" s="210">
        <v>55</v>
      </c>
      <c r="I151" s="4"/>
      <c r="J151" s="211">
        <f>ROUND(I151*H151,2)</f>
        <v>0</v>
      </c>
      <c r="K151" s="208" t="s">
        <v>182</v>
      </c>
      <c r="L151" s="100"/>
      <c r="M151" s="212" t="s">
        <v>3</v>
      </c>
      <c r="N151" s="163" t="s">
        <v>42</v>
      </c>
      <c r="P151" s="164">
        <f>O151*H151</f>
        <v>0</v>
      </c>
      <c r="Q151" s="164">
        <v>0</v>
      </c>
      <c r="R151" s="164">
        <f>Q151*H151</f>
        <v>0</v>
      </c>
      <c r="S151" s="164">
        <v>0</v>
      </c>
      <c r="T151" s="165">
        <f>S151*H151</f>
        <v>0</v>
      </c>
      <c r="AR151" s="166" t="s">
        <v>183</v>
      </c>
      <c r="AT151" s="166" t="s">
        <v>178</v>
      </c>
      <c r="AU151" s="166" t="s">
        <v>79</v>
      </c>
      <c r="AY151" s="92" t="s">
        <v>176</v>
      </c>
      <c r="BE151" s="167">
        <f>IF(N151="základní",J151,0)</f>
        <v>0</v>
      </c>
      <c r="BF151" s="167">
        <f>IF(N151="snížená",J151,0)</f>
        <v>0</v>
      </c>
      <c r="BG151" s="167">
        <f>IF(N151="zákl. přenesená",J151,0)</f>
        <v>0</v>
      </c>
      <c r="BH151" s="167">
        <f>IF(N151="sníž. přenesená",J151,0)</f>
        <v>0</v>
      </c>
      <c r="BI151" s="167">
        <f>IF(N151="nulová",J151,0)</f>
        <v>0</v>
      </c>
      <c r="BJ151" s="92" t="s">
        <v>15</v>
      </c>
      <c r="BK151" s="167">
        <f>ROUND(I151*H151,2)</f>
        <v>0</v>
      </c>
      <c r="BL151" s="92" t="s">
        <v>183</v>
      </c>
      <c r="BM151" s="166" t="s">
        <v>2565</v>
      </c>
    </row>
    <row r="152" spans="2:47" s="99" customFormat="1" ht="12">
      <c r="B152" s="100"/>
      <c r="D152" s="168" t="s">
        <v>185</v>
      </c>
      <c r="F152" s="169" t="s">
        <v>2566</v>
      </c>
      <c r="I152" s="5"/>
      <c r="L152" s="100"/>
      <c r="M152" s="170"/>
      <c r="T152" s="171"/>
      <c r="AT152" s="92" t="s">
        <v>185</v>
      </c>
      <c r="AU152" s="92" t="s">
        <v>79</v>
      </c>
    </row>
    <row r="153" spans="2:51" s="180" customFormat="1" ht="12">
      <c r="B153" s="181"/>
      <c r="D153" s="174" t="s">
        <v>187</v>
      </c>
      <c r="E153" s="182" t="s">
        <v>3</v>
      </c>
      <c r="F153" s="183" t="s">
        <v>2534</v>
      </c>
      <c r="H153" s="182" t="s">
        <v>3</v>
      </c>
      <c r="I153" s="7"/>
      <c r="L153" s="181"/>
      <c r="M153" s="184"/>
      <c r="T153" s="185"/>
      <c r="AT153" s="182" t="s">
        <v>187</v>
      </c>
      <c r="AU153" s="182" t="s">
        <v>79</v>
      </c>
      <c r="AV153" s="180" t="s">
        <v>15</v>
      </c>
      <c r="AW153" s="180" t="s">
        <v>33</v>
      </c>
      <c r="AX153" s="180" t="s">
        <v>71</v>
      </c>
      <c r="AY153" s="182" t="s">
        <v>176</v>
      </c>
    </row>
    <row r="154" spans="2:51" s="172" customFormat="1" ht="12">
      <c r="B154" s="173"/>
      <c r="D154" s="174" t="s">
        <v>187</v>
      </c>
      <c r="E154" s="175" t="s">
        <v>3</v>
      </c>
      <c r="F154" s="176" t="s">
        <v>2567</v>
      </c>
      <c r="H154" s="177">
        <v>26.75</v>
      </c>
      <c r="I154" s="6"/>
      <c r="L154" s="173"/>
      <c r="M154" s="178"/>
      <c r="T154" s="179"/>
      <c r="AT154" s="175" t="s">
        <v>187</v>
      </c>
      <c r="AU154" s="175" t="s">
        <v>79</v>
      </c>
      <c r="AV154" s="172" t="s">
        <v>79</v>
      </c>
      <c r="AW154" s="172" t="s">
        <v>33</v>
      </c>
      <c r="AX154" s="172" t="s">
        <v>71</v>
      </c>
      <c r="AY154" s="175" t="s">
        <v>176</v>
      </c>
    </row>
    <row r="155" spans="2:51" s="180" customFormat="1" ht="12">
      <c r="B155" s="181"/>
      <c r="D155" s="174" t="s">
        <v>187</v>
      </c>
      <c r="E155" s="182" t="s">
        <v>3</v>
      </c>
      <c r="F155" s="183" t="s">
        <v>2536</v>
      </c>
      <c r="H155" s="182" t="s">
        <v>3</v>
      </c>
      <c r="I155" s="7"/>
      <c r="L155" s="181"/>
      <c r="M155" s="184"/>
      <c r="T155" s="185"/>
      <c r="AT155" s="182" t="s">
        <v>187</v>
      </c>
      <c r="AU155" s="182" t="s">
        <v>79</v>
      </c>
      <c r="AV155" s="180" t="s">
        <v>15</v>
      </c>
      <c r="AW155" s="180" t="s">
        <v>33</v>
      </c>
      <c r="AX155" s="180" t="s">
        <v>71</v>
      </c>
      <c r="AY155" s="182" t="s">
        <v>176</v>
      </c>
    </row>
    <row r="156" spans="2:51" s="172" customFormat="1" ht="12">
      <c r="B156" s="173"/>
      <c r="D156" s="174" t="s">
        <v>187</v>
      </c>
      <c r="E156" s="175" t="s">
        <v>3</v>
      </c>
      <c r="F156" s="176" t="s">
        <v>2568</v>
      </c>
      <c r="H156" s="177">
        <v>28.25</v>
      </c>
      <c r="I156" s="6"/>
      <c r="L156" s="173"/>
      <c r="M156" s="178"/>
      <c r="T156" s="179"/>
      <c r="AT156" s="175" t="s">
        <v>187</v>
      </c>
      <c r="AU156" s="175" t="s">
        <v>79</v>
      </c>
      <c r="AV156" s="172" t="s">
        <v>79</v>
      </c>
      <c r="AW156" s="172" t="s">
        <v>33</v>
      </c>
      <c r="AX156" s="172" t="s">
        <v>71</v>
      </c>
      <c r="AY156" s="175" t="s">
        <v>176</v>
      </c>
    </row>
    <row r="157" spans="2:51" s="186" customFormat="1" ht="12">
      <c r="B157" s="187"/>
      <c r="D157" s="174" t="s">
        <v>187</v>
      </c>
      <c r="E157" s="188" t="s">
        <v>3</v>
      </c>
      <c r="F157" s="189" t="s">
        <v>206</v>
      </c>
      <c r="H157" s="190">
        <v>55</v>
      </c>
      <c r="I157" s="8"/>
      <c r="L157" s="187"/>
      <c r="M157" s="191"/>
      <c r="T157" s="192"/>
      <c r="AT157" s="188" t="s">
        <v>187</v>
      </c>
      <c r="AU157" s="188" t="s">
        <v>79</v>
      </c>
      <c r="AV157" s="186" t="s">
        <v>183</v>
      </c>
      <c r="AW157" s="186" t="s">
        <v>33</v>
      </c>
      <c r="AX157" s="186" t="s">
        <v>15</v>
      </c>
      <c r="AY157" s="188" t="s">
        <v>176</v>
      </c>
    </row>
    <row r="158" spans="2:65" s="99" customFormat="1" ht="16.5" customHeight="1">
      <c r="B158" s="100"/>
      <c r="C158" s="213" t="s">
        <v>246</v>
      </c>
      <c r="D158" s="213" t="s">
        <v>312</v>
      </c>
      <c r="E158" s="214" t="s">
        <v>2569</v>
      </c>
      <c r="F158" s="215" t="s">
        <v>2570</v>
      </c>
      <c r="G158" s="216" t="s">
        <v>249</v>
      </c>
      <c r="H158" s="217">
        <v>110</v>
      </c>
      <c r="I158" s="9"/>
      <c r="J158" s="218">
        <f>ROUND(I158*H158,2)</f>
        <v>0</v>
      </c>
      <c r="K158" s="215" t="s">
        <v>182</v>
      </c>
      <c r="L158" s="193"/>
      <c r="M158" s="219" t="s">
        <v>3</v>
      </c>
      <c r="N158" s="194" t="s">
        <v>42</v>
      </c>
      <c r="P158" s="164">
        <f>O158*H158</f>
        <v>0</v>
      </c>
      <c r="Q158" s="164">
        <v>1</v>
      </c>
      <c r="R158" s="164">
        <f>Q158*H158</f>
        <v>110</v>
      </c>
      <c r="S158" s="164">
        <v>0</v>
      </c>
      <c r="T158" s="165">
        <f>S158*H158</f>
        <v>0</v>
      </c>
      <c r="AR158" s="166" t="s">
        <v>241</v>
      </c>
      <c r="AT158" s="166" t="s">
        <v>312</v>
      </c>
      <c r="AU158" s="166" t="s">
        <v>79</v>
      </c>
      <c r="AY158" s="92" t="s">
        <v>176</v>
      </c>
      <c r="BE158" s="167">
        <f>IF(N158="základní",J158,0)</f>
        <v>0</v>
      </c>
      <c r="BF158" s="167">
        <f>IF(N158="snížená",J158,0)</f>
        <v>0</v>
      </c>
      <c r="BG158" s="167">
        <f>IF(N158="zákl. přenesená",J158,0)</f>
        <v>0</v>
      </c>
      <c r="BH158" s="167">
        <f>IF(N158="sníž. přenesená",J158,0)</f>
        <v>0</v>
      </c>
      <c r="BI158" s="167">
        <f>IF(N158="nulová",J158,0)</f>
        <v>0</v>
      </c>
      <c r="BJ158" s="92" t="s">
        <v>15</v>
      </c>
      <c r="BK158" s="167">
        <f>ROUND(I158*H158,2)</f>
        <v>0</v>
      </c>
      <c r="BL158" s="92" t="s">
        <v>183</v>
      </c>
      <c r="BM158" s="166" t="s">
        <v>2571</v>
      </c>
    </row>
    <row r="159" spans="2:51" s="172" customFormat="1" ht="12">
      <c r="B159" s="173"/>
      <c r="D159" s="174" t="s">
        <v>187</v>
      </c>
      <c r="F159" s="176" t="s">
        <v>2572</v>
      </c>
      <c r="H159" s="177">
        <v>110</v>
      </c>
      <c r="I159" s="6"/>
      <c r="L159" s="173"/>
      <c r="M159" s="178"/>
      <c r="T159" s="179"/>
      <c r="AT159" s="175" t="s">
        <v>187</v>
      </c>
      <c r="AU159" s="175" t="s">
        <v>79</v>
      </c>
      <c r="AV159" s="172" t="s">
        <v>79</v>
      </c>
      <c r="AW159" s="172" t="s">
        <v>4</v>
      </c>
      <c r="AX159" s="172" t="s">
        <v>15</v>
      </c>
      <c r="AY159" s="175" t="s">
        <v>176</v>
      </c>
    </row>
    <row r="160" spans="2:65" s="99" customFormat="1" ht="16.5" customHeight="1">
      <c r="B160" s="100"/>
      <c r="C160" s="206" t="s">
        <v>253</v>
      </c>
      <c r="D160" s="206" t="s">
        <v>178</v>
      </c>
      <c r="E160" s="207" t="s">
        <v>2573</v>
      </c>
      <c r="F160" s="208" t="s">
        <v>2574</v>
      </c>
      <c r="G160" s="209" t="s">
        <v>437</v>
      </c>
      <c r="H160" s="210">
        <v>1</v>
      </c>
      <c r="I160" s="4"/>
      <c r="J160" s="211">
        <f>ROUND(I160*H160,2)</f>
        <v>0</v>
      </c>
      <c r="K160" s="208" t="s">
        <v>3</v>
      </c>
      <c r="L160" s="100"/>
      <c r="M160" s="212" t="s">
        <v>3</v>
      </c>
      <c r="N160" s="163" t="s">
        <v>42</v>
      </c>
      <c r="P160" s="164">
        <f>O160*H160</f>
        <v>0</v>
      </c>
      <c r="Q160" s="164">
        <v>0</v>
      </c>
      <c r="R160" s="164">
        <f>Q160*H160</f>
        <v>0</v>
      </c>
      <c r="S160" s="164">
        <v>0</v>
      </c>
      <c r="T160" s="165">
        <f>S160*H160</f>
        <v>0</v>
      </c>
      <c r="AR160" s="166" t="s">
        <v>183</v>
      </c>
      <c r="AT160" s="166" t="s">
        <v>178</v>
      </c>
      <c r="AU160" s="166" t="s">
        <v>79</v>
      </c>
      <c r="AY160" s="92" t="s">
        <v>176</v>
      </c>
      <c r="BE160" s="167">
        <f>IF(N160="základní",J160,0)</f>
        <v>0</v>
      </c>
      <c r="BF160" s="167">
        <f>IF(N160="snížená",J160,0)</f>
        <v>0</v>
      </c>
      <c r="BG160" s="167">
        <f>IF(N160="zákl. přenesená",J160,0)</f>
        <v>0</v>
      </c>
      <c r="BH160" s="167">
        <f>IF(N160="sníž. přenesená",J160,0)</f>
        <v>0</v>
      </c>
      <c r="BI160" s="167">
        <f>IF(N160="nulová",J160,0)</f>
        <v>0</v>
      </c>
      <c r="BJ160" s="92" t="s">
        <v>15</v>
      </c>
      <c r="BK160" s="167">
        <f>ROUND(I160*H160,2)</f>
        <v>0</v>
      </c>
      <c r="BL160" s="92" t="s">
        <v>183</v>
      </c>
      <c r="BM160" s="166" t="s">
        <v>2575</v>
      </c>
    </row>
    <row r="161" spans="2:63" s="151" customFormat="1" ht="22.9" customHeight="1">
      <c r="B161" s="152"/>
      <c r="D161" s="153" t="s">
        <v>70</v>
      </c>
      <c r="E161" s="161" t="s">
        <v>183</v>
      </c>
      <c r="F161" s="161" t="s">
        <v>631</v>
      </c>
      <c r="I161" s="3"/>
      <c r="J161" s="162">
        <f>BK161</f>
        <v>0</v>
      </c>
      <c r="L161" s="152"/>
      <c r="M161" s="156"/>
      <c r="P161" s="157">
        <f>SUM(P162:P168)</f>
        <v>0</v>
      </c>
      <c r="R161" s="157">
        <f>SUM(R162:R168)</f>
        <v>0</v>
      </c>
      <c r="T161" s="158">
        <f>SUM(T162:T168)</f>
        <v>0</v>
      </c>
      <c r="AR161" s="153" t="s">
        <v>15</v>
      </c>
      <c r="AT161" s="159" t="s">
        <v>70</v>
      </c>
      <c r="AU161" s="159" t="s">
        <v>15</v>
      </c>
      <c r="AY161" s="153" t="s">
        <v>176</v>
      </c>
      <c r="BK161" s="160">
        <f>SUM(BK162:BK168)</f>
        <v>0</v>
      </c>
    </row>
    <row r="162" spans="2:65" s="99" customFormat="1" ht="33" customHeight="1">
      <c r="B162" s="100"/>
      <c r="C162" s="206" t="s">
        <v>259</v>
      </c>
      <c r="D162" s="206" t="s">
        <v>178</v>
      </c>
      <c r="E162" s="207" t="s">
        <v>2576</v>
      </c>
      <c r="F162" s="208" t="s">
        <v>2577</v>
      </c>
      <c r="G162" s="209" t="s">
        <v>191</v>
      </c>
      <c r="H162" s="210">
        <v>11</v>
      </c>
      <c r="I162" s="4"/>
      <c r="J162" s="211">
        <f>ROUND(I162*H162,2)</f>
        <v>0</v>
      </c>
      <c r="K162" s="208" t="s">
        <v>182</v>
      </c>
      <c r="L162" s="100"/>
      <c r="M162" s="212" t="s">
        <v>3</v>
      </c>
      <c r="N162" s="163" t="s">
        <v>42</v>
      </c>
      <c r="P162" s="164">
        <f>O162*H162</f>
        <v>0</v>
      </c>
      <c r="Q162" s="164">
        <v>0</v>
      </c>
      <c r="R162" s="164">
        <f>Q162*H162</f>
        <v>0</v>
      </c>
      <c r="S162" s="164">
        <v>0</v>
      </c>
      <c r="T162" s="165">
        <f>S162*H162</f>
        <v>0</v>
      </c>
      <c r="AR162" s="166" t="s">
        <v>183</v>
      </c>
      <c r="AT162" s="166" t="s">
        <v>178</v>
      </c>
      <c r="AU162" s="166" t="s">
        <v>79</v>
      </c>
      <c r="AY162" s="92" t="s">
        <v>176</v>
      </c>
      <c r="BE162" s="167">
        <f>IF(N162="základní",J162,0)</f>
        <v>0</v>
      </c>
      <c r="BF162" s="167">
        <f>IF(N162="snížená",J162,0)</f>
        <v>0</v>
      </c>
      <c r="BG162" s="167">
        <f>IF(N162="zákl. přenesená",J162,0)</f>
        <v>0</v>
      </c>
      <c r="BH162" s="167">
        <f>IF(N162="sníž. přenesená",J162,0)</f>
        <v>0</v>
      </c>
      <c r="BI162" s="167">
        <f>IF(N162="nulová",J162,0)</f>
        <v>0</v>
      </c>
      <c r="BJ162" s="92" t="s">
        <v>15</v>
      </c>
      <c r="BK162" s="167">
        <f>ROUND(I162*H162,2)</f>
        <v>0</v>
      </c>
      <c r="BL162" s="92" t="s">
        <v>183</v>
      </c>
      <c r="BM162" s="166" t="s">
        <v>2578</v>
      </c>
    </row>
    <row r="163" spans="2:47" s="99" customFormat="1" ht="12">
      <c r="B163" s="100"/>
      <c r="D163" s="168" t="s">
        <v>185</v>
      </c>
      <c r="F163" s="169" t="s">
        <v>2579</v>
      </c>
      <c r="I163" s="5"/>
      <c r="L163" s="100"/>
      <c r="M163" s="170"/>
      <c r="T163" s="171"/>
      <c r="AT163" s="92" t="s">
        <v>185</v>
      </c>
      <c r="AU163" s="92" t="s">
        <v>79</v>
      </c>
    </row>
    <row r="164" spans="2:51" s="180" customFormat="1" ht="12">
      <c r="B164" s="181"/>
      <c r="D164" s="174" t="s">
        <v>187</v>
      </c>
      <c r="E164" s="182" t="s">
        <v>3</v>
      </c>
      <c r="F164" s="183" t="s">
        <v>2534</v>
      </c>
      <c r="H164" s="182" t="s">
        <v>3</v>
      </c>
      <c r="I164" s="7"/>
      <c r="L164" s="181"/>
      <c r="M164" s="184"/>
      <c r="T164" s="185"/>
      <c r="AT164" s="182" t="s">
        <v>187</v>
      </c>
      <c r="AU164" s="182" t="s">
        <v>79</v>
      </c>
      <c r="AV164" s="180" t="s">
        <v>15</v>
      </c>
      <c r="AW164" s="180" t="s">
        <v>33</v>
      </c>
      <c r="AX164" s="180" t="s">
        <v>71</v>
      </c>
      <c r="AY164" s="182" t="s">
        <v>176</v>
      </c>
    </row>
    <row r="165" spans="2:51" s="172" customFormat="1" ht="12">
      <c r="B165" s="173"/>
      <c r="D165" s="174" t="s">
        <v>187</v>
      </c>
      <c r="E165" s="175" t="s">
        <v>3</v>
      </c>
      <c r="F165" s="176" t="s">
        <v>2580</v>
      </c>
      <c r="H165" s="177">
        <v>5.35</v>
      </c>
      <c r="I165" s="6"/>
      <c r="L165" s="173"/>
      <c r="M165" s="178"/>
      <c r="T165" s="179"/>
      <c r="AT165" s="175" t="s">
        <v>187</v>
      </c>
      <c r="AU165" s="175" t="s">
        <v>79</v>
      </c>
      <c r="AV165" s="172" t="s">
        <v>79</v>
      </c>
      <c r="AW165" s="172" t="s">
        <v>33</v>
      </c>
      <c r="AX165" s="172" t="s">
        <v>71</v>
      </c>
      <c r="AY165" s="175" t="s">
        <v>176</v>
      </c>
    </row>
    <row r="166" spans="2:51" s="180" customFormat="1" ht="12">
      <c r="B166" s="181"/>
      <c r="D166" s="174" t="s">
        <v>187</v>
      </c>
      <c r="E166" s="182" t="s">
        <v>3</v>
      </c>
      <c r="F166" s="183" t="s">
        <v>2536</v>
      </c>
      <c r="H166" s="182" t="s">
        <v>3</v>
      </c>
      <c r="I166" s="7"/>
      <c r="L166" s="181"/>
      <c r="M166" s="184"/>
      <c r="T166" s="185"/>
      <c r="AT166" s="182" t="s">
        <v>187</v>
      </c>
      <c r="AU166" s="182" t="s">
        <v>79</v>
      </c>
      <c r="AV166" s="180" t="s">
        <v>15</v>
      </c>
      <c r="AW166" s="180" t="s">
        <v>33</v>
      </c>
      <c r="AX166" s="180" t="s">
        <v>71</v>
      </c>
      <c r="AY166" s="182" t="s">
        <v>176</v>
      </c>
    </row>
    <row r="167" spans="2:51" s="172" customFormat="1" ht="12">
      <c r="B167" s="173"/>
      <c r="D167" s="174" t="s">
        <v>187</v>
      </c>
      <c r="E167" s="175" t="s">
        <v>3</v>
      </c>
      <c r="F167" s="176" t="s">
        <v>2581</v>
      </c>
      <c r="H167" s="177">
        <v>5.65</v>
      </c>
      <c r="I167" s="6"/>
      <c r="L167" s="173"/>
      <c r="M167" s="178"/>
      <c r="T167" s="179"/>
      <c r="AT167" s="175" t="s">
        <v>187</v>
      </c>
      <c r="AU167" s="175" t="s">
        <v>79</v>
      </c>
      <c r="AV167" s="172" t="s">
        <v>79</v>
      </c>
      <c r="AW167" s="172" t="s">
        <v>33</v>
      </c>
      <c r="AX167" s="172" t="s">
        <v>71</v>
      </c>
      <c r="AY167" s="175" t="s">
        <v>176</v>
      </c>
    </row>
    <row r="168" spans="2:51" s="186" customFormat="1" ht="12">
      <c r="B168" s="187"/>
      <c r="D168" s="174" t="s">
        <v>187</v>
      </c>
      <c r="E168" s="188" t="s">
        <v>3</v>
      </c>
      <c r="F168" s="189" t="s">
        <v>206</v>
      </c>
      <c r="H168" s="190">
        <v>11</v>
      </c>
      <c r="I168" s="8"/>
      <c r="L168" s="187"/>
      <c r="M168" s="191"/>
      <c r="T168" s="192"/>
      <c r="AT168" s="188" t="s">
        <v>187</v>
      </c>
      <c r="AU168" s="188" t="s">
        <v>79</v>
      </c>
      <c r="AV168" s="186" t="s">
        <v>183</v>
      </c>
      <c r="AW168" s="186" t="s">
        <v>33</v>
      </c>
      <c r="AX168" s="186" t="s">
        <v>15</v>
      </c>
      <c r="AY168" s="188" t="s">
        <v>176</v>
      </c>
    </row>
    <row r="169" spans="2:63" s="151" customFormat="1" ht="22.9" customHeight="1">
      <c r="B169" s="152"/>
      <c r="D169" s="153" t="s">
        <v>70</v>
      </c>
      <c r="E169" s="161" t="s">
        <v>246</v>
      </c>
      <c r="F169" s="161" t="s">
        <v>1156</v>
      </c>
      <c r="I169" s="3"/>
      <c r="J169" s="162">
        <f>BK169</f>
        <v>0</v>
      </c>
      <c r="L169" s="152"/>
      <c r="M169" s="156"/>
      <c r="P169" s="157">
        <f>P170</f>
        <v>0</v>
      </c>
      <c r="R169" s="157">
        <f>R170</f>
        <v>0</v>
      </c>
      <c r="T169" s="158">
        <f>T170</f>
        <v>0</v>
      </c>
      <c r="AR169" s="153" t="s">
        <v>15</v>
      </c>
      <c r="AT169" s="159" t="s">
        <v>70</v>
      </c>
      <c r="AU169" s="159" t="s">
        <v>15</v>
      </c>
      <c r="AY169" s="153" t="s">
        <v>176</v>
      </c>
      <c r="BK169" s="160">
        <f>BK170</f>
        <v>0</v>
      </c>
    </row>
    <row r="170" spans="2:63" s="151" customFormat="1" ht="20.85" customHeight="1">
      <c r="B170" s="152"/>
      <c r="D170" s="153" t="s">
        <v>70</v>
      </c>
      <c r="E170" s="161" t="s">
        <v>1015</v>
      </c>
      <c r="F170" s="161" t="s">
        <v>1238</v>
      </c>
      <c r="I170" s="3"/>
      <c r="J170" s="162">
        <f>BK170</f>
        <v>0</v>
      </c>
      <c r="L170" s="152"/>
      <c r="M170" s="156"/>
      <c r="P170" s="157">
        <f>SUM(P171:P173)</f>
        <v>0</v>
      </c>
      <c r="R170" s="157">
        <f>SUM(R171:R173)</f>
        <v>0</v>
      </c>
      <c r="T170" s="158">
        <f>SUM(T171:T173)</f>
        <v>0</v>
      </c>
      <c r="AR170" s="153" t="s">
        <v>15</v>
      </c>
      <c r="AT170" s="159" t="s">
        <v>70</v>
      </c>
      <c r="AU170" s="159" t="s">
        <v>79</v>
      </c>
      <c r="AY170" s="153" t="s">
        <v>176</v>
      </c>
      <c r="BK170" s="160">
        <f>SUM(BK171:BK173)</f>
        <v>0</v>
      </c>
    </row>
    <row r="171" spans="2:65" s="99" customFormat="1" ht="16.5" customHeight="1">
      <c r="B171" s="100"/>
      <c r="C171" s="206" t="s">
        <v>266</v>
      </c>
      <c r="D171" s="206" t="s">
        <v>178</v>
      </c>
      <c r="E171" s="207" t="s">
        <v>2582</v>
      </c>
      <c r="F171" s="208" t="s">
        <v>2583</v>
      </c>
      <c r="G171" s="209" t="s">
        <v>269</v>
      </c>
      <c r="H171" s="210">
        <v>55</v>
      </c>
      <c r="I171" s="4"/>
      <c r="J171" s="211">
        <f>ROUND(I171*H171,2)</f>
        <v>0</v>
      </c>
      <c r="K171" s="208" t="s">
        <v>3</v>
      </c>
      <c r="L171" s="100"/>
      <c r="M171" s="212" t="s">
        <v>3</v>
      </c>
      <c r="N171" s="163" t="s">
        <v>42</v>
      </c>
      <c r="P171" s="164">
        <f>O171*H171</f>
        <v>0</v>
      </c>
      <c r="Q171" s="164">
        <v>0</v>
      </c>
      <c r="R171" s="164">
        <f>Q171*H171</f>
        <v>0</v>
      </c>
      <c r="S171" s="164">
        <v>0</v>
      </c>
      <c r="T171" s="165">
        <f>S171*H171</f>
        <v>0</v>
      </c>
      <c r="AR171" s="166" t="s">
        <v>183</v>
      </c>
      <c r="AT171" s="166" t="s">
        <v>178</v>
      </c>
      <c r="AU171" s="166" t="s">
        <v>195</v>
      </c>
      <c r="AY171" s="92" t="s">
        <v>176</v>
      </c>
      <c r="BE171" s="167">
        <f>IF(N171="základní",J171,0)</f>
        <v>0</v>
      </c>
      <c r="BF171" s="167">
        <f>IF(N171="snížená",J171,0)</f>
        <v>0</v>
      </c>
      <c r="BG171" s="167">
        <f>IF(N171="zákl. přenesená",J171,0)</f>
        <v>0</v>
      </c>
      <c r="BH171" s="167">
        <f>IF(N171="sníž. přenesená",J171,0)</f>
        <v>0</v>
      </c>
      <c r="BI171" s="167">
        <f>IF(N171="nulová",J171,0)</f>
        <v>0</v>
      </c>
      <c r="BJ171" s="92" t="s">
        <v>15</v>
      </c>
      <c r="BK171" s="167">
        <f>ROUND(I171*H171,2)</f>
        <v>0</v>
      </c>
      <c r="BL171" s="92" t="s">
        <v>183</v>
      </c>
      <c r="BM171" s="166" t="s">
        <v>2584</v>
      </c>
    </row>
    <row r="172" spans="2:65" s="99" customFormat="1" ht="16.5" customHeight="1">
      <c r="B172" s="100"/>
      <c r="C172" s="206" t="s">
        <v>273</v>
      </c>
      <c r="D172" s="206" t="s">
        <v>178</v>
      </c>
      <c r="E172" s="207" t="s">
        <v>2585</v>
      </c>
      <c r="F172" s="208" t="s">
        <v>2586</v>
      </c>
      <c r="G172" s="209" t="s">
        <v>269</v>
      </c>
      <c r="H172" s="210">
        <v>50</v>
      </c>
      <c r="I172" s="4"/>
      <c r="J172" s="211">
        <f>ROUND(I172*H172,2)</f>
        <v>0</v>
      </c>
      <c r="K172" s="208" t="s">
        <v>3</v>
      </c>
      <c r="L172" s="100"/>
      <c r="M172" s="212" t="s">
        <v>3</v>
      </c>
      <c r="N172" s="163" t="s">
        <v>42</v>
      </c>
      <c r="P172" s="164">
        <f>O172*H172</f>
        <v>0</v>
      </c>
      <c r="Q172" s="164">
        <v>0</v>
      </c>
      <c r="R172" s="164">
        <f>Q172*H172</f>
        <v>0</v>
      </c>
      <c r="S172" s="164">
        <v>0</v>
      </c>
      <c r="T172" s="165">
        <f>S172*H172</f>
        <v>0</v>
      </c>
      <c r="AR172" s="166" t="s">
        <v>183</v>
      </c>
      <c r="AT172" s="166" t="s">
        <v>178</v>
      </c>
      <c r="AU172" s="166" t="s">
        <v>195</v>
      </c>
      <c r="AY172" s="92" t="s">
        <v>176</v>
      </c>
      <c r="BE172" s="167">
        <f>IF(N172="základní",J172,0)</f>
        <v>0</v>
      </c>
      <c r="BF172" s="167">
        <f>IF(N172="snížená",J172,0)</f>
        <v>0</v>
      </c>
      <c r="BG172" s="167">
        <f>IF(N172="zákl. přenesená",J172,0)</f>
        <v>0</v>
      </c>
      <c r="BH172" s="167">
        <f>IF(N172="sníž. přenesená",J172,0)</f>
        <v>0</v>
      </c>
      <c r="BI172" s="167">
        <f>IF(N172="nulová",J172,0)</f>
        <v>0</v>
      </c>
      <c r="BJ172" s="92" t="s">
        <v>15</v>
      </c>
      <c r="BK172" s="167">
        <f>ROUND(I172*H172,2)</f>
        <v>0</v>
      </c>
      <c r="BL172" s="92" t="s">
        <v>183</v>
      </c>
      <c r="BM172" s="166" t="s">
        <v>2587</v>
      </c>
    </row>
    <row r="173" spans="2:65" s="99" customFormat="1" ht="16.5" customHeight="1">
      <c r="B173" s="100"/>
      <c r="C173" s="206" t="s">
        <v>277</v>
      </c>
      <c r="D173" s="206" t="s">
        <v>178</v>
      </c>
      <c r="E173" s="207" t="s">
        <v>2588</v>
      </c>
      <c r="F173" s="208" t="s">
        <v>2589</v>
      </c>
      <c r="G173" s="209" t="s">
        <v>269</v>
      </c>
      <c r="H173" s="210">
        <v>30</v>
      </c>
      <c r="I173" s="4"/>
      <c r="J173" s="211">
        <f>ROUND(I173*H173,2)</f>
        <v>0</v>
      </c>
      <c r="K173" s="208" t="s">
        <v>3</v>
      </c>
      <c r="L173" s="100"/>
      <c r="M173" s="212" t="s">
        <v>3</v>
      </c>
      <c r="N173" s="163" t="s">
        <v>42</v>
      </c>
      <c r="P173" s="164">
        <f>O173*H173</f>
        <v>0</v>
      </c>
      <c r="Q173" s="164">
        <v>0</v>
      </c>
      <c r="R173" s="164">
        <f>Q173*H173</f>
        <v>0</v>
      </c>
      <c r="S173" s="164">
        <v>0</v>
      </c>
      <c r="T173" s="165">
        <f>S173*H173</f>
        <v>0</v>
      </c>
      <c r="AR173" s="166" t="s">
        <v>183</v>
      </c>
      <c r="AT173" s="166" t="s">
        <v>178</v>
      </c>
      <c r="AU173" s="166" t="s">
        <v>195</v>
      </c>
      <c r="AY173" s="92" t="s">
        <v>176</v>
      </c>
      <c r="BE173" s="167">
        <f>IF(N173="základní",J173,0)</f>
        <v>0</v>
      </c>
      <c r="BF173" s="167">
        <f>IF(N173="snížená",J173,0)</f>
        <v>0</v>
      </c>
      <c r="BG173" s="167">
        <f>IF(N173="zákl. přenesená",J173,0)</f>
        <v>0</v>
      </c>
      <c r="BH173" s="167">
        <f>IF(N173="sníž. přenesená",J173,0)</f>
        <v>0</v>
      </c>
      <c r="BI173" s="167">
        <f>IF(N173="nulová",J173,0)</f>
        <v>0</v>
      </c>
      <c r="BJ173" s="92" t="s">
        <v>15</v>
      </c>
      <c r="BK173" s="167">
        <f>ROUND(I173*H173,2)</f>
        <v>0</v>
      </c>
      <c r="BL173" s="92" t="s">
        <v>183</v>
      </c>
      <c r="BM173" s="166" t="s">
        <v>2590</v>
      </c>
    </row>
    <row r="174" spans="2:63" s="151" customFormat="1" ht="25.9" customHeight="1">
      <c r="B174" s="152"/>
      <c r="D174" s="153" t="s">
        <v>70</v>
      </c>
      <c r="E174" s="154" t="s">
        <v>2591</v>
      </c>
      <c r="F174" s="154" t="s">
        <v>2592</v>
      </c>
      <c r="I174" s="3"/>
      <c r="J174" s="155">
        <f>BK174</f>
        <v>0</v>
      </c>
      <c r="L174" s="152"/>
      <c r="M174" s="156"/>
      <c r="P174" s="157">
        <f>SUM(P175:P205)</f>
        <v>0</v>
      </c>
      <c r="R174" s="157">
        <f>SUM(R175:R205)</f>
        <v>0</v>
      </c>
      <c r="T174" s="158">
        <f>SUM(T175:T205)</f>
        <v>0</v>
      </c>
      <c r="AR174" s="153" t="s">
        <v>79</v>
      </c>
      <c r="AT174" s="159" t="s">
        <v>70</v>
      </c>
      <c r="AU174" s="159" t="s">
        <v>71</v>
      </c>
      <c r="AY174" s="153" t="s">
        <v>176</v>
      </c>
      <c r="BK174" s="160">
        <f>SUM(BK175:BK205)</f>
        <v>0</v>
      </c>
    </row>
    <row r="175" spans="2:65" s="99" customFormat="1" ht="24.2" customHeight="1">
      <c r="B175" s="100"/>
      <c r="C175" s="206" t="s">
        <v>9</v>
      </c>
      <c r="D175" s="206" t="s">
        <v>178</v>
      </c>
      <c r="E175" s="207" t="s">
        <v>2593</v>
      </c>
      <c r="F175" s="208" t="s">
        <v>2594</v>
      </c>
      <c r="G175" s="209" t="s">
        <v>269</v>
      </c>
      <c r="H175" s="210">
        <v>40</v>
      </c>
      <c r="I175" s="4"/>
      <c r="J175" s="211">
        <f aca="true" t="shared" si="0" ref="J175:J205">ROUND(I175*H175,2)</f>
        <v>0</v>
      </c>
      <c r="K175" s="208" t="s">
        <v>3</v>
      </c>
      <c r="L175" s="100"/>
      <c r="M175" s="212" t="s">
        <v>3</v>
      </c>
      <c r="N175" s="163" t="s">
        <v>42</v>
      </c>
      <c r="P175" s="164">
        <f aca="true" t="shared" si="1" ref="P175:P205">O175*H175</f>
        <v>0</v>
      </c>
      <c r="Q175" s="164">
        <v>0</v>
      </c>
      <c r="R175" s="164">
        <f aca="true" t="shared" si="2" ref="R175:R205">Q175*H175</f>
        <v>0</v>
      </c>
      <c r="S175" s="164">
        <v>0</v>
      </c>
      <c r="T175" s="165">
        <f aca="true" t="shared" si="3" ref="T175:T205">S175*H175</f>
        <v>0</v>
      </c>
      <c r="AR175" s="166" t="s">
        <v>288</v>
      </c>
      <c r="AT175" s="166" t="s">
        <v>178</v>
      </c>
      <c r="AU175" s="166" t="s">
        <v>15</v>
      </c>
      <c r="AY175" s="92" t="s">
        <v>176</v>
      </c>
      <c r="BE175" s="167">
        <f aca="true" t="shared" si="4" ref="BE175:BE205">IF(N175="základní",J175,0)</f>
        <v>0</v>
      </c>
      <c r="BF175" s="167">
        <f aca="true" t="shared" si="5" ref="BF175:BF205">IF(N175="snížená",J175,0)</f>
        <v>0</v>
      </c>
      <c r="BG175" s="167">
        <f aca="true" t="shared" si="6" ref="BG175:BG205">IF(N175="zákl. přenesená",J175,0)</f>
        <v>0</v>
      </c>
      <c r="BH175" s="167">
        <f aca="true" t="shared" si="7" ref="BH175:BH205">IF(N175="sníž. přenesená",J175,0)</f>
        <v>0</v>
      </c>
      <c r="BI175" s="167">
        <f aca="true" t="shared" si="8" ref="BI175:BI205">IF(N175="nulová",J175,0)</f>
        <v>0</v>
      </c>
      <c r="BJ175" s="92" t="s">
        <v>15</v>
      </c>
      <c r="BK175" s="167">
        <f aca="true" t="shared" si="9" ref="BK175:BK205">ROUND(I175*H175,2)</f>
        <v>0</v>
      </c>
      <c r="BL175" s="92" t="s">
        <v>288</v>
      </c>
      <c r="BM175" s="166" t="s">
        <v>79</v>
      </c>
    </row>
    <row r="176" spans="2:65" s="99" customFormat="1" ht="24.2" customHeight="1">
      <c r="B176" s="100"/>
      <c r="C176" s="206" t="s">
        <v>288</v>
      </c>
      <c r="D176" s="206" t="s">
        <v>178</v>
      </c>
      <c r="E176" s="207" t="s">
        <v>2595</v>
      </c>
      <c r="F176" s="208" t="s">
        <v>2596</v>
      </c>
      <c r="G176" s="209" t="s">
        <v>2597</v>
      </c>
      <c r="H176" s="210">
        <v>40</v>
      </c>
      <c r="I176" s="4"/>
      <c r="J176" s="211">
        <f t="shared" si="0"/>
        <v>0</v>
      </c>
      <c r="K176" s="208" t="s">
        <v>3</v>
      </c>
      <c r="L176" s="100"/>
      <c r="M176" s="212" t="s">
        <v>3</v>
      </c>
      <c r="N176" s="163" t="s">
        <v>42</v>
      </c>
      <c r="P176" s="164">
        <f t="shared" si="1"/>
        <v>0</v>
      </c>
      <c r="Q176" s="164">
        <v>0</v>
      </c>
      <c r="R176" s="164">
        <f t="shared" si="2"/>
        <v>0</v>
      </c>
      <c r="S176" s="164">
        <v>0</v>
      </c>
      <c r="T176" s="165">
        <f t="shared" si="3"/>
        <v>0</v>
      </c>
      <c r="AR176" s="166" t="s">
        <v>288</v>
      </c>
      <c r="AT176" s="166" t="s">
        <v>178</v>
      </c>
      <c r="AU176" s="166" t="s">
        <v>15</v>
      </c>
      <c r="AY176" s="92" t="s">
        <v>176</v>
      </c>
      <c r="BE176" s="167">
        <f t="shared" si="4"/>
        <v>0</v>
      </c>
      <c r="BF176" s="167">
        <f t="shared" si="5"/>
        <v>0</v>
      </c>
      <c r="BG176" s="167">
        <f t="shared" si="6"/>
        <v>0</v>
      </c>
      <c r="BH176" s="167">
        <f t="shared" si="7"/>
        <v>0</v>
      </c>
      <c r="BI176" s="167">
        <f t="shared" si="8"/>
        <v>0</v>
      </c>
      <c r="BJ176" s="92" t="s">
        <v>15</v>
      </c>
      <c r="BK176" s="167">
        <f t="shared" si="9"/>
        <v>0</v>
      </c>
      <c r="BL176" s="92" t="s">
        <v>288</v>
      </c>
      <c r="BM176" s="166" t="s">
        <v>223</v>
      </c>
    </row>
    <row r="177" spans="2:65" s="99" customFormat="1" ht="37.9" customHeight="1">
      <c r="B177" s="100"/>
      <c r="C177" s="206" t="s">
        <v>293</v>
      </c>
      <c r="D177" s="206" t="s">
        <v>178</v>
      </c>
      <c r="E177" s="207" t="s">
        <v>2598</v>
      </c>
      <c r="F177" s="208" t="s">
        <v>2599</v>
      </c>
      <c r="G177" s="209" t="s">
        <v>2600</v>
      </c>
      <c r="H177" s="210">
        <v>6</v>
      </c>
      <c r="I177" s="4"/>
      <c r="J177" s="211">
        <f t="shared" si="0"/>
        <v>0</v>
      </c>
      <c r="K177" s="208" t="s">
        <v>3</v>
      </c>
      <c r="L177" s="100"/>
      <c r="M177" s="212" t="s">
        <v>3</v>
      </c>
      <c r="N177" s="163" t="s">
        <v>42</v>
      </c>
      <c r="P177" s="164">
        <f t="shared" si="1"/>
        <v>0</v>
      </c>
      <c r="Q177" s="164">
        <v>0</v>
      </c>
      <c r="R177" s="164">
        <f t="shared" si="2"/>
        <v>0</v>
      </c>
      <c r="S177" s="164">
        <v>0</v>
      </c>
      <c r="T177" s="165">
        <f t="shared" si="3"/>
        <v>0</v>
      </c>
      <c r="AR177" s="166" t="s">
        <v>288</v>
      </c>
      <c r="AT177" s="166" t="s">
        <v>178</v>
      </c>
      <c r="AU177" s="166" t="s">
        <v>15</v>
      </c>
      <c r="AY177" s="92" t="s">
        <v>176</v>
      </c>
      <c r="BE177" s="167">
        <f t="shared" si="4"/>
        <v>0</v>
      </c>
      <c r="BF177" s="167">
        <f t="shared" si="5"/>
        <v>0</v>
      </c>
      <c r="BG177" s="167">
        <f t="shared" si="6"/>
        <v>0</v>
      </c>
      <c r="BH177" s="167">
        <f t="shared" si="7"/>
        <v>0</v>
      </c>
      <c r="BI177" s="167">
        <f t="shared" si="8"/>
        <v>0</v>
      </c>
      <c r="BJ177" s="92" t="s">
        <v>15</v>
      </c>
      <c r="BK177" s="167">
        <f t="shared" si="9"/>
        <v>0</v>
      </c>
      <c r="BL177" s="92" t="s">
        <v>288</v>
      </c>
      <c r="BM177" s="166" t="s">
        <v>241</v>
      </c>
    </row>
    <row r="178" spans="2:65" s="99" customFormat="1" ht="24.2" customHeight="1">
      <c r="B178" s="100"/>
      <c r="C178" s="206" t="s">
        <v>300</v>
      </c>
      <c r="D178" s="206" t="s">
        <v>178</v>
      </c>
      <c r="E178" s="207" t="s">
        <v>2601</v>
      </c>
      <c r="F178" s="208" t="s">
        <v>2602</v>
      </c>
      <c r="G178" s="209" t="s">
        <v>269</v>
      </c>
      <c r="H178" s="210">
        <v>47</v>
      </c>
      <c r="I178" s="4"/>
      <c r="J178" s="211">
        <f t="shared" si="0"/>
        <v>0</v>
      </c>
      <c r="K178" s="208" t="s">
        <v>3</v>
      </c>
      <c r="L178" s="100"/>
      <c r="M178" s="212" t="s">
        <v>3</v>
      </c>
      <c r="N178" s="163" t="s">
        <v>42</v>
      </c>
      <c r="P178" s="164">
        <f t="shared" si="1"/>
        <v>0</v>
      </c>
      <c r="Q178" s="164">
        <v>0</v>
      </c>
      <c r="R178" s="164">
        <f t="shared" si="2"/>
        <v>0</v>
      </c>
      <c r="S178" s="164">
        <v>0</v>
      </c>
      <c r="T178" s="165">
        <f t="shared" si="3"/>
        <v>0</v>
      </c>
      <c r="AR178" s="166" t="s">
        <v>288</v>
      </c>
      <c r="AT178" s="166" t="s">
        <v>178</v>
      </c>
      <c r="AU178" s="166" t="s">
        <v>15</v>
      </c>
      <c r="AY178" s="92" t="s">
        <v>176</v>
      </c>
      <c r="BE178" s="167">
        <f t="shared" si="4"/>
        <v>0</v>
      </c>
      <c r="BF178" s="167">
        <f t="shared" si="5"/>
        <v>0</v>
      </c>
      <c r="BG178" s="167">
        <f t="shared" si="6"/>
        <v>0</v>
      </c>
      <c r="BH178" s="167">
        <f t="shared" si="7"/>
        <v>0</v>
      </c>
      <c r="BI178" s="167">
        <f t="shared" si="8"/>
        <v>0</v>
      </c>
      <c r="BJ178" s="92" t="s">
        <v>15</v>
      </c>
      <c r="BK178" s="167">
        <f t="shared" si="9"/>
        <v>0</v>
      </c>
      <c r="BL178" s="92" t="s">
        <v>288</v>
      </c>
      <c r="BM178" s="166" t="s">
        <v>253</v>
      </c>
    </row>
    <row r="179" spans="2:65" s="99" customFormat="1" ht="24.2" customHeight="1">
      <c r="B179" s="100"/>
      <c r="C179" s="206" t="s">
        <v>306</v>
      </c>
      <c r="D179" s="206" t="s">
        <v>178</v>
      </c>
      <c r="E179" s="207" t="s">
        <v>2603</v>
      </c>
      <c r="F179" s="208" t="s">
        <v>2604</v>
      </c>
      <c r="G179" s="209" t="s">
        <v>269</v>
      </c>
      <c r="H179" s="210">
        <v>36</v>
      </c>
      <c r="I179" s="4"/>
      <c r="J179" s="211">
        <f t="shared" si="0"/>
        <v>0</v>
      </c>
      <c r="K179" s="208" t="s">
        <v>3</v>
      </c>
      <c r="L179" s="100"/>
      <c r="M179" s="212" t="s">
        <v>3</v>
      </c>
      <c r="N179" s="163" t="s">
        <v>42</v>
      </c>
      <c r="P179" s="164">
        <f t="shared" si="1"/>
        <v>0</v>
      </c>
      <c r="Q179" s="164">
        <v>0</v>
      </c>
      <c r="R179" s="164">
        <f t="shared" si="2"/>
        <v>0</v>
      </c>
      <c r="S179" s="164">
        <v>0</v>
      </c>
      <c r="T179" s="165">
        <f t="shared" si="3"/>
        <v>0</v>
      </c>
      <c r="AR179" s="166" t="s">
        <v>288</v>
      </c>
      <c r="AT179" s="166" t="s">
        <v>178</v>
      </c>
      <c r="AU179" s="166" t="s">
        <v>15</v>
      </c>
      <c r="AY179" s="92" t="s">
        <v>176</v>
      </c>
      <c r="BE179" s="167">
        <f t="shared" si="4"/>
        <v>0</v>
      </c>
      <c r="BF179" s="167">
        <f t="shared" si="5"/>
        <v>0</v>
      </c>
      <c r="BG179" s="167">
        <f t="shared" si="6"/>
        <v>0</v>
      </c>
      <c r="BH179" s="167">
        <f t="shared" si="7"/>
        <v>0</v>
      </c>
      <c r="BI179" s="167">
        <f t="shared" si="8"/>
        <v>0</v>
      </c>
      <c r="BJ179" s="92" t="s">
        <v>15</v>
      </c>
      <c r="BK179" s="167">
        <f t="shared" si="9"/>
        <v>0</v>
      </c>
      <c r="BL179" s="92" t="s">
        <v>288</v>
      </c>
      <c r="BM179" s="166" t="s">
        <v>266</v>
      </c>
    </row>
    <row r="180" spans="2:65" s="99" customFormat="1" ht="24.2" customHeight="1">
      <c r="B180" s="100"/>
      <c r="C180" s="206" t="s">
        <v>311</v>
      </c>
      <c r="D180" s="206" t="s">
        <v>178</v>
      </c>
      <c r="E180" s="207" t="s">
        <v>2605</v>
      </c>
      <c r="F180" s="208" t="s">
        <v>2606</v>
      </c>
      <c r="G180" s="209" t="s">
        <v>269</v>
      </c>
      <c r="H180" s="210">
        <v>52</v>
      </c>
      <c r="I180" s="4"/>
      <c r="J180" s="211">
        <f t="shared" si="0"/>
        <v>0</v>
      </c>
      <c r="K180" s="208" t="s">
        <v>3</v>
      </c>
      <c r="L180" s="100"/>
      <c r="M180" s="212" t="s">
        <v>3</v>
      </c>
      <c r="N180" s="163" t="s">
        <v>42</v>
      </c>
      <c r="P180" s="164">
        <f t="shared" si="1"/>
        <v>0</v>
      </c>
      <c r="Q180" s="164">
        <v>0</v>
      </c>
      <c r="R180" s="164">
        <f t="shared" si="2"/>
        <v>0</v>
      </c>
      <c r="S180" s="164">
        <v>0</v>
      </c>
      <c r="T180" s="165">
        <f t="shared" si="3"/>
        <v>0</v>
      </c>
      <c r="AR180" s="166" t="s">
        <v>288</v>
      </c>
      <c r="AT180" s="166" t="s">
        <v>178</v>
      </c>
      <c r="AU180" s="166" t="s">
        <v>15</v>
      </c>
      <c r="AY180" s="92" t="s">
        <v>176</v>
      </c>
      <c r="BE180" s="167">
        <f t="shared" si="4"/>
        <v>0</v>
      </c>
      <c r="BF180" s="167">
        <f t="shared" si="5"/>
        <v>0</v>
      </c>
      <c r="BG180" s="167">
        <f t="shared" si="6"/>
        <v>0</v>
      </c>
      <c r="BH180" s="167">
        <f t="shared" si="7"/>
        <v>0</v>
      </c>
      <c r="BI180" s="167">
        <f t="shared" si="8"/>
        <v>0</v>
      </c>
      <c r="BJ180" s="92" t="s">
        <v>15</v>
      </c>
      <c r="BK180" s="167">
        <f t="shared" si="9"/>
        <v>0</v>
      </c>
      <c r="BL180" s="92" t="s">
        <v>288</v>
      </c>
      <c r="BM180" s="166" t="s">
        <v>277</v>
      </c>
    </row>
    <row r="181" spans="2:65" s="99" customFormat="1" ht="24.2" customHeight="1">
      <c r="B181" s="100"/>
      <c r="C181" s="206" t="s">
        <v>8</v>
      </c>
      <c r="D181" s="206" t="s">
        <v>178</v>
      </c>
      <c r="E181" s="207" t="s">
        <v>2607</v>
      </c>
      <c r="F181" s="208" t="s">
        <v>2608</v>
      </c>
      <c r="G181" s="209" t="s">
        <v>269</v>
      </c>
      <c r="H181" s="210">
        <v>23</v>
      </c>
      <c r="I181" s="4"/>
      <c r="J181" s="211">
        <f t="shared" si="0"/>
        <v>0</v>
      </c>
      <c r="K181" s="208" t="s">
        <v>3</v>
      </c>
      <c r="L181" s="100"/>
      <c r="M181" s="212" t="s">
        <v>3</v>
      </c>
      <c r="N181" s="163" t="s">
        <v>42</v>
      </c>
      <c r="P181" s="164">
        <f t="shared" si="1"/>
        <v>0</v>
      </c>
      <c r="Q181" s="164">
        <v>0</v>
      </c>
      <c r="R181" s="164">
        <f t="shared" si="2"/>
        <v>0</v>
      </c>
      <c r="S181" s="164">
        <v>0</v>
      </c>
      <c r="T181" s="165">
        <f t="shared" si="3"/>
        <v>0</v>
      </c>
      <c r="AR181" s="166" t="s">
        <v>288</v>
      </c>
      <c r="AT181" s="166" t="s">
        <v>178</v>
      </c>
      <c r="AU181" s="166" t="s">
        <v>15</v>
      </c>
      <c r="AY181" s="92" t="s">
        <v>176</v>
      </c>
      <c r="BE181" s="167">
        <f t="shared" si="4"/>
        <v>0</v>
      </c>
      <c r="BF181" s="167">
        <f t="shared" si="5"/>
        <v>0</v>
      </c>
      <c r="BG181" s="167">
        <f t="shared" si="6"/>
        <v>0</v>
      </c>
      <c r="BH181" s="167">
        <f t="shared" si="7"/>
        <v>0</v>
      </c>
      <c r="BI181" s="167">
        <f t="shared" si="8"/>
        <v>0</v>
      </c>
      <c r="BJ181" s="92" t="s">
        <v>15</v>
      </c>
      <c r="BK181" s="167">
        <f t="shared" si="9"/>
        <v>0</v>
      </c>
      <c r="BL181" s="92" t="s">
        <v>288</v>
      </c>
      <c r="BM181" s="166" t="s">
        <v>288</v>
      </c>
    </row>
    <row r="182" spans="2:65" s="99" customFormat="1" ht="16.5" customHeight="1">
      <c r="B182" s="100"/>
      <c r="C182" s="206" t="s">
        <v>321</v>
      </c>
      <c r="D182" s="206" t="s">
        <v>178</v>
      </c>
      <c r="E182" s="207" t="s">
        <v>2609</v>
      </c>
      <c r="F182" s="208" t="s">
        <v>2610</v>
      </c>
      <c r="G182" s="209" t="s">
        <v>291</v>
      </c>
      <c r="H182" s="210">
        <v>46</v>
      </c>
      <c r="I182" s="4"/>
      <c r="J182" s="211">
        <f t="shared" si="0"/>
        <v>0</v>
      </c>
      <c r="K182" s="208" t="s">
        <v>3</v>
      </c>
      <c r="L182" s="100"/>
      <c r="M182" s="212" t="s">
        <v>3</v>
      </c>
      <c r="N182" s="163" t="s">
        <v>42</v>
      </c>
      <c r="P182" s="164">
        <f t="shared" si="1"/>
        <v>0</v>
      </c>
      <c r="Q182" s="164">
        <v>0</v>
      </c>
      <c r="R182" s="164">
        <f t="shared" si="2"/>
        <v>0</v>
      </c>
      <c r="S182" s="164">
        <v>0</v>
      </c>
      <c r="T182" s="165">
        <f t="shared" si="3"/>
        <v>0</v>
      </c>
      <c r="AR182" s="166" t="s">
        <v>288</v>
      </c>
      <c r="AT182" s="166" t="s">
        <v>178</v>
      </c>
      <c r="AU182" s="166" t="s">
        <v>15</v>
      </c>
      <c r="AY182" s="92" t="s">
        <v>176</v>
      </c>
      <c r="BE182" s="167">
        <f t="shared" si="4"/>
        <v>0</v>
      </c>
      <c r="BF182" s="167">
        <f t="shared" si="5"/>
        <v>0</v>
      </c>
      <c r="BG182" s="167">
        <f t="shared" si="6"/>
        <v>0</v>
      </c>
      <c r="BH182" s="167">
        <f t="shared" si="7"/>
        <v>0</v>
      </c>
      <c r="BI182" s="167">
        <f t="shared" si="8"/>
        <v>0</v>
      </c>
      <c r="BJ182" s="92" t="s">
        <v>15</v>
      </c>
      <c r="BK182" s="167">
        <f t="shared" si="9"/>
        <v>0</v>
      </c>
      <c r="BL182" s="92" t="s">
        <v>288</v>
      </c>
      <c r="BM182" s="166" t="s">
        <v>300</v>
      </c>
    </row>
    <row r="183" spans="2:65" s="99" customFormat="1" ht="24.2" customHeight="1">
      <c r="B183" s="100"/>
      <c r="C183" s="206" t="s">
        <v>324</v>
      </c>
      <c r="D183" s="206" t="s">
        <v>178</v>
      </c>
      <c r="E183" s="207" t="s">
        <v>2611</v>
      </c>
      <c r="F183" s="208" t="s">
        <v>2612</v>
      </c>
      <c r="G183" s="209" t="s">
        <v>291</v>
      </c>
      <c r="H183" s="210">
        <v>46</v>
      </c>
      <c r="I183" s="4"/>
      <c r="J183" s="211">
        <f t="shared" si="0"/>
        <v>0</v>
      </c>
      <c r="K183" s="208" t="s">
        <v>3</v>
      </c>
      <c r="L183" s="100"/>
      <c r="M183" s="212" t="s">
        <v>3</v>
      </c>
      <c r="N183" s="163" t="s">
        <v>42</v>
      </c>
      <c r="P183" s="164">
        <f t="shared" si="1"/>
        <v>0</v>
      </c>
      <c r="Q183" s="164">
        <v>0</v>
      </c>
      <c r="R183" s="164">
        <f t="shared" si="2"/>
        <v>0</v>
      </c>
      <c r="S183" s="164">
        <v>0</v>
      </c>
      <c r="T183" s="165">
        <f t="shared" si="3"/>
        <v>0</v>
      </c>
      <c r="AR183" s="166" t="s">
        <v>288</v>
      </c>
      <c r="AT183" s="166" t="s">
        <v>178</v>
      </c>
      <c r="AU183" s="166" t="s">
        <v>15</v>
      </c>
      <c r="AY183" s="92" t="s">
        <v>176</v>
      </c>
      <c r="BE183" s="167">
        <f t="shared" si="4"/>
        <v>0</v>
      </c>
      <c r="BF183" s="167">
        <f t="shared" si="5"/>
        <v>0</v>
      </c>
      <c r="BG183" s="167">
        <f t="shared" si="6"/>
        <v>0</v>
      </c>
      <c r="BH183" s="167">
        <f t="shared" si="7"/>
        <v>0</v>
      </c>
      <c r="BI183" s="167">
        <f t="shared" si="8"/>
        <v>0</v>
      </c>
      <c r="BJ183" s="92" t="s">
        <v>15</v>
      </c>
      <c r="BK183" s="167">
        <f t="shared" si="9"/>
        <v>0</v>
      </c>
      <c r="BL183" s="92" t="s">
        <v>288</v>
      </c>
      <c r="BM183" s="166" t="s">
        <v>311</v>
      </c>
    </row>
    <row r="184" spans="2:65" s="99" customFormat="1" ht="16.5" customHeight="1">
      <c r="B184" s="100"/>
      <c r="C184" s="206" t="s">
        <v>334</v>
      </c>
      <c r="D184" s="206" t="s">
        <v>178</v>
      </c>
      <c r="E184" s="207" t="s">
        <v>2613</v>
      </c>
      <c r="F184" s="208" t="s">
        <v>2614</v>
      </c>
      <c r="G184" s="209" t="s">
        <v>291</v>
      </c>
      <c r="H184" s="210">
        <v>4</v>
      </c>
      <c r="I184" s="4"/>
      <c r="J184" s="211">
        <f t="shared" si="0"/>
        <v>0</v>
      </c>
      <c r="K184" s="208" t="s">
        <v>3</v>
      </c>
      <c r="L184" s="100"/>
      <c r="M184" s="212" t="s">
        <v>3</v>
      </c>
      <c r="N184" s="163" t="s">
        <v>42</v>
      </c>
      <c r="P184" s="164">
        <f t="shared" si="1"/>
        <v>0</v>
      </c>
      <c r="Q184" s="164">
        <v>0</v>
      </c>
      <c r="R184" s="164">
        <f t="shared" si="2"/>
        <v>0</v>
      </c>
      <c r="S184" s="164">
        <v>0</v>
      </c>
      <c r="T184" s="165">
        <f t="shared" si="3"/>
        <v>0</v>
      </c>
      <c r="AR184" s="166" t="s">
        <v>288</v>
      </c>
      <c r="AT184" s="166" t="s">
        <v>178</v>
      </c>
      <c r="AU184" s="166" t="s">
        <v>15</v>
      </c>
      <c r="AY184" s="92" t="s">
        <v>176</v>
      </c>
      <c r="BE184" s="167">
        <f t="shared" si="4"/>
        <v>0</v>
      </c>
      <c r="BF184" s="167">
        <f t="shared" si="5"/>
        <v>0</v>
      </c>
      <c r="BG184" s="167">
        <f t="shared" si="6"/>
        <v>0</v>
      </c>
      <c r="BH184" s="167">
        <f t="shared" si="7"/>
        <v>0</v>
      </c>
      <c r="BI184" s="167">
        <f t="shared" si="8"/>
        <v>0</v>
      </c>
      <c r="BJ184" s="92" t="s">
        <v>15</v>
      </c>
      <c r="BK184" s="167">
        <f t="shared" si="9"/>
        <v>0</v>
      </c>
      <c r="BL184" s="92" t="s">
        <v>288</v>
      </c>
      <c r="BM184" s="166" t="s">
        <v>321</v>
      </c>
    </row>
    <row r="185" spans="2:65" s="99" customFormat="1" ht="24.2" customHeight="1">
      <c r="B185" s="100"/>
      <c r="C185" s="206" t="s">
        <v>340</v>
      </c>
      <c r="D185" s="206" t="s">
        <v>178</v>
      </c>
      <c r="E185" s="207" t="s">
        <v>2615</v>
      </c>
      <c r="F185" s="208" t="s">
        <v>2616</v>
      </c>
      <c r="G185" s="209" t="s">
        <v>291</v>
      </c>
      <c r="H185" s="210">
        <v>4</v>
      </c>
      <c r="I185" s="4"/>
      <c r="J185" s="211">
        <f t="shared" si="0"/>
        <v>0</v>
      </c>
      <c r="K185" s="208" t="s">
        <v>3</v>
      </c>
      <c r="L185" s="100"/>
      <c r="M185" s="212" t="s">
        <v>3</v>
      </c>
      <c r="N185" s="163" t="s">
        <v>42</v>
      </c>
      <c r="P185" s="164">
        <f t="shared" si="1"/>
        <v>0</v>
      </c>
      <c r="Q185" s="164">
        <v>0</v>
      </c>
      <c r="R185" s="164">
        <f t="shared" si="2"/>
        <v>0</v>
      </c>
      <c r="S185" s="164">
        <v>0</v>
      </c>
      <c r="T185" s="165">
        <f t="shared" si="3"/>
        <v>0</v>
      </c>
      <c r="AR185" s="166" t="s">
        <v>288</v>
      </c>
      <c r="AT185" s="166" t="s">
        <v>178</v>
      </c>
      <c r="AU185" s="166" t="s">
        <v>15</v>
      </c>
      <c r="AY185" s="92" t="s">
        <v>176</v>
      </c>
      <c r="BE185" s="167">
        <f t="shared" si="4"/>
        <v>0</v>
      </c>
      <c r="BF185" s="167">
        <f t="shared" si="5"/>
        <v>0</v>
      </c>
      <c r="BG185" s="167">
        <f t="shared" si="6"/>
        <v>0</v>
      </c>
      <c r="BH185" s="167">
        <f t="shared" si="7"/>
        <v>0</v>
      </c>
      <c r="BI185" s="167">
        <f t="shared" si="8"/>
        <v>0</v>
      </c>
      <c r="BJ185" s="92" t="s">
        <v>15</v>
      </c>
      <c r="BK185" s="167">
        <f t="shared" si="9"/>
        <v>0</v>
      </c>
      <c r="BL185" s="92" t="s">
        <v>288</v>
      </c>
      <c r="BM185" s="166" t="s">
        <v>334</v>
      </c>
    </row>
    <row r="186" spans="2:65" s="99" customFormat="1" ht="16.5" customHeight="1">
      <c r="B186" s="100"/>
      <c r="C186" s="206" t="s">
        <v>346</v>
      </c>
      <c r="D186" s="206" t="s">
        <v>178</v>
      </c>
      <c r="E186" s="207" t="s">
        <v>2617</v>
      </c>
      <c r="F186" s="208" t="s">
        <v>2618</v>
      </c>
      <c r="G186" s="209" t="s">
        <v>291</v>
      </c>
      <c r="H186" s="210">
        <v>9</v>
      </c>
      <c r="I186" s="4"/>
      <c r="J186" s="211">
        <f t="shared" si="0"/>
        <v>0</v>
      </c>
      <c r="K186" s="208" t="s">
        <v>3</v>
      </c>
      <c r="L186" s="100"/>
      <c r="M186" s="212" t="s">
        <v>3</v>
      </c>
      <c r="N186" s="163" t="s">
        <v>42</v>
      </c>
      <c r="P186" s="164">
        <f t="shared" si="1"/>
        <v>0</v>
      </c>
      <c r="Q186" s="164">
        <v>0</v>
      </c>
      <c r="R186" s="164">
        <f t="shared" si="2"/>
        <v>0</v>
      </c>
      <c r="S186" s="164">
        <v>0</v>
      </c>
      <c r="T186" s="165">
        <f t="shared" si="3"/>
        <v>0</v>
      </c>
      <c r="AR186" s="166" t="s">
        <v>288</v>
      </c>
      <c r="AT186" s="166" t="s">
        <v>178</v>
      </c>
      <c r="AU186" s="166" t="s">
        <v>15</v>
      </c>
      <c r="AY186" s="92" t="s">
        <v>176</v>
      </c>
      <c r="BE186" s="167">
        <f t="shared" si="4"/>
        <v>0</v>
      </c>
      <c r="BF186" s="167">
        <f t="shared" si="5"/>
        <v>0</v>
      </c>
      <c r="BG186" s="167">
        <f t="shared" si="6"/>
        <v>0</v>
      </c>
      <c r="BH186" s="167">
        <f t="shared" si="7"/>
        <v>0</v>
      </c>
      <c r="BI186" s="167">
        <f t="shared" si="8"/>
        <v>0</v>
      </c>
      <c r="BJ186" s="92" t="s">
        <v>15</v>
      </c>
      <c r="BK186" s="167">
        <f t="shared" si="9"/>
        <v>0</v>
      </c>
      <c r="BL186" s="92" t="s">
        <v>288</v>
      </c>
      <c r="BM186" s="166" t="s">
        <v>346</v>
      </c>
    </row>
    <row r="187" spans="2:65" s="99" customFormat="1" ht="24.2" customHeight="1">
      <c r="B187" s="100"/>
      <c r="C187" s="206" t="s">
        <v>353</v>
      </c>
      <c r="D187" s="206" t="s">
        <v>178</v>
      </c>
      <c r="E187" s="207" t="s">
        <v>2619</v>
      </c>
      <c r="F187" s="208" t="s">
        <v>2620</v>
      </c>
      <c r="G187" s="209" t="s">
        <v>291</v>
      </c>
      <c r="H187" s="210">
        <v>9</v>
      </c>
      <c r="I187" s="4"/>
      <c r="J187" s="211">
        <f t="shared" si="0"/>
        <v>0</v>
      </c>
      <c r="K187" s="208" t="s">
        <v>3</v>
      </c>
      <c r="L187" s="100"/>
      <c r="M187" s="212" t="s">
        <v>3</v>
      </c>
      <c r="N187" s="163" t="s">
        <v>42</v>
      </c>
      <c r="P187" s="164">
        <f t="shared" si="1"/>
        <v>0</v>
      </c>
      <c r="Q187" s="164">
        <v>0</v>
      </c>
      <c r="R187" s="164">
        <f t="shared" si="2"/>
        <v>0</v>
      </c>
      <c r="S187" s="164">
        <v>0</v>
      </c>
      <c r="T187" s="165">
        <f t="shared" si="3"/>
        <v>0</v>
      </c>
      <c r="AR187" s="166" t="s">
        <v>288</v>
      </c>
      <c r="AT187" s="166" t="s">
        <v>178</v>
      </c>
      <c r="AU187" s="166" t="s">
        <v>15</v>
      </c>
      <c r="AY187" s="92" t="s">
        <v>176</v>
      </c>
      <c r="BE187" s="167">
        <f t="shared" si="4"/>
        <v>0</v>
      </c>
      <c r="BF187" s="167">
        <f t="shared" si="5"/>
        <v>0</v>
      </c>
      <c r="BG187" s="167">
        <f t="shared" si="6"/>
        <v>0</v>
      </c>
      <c r="BH187" s="167">
        <f t="shared" si="7"/>
        <v>0</v>
      </c>
      <c r="BI187" s="167">
        <f t="shared" si="8"/>
        <v>0</v>
      </c>
      <c r="BJ187" s="92" t="s">
        <v>15</v>
      </c>
      <c r="BK187" s="167">
        <f t="shared" si="9"/>
        <v>0</v>
      </c>
      <c r="BL187" s="92" t="s">
        <v>288</v>
      </c>
      <c r="BM187" s="166" t="s">
        <v>359</v>
      </c>
    </row>
    <row r="188" spans="2:65" s="99" customFormat="1" ht="16.5" customHeight="1">
      <c r="B188" s="100"/>
      <c r="C188" s="206" t="s">
        <v>359</v>
      </c>
      <c r="D188" s="206" t="s">
        <v>178</v>
      </c>
      <c r="E188" s="207" t="s">
        <v>2621</v>
      </c>
      <c r="F188" s="208" t="s">
        <v>2622</v>
      </c>
      <c r="G188" s="209" t="s">
        <v>291</v>
      </c>
      <c r="H188" s="210">
        <v>4</v>
      </c>
      <c r="I188" s="4"/>
      <c r="J188" s="211">
        <f t="shared" si="0"/>
        <v>0</v>
      </c>
      <c r="K188" s="208" t="s">
        <v>3</v>
      </c>
      <c r="L188" s="100"/>
      <c r="M188" s="212" t="s">
        <v>3</v>
      </c>
      <c r="N188" s="163" t="s">
        <v>42</v>
      </c>
      <c r="P188" s="164">
        <f t="shared" si="1"/>
        <v>0</v>
      </c>
      <c r="Q188" s="164">
        <v>0</v>
      </c>
      <c r="R188" s="164">
        <f t="shared" si="2"/>
        <v>0</v>
      </c>
      <c r="S188" s="164">
        <v>0</v>
      </c>
      <c r="T188" s="165">
        <f t="shared" si="3"/>
        <v>0</v>
      </c>
      <c r="AR188" s="166" t="s">
        <v>288</v>
      </c>
      <c r="AT188" s="166" t="s">
        <v>178</v>
      </c>
      <c r="AU188" s="166" t="s">
        <v>15</v>
      </c>
      <c r="AY188" s="92" t="s">
        <v>176</v>
      </c>
      <c r="BE188" s="167">
        <f t="shared" si="4"/>
        <v>0</v>
      </c>
      <c r="BF188" s="167">
        <f t="shared" si="5"/>
        <v>0</v>
      </c>
      <c r="BG188" s="167">
        <f t="shared" si="6"/>
        <v>0</v>
      </c>
      <c r="BH188" s="167">
        <f t="shared" si="7"/>
        <v>0</v>
      </c>
      <c r="BI188" s="167">
        <f t="shared" si="8"/>
        <v>0</v>
      </c>
      <c r="BJ188" s="92" t="s">
        <v>15</v>
      </c>
      <c r="BK188" s="167">
        <f t="shared" si="9"/>
        <v>0</v>
      </c>
      <c r="BL188" s="92" t="s">
        <v>288</v>
      </c>
      <c r="BM188" s="166" t="s">
        <v>370</v>
      </c>
    </row>
    <row r="189" spans="2:65" s="99" customFormat="1" ht="16.5" customHeight="1">
      <c r="B189" s="100"/>
      <c r="C189" s="206" t="s">
        <v>365</v>
      </c>
      <c r="D189" s="206" t="s">
        <v>178</v>
      </c>
      <c r="E189" s="207" t="s">
        <v>2623</v>
      </c>
      <c r="F189" s="208" t="s">
        <v>2624</v>
      </c>
      <c r="G189" s="209" t="s">
        <v>291</v>
      </c>
      <c r="H189" s="210">
        <v>14</v>
      </c>
      <c r="I189" s="4"/>
      <c r="J189" s="211">
        <f t="shared" si="0"/>
        <v>0</v>
      </c>
      <c r="K189" s="208" t="s">
        <v>3</v>
      </c>
      <c r="L189" s="100"/>
      <c r="M189" s="212" t="s">
        <v>3</v>
      </c>
      <c r="N189" s="163" t="s">
        <v>42</v>
      </c>
      <c r="P189" s="164">
        <f t="shared" si="1"/>
        <v>0</v>
      </c>
      <c r="Q189" s="164">
        <v>0</v>
      </c>
      <c r="R189" s="164">
        <f t="shared" si="2"/>
        <v>0</v>
      </c>
      <c r="S189" s="164">
        <v>0</v>
      </c>
      <c r="T189" s="165">
        <f t="shared" si="3"/>
        <v>0</v>
      </c>
      <c r="AR189" s="166" t="s">
        <v>288</v>
      </c>
      <c r="AT189" s="166" t="s">
        <v>178</v>
      </c>
      <c r="AU189" s="166" t="s">
        <v>15</v>
      </c>
      <c r="AY189" s="92" t="s">
        <v>176</v>
      </c>
      <c r="BE189" s="167">
        <f t="shared" si="4"/>
        <v>0</v>
      </c>
      <c r="BF189" s="167">
        <f t="shared" si="5"/>
        <v>0</v>
      </c>
      <c r="BG189" s="167">
        <f t="shared" si="6"/>
        <v>0</v>
      </c>
      <c r="BH189" s="167">
        <f t="shared" si="7"/>
        <v>0</v>
      </c>
      <c r="BI189" s="167">
        <f t="shared" si="8"/>
        <v>0</v>
      </c>
      <c r="BJ189" s="92" t="s">
        <v>15</v>
      </c>
      <c r="BK189" s="167">
        <f t="shared" si="9"/>
        <v>0</v>
      </c>
      <c r="BL189" s="92" t="s">
        <v>288</v>
      </c>
      <c r="BM189" s="166" t="s">
        <v>382</v>
      </c>
    </row>
    <row r="190" spans="2:65" s="99" customFormat="1" ht="24.2" customHeight="1">
      <c r="B190" s="100"/>
      <c r="C190" s="206" t="s">
        <v>370</v>
      </c>
      <c r="D190" s="206" t="s">
        <v>178</v>
      </c>
      <c r="E190" s="207" t="s">
        <v>2625</v>
      </c>
      <c r="F190" s="208" t="s">
        <v>2626</v>
      </c>
      <c r="G190" s="209" t="s">
        <v>291</v>
      </c>
      <c r="H190" s="210">
        <v>18</v>
      </c>
      <c r="I190" s="4"/>
      <c r="J190" s="211">
        <f t="shared" si="0"/>
        <v>0</v>
      </c>
      <c r="K190" s="208" t="s">
        <v>3</v>
      </c>
      <c r="L190" s="100"/>
      <c r="M190" s="212" t="s">
        <v>3</v>
      </c>
      <c r="N190" s="163" t="s">
        <v>42</v>
      </c>
      <c r="P190" s="164">
        <f t="shared" si="1"/>
        <v>0</v>
      </c>
      <c r="Q190" s="164">
        <v>0</v>
      </c>
      <c r="R190" s="164">
        <f t="shared" si="2"/>
        <v>0</v>
      </c>
      <c r="S190" s="164">
        <v>0</v>
      </c>
      <c r="T190" s="165">
        <f t="shared" si="3"/>
        <v>0</v>
      </c>
      <c r="AR190" s="166" t="s">
        <v>288</v>
      </c>
      <c r="AT190" s="166" t="s">
        <v>178</v>
      </c>
      <c r="AU190" s="166" t="s">
        <v>15</v>
      </c>
      <c r="AY190" s="92" t="s">
        <v>176</v>
      </c>
      <c r="BE190" s="167">
        <f t="shared" si="4"/>
        <v>0</v>
      </c>
      <c r="BF190" s="167">
        <f t="shared" si="5"/>
        <v>0</v>
      </c>
      <c r="BG190" s="167">
        <f t="shared" si="6"/>
        <v>0</v>
      </c>
      <c r="BH190" s="167">
        <f t="shared" si="7"/>
        <v>0</v>
      </c>
      <c r="BI190" s="167">
        <f t="shared" si="8"/>
        <v>0</v>
      </c>
      <c r="BJ190" s="92" t="s">
        <v>15</v>
      </c>
      <c r="BK190" s="167">
        <f t="shared" si="9"/>
        <v>0</v>
      </c>
      <c r="BL190" s="92" t="s">
        <v>288</v>
      </c>
      <c r="BM190" s="166" t="s">
        <v>398</v>
      </c>
    </row>
    <row r="191" spans="2:65" s="99" customFormat="1" ht="16.5" customHeight="1">
      <c r="B191" s="100"/>
      <c r="C191" s="206" t="s">
        <v>376</v>
      </c>
      <c r="D191" s="206" t="s">
        <v>178</v>
      </c>
      <c r="E191" s="207" t="s">
        <v>2627</v>
      </c>
      <c r="F191" s="208" t="s">
        <v>2628</v>
      </c>
      <c r="G191" s="209" t="s">
        <v>291</v>
      </c>
      <c r="H191" s="210">
        <v>2</v>
      </c>
      <c r="I191" s="4"/>
      <c r="J191" s="211">
        <f t="shared" si="0"/>
        <v>0</v>
      </c>
      <c r="K191" s="208" t="s">
        <v>3</v>
      </c>
      <c r="L191" s="100"/>
      <c r="M191" s="212" t="s">
        <v>3</v>
      </c>
      <c r="N191" s="163" t="s">
        <v>42</v>
      </c>
      <c r="P191" s="164">
        <f t="shared" si="1"/>
        <v>0</v>
      </c>
      <c r="Q191" s="164">
        <v>0</v>
      </c>
      <c r="R191" s="164">
        <f t="shared" si="2"/>
        <v>0</v>
      </c>
      <c r="S191" s="164">
        <v>0</v>
      </c>
      <c r="T191" s="165">
        <f t="shared" si="3"/>
        <v>0</v>
      </c>
      <c r="AR191" s="166" t="s">
        <v>288</v>
      </c>
      <c r="AT191" s="166" t="s">
        <v>178</v>
      </c>
      <c r="AU191" s="166" t="s">
        <v>15</v>
      </c>
      <c r="AY191" s="92" t="s">
        <v>176</v>
      </c>
      <c r="BE191" s="167">
        <f t="shared" si="4"/>
        <v>0</v>
      </c>
      <c r="BF191" s="167">
        <f t="shared" si="5"/>
        <v>0</v>
      </c>
      <c r="BG191" s="167">
        <f t="shared" si="6"/>
        <v>0</v>
      </c>
      <c r="BH191" s="167">
        <f t="shared" si="7"/>
        <v>0</v>
      </c>
      <c r="BI191" s="167">
        <f t="shared" si="8"/>
        <v>0</v>
      </c>
      <c r="BJ191" s="92" t="s">
        <v>15</v>
      </c>
      <c r="BK191" s="167">
        <f t="shared" si="9"/>
        <v>0</v>
      </c>
      <c r="BL191" s="92" t="s">
        <v>288</v>
      </c>
      <c r="BM191" s="166" t="s">
        <v>429</v>
      </c>
    </row>
    <row r="192" spans="2:65" s="99" customFormat="1" ht="16.5" customHeight="1">
      <c r="B192" s="100"/>
      <c r="C192" s="206" t="s">
        <v>382</v>
      </c>
      <c r="D192" s="206" t="s">
        <v>178</v>
      </c>
      <c r="E192" s="207" t="s">
        <v>2629</v>
      </c>
      <c r="F192" s="208" t="s">
        <v>2630</v>
      </c>
      <c r="G192" s="209" t="s">
        <v>291</v>
      </c>
      <c r="H192" s="210">
        <v>23</v>
      </c>
      <c r="I192" s="4"/>
      <c r="J192" s="211">
        <f t="shared" si="0"/>
        <v>0</v>
      </c>
      <c r="K192" s="208" t="s">
        <v>3</v>
      </c>
      <c r="L192" s="100"/>
      <c r="M192" s="212" t="s">
        <v>3</v>
      </c>
      <c r="N192" s="163" t="s">
        <v>42</v>
      </c>
      <c r="P192" s="164">
        <f t="shared" si="1"/>
        <v>0</v>
      </c>
      <c r="Q192" s="164">
        <v>0</v>
      </c>
      <c r="R192" s="164">
        <f t="shared" si="2"/>
        <v>0</v>
      </c>
      <c r="S192" s="164">
        <v>0</v>
      </c>
      <c r="T192" s="165">
        <f t="shared" si="3"/>
        <v>0</v>
      </c>
      <c r="AR192" s="166" t="s">
        <v>288</v>
      </c>
      <c r="AT192" s="166" t="s">
        <v>178</v>
      </c>
      <c r="AU192" s="166" t="s">
        <v>15</v>
      </c>
      <c r="AY192" s="92" t="s">
        <v>176</v>
      </c>
      <c r="BE192" s="167">
        <f t="shared" si="4"/>
        <v>0</v>
      </c>
      <c r="BF192" s="167">
        <f t="shared" si="5"/>
        <v>0</v>
      </c>
      <c r="BG192" s="167">
        <f t="shared" si="6"/>
        <v>0</v>
      </c>
      <c r="BH192" s="167">
        <f t="shared" si="7"/>
        <v>0</v>
      </c>
      <c r="BI192" s="167">
        <f t="shared" si="8"/>
        <v>0</v>
      </c>
      <c r="BJ192" s="92" t="s">
        <v>15</v>
      </c>
      <c r="BK192" s="167">
        <f t="shared" si="9"/>
        <v>0</v>
      </c>
      <c r="BL192" s="92" t="s">
        <v>288</v>
      </c>
      <c r="BM192" s="166" t="s">
        <v>440</v>
      </c>
    </row>
    <row r="193" spans="2:65" s="99" customFormat="1" ht="16.5" customHeight="1">
      <c r="B193" s="100"/>
      <c r="C193" s="206" t="s">
        <v>390</v>
      </c>
      <c r="D193" s="206" t="s">
        <v>178</v>
      </c>
      <c r="E193" s="207" t="s">
        <v>2631</v>
      </c>
      <c r="F193" s="208" t="s">
        <v>2632</v>
      </c>
      <c r="G193" s="209" t="s">
        <v>291</v>
      </c>
      <c r="H193" s="210">
        <v>3</v>
      </c>
      <c r="I193" s="4"/>
      <c r="J193" s="211">
        <f t="shared" si="0"/>
        <v>0</v>
      </c>
      <c r="K193" s="208" t="s">
        <v>3</v>
      </c>
      <c r="L193" s="100"/>
      <c r="M193" s="212" t="s">
        <v>3</v>
      </c>
      <c r="N193" s="163" t="s">
        <v>42</v>
      </c>
      <c r="P193" s="164">
        <f t="shared" si="1"/>
        <v>0</v>
      </c>
      <c r="Q193" s="164">
        <v>0</v>
      </c>
      <c r="R193" s="164">
        <f t="shared" si="2"/>
        <v>0</v>
      </c>
      <c r="S193" s="164">
        <v>0</v>
      </c>
      <c r="T193" s="165">
        <f t="shared" si="3"/>
        <v>0</v>
      </c>
      <c r="AR193" s="166" t="s">
        <v>288</v>
      </c>
      <c r="AT193" s="166" t="s">
        <v>178</v>
      </c>
      <c r="AU193" s="166" t="s">
        <v>15</v>
      </c>
      <c r="AY193" s="92" t="s">
        <v>176</v>
      </c>
      <c r="BE193" s="167">
        <f t="shared" si="4"/>
        <v>0</v>
      </c>
      <c r="BF193" s="167">
        <f t="shared" si="5"/>
        <v>0</v>
      </c>
      <c r="BG193" s="167">
        <f t="shared" si="6"/>
        <v>0</v>
      </c>
      <c r="BH193" s="167">
        <f t="shared" si="7"/>
        <v>0</v>
      </c>
      <c r="BI193" s="167">
        <f t="shared" si="8"/>
        <v>0</v>
      </c>
      <c r="BJ193" s="92" t="s">
        <v>15</v>
      </c>
      <c r="BK193" s="167">
        <f t="shared" si="9"/>
        <v>0</v>
      </c>
      <c r="BL193" s="92" t="s">
        <v>288</v>
      </c>
      <c r="BM193" s="166" t="s">
        <v>460</v>
      </c>
    </row>
    <row r="194" spans="2:65" s="99" customFormat="1" ht="16.5" customHeight="1">
      <c r="B194" s="100"/>
      <c r="C194" s="206" t="s">
        <v>398</v>
      </c>
      <c r="D194" s="206" t="s">
        <v>178</v>
      </c>
      <c r="E194" s="207" t="s">
        <v>2633</v>
      </c>
      <c r="F194" s="208" t="s">
        <v>2634</v>
      </c>
      <c r="G194" s="209" t="s">
        <v>291</v>
      </c>
      <c r="H194" s="210">
        <v>1</v>
      </c>
      <c r="I194" s="4"/>
      <c r="J194" s="211">
        <f t="shared" si="0"/>
        <v>0</v>
      </c>
      <c r="K194" s="208" t="s">
        <v>3</v>
      </c>
      <c r="L194" s="100"/>
      <c r="M194" s="212" t="s">
        <v>3</v>
      </c>
      <c r="N194" s="163" t="s">
        <v>42</v>
      </c>
      <c r="P194" s="164">
        <f t="shared" si="1"/>
        <v>0</v>
      </c>
      <c r="Q194" s="164">
        <v>0</v>
      </c>
      <c r="R194" s="164">
        <f t="shared" si="2"/>
        <v>0</v>
      </c>
      <c r="S194" s="164">
        <v>0</v>
      </c>
      <c r="T194" s="165">
        <f t="shared" si="3"/>
        <v>0</v>
      </c>
      <c r="AR194" s="166" t="s">
        <v>288</v>
      </c>
      <c r="AT194" s="166" t="s">
        <v>178</v>
      </c>
      <c r="AU194" s="166" t="s">
        <v>15</v>
      </c>
      <c r="AY194" s="92" t="s">
        <v>176</v>
      </c>
      <c r="BE194" s="167">
        <f t="shared" si="4"/>
        <v>0</v>
      </c>
      <c r="BF194" s="167">
        <f t="shared" si="5"/>
        <v>0</v>
      </c>
      <c r="BG194" s="167">
        <f t="shared" si="6"/>
        <v>0</v>
      </c>
      <c r="BH194" s="167">
        <f t="shared" si="7"/>
        <v>0</v>
      </c>
      <c r="BI194" s="167">
        <f t="shared" si="8"/>
        <v>0</v>
      </c>
      <c r="BJ194" s="92" t="s">
        <v>15</v>
      </c>
      <c r="BK194" s="167">
        <f t="shared" si="9"/>
        <v>0</v>
      </c>
      <c r="BL194" s="92" t="s">
        <v>288</v>
      </c>
      <c r="BM194" s="166" t="s">
        <v>474</v>
      </c>
    </row>
    <row r="195" spans="2:65" s="99" customFormat="1" ht="24.2" customHeight="1">
      <c r="B195" s="100"/>
      <c r="C195" s="206" t="s">
        <v>421</v>
      </c>
      <c r="D195" s="206" t="s">
        <v>178</v>
      </c>
      <c r="E195" s="207" t="s">
        <v>2635</v>
      </c>
      <c r="F195" s="208" t="s">
        <v>2636</v>
      </c>
      <c r="G195" s="209" t="s">
        <v>291</v>
      </c>
      <c r="H195" s="210">
        <v>29</v>
      </c>
      <c r="I195" s="4"/>
      <c r="J195" s="211">
        <f t="shared" si="0"/>
        <v>0</v>
      </c>
      <c r="K195" s="208" t="s">
        <v>3</v>
      </c>
      <c r="L195" s="100"/>
      <c r="M195" s="212" t="s">
        <v>3</v>
      </c>
      <c r="N195" s="163" t="s">
        <v>42</v>
      </c>
      <c r="P195" s="164">
        <f t="shared" si="1"/>
        <v>0</v>
      </c>
      <c r="Q195" s="164">
        <v>0</v>
      </c>
      <c r="R195" s="164">
        <f t="shared" si="2"/>
        <v>0</v>
      </c>
      <c r="S195" s="164">
        <v>0</v>
      </c>
      <c r="T195" s="165">
        <f t="shared" si="3"/>
        <v>0</v>
      </c>
      <c r="AR195" s="166" t="s">
        <v>288</v>
      </c>
      <c r="AT195" s="166" t="s">
        <v>178</v>
      </c>
      <c r="AU195" s="166" t="s">
        <v>15</v>
      </c>
      <c r="AY195" s="92" t="s">
        <v>176</v>
      </c>
      <c r="BE195" s="167">
        <f t="shared" si="4"/>
        <v>0</v>
      </c>
      <c r="BF195" s="167">
        <f t="shared" si="5"/>
        <v>0</v>
      </c>
      <c r="BG195" s="167">
        <f t="shared" si="6"/>
        <v>0</v>
      </c>
      <c r="BH195" s="167">
        <f t="shared" si="7"/>
        <v>0</v>
      </c>
      <c r="BI195" s="167">
        <f t="shared" si="8"/>
        <v>0</v>
      </c>
      <c r="BJ195" s="92" t="s">
        <v>15</v>
      </c>
      <c r="BK195" s="167">
        <f t="shared" si="9"/>
        <v>0</v>
      </c>
      <c r="BL195" s="92" t="s">
        <v>288</v>
      </c>
      <c r="BM195" s="166" t="s">
        <v>490</v>
      </c>
    </row>
    <row r="196" spans="2:65" s="99" customFormat="1" ht="16.5" customHeight="1">
      <c r="B196" s="100"/>
      <c r="C196" s="206" t="s">
        <v>429</v>
      </c>
      <c r="D196" s="206" t="s">
        <v>178</v>
      </c>
      <c r="E196" s="207" t="s">
        <v>2637</v>
      </c>
      <c r="F196" s="208" t="s">
        <v>2638</v>
      </c>
      <c r="G196" s="209" t="s">
        <v>291</v>
      </c>
      <c r="H196" s="210">
        <v>1</v>
      </c>
      <c r="I196" s="4"/>
      <c r="J196" s="211">
        <f t="shared" si="0"/>
        <v>0</v>
      </c>
      <c r="K196" s="208" t="s">
        <v>3</v>
      </c>
      <c r="L196" s="100"/>
      <c r="M196" s="212" t="s">
        <v>3</v>
      </c>
      <c r="N196" s="163" t="s">
        <v>42</v>
      </c>
      <c r="P196" s="164">
        <f t="shared" si="1"/>
        <v>0</v>
      </c>
      <c r="Q196" s="164">
        <v>0</v>
      </c>
      <c r="R196" s="164">
        <f t="shared" si="2"/>
        <v>0</v>
      </c>
      <c r="S196" s="164">
        <v>0</v>
      </c>
      <c r="T196" s="165">
        <f t="shared" si="3"/>
        <v>0</v>
      </c>
      <c r="AR196" s="166" t="s">
        <v>288</v>
      </c>
      <c r="AT196" s="166" t="s">
        <v>178</v>
      </c>
      <c r="AU196" s="166" t="s">
        <v>15</v>
      </c>
      <c r="AY196" s="92" t="s">
        <v>176</v>
      </c>
      <c r="BE196" s="167">
        <f t="shared" si="4"/>
        <v>0</v>
      </c>
      <c r="BF196" s="167">
        <f t="shared" si="5"/>
        <v>0</v>
      </c>
      <c r="BG196" s="167">
        <f t="shared" si="6"/>
        <v>0</v>
      </c>
      <c r="BH196" s="167">
        <f t="shared" si="7"/>
        <v>0</v>
      </c>
      <c r="BI196" s="167">
        <f t="shared" si="8"/>
        <v>0</v>
      </c>
      <c r="BJ196" s="92" t="s">
        <v>15</v>
      </c>
      <c r="BK196" s="167">
        <f t="shared" si="9"/>
        <v>0</v>
      </c>
      <c r="BL196" s="92" t="s">
        <v>288</v>
      </c>
      <c r="BM196" s="166" t="s">
        <v>501</v>
      </c>
    </row>
    <row r="197" spans="2:65" s="99" customFormat="1" ht="16.5" customHeight="1">
      <c r="B197" s="100"/>
      <c r="C197" s="206" t="s">
        <v>434</v>
      </c>
      <c r="D197" s="206" t="s">
        <v>178</v>
      </c>
      <c r="E197" s="207" t="s">
        <v>2639</v>
      </c>
      <c r="F197" s="208" t="s">
        <v>2640</v>
      </c>
      <c r="G197" s="209" t="s">
        <v>291</v>
      </c>
      <c r="H197" s="210">
        <v>4</v>
      </c>
      <c r="I197" s="4"/>
      <c r="J197" s="211">
        <f t="shared" si="0"/>
        <v>0</v>
      </c>
      <c r="K197" s="208" t="s">
        <v>3</v>
      </c>
      <c r="L197" s="100"/>
      <c r="M197" s="212" t="s">
        <v>3</v>
      </c>
      <c r="N197" s="163" t="s">
        <v>42</v>
      </c>
      <c r="P197" s="164">
        <f t="shared" si="1"/>
        <v>0</v>
      </c>
      <c r="Q197" s="164">
        <v>0</v>
      </c>
      <c r="R197" s="164">
        <f t="shared" si="2"/>
        <v>0</v>
      </c>
      <c r="S197" s="164">
        <v>0</v>
      </c>
      <c r="T197" s="165">
        <f t="shared" si="3"/>
        <v>0</v>
      </c>
      <c r="AR197" s="166" t="s">
        <v>288</v>
      </c>
      <c r="AT197" s="166" t="s">
        <v>178</v>
      </c>
      <c r="AU197" s="166" t="s">
        <v>15</v>
      </c>
      <c r="AY197" s="92" t="s">
        <v>176</v>
      </c>
      <c r="BE197" s="167">
        <f t="shared" si="4"/>
        <v>0</v>
      </c>
      <c r="BF197" s="167">
        <f t="shared" si="5"/>
        <v>0</v>
      </c>
      <c r="BG197" s="167">
        <f t="shared" si="6"/>
        <v>0</v>
      </c>
      <c r="BH197" s="167">
        <f t="shared" si="7"/>
        <v>0</v>
      </c>
      <c r="BI197" s="167">
        <f t="shared" si="8"/>
        <v>0</v>
      </c>
      <c r="BJ197" s="92" t="s">
        <v>15</v>
      </c>
      <c r="BK197" s="167">
        <f t="shared" si="9"/>
        <v>0</v>
      </c>
      <c r="BL197" s="92" t="s">
        <v>288</v>
      </c>
      <c r="BM197" s="166" t="s">
        <v>513</v>
      </c>
    </row>
    <row r="198" spans="2:65" s="99" customFormat="1" ht="24.2" customHeight="1">
      <c r="B198" s="100"/>
      <c r="C198" s="206" t="s">
        <v>440</v>
      </c>
      <c r="D198" s="206" t="s">
        <v>178</v>
      </c>
      <c r="E198" s="207" t="s">
        <v>2641</v>
      </c>
      <c r="F198" s="208" t="s">
        <v>2642</v>
      </c>
      <c r="G198" s="209" t="s">
        <v>291</v>
      </c>
      <c r="H198" s="210">
        <v>5</v>
      </c>
      <c r="I198" s="4"/>
      <c r="J198" s="211">
        <f t="shared" si="0"/>
        <v>0</v>
      </c>
      <c r="K198" s="208" t="s">
        <v>3</v>
      </c>
      <c r="L198" s="100"/>
      <c r="M198" s="212" t="s">
        <v>3</v>
      </c>
      <c r="N198" s="163" t="s">
        <v>42</v>
      </c>
      <c r="P198" s="164">
        <f t="shared" si="1"/>
        <v>0</v>
      </c>
      <c r="Q198" s="164">
        <v>0</v>
      </c>
      <c r="R198" s="164">
        <f t="shared" si="2"/>
        <v>0</v>
      </c>
      <c r="S198" s="164">
        <v>0</v>
      </c>
      <c r="T198" s="165">
        <f t="shared" si="3"/>
        <v>0</v>
      </c>
      <c r="AR198" s="166" t="s">
        <v>288</v>
      </c>
      <c r="AT198" s="166" t="s">
        <v>178</v>
      </c>
      <c r="AU198" s="166" t="s">
        <v>15</v>
      </c>
      <c r="AY198" s="92" t="s">
        <v>176</v>
      </c>
      <c r="BE198" s="167">
        <f t="shared" si="4"/>
        <v>0</v>
      </c>
      <c r="BF198" s="167">
        <f t="shared" si="5"/>
        <v>0</v>
      </c>
      <c r="BG198" s="167">
        <f t="shared" si="6"/>
        <v>0</v>
      </c>
      <c r="BH198" s="167">
        <f t="shared" si="7"/>
        <v>0</v>
      </c>
      <c r="BI198" s="167">
        <f t="shared" si="8"/>
        <v>0</v>
      </c>
      <c r="BJ198" s="92" t="s">
        <v>15</v>
      </c>
      <c r="BK198" s="167">
        <f t="shared" si="9"/>
        <v>0</v>
      </c>
      <c r="BL198" s="92" t="s">
        <v>288</v>
      </c>
      <c r="BM198" s="166" t="s">
        <v>525</v>
      </c>
    </row>
    <row r="199" spans="2:65" s="99" customFormat="1" ht="24.2" customHeight="1">
      <c r="B199" s="100"/>
      <c r="C199" s="206" t="s">
        <v>448</v>
      </c>
      <c r="D199" s="206" t="s">
        <v>178</v>
      </c>
      <c r="E199" s="207" t="s">
        <v>2643</v>
      </c>
      <c r="F199" s="208" t="s">
        <v>2644</v>
      </c>
      <c r="G199" s="209" t="s">
        <v>269</v>
      </c>
      <c r="H199" s="210">
        <v>198</v>
      </c>
      <c r="I199" s="4"/>
      <c r="J199" s="211">
        <f t="shared" si="0"/>
        <v>0</v>
      </c>
      <c r="K199" s="208" t="s">
        <v>3</v>
      </c>
      <c r="L199" s="100"/>
      <c r="M199" s="212" t="s">
        <v>3</v>
      </c>
      <c r="N199" s="163" t="s">
        <v>42</v>
      </c>
      <c r="P199" s="164">
        <f t="shared" si="1"/>
        <v>0</v>
      </c>
      <c r="Q199" s="164">
        <v>0</v>
      </c>
      <c r="R199" s="164">
        <f t="shared" si="2"/>
        <v>0</v>
      </c>
      <c r="S199" s="164">
        <v>0</v>
      </c>
      <c r="T199" s="165">
        <f t="shared" si="3"/>
        <v>0</v>
      </c>
      <c r="AR199" s="166" t="s">
        <v>288</v>
      </c>
      <c r="AT199" s="166" t="s">
        <v>178</v>
      </c>
      <c r="AU199" s="166" t="s">
        <v>15</v>
      </c>
      <c r="AY199" s="92" t="s">
        <v>176</v>
      </c>
      <c r="BE199" s="167">
        <f t="shared" si="4"/>
        <v>0</v>
      </c>
      <c r="BF199" s="167">
        <f t="shared" si="5"/>
        <v>0</v>
      </c>
      <c r="BG199" s="167">
        <f t="shared" si="6"/>
        <v>0</v>
      </c>
      <c r="BH199" s="167">
        <f t="shared" si="7"/>
        <v>0</v>
      </c>
      <c r="BI199" s="167">
        <f t="shared" si="8"/>
        <v>0</v>
      </c>
      <c r="BJ199" s="92" t="s">
        <v>15</v>
      </c>
      <c r="BK199" s="167">
        <f t="shared" si="9"/>
        <v>0</v>
      </c>
      <c r="BL199" s="92" t="s">
        <v>288</v>
      </c>
      <c r="BM199" s="166" t="s">
        <v>538</v>
      </c>
    </row>
    <row r="200" spans="2:65" s="99" customFormat="1" ht="21.75" customHeight="1">
      <c r="B200" s="100"/>
      <c r="C200" s="206" t="s">
        <v>460</v>
      </c>
      <c r="D200" s="206" t="s">
        <v>178</v>
      </c>
      <c r="E200" s="207" t="s">
        <v>2645</v>
      </c>
      <c r="F200" s="208" t="s">
        <v>2646</v>
      </c>
      <c r="G200" s="209" t="s">
        <v>269</v>
      </c>
      <c r="H200" s="210">
        <v>10</v>
      </c>
      <c r="I200" s="4"/>
      <c r="J200" s="211">
        <f t="shared" si="0"/>
        <v>0</v>
      </c>
      <c r="K200" s="208" t="s">
        <v>3</v>
      </c>
      <c r="L200" s="100"/>
      <c r="M200" s="212" t="s">
        <v>3</v>
      </c>
      <c r="N200" s="163" t="s">
        <v>42</v>
      </c>
      <c r="P200" s="164">
        <f t="shared" si="1"/>
        <v>0</v>
      </c>
      <c r="Q200" s="164">
        <v>0</v>
      </c>
      <c r="R200" s="164">
        <f t="shared" si="2"/>
        <v>0</v>
      </c>
      <c r="S200" s="164">
        <v>0</v>
      </c>
      <c r="T200" s="165">
        <f t="shared" si="3"/>
        <v>0</v>
      </c>
      <c r="AR200" s="166" t="s">
        <v>288</v>
      </c>
      <c r="AT200" s="166" t="s">
        <v>178</v>
      </c>
      <c r="AU200" s="166" t="s">
        <v>15</v>
      </c>
      <c r="AY200" s="92" t="s">
        <v>176</v>
      </c>
      <c r="BE200" s="167">
        <f t="shared" si="4"/>
        <v>0</v>
      </c>
      <c r="BF200" s="167">
        <f t="shared" si="5"/>
        <v>0</v>
      </c>
      <c r="BG200" s="167">
        <f t="shared" si="6"/>
        <v>0</v>
      </c>
      <c r="BH200" s="167">
        <f t="shared" si="7"/>
        <v>0</v>
      </c>
      <c r="BI200" s="167">
        <f t="shared" si="8"/>
        <v>0</v>
      </c>
      <c r="BJ200" s="92" t="s">
        <v>15</v>
      </c>
      <c r="BK200" s="167">
        <f t="shared" si="9"/>
        <v>0</v>
      </c>
      <c r="BL200" s="92" t="s">
        <v>288</v>
      </c>
      <c r="BM200" s="166" t="s">
        <v>550</v>
      </c>
    </row>
    <row r="201" spans="2:65" s="99" customFormat="1" ht="24.2" customHeight="1">
      <c r="B201" s="100"/>
      <c r="C201" s="206" t="s">
        <v>467</v>
      </c>
      <c r="D201" s="206" t="s">
        <v>178</v>
      </c>
      <c r="E201" s="207" t="s">
        <v>2647</v>
      </c>
      <c r="F201" s="208" t="s">
        <v>2648</v>
      </c>
      <c r="G201" s="209" t="s">
        <v>269</v>
      </c>
      <c r="H201" s="210">
        <v>2</v>
      </c>
      <c r="I201" s="4"/>
      <c r="J201" s="211">
        <f t="shared" si="0"/>
        <v>0</v>
      </c>
      <c r="K201" s="208" t="s">
        <v>3</v>
      </c>
      <c r="L201" s="100"/>
      <c r="M201" s="212" t="s">
        <v>3</v>
      </c>
      <c r="N201" s="163" t="s">
        <v>42</v>
      </c>
      <c r="P201" s="164">
        <f t="shared" si="1"/>
        <v>0</v>
      </c>
      <c r="Q201" s="164">
        <v>0</v>
      </c>
      <c r="R201" s="164">
        <f t="shared" si="2"/>
        <v>0</v>
      </c>
      <c r="S201" s="164">
        <v>0</v>
      </c>
      <c r="T201" s="165">
        <f t="shared" si="3"/>
        <v>0</v>
      </c>
      <c r="AR201" s="166" t="s">
        <v>288</v>
      </c>
      <c r="AT201" s="166" t="s">
        <v>178</v>
      </c>
      <c r="AU201" s="166" t="s">
        <v>15</v>
      </c>
      <c r="AY201" s="92" t="s">
        <v>176</v>
      </c>
      <c r="BE201" s="167">
        <f t="shared" si="4"/>
        <v>0</v>
      </c>
      <c r="BF201" s="167">
        <f t="shared" si="5"/>
        <v>0</v>
      </c>
      <c r="BG201" s="167">
        <f t="shared" si="6"/>
        <v>0</v>
      </c>
      <c r="BH201" s="167">
        <f t="shared" si="7"/>
        <v>0</v>
      </c>
      <c r="BI201" s="167">
        <f t="shared" si="8"/>
        <v>0</v>
      </c>
      <c r="BJ201" s="92" t="s">
        <v>15</v>
      </c>
      <c r="BK201" s="167">
        <f t="shared" si="9"/>
        <v>0</v>
      </c>
      <c r="BL201" s="92" t="s">
        <v>288</v>
      </c>
      <c r="BM201" s="166" t="s">
        <v>566</v>
      </c>
    </row>
    <row r="202" spans="2:65" s="99" customFormat="1" ht="24.2" customHeight="1">
      <c r="B202" s="100"/>
      <c r="C202" s="206" t="s">
        <v>474</v>
      </c>
      <c r="D202" s="206" t="s">
        <v>178</v>
      </c>
      <c r="E202" s="207" t="s">
        <v>2649</v>
      </c>
      <c r="F202" s="208" t="s">
        <v>2650</v>
      </c>
      <c r="G202" s="209" t="s">
        <v>269</v>
      </c>
      <c r="H202" s="210">
        <v>8</v>
      </c>
      <c r="I202" s="4"/>
      <c r="J202" s="211">
        <f t="shared" si="0"/>
        <v>0</v>
      </c>
      <c r="K202" s="208" t="s">
        <v>3</v>
      </c>
      <c r="L202" s="100"/>
      <c r="M202" s="212" t="s">
        <v>3</v>
      </c>
      <c r="N202" s="163" t="s">
        <v>42</v>
      </c>
      <c r="P202" s="164">
        <f t="shared" si="1"/>
        <v>0</v>
      </c>
      <c r="Q202" s="164">
        <v>0</v>
      </c>
      <c r="R202" s="164">
        <f t="shared" si="2"/>
        <v>0</v>
      </c>
      <c r="S202" s="164">
        <v>0</v>
      </c>
      <c r="T202" s="165">
        <f t="shared" si="3"/>
        <v>0</v>
      </c>
      <c r="AR202" s="166" t="s">
        <v>288</v>
      </c>
      <c r="AT202" s="166" t="s">
        <v>178</v>
      </c>
      <c r="AU202" s="166" t="s">
        <v>15</v>
      </c>
      <c r="AY202" s="92" t="s">
        <v>176</v>
      </c>
      <c r="BE202" s="167">
        <f t="shared" si="4"/>
        <v>0</v>
      </c>
      <c r="BF202" s="167">
        <f t="shared" si="5"/>
        <v>0</v>
      </c>
      <c r="BG202" s="167">
        <f t="shared" si="6"/>
        <v>0</v>
      </c>
      <c r="BH202" s="167">
        <f t="shared" si="7"/>
        <v>0</v>
      </c>
      <c r="BI202" s="167">
        <f t="shared" si="8"/>
        <v>0</v>
      </c>
      <c r="BJ202" s="92" t="s">
        <v>15</v>
      </c>
      <c r="BK202" s="167">
        <f t="shared" si="9"/>
        <v>0</v>
      </c>
      <c r="BL202" s="92" t="s">
        <v>288</v>
      </c>
      <c r="BM202" s="166" t="s">
        <v>588</v>
      </c>
    </row>
    <row r="203" spans="2:65" s="99" customFormat="1" ht="16.5" customHeight="1">
      <c r="B203" s="100"/>
      <c r="C203" s="206" t="s">
        <v>484</v>
      </c>
      <c r="D203" s="206" t="s">
        <v>178</v>
      </c>
      <c r="E203" s="207" t="s">
        <v>2651</v>
      </c>
      <c r="F203" s="208" t="s">
        <v>2652</v>
      </c>
      <c r="G203" s="209" t="s">
        <v>269</v>
      </c>
      <c r="H203" s="210">
        <v>198</v>
      </c>
      <c r="I203" s="4"/>
      <c r="J203" s="211">
        <f t="shared" si="0"/>
        <v>0</v>
      </c>
      <c r="K203" s="208" t="s">
        <v>3</v>
      </c>
      <c r="L203" s="100"/>
      <c r="M203" s="212" t="s">
        <v>3</v>
      </c>
      <c r="N203" s="163" t="s">
        <v>42</v>
      </c>
      <c r="P203" s="164">
        <f t="shared" si="1"/>
        <v>0</v>
      </c>
      <c r="Q203" s="164">
        <v>0</v>
      </c>
      <c r="R203" s="164">
        <f t="shared" si="2"/>
        <v>0</v>
      </c>
      <c r="S203" s="164">
        <v>0</v>
      </c>
      <c r="T203" s="165">
        <f t="shared" si="3"/>
        <v>0</v>
      </c>
      <c r="AR203" s="166" t="s">
        <v>288</v>
      </c>
      <c r="AT203" s="166" t="s">
        <v>178</v>
      </c>
      <c r="AU203" s="166" t="s">
        <v>15</v>
      </c>
      <c r="AY203" s="92" t="s">
        <v>176</v>
      </c>
      <c r="BE203" s="167">
        <f t="shared" si="4"/>
        <v>0</v>
      </c>
      <c r="BF203" s="167">
        <f t="shared" si="5"/>
        <v>0</v>
      </c>
      <c r="BG203" s="167">
        <f t="shared" si="6"/>
        <v>0</v>
      </c>
      <c r="BH203" s="167">
        <f t="shared" si="7"/>
        <v>0</v>
      </c>
      <c r="BI203" s="167">
        <f t="shared" si="8"/>
        <v>0</v>
      </c>
      <c r="BJ203" s="92" t="s">
        <v>15</v>
      </c>
      <c r="BK203" s="167">
        <f t="shared" si="9"/>
        <v>0</v>
      </c>
      <c r="BL203" s="92" t="s">
        <v>288</v>
      </c>
      <c r="BM203" s="166" t="s">
        <v>602</v>
      </c>
    </row>
    <row r="204" spans="2:65" s="99" customFormat="1" ht="24.2" customHeight="1">
      <c r="B204" s="100"/>
      <c r="C204" s="206" t="s">
        <v>490</v>
      </c>
      <c r="D204" s="206" t="s">
        <v>178</v>
      </c>
      <c r="E204" s="207" t="s">
        <v>2653</v>
      </c>
      <c r="F204" s="208" t="s">
        <v>2654</v>
      </c>
      <c r="G204" s="209" t="s">
        <v>269</v>
      </c>
      <c r="H204" s="210">
        <v>198</v>
      </c>
      <c r="I204" s="4"/>
      <c r="J204" s="211">
        <f t="shared" si="0"/>
        <v>0</v>
      </c>
      <c r="K204" s="208" t="s">
        <v>3</v>
      </c>
      <c r="L204" s="100"/>
      <c r="M204" s="212" t="s">
        <v>3</v>
      </c>
      <c r="N204" s="163" t="s">
        <v>42</v>
      </c>
      <c r="P204" s="164">
        <f t="shared" si="1"/>
        <v>0</v>
      </c>
      <c r="Q204" s="164">
        <v>0</v>
      </c>
      <c r="R204" s="164">
        <f t="shared" si="2"/>
        <v>0</v>
      </c>
      <c r="S204" s="164">
        <v>0</v>
      </c>
      <c r="T204" s="165">
        <f t="shared" si="3"/>
        <v>0</v>
      </c>
      <c r="AR204" s="166" t="s">
        <v>288</v>
      </c>
      <c r="AT204" s="166" t="s">
        <v>178</v>
      </c>
      <c r="AU204" s="166" t="s">
        <v>15</v>
      </c>
      <c r="AY204" s="92" t="s">
        <v>176</v>
      </c>
      <c r="BE204" s="167">
        <f t="shared" si="4"/>
        <v>0</v>
      </c>
      <c r="BF204" s="167">
        <f t="shared" si="5"/>
        <v>0</v>
      </c>
      <c r="BG204" s="167">
        <f t="shared" si="6"/>
        <v>0</v>
      </c>
      <c r="BH204" s="167">
        <f t="shared" si="7"/>
        <v>0</v>
      </c>
      <c r="BI204" s="167">
        <f t="shared" si="8"/>
        <v>0</v>
      </c>
      <c r="BJ204" s="92" t="s">
        <v>15</v>
      </c>
      <c r="BK204" s="167">
        <f t="shared" si="9"/>
        <v>0</v>
      </c>
      <c r="BL204" s="92" t="s">
        <v>288</v>
      </c>
      <c r="BM204" s="166" t="s">
        <v>621</v>
      </c>
    </row>
    <row r="205" spans="2:65" s="99" customFormat="1" ht="24.2" customHeight="1">
      <c r="B205" s="100"/>
      <c r="C205" s="206" t="s">
        <v>495</v>
      </c>
      <c r="D205" s="206" t="s">
        <v>178</v>
      </c>
      <c r="E205" s="207" t="s">
        <v>2655</v>
      </c>
      <c r="F205" s="208" t="s">
        <v>2656</v>
      </c>
      <c r="G205" s="209" t="s">
        <v>1632</v>
      </c>
      <c r="H205" s="11"/>
      <c r="I205" s="4"/>
      <c r="J205" s="211">
        <f t="shared" si="0"/>
        <v>0</v>
      </c>
      <c r="K205" s="208" t="s">
        <v>3</v>
      </c>
      <c r="L205" s="100"/>
      <c r="M205" s="212" t="s">
        <v>3</v>
      </c>
      <c r="N205" s="163" t="s">
        <v>42</v>
      </c>
      <c r="P205" s="164">
        <f t="shared" si="1"/>
        <v>0</v>
      </c>
      <c r="Q205" s="164">
        <v>0</v>
      </c>
      <c r="R205" s="164">
        <f t="shared" si="2"/>
        <v>0</v>
      </c>
      <c r="S205" s="164">
        <v>0</v>
      </c>
      <c r="T205" s="165">
        <f t="shared" si="3"/>
        <v>0</v>
      </c>
      <c r="AR205" s="166" t="s">
        <v>288</v>
      </c>
      <c r="AT205" s="166" t="s">
        <v>178</v>
      </c>
      <c r="AU205" s="166" t="s">
        <v>15</v>
      </c>
      <c r="AY205" s="92" t="s">
        <v>176</v>
      </c>
      <c r="BE205" s="167">
        <f t="shared" si="4"/>
        <v>0</v>
      </c>
      <c r="BF205" s="167">
        <f t="shared" si="5"/>
        <v>0</v>
      </c>
      <c r="BG205" s="167">
        <f t="shared" si="6"/>
        <v>0</v>
      </c>
      <c r="BH205" s="167">
        <f t="shared" si="7"/>
        <v>0</v>
      </c>
      <c r="BI205" s="167">
        <f t="shared" si="8"/>
        <v>0</v>
      </c>
      <c r="BJ205" s="92" t="s">
        <v>15</v>
      </c>
      <c r="BK205" s="167">
        <f t="shared" si="9"/>
        <v>0</v>
      </c>
      <c r="BL205" s="92" t="s">
        <v>288</v>
      </c>
      <c r="BM205" s="166" t="s">
        <v>632</v>
      </c>
    </row>
    <row r="206" spans="2:63" s="151" customFormat="1" ht="25.9" customHeight="1">
      <c r="B206" s="152"/>
      <c r="D206" s="153" t="s">
        <v>70</v>
      </c>
      <c r="E206" s="154" t="s">
        <v>698</v>
      </c>
      <c r="F206" s="154" t="s">
        <v>2657</v>
      </c>
      <c r="I206" s="3"/>
      <c r="J206" s="155">
        <f>BK206</f>
        <v>0</v>
      </c>
      <c r="L206" s="152"/>
      <c r="M206" s="156"/>
      <c r="P206" s="157">
        <f>SUM(P207:P218)</f>
        <v>0</v>
      </c>
      <c r="R206" s="157">
        <f>SUM(R207:R218)</f>
        <v>0</v>
      </c>
      <c r="T206" s="158">
        <f>SUM(T207:T218)</f>
        <v>0</v>
      </c>
      <c r="AR206" s="153" t="s">
        <v>15</v>
      </c>
      <c r="AT206" s="159" t="s">
        <v>70</v>
      </c>
      <c r="AU206" s="159" t="s">
        <v>71</v>
      </c>
      <c r="AY206" s="153" t="s">
        <v>176</v>
      </c>
      <c r="BK206" s="160">
        <f>SUM(BK207:BK218)</f>
        <v>0</v>
      </c>
    </row>
    <row r="207" spans="2:65" s="99" customFormat="1" ht="24.2" customHeight="1">
      <c r="B207" s="100"/>
      <c r="C207" s="206" t="s">
        <v>501</v>
      </c>
      <c r="D207" s="206" t="s">
        <v>178</v>
      </c>
      <c r="E207" s="207" t="s">
        <v>2658</v>
      </c>
      <c r="F207" s="208" t="s">
        <v>2659</v>
      </c>
      <c r="G207" s="209" t="s">
        <v>269</v>
      </c>
      <c r="H207" s="210">
        <v>25</v>
      </c>
      <c r="I207" s="4"/>
      <c r="J207" s="211">
        <f aca="true" t="shared" si="10" ref="J207:J218">ROUND(I207*H207,2)</f>
        <v>0</v>
      </c>
      <c r="K207" s="208" t="s">
        <v>3</v>
      </c>
      <c r="L207" s="100"/>
      <c r="M207" s="212" t="s">
        <v>3</v>
      </c>
      <c r="N207" s="163" t="s">
        <v>42</v>
      </c>
      <c r="P207" s="164">
        <f aca="true" t="shared" si="11" ref="P207:P218">O207*H207</f>
        <v>0</v>
      </c>
      <c r="Q207" s="164">
        <v>0</v>
      </c>
      <c r="R207" s="164">
        <f aca="true" t="shared" si="12" ref="R207:R218">Q207*H207</f>
        <v>0</v>
      </c>
      <c r="S207" s="164">
        <v>0</v>
      </c>
      <c r="T207" s="165">
        <f aca="true" t="shared" si="13" ref="T207:T218">S207*H207</f>
        <v>0</v>
      </c>
      <c r="AR207" s="166" t="s">
        <v>183</v>
      </c>
      <c r="AT207" s="166" t="s">
        <v>178</v>
      </c>
      <c r="AU207" s="166" t="s">
        <v>15</v>
      </c>
      <c r="AY207" s="92" t="s">
        <v>176</v>
      </c>
      <c r="BE207" s="167">
        <f aca="true" t="shared" si="14" ref="BE207:BE218">IF(N207="základní",J207,0)</f>
        <v>0</v>
      </c>
      <c r="BF207" s="167">
        <f aca="true" t="shared" si="15" ref="BF207:BF218">IF(N207="snížená",J207,0)</f>
        <v>0</v>
      </c>
      <c r="BG207" s="167">
        <f aca="true" t="shared" si="16" ref="BG207:BG218">IF(N207="zákl. přenesená",J207,0)</f>
        <v>0</v>
      </c>
      <c r="BH207" s="167">
        <f aca="true" t="shared" si="17" ref="BH207:BH218">IF(N207="sníž. přenesená",J207,0)</f>
        <v>0</v>
      </c>
      <c r="BI207" s="167">
        <f aca="true" t="shared" si="18" ref="BI207:BI218">IF(N207="nulová",J207,0)</f>
        <v>0</v>
      </c>
      <c r="BJ207" s="92" t="s">
        <v>15</v>
      </c>
      <c r="BK207" s="167">
        <f aca="true" t="shared" si="19" ref="BK207:BK218">ROUND(I207*H207,2)</f>
        <v>0</v>
      </c>
      <c r="BL207" s="92" t="s">
        <v>183</v>
      </c>
      <c r="BM207" s="166" t="s">
        <v>644</v>
      </c>
    </row>
    <row r="208" spans="2:65" s="99" customFormat="1" ht="24.2" customHeight="1">
      <c r="B208" s="100"/>
      <c r="C208" s="206" t="s">
        <v>507</v>
      </c>
      <c r="D208" s="206" t="s">
        <v>178</v>
      </c>
      <c r="E208" s="207" t="s">
        <v>2660</v>
      </c>
      <c r="F208" s="208" t="s">
        <v>2661</v>
      </c>
      <c r="G208" s="209" t="s">
        <v>269</v>
      </c>
      <c r="H208" s="210">
        <v>2</v>
      </c>
      <c r="I208" s="4"/>
      <c r="J208" s="211">
        <f t="shared" si="10"/>
        <v>0</v>
      </c>
      <c r="K208" s="208" t="s">
        <v>3</v>
      </c>
      <c r="L208" s="100"/>
      <c r="M208" s="212" t="s">
        <v>3</v>
      </c>
      <c r="N208" s="163" t="s">
        <v>42</v>
      </c>
      <c r="P208" s="164">
        <f t="shared" si="11"/>
        <v>0</v>
      </c>
      <c r="Q208" s="164">
        <v>0</v>
      </c>
      <c r="R208" s="164">
        <f t="shared" si="12"/>
        <v>0</v>
      </c>
      <c r="S208" s="164">
        <v>0</v>
      </c>
      <c r="T208" s="165">
        <f t="shared" si="13"/>
        <v>0</v>
      </c>
      <c r="AR208" s="166" t="s">
        <v>183</v>
      </c>
      <c r="AT208" s="166" t="s">
        <v>178</v>
      </c>
      <c r="AU208" s="166" t="s">
        <v>15</v>
      </c>
      <c r="AY208" s="92" t="s">
        <v>176</v>
      </c>
      <c r="BE208" s="167">
        <f t="shared" si="14"/>
        <v>0</v>
      </c>
      <c r="BF208" s="167">
        <f t="shared" si="15"/>
        <v>0</v>
      </c>
      <c r="BG208" s="167">
        <f t="shared" si="16"/>
        <v>0</v>
      </c>
      <c r="BH208" s="167">
        <f t="shared" si="17"/>
        <v>0</v>
      </c>
      <c r="BI208" s="167">
        <f t="shared" si="18"/>
        <v>0</v>
      </c>
      <c r="BJ208" s="92" t="s">
        <v>15</v>
      </c>
      <c r="BK208" s="167">
        <f t="shared" si="19"/>
        <v>0</v>
      </c>
      <c r="BL208" s="92" t="s">
        <v>183</v>
      </c>
      <c r="BM208" s="166" t="s">
        <v>655</v>
      </c>
    </row>
    <row r="209" spans="2:65" s="99" customFormat="1" ht="24.2" customHeight="1">
      <c r="B209" s="100"/>
      <c r="C209" s="206" t="s">
        <v>513</v>
      </c>
      <c r="D209" s="206" t="s">
        <v>178</v>
      </c>
      <c r="E209" s="207" t="s">
        <v>2662</v>
      </c>
      <c r="F209" s="208" t="s">
        <v>2663</v>
      </c>
      <c r="G209" s="209" t="s">
        <v>269</v>
      </c>
      <c r="H209" s="210">
        <v>6</v>
      </c>
      <c r="I209" s="4"/>
      <c r="J209" s="211">
        <f t="shared" si="10"/>
        <v>0</v>
      </c>
      <c r="K209" s="208" t="s">
        <v>3</v>
      </c>
      <c r="L209" s="100"/>
      <c r="M209" s="212" t="s">
        <v>3</v>
      </c>
      <c r="N209" s="163" t="s">
        <v>42</v>
      </c>
      <c r="P209" s="164">
        <f t="shared" si="11"/>
        <v>0</v>
      </c>
      <c r="Q209" s="164">
        <v>0</v>
      </c>
      <c r="R209" s="164">
        <f t="shared" si="12"/>
        <v>0</v>
      </c>
      <c r="S209" s="164">
        <v>0</v>
      </c>
      <c r="T209" s="165">
        <f t="shared" si="13"/>
        <v>0</v>
      </c>
      <c r="AR209" s="166" t="s">
        <v>183</v>
      </c>
      <c r="AT209" s="166" t="s">
        <v>178</v>
      </c>
      <c r="AU209" s="166" t="s">
        <v>15</v>
      </c>
      <c r="AY209" s="92" t="s">
        <v>176</v>
      </c>
      <c r="BE209" s="167">
        <f t="shared" si="14"/>
        <v>0</v>
      </c>
      <c r="BF209" s="167">
        <f t="shared" si="15"/>
        <v>0</v>
      </c>
      <c r="BG209" s="167">
        <f t="shared" si="16"/>
        <v>0</v>
      </c>
      <c r="BH209" s="167">
        <f t="shared" si="17"/>
        <v>0</v>
      </c>
      <c r="BI209" s="167">
        <f t="shared" si="18"/>
        <v>0</v>
      </c>
      <c r="BJ209" s="92" t="s">
        <v>15</v>
      </c>
      <c r="BK209" s="167">
        <f t="shared" si="19"/>
        <v>0</v>
      </c>
      <c r="BL209" s="92" t="s">
        <v>183</v>
      </c>
      <c r="BM209" s="166" t="s">
        <v>675</v>
      </c>
    </row>
    <row r="210" spans="2:65" s="99" customFormat="1" ht="24.2" customHeight="1">
      <c r="B210" s="100"/>
      <c r="C210" s="206" t="s">
        <v>519</v>
      </c>
      <c r="D210" s="206" t="s">
        <v>178</v>
      </c>
      <c r="E210" s="207" t="s">
        <v>2664</v>
      </c>
      <c r="F210" s="208" t="s">
        <v>2665</v>
      </c>
      <c r="G210" s="209" t="s">
        <v>269</v>
      </c>
      <c r="H210" s="210">
        <v>1</v>
      </c>
      <c r="I210" s="4"/>
      <c r="J210" s="211">
        <f t="shared" si="10"/>
        <v>0</v>
      </c>
      <c r="K210" s="208" t="s">
        <v>3</v>
      </c>
      <c r="L210" s="100"/>
      <c r="M210" s="212" t="s">
        <v>3</v>
      </c>
      <c r="N210" s="163" t="s">
        <v>42</v>
      </c>
      <c r="P210" s="164">
        <f t="shared" si="11"/>
        <v>0</v>
      </c>
      <c r="Q210" s="164">
        <v>0</v>
      </c>
      <c r="R210" s="164">
        <f t="shared" si="12"/>
        <v>0</v>
      </c>
      <c r="S210" s="164">
        <v>0</v>
      </c>
      <c r="T210" s="165">
        <f t="shared" si="13"/>
        <v>0</v>
      </c>
      <c r="AR210" s="166" t="s">
        <v>183</v>
      </c>
      <c r="AT210" s="166" t="s">
        <v>178</v>
      </c>
      <c r="AU210" s="166" t="s">
        <v>15</v>
      </c>
      <c r="AY210" s="92" t="s">
        <v>176</v>
      </c>
      <c r="BE210" s="167">
        <f t="shared" si="14"/>
        <v>0</v>
      </c>
      <c r="BF210" s="167">
        <f t="shared" si="15"/>
        <v>0</v>
      </c>
      <c r="BG210" s="167">
        <f t="shared" si="16"/>
        <v>0</v>
      </c>
      <c r="BH210" s="167">
        <f t="shared" si="17"/>
        <v>0</v>
      </c>
      <c r="BI210" s="167">
        <f t="shared" si="18"/>
        <v>0</v>
      </c>
      <c r="BJ210" s="92" t="s">
        <v>15</v>
      </c>
      <c r="BK210" s="167">
        <f t="shared" si="19"/>
        <v>0</v>
      </c>
      <c r="BL210" s="92" t="s">
        <v>183</v>
      </c>
      <c r="BM210" s="166" t="s">
        <v>688</v>
      </c>
    </row>
    <row r="211" spans="2:65" s="99" customFormat="1" ht="21.75" customHeight="1">
      <c r="B211" s="100"/>
      <c r="C211" s="206" t="s">
        <v>525</v>
      </c>
      <c r="D211" s="206" t="s">
        <v>178</v>
      </c>
      <c r="E211" s="207" t="s">
        <v>2666</v>
      </c>
      <c r="F211" s="208" t="s">
        <v>2667</v>
      </c>
      <c r="G211" s="209" t="s">
        <v>291</v>
      </c>
      <c r="H211" s="210">
        <v>4</v>
      </c>
      <c r="I211" s="4"/>
      <c r="J211" s="211">
        <f t="shared" si="10"/>
        <v>0</v>
      </c>
      <c r="K211" s="208" t="s">
        <v>3</v>
      </c>
      <c r="L211" s="100"/>
      <c r="M211" s="212" t="s">
        <v>3</v>
      </c>
      <c r="N211" s="163" t="s">
        <v>42</v>
      </c>
      <c r="P211" s="164">
        <f t="shared" si="11"/>
        <v>0</v>
      </c>
      <c r="Q211" s="164">
        <v>0</v>
      </c>
      <c r="R211" s="164">
        <f t="shared" si="12"/>
        <v>0</v>
      </c>
      <c r="S211" s="164">
        <v>0</v>
      </c>
      <c r="T211" s="165">
        <f t="shared" si="13"/>
        <v>0</v>
      </c>
      <c r="AR211" s="166" t="s">
        <v>183</v>
      </c>
      <c r="AT211" s="166" t="s">
        <v>178</v>
      </c>
      <c r="AU211" s="166" t="s">
        <v>15</v>
      </c>
      <c r="AY211" s="92" t="s">
        <v>176</v>
      </c>
      <c r="BE211" s="167">
        <f t="shared" si="14"/>
        <v>0</v>
      </c>
      <c r="BF211" s="167">
        <f t="shared" si="15"/>
        <v>0</v>
      </c>
      <c r="BG211" s="167">
        <f t="shared" si="16"/>
        <v>0</v>
      </c>
      <c r="BH211" s="167">
        <f t="shared" si="17"/>
        <v>0</v>
      </c>
      <c r="BI211" s="167">
        <f t="shared" si="18"/>
        <v>0</v>
      </c>
      <c r="BJ211" s="92" t="s">
        <v>15</v>
      </c>
      <c r="BK211" s="167">
        <f t="shared" si="19"/>
        <v>0</v>
      </c>
      <c r="BL211" s="92" t="s">
        <v>183</v>
      </c>
      <c r="BM211" s="166" t="s">
        <v>702</v>
      </c>
    </row>
    <row r="212" spans="2:65" s="99" customFormat="1" ht="21.75" customHeight="1">
      <c r="B212" s="100"/>
      <c r="C212" s="206" t="s">
        <v>532</v>
      </c>
      <c r="D212" s="206" t="s">
        <v>178</v>
      </c>
      <c r="E212" s="207" t="s">
        <v>2668</v>
      </c>
      <c r="F212" s="208" t="s">
        <v>2669</v>
      </c>
      <c r="G212" s="209" t="s">
        <v>291</v>
      </c>
      <c r="H212" s="210">
        <v>1</v>
      </c>
      <c r="I212" s="4"/>
      <c r="J212" s="211">
        <f t="shared" si="10"/>
        <v>0</v>
      </c>
      <c r="K212" s="208" t="s">
        <v>3</v>
      </c>
      <c r="L212" s="100"/>
      <c r="M212" s="212" t="s">
        <v>3</v>
      </c>
      <c r="N212" s="163" t="s">
        <v>42</v>
      </c>
      <c r="P212" s="164">
        <f t="shared" si="11"/>
        <v>0</v>
      </c>
      <c r="Q212" s="164">
        <v>0</v>
      </c>
      <c r="R212" s="164">
        <f t="shared" si="12"/>
        <v>0</v>
      </c>
      <c r="S212" s="164">
        <v>0</v>
      </c>
      <c r="T212" s="165">
        <f t="shared" si="13"/>
        <v>0</v>
      </c>
      <c r="AR212" s="166" t="s">
        <v>183</v>
      </c>
      <c r="AT212" s="166" t="s">
        <v>178</v>
      </c>
      <c r="AU212" s="166" t="s">
        <v>15</v>
      </c>
      <c r="AY212" s="92" t="s">
        <v>176</v>
      </c>
      <c r="BE212" s="167">
        <f t="shared" si="14"/>
        <v>0</v>
      </c>
      <c r="BF212" s="167">
        <f t="shared" si="15"/>
        <v>0</v>
      </c>
      <c r="BG212" s="167">
        <f t="shared" si="16"/>
        <v>0</v>
      </c>
      <c r="BH212" s="167">
        <f t="shared" si="17"/>
        <v>0</v>
      </c>
      <c r="BI212" s="167">
        <f t="shared" si="18"/>
        <v>0</v>
      </c>
      <c r="BJ212" s="92" t="s">
        <v>15</v>
      </c>
      <c r="BK212" s="167">
        <f t="shared" si="19"/>
        <v>0</v>
      </c>
      <c r="BL212" s="92" t="s">
        <v>183</v>
      </c>
      <c r="BM212" s="166" t="s">
        <v>731</v>
      </c>
    </row>
    <row r="213" spans="2:65" s="99" customFormat="1" ht="24.2" customHeight="1">
      <c r="B213" s="100"/>
      <c r="C213" s="206" t="s">
        <v>538</v>
      </c>
      <c r="D213" s="206" t="s">
        <v>178</v>
      </c>
      <c r="E213" s="207" t="s">
        <v>2670</v>
      </c>
      <c r="F213" s="208" t="s">
        <v>2671</v>
      </c>
      <c r="G213" s="209" t="s">
        <v>291</v>
      </c>
      <c r="H213" s="210">
        <v>4</v>
      </c>
      <c r="I213" s="4"/>
      <c r="J213" s="211">
        <f t="shared" si="10"/>
        <v>0</v>
      </c>
      <c r="K213" s="208" t="s">
        <v>3</v>
      </c>
      <c r="L213" s="100"/>
      <c r="M213" s="212" t="s">
        <v>3</v>
      </c>
      <c r="N213" s="163" t="s">
        <v>42</v>
      </c>
      <c r="P213" s="164">
        <f t="shared" si="11"/>
        <v>0</v>
      </c>
      <c r="Q213" s="164">
        <v>0</v>
      </c>
      <c r="R213" s="164">
        <f t="shared" si="12"/>
        <v>0</v>
      </c>
      <c r="S213" s="164">
        <v>0</v>
      </c>
      <c r="T213" s="165">
        <f t="shared" si="13"/>
        <v>0</v>
      </c>
      <c r="AR213" s="166" t="s">
        <v>183</v>
      </c>
      <c r="AT213" s="166" t="s">
        <v>178</v>
      </c>
      <c r="AU213" s="166" t="s">
        <v>15</v>
      </c>
      <c r="AY213" s="92" t="s">
        <v>176</v>
      </c>
      <c r="BE213" s="167">
        <f t="shared" si="14"/>
        <v>0</v>
      </c>
      <c r="BF213" s="167">
        <f t="shared" si="15"/>
        <v>0</v>
      </c>
      <c r="BG213" s="167">
        <f t="shared" si="16"/>
        <v>0</v>
      </c>
      <c r="BH213" s="167">
        <f t="shared" si="17"/>
        <v>0</v>
      </c>
      <c r="BI213" s="167">
        <f t="shared" si="18"/>
        <v>0</v>
      </c>
      <c r="BJ213" s="92" t="s">
        <v>15</v>
      </c>
      <c r="BK213" s="167">
        <f t="shared" si="19"/>
        <v>0</v>
      </c>
      <c r="BL213" s="92" t="s">
        <v>183</v>
      </c>
      <c r="BM213" s="166" t="s">
        <v>748</v>
      </c>
    </row>
    <row r="214" spans="2:65" s="99" customFormat="1" ht="24.2" customHeight="1">
      <c r="B214" s="100"/>
      <c r="C214" s="206" t="s">
        <v>544</v>
      </c>
      <c r="D214" s="206" t="s">
        <v>178</v>
      </c>
      <c r="E214" s="207" t="s">
        <v>2672</v>
      </c>
      <c r="F214" s="208" t="s">
        <v>2673</v>
      </c>
      <c r="G214" s="209" t="s">
        <v>291</v>
      </c>
      <c r="H214" s="210">
        <v>1</v>
      </c>
      <c r="I214" s="4"/>
      <c r="J214" s="211">
        <f t="shared" si="10"/>
        <v>0</v>
      </c>
      <c r="K214" s="208" t="s">
        <v>3</v>
      </c>
      <c r="L214" s="100"/>
      <c r="M214" s="212" t="s">
        <v>3</v>
      </c>
      <c r="N214" s="163" t="s">
        <v>42</v>
      </c>
      <c r="P214" s="164">
        <f t="shared" si="11"/>
        <v>0</v>
      </c>
      <c r="Q214" s="164">
        <v>0</v>
      </c>
      <c r="R214" s="164">
        <f t="shared" si="12"/>
        <v>0</v>
      </c>
      <c r="S214" s="164">
        <v>0</v>
      </c>
      <c r="T214" s="165">
        <f t="shared" si="13"/>
        <v>0</v>
      </c>
      <c r="AR214" s="166" t="s">
        <v>183</v>
      </c>
      <c r="AT214" s="166" t="s">
        <v>178</v>
      </c>
      <c r="AU214" s="166" t="s">
        <v>15</v>
      </c>
      <c r="AY214" s="92" t="s">
        <v>176</v>
      </c>
      <c r="BE214" s="167">
        <f t="shared" si="14"/>
        <v>0</v>
      </c>
      <c r="BF214" s="167">
        <f t="shared" si="15"/>
        <v>0</v>
      </c>
      <c r="BG214" s="167">
        <f t="shared" si="16"/>
        <v>0</v>
      </c>
      <c r="BH214" s="167">
        <f t="shared" si="17"/>
        <v>0</v>
      </c>
      <c r="BI214" s="167">
        <f t="shared" si="18"/>
        <v>0</v>
      </c>
      <c r="BJ214" s="92" t="s">
        <v>15</v>
      </c>
      <c r="BK214" s="167">
        <f t="shared" si="19"/>
        <v>0</v>
      </c>
      <c r="BL214" s="92" t="s">
        <v>183</v>
      </c>
      <c r="BM214" s="166" t="s">
        <v>798</v>
      </c>
    </row>
    <row r="215" spans="2:65" s="99" customFormat="1" ht="24.2" customHeight="1">
      <c r="B215" s="100"/>
      <c r="C215" s="206" t="s">
        <v>550</v>
      </c>
      <c r="D215" s="206" t="s">
        <v>178</v>
      </c>
      <c r="E215" s="207" t="s">
        <v>2674</v>
      </c>
      <c r="F215" s="208" t="s">
        <v>2675</v>
      </c>
      <c r="G215" s="209" t="s">
        <v>291</v>
      </c>
      <c r="H215" s="210">
        <v>5</v>
      </c>
      <c r="I215" s="4"/>
      <c r="J215" s="211">
        <f t="shared" si="10"/>
        <v>0</v>
      </c>
      <c r="K215" s="208" t="s">
        <v>3</v>
      </c>
      <c r="L215" s="100"/>
      <c r="M215" s="212" t="s">
        <v>3</v>
      </c>
      <c r="N215" s="163" t="s">
        <v>42</v>
      </c>
      <c r="P215" s="164">
        <f t="shared" si="11"/>
        <v>0</v>
      </c>
      <c r="Q215" s="164">
        <v>0</v>
      </c>
      <c r="R215" s="164">
        <f t="shared" si="12"/>
        <v>0</v>
      </c>
      <c r="S215" s="164">
        <v>0</v>
      </c>
      <c r="T215" s="165">
        <f t="shared" si="13"/>
        <v>0</v>
      </c>
      <c r="AR215" s="166" t="s">
        <v>183</v>
      </c>
      <c r="AT215" s="166" t="s">
        <v>178</v>
      </c>
      <c r="AU215" s="166" t="s">
        <v>15</v>
      </c>
      <c r="AY215" s="92" t="s">
        <v>176</v>
      </c>
      <c r="BE215" s="167">
        <f t="shared" si="14"/>
        <v>0</v>
      </c>
      <c r="BF215" s="167">
        <f t="shared" si="15"/>
        <v>0</v>
      </c>
      <c r="BG215" s="167">
        <f t="shared" si="16"/>
        <v>0</v>
      </c>
      <c r="BH215" s="167">
        <f t="shared" si="17"/>
        <v>0</v>
      </c>
      <c r="BI215" s="167">
        <f t="shared" si="18"/>
        <v>0</v>
      </c>
      <c r="BJ215" s="92" t="s">
        <v>15</v>
      </c>
      <c r="BK215" s="167">
        <f t="shared" si="19"/>
        <v>0</v>
      </c>
      <c r="BL215" s="92" t="s">
        <v>183</v>
      </c>
      <c r="BM215" s="166" t="s">
        <v>816</v>
      </c>
    </row>
    <row r="216" spans="2:65" s="99" customFormat="1" ht="21.75" customHeight="1">
      <c r="B216" s="100"/>
      <c r="C216" s="206" t="s">
        <v>555</v>
      </c>
      <c r="D216" s="206" t="s">
        <v>178</v>
      </c>
      <c r="E216" s="207" t="s">
        <v>2676</v>
      </c>
      <c r="F216" s="208" t="s">
        <v>2677</v>
      </c>
      <c r="G216" s="209" t="s">
        <v>291</v>
      </c>
      <c r="H216" s="210">
        <v>5</v>
      </c>
      <c r="I216" s="4"/>
      <c r="J216" s="211">
        <f t="shared" si="10"/>
        <v>0</v>
      </c>
      <c r="K216" s="208" t="s">
        <v>3</v>
      </c>
      <c r="L216" s="100"/>
      <c r="M216" s="212" t="s">
        <v>3</v>
      </c>
      <c r="N216" s="163" t="s">
        <v>42</v>
      </c>
      <c r="P216" s="164">
        <f t="shared" si="11"/>
        <v>0</v>
      </c>
      <c r="Q216" s="164">
        <v>0</v>
      </c>
      <c r="R216" s="164">
        <f t="shared" si="12"/>
        <v>0</v>
      </c>
      <c r="S216" s="164">
        <v>0</v>
      </c>
      <c r="T216" s="165">
        <f t="shared" si="13"/>
        <v>0</v>
      </c>
      <c r="AR216" s="166" t="s">
        <v>183</v>
      </c>
      <c r="AT216" s="166" t="s">
        <v>178</v>
      </c>
      <c r="AU216" s="166" t="s">
        <v>15</v>
      </c>
      <c r="AY216" s="92" t="s">
        <v>176</v>
      </c>
      <c r="BE216" s="167">
        <f t="shared" si="14"/>
        <v>0</v>
      </c>
      <c r="BF216" s="167">
        <f t="shared" si="15"/>
        <v>0</v>
      </c>
      <c r="BG216" s="167">
        <f t="shared" si="16"/>
        <v>0</v>
      </c>
      <c r="BH216" s="167">
        <f t="shared" si="17"/>
        <v>0</v>
      </c>
      <c r="BI216" s="167">
        <f t="shared" si="18"/>
        <v>0</v>
      </c>
      <c r="BJ216" s="92" t="s">
        <v>15</v>
      </c>
      <c r="BK216" s="167">
        <f t="shared" si="19"/>
        <v>0</v>
      </c>
      <c r="BL216" s="92" t="s">
        <v>183</v>
      </c>
      <c r="BM216" s="166" t="s">
        <v>831</v>
      </c>
    </row>
    <row r="217" spans="2:65" s="99" customFormat="1" ht="24.2" customHeight="1">
      <c r="B217" s="100"/>
      <c r="C217" s="206" t="s">
        <v>566</v>
      </c>
      <c r="D217" s="206" t="s">
        <v>178</v>
      </c>
      <c r="E217" s="207" t="s">
        <v>2678</v>
      </c>
      <c r="F217" s="208" t="s">
        <v>2679</v>
      </c>
      <c r="G217" s="209" t="s">
        <v>269</v>
      </c>
      <c r="H217" s="210">
        <v>34</v>
      </c>
      <c r="I217" s="4"/>
      <c r="J217" s="211">
        <f t="shared" si="10"/>
        <v>0</v>
      </c>
      <c r="K217" s="208" t="s">
        <v>3</v>
      </c>
      <c r="L217" s="100"/>
      <c r="M217" s="212" t="s">
        <v>3</v>
      </c>
      <c r="N217" s="163" t="s">
        <v>42</v>
      </c>
      <c r="P217" s="164">
        <f t="shared" si="11"/>
        <v>0</v>
      </c>
      <c r="Q217" s="164">
        <v>0</v>
      </c>
      <c r="R217" s="164">
        <f t="shared" si="12"/>
        <v>0</v>
      </c>
      <c r="S217" s="164">
        <v>0</v>
      </c>
      <c r="T217" s="165">
        <f t="shared" si="13"/>
        <v>0</v>
      </c>
      <c r="AR217" s="166" t="s">
        <v>183</v>
      </c>
      <c r="AT217" s="166" t="s">
        <v>178</v>
      </c>
      <c r="AU217" s="166" t="s">
        <v>15</v>
      </c>
      <c r="AY217" s="92" t="s">
        <v>176</v>
      </c>
      <c r="BE217" s="167">
        <f t="shared" si="14"/>
        <v>0</v>
      </c>
      <c r="BF217" s="167">
        <f t="shared" si="15"/>
        <v>0</v>
      </c>
      <c r="BG217" s="167">
        <f t="shared" si="16"/>
        <v>0</v>
      </c>
      <c r="BH217" s="167">
        <f t="shared" si="17"/>
        <v>0</v>
      </c>
      <c r="BI217" s="167">
        <f t="shared" si="18"/>
        <v>0</v>
      </c>
      <c r="BJ217" s="92" t="s">
        <v>15</v>
      </c>
      <c r="BK217" s="167">
        <f t="shared" si="19"/>
        <v>0</v>
      </c>
      <c r="BL217" s="92" t="s">
        <v>183</v>
      </c>
      <c r="BM217" s="166" t="s">
        <v>846</v>
      </c>
    </row>
    <row r="218" spans="2:65" s="99" customFormat="1" ht="24.2" customHeight="1">
      <c r="B218" s="100"/>
      <c r="C218" s="206" t="s">
        <v>573</v>
      </c>
      <c r="D218" s="206" t="s">
        <v>178</v>
      </c>
      <c r="E218" s="207" t="s">
        <v>2680</v>
      </c>
      <c r="F218" s="208" t="s">
        <v>2656</v>
      </c>
      <c r="G218" s="209" t="s">
        <v>1632</v>
      </c>
      <c r="H218" s="11"/>
      <c r="I218" s="4"/>
      <c r="J218" s="211">
        <f t="shared" si="10"/>
        <v>0</v>
      </c>
      <c r="K218" s="208" t="s">
        <v>3</v>
      </c>
      <c r="L218" s="100"/>
      <c r="M218" s="212" t="s">
        <v>3</v>
      </c>
      <c r="N218" s="163" t="s">
        <v>42</v>
      </c>
      <c r="P218" s="164">
        <f t="shared" si="11"/>
        <v>0</v>
      </c>
      <c r="Q218" s="164">
        <v>0</v>
      </c>
      <c r="R218" s="164">
        <f t="shared" si="12"/>
        <v>0</v>
      </c>
      <c r="S218" s="164">
        <v>0</v>
      </c>
      <c r="T218" s="165">
        <f t="shared" si="13"/>
        <v>0</v>
      </c>
      <c r="AR218" s="166" t="s">
        <v>183</v>
      </c>
      <c r="AT218" s="166" t="s">
        <v>178</v>
      </c>
      <c r="AU218" s="166" t="s">
        <v>15</v>
      </c>
      <c r="AY218" s="92" t="s">
        <v>176</v>
      </c>
      <c r="BE218" s="167">
        <f t="shared" si="14"/>
        <v>0</v>
      </c>
      <c r="BF218" s="167">
        <f t="shared" si="15"/>
        <v>0</v>
      </c>
      <c r="BG218" s="167">
        <f t="shared" si="16"/>
        <v>0</v>
      </c>
      <c r="BH218" s="167">
        <f t="shared" si="17"/>
        <v>0</v>
      </c>
      <c r="BI218" s="167">
        <f t="shared" si="18"/>
        <v>0</v>
      </c>
      <c r="BJ218" s="92" t="s">
        <v>15</v>
      </c>
      <c r="BK218" s="167">
        <f t="shared" si="19"/>
        <v>0</v>
      </c>
      <c r="BL218" s="92" t="s">
        <v>183</v>
      </c>
      <c r="BM218" s="166" t="s">
        <v>869</v>
      </c>
    </row>
    <row r="219" spans="2:63" s="151" customFormat="1" ht="25.9" customHeight="1">
      <c r="B219" s="152"/>
      <c r="D219" s="153" t="s">
        <v>70</v>
      </c>
      <c r="E219" s="154" t="s">
        <v>2681</v>
      </c>
      <c r="F219" s="154" t="s">
        <v>2682</v>
      </c>
      <c r="I219" s="3"/>
      <c r="J219" s="155">
        <f>BK219</f>
        <v>0</v>
      </c>
      <c r="L219" s="152"/>
      <c r="M219" s="156"/>
      <c r="P219" s="157">
        <f>SUM(P220:P230)</f>
        <v>0</v>
      </c>
      <c r="R219" s="157">
        <f>SUM(R220:R230)</f>
        <v>0</v>
      </c>
      <c r="T219" s="158">
        <f>SUM(T220:T230)</f>
        <v>0</v>
      </c>
      <c r="AR219" s="153" t="s">
        <v>15</v>
      </c>
      <c r="AT219" s="159" t="s">
        <v>70</v>
      </c>
      <c r="AU219" s="159" t="s">
        <v>71</v>
      </c>
      <c r="AY219" s="153" t="s">
        <v>176</v>
      </c>
      <c r="BK219" s="160">
        <f>SUM(BK220:BK230)</f>
        <v>0</v>
      </c>
    </row>
    <row r="220" spans="2:65" s="99" customFormat="1" ht="16.5" customHeight="1">
      <c r="B220" s="100"/>
      <c r="C220" s="206" t="s">
        <v>588</v>
      </c>
      <c r="D220" s="206" t="s">
        <v>178</v>
      </c>
      <c r="E220" s="207" t="s">
        <v>2683</v>
      </c>
      <c r="F220" s="208" t="s">
        <v>2684</v>
      </c>
      <c r="G220" s="209" t="s">
        <v>269</v>
      </c>
      <c r="H220" s="210">
        <v>18</v>
      </c>
      <c r="I220" s="4"/>
      <c r="J220" s="211">
        <f aca="true" t="shared" si="20" ref="J220:J230">ROUND(I220*H220,2)</f>
        <v>0</v>
      </c>
      <c r="K220" s="208" t="s">
        <v>3</v>
      </c>
      <c r="L220" s="100"/>
      <c r="M220" s="212" t="s">
        <v>3</v>
      </c>
      <c r="N220" s="163" t="s">
        <v>42</v>
      </c>
      <c r="P220" s="164">
        <f aca="true" t="shared" si="21" ref="P220:P230">O220*H220</f>
        <v>0</v>
      </c>
      <c r="Q220" s="164">
        <v>0</v>
      </c>
      <c r="R220" s="164">
        <f aca="true" t="shared" si="22" ref="R220:R230">Q220*H220</f>
        <v>0</v>
      </c>
      <c r="S220" s="164">
        <v>0</v>
      </c>
      <c r="T220" s="165">
        <f aca="true" t="shared" si="23" ref="T220:T230">S220*H220</f>
        <v>0</v>
      </c>
      <c r="AR220" s="166" t="s">
        <v>183</v>
      </c>
      <c r="AT220" s="166" t="s">
        <v>178</v>
      </c>
      <c r="AU220" s="166" t="s">
        <v>15</v>
      </c>
      <c r="AY220" s="92" t="s">
        <v>176</v>
      </c>
      <c r="BE220" s="167">
        <f aca="true" t="shared" si="24" ref="BE220:BE230">IF(N220="základní",J220,0)</f>
        <v>0</v>
      </c>
      <c r="BF220" s="167">
        <f aca="true" t="shared" si="25" ref="BF220:BF230">IF(N220="snížená",J220,0)</f>
        <v>0</v>
      </c>
      <c r="BG220" s="167">
        <f aca="true" t="shared" si="26" ref="BG220:BG230">IF(N220="zákl. přenesená",J220,0)</f>
        <v>0</v>
      </c>
      <c r="BH220" s="167">
        <f aca="true" t="shared" si="27" ref="BH220:BH230">IF(N220="sníž. přenesená",J220,0)</f>
        <v>0</v>
      </c>
      <c r="BI220" s="167">
        <f aca="true" t="shared" si="28" ref="BI220:BI230">IF(N220="nulová",J220,0)</f>
        <v>0</v>
      </c>
      <c r="BJ220" s="92" t="s">
        <v>15</v>
      </c>
      <c r="BK220" s="167">
        <f aca="true" t="shared" si="29" ref="BK220:BK230">ROUND(I220*H220,2)</f>
        <v>0</v>
      </c>
      <c r="BL220" s="92" t="s">
        <v>183</v>
      </c>
      <c r="BM220" s="166" t="s">
        <v>892</v>
      </c>
    </row>
    <row r="221" spans="2:65" s="99" customFormat="1" ht="16.5" customHeight="1">
      <c r="B221" s="100"/>
      <c r="C221" s="206" t="s">
        <v>595</v>
      </c>
      <c r="D221" s="206" t="s">
        <v>178</v>
      </c>
      <c r="E221" s="207" t="s">
        <v>2685</v>
      </c>
      <c r="F221" s="208" t="s">
        <v>2686</v>
      </c>
      <c r="G221" s="209" t="s">
        <v>269</v>
      </c>
      <c r="H221" s="210">
        <v>34</v>
      </c>
      <c r="I221" s="4"/>
      <c r="J221" s="211">
        <f t="shared" si="20"/>
        <v>0</v>
      </c>
      <c r="K221" s="208" t="s">
        <v>3</v>
      </c>
      <c r="L221" s="100"/>
      <c r="M221" s="212" t="s">
        <v>3</v>
      </c>
      <c r="N221" s="163" t="s">
        <v>42</v>
      </c>
      <c r="P221" s="164">
        <f t="shared" si="21"/>
        <v>0</v>
      </c>
      <c r="Q221" s="164">
        <v>0</v>
      </c>
      <c r="R221" s="164">
        <f t="shared" si="22"/>
        <v>0</v>
      </c>
      <c r="S221" s="164">
        <v>0</v>
      </c>
      <c r="T221" s="165">
        <f t="shared" si="23"/>
        <v>0</v>
      </c>
      <c r="AR221" s="166" t="s">
        <v>183</v>
      </c>
      <c r="AT221" s="166" t="s">
        <v>178</v>
      </c>
      <c r="AU221" s="166" t="s">
        <v>15</v>
      </c>
      <c r="AY221" s="92" t="s">
        <v>176</v>
      </c>
      <c r="BE221" s="167">
        <f t="shared" si="24"/>
        <v>0</v>
      </c>
      <c r="BF221" s="167">
        <f t="shared" si="25"/>
        <v>0</v>
      </c>
      <c r="BG221" s="167">
        <f t="shared" si="26"/>
        <v>0</v>
      </c>
      <c r="BH221" s="167">
        <f t="shared" si="27"/>
        <v>0</v>
      </c>
      <c r="BI221" s="167">
        <f t="shared" si="28"/>
        <v>0</v>
      </c>
      <c r="BJ221" s="92" t="s">
        <v>15</v>
      </c>
      <c r="BK221" s="167">
        <f t="shared" si="29"/>
        <v>0</v>
      </c>
      <c r="BL221" s="92" t="s">
        <v>183</v>
      </c>
      <c r="BM221" s="166" t="s">
        <v>907</v>
      </c>
    </row>
    <row r="222" spans="2:65" s="99" customFormat="1" ht="16.5" customHeight="1">
      <c r="B222" s="100"/>
      <c r="C222" s="206" t="s">
        <v>602</v>
      </c>
      <c r="D222" s="206" t="s">
        <v>178</v>
      </c>
      <c r="E222" s="207" t="s">
        <v>2687</v>
      </c>
      <c r="F222" s="208" t="s">
        <v>2688</v>
      </c>
      <c r="G222" s="209" t="s">
        <v>269</v>
      </c>
      <c r="H222" s="210">
        <v>24</v>
      </c>
      <c r="I222" s="4"/>
      <c r="J222" s="211">
        <f t="shared" si="20"/>
        <v>0</v>
      </c>
      <c r="K222" s="208" t="s">
        <v>3</v>
      </c>
      <c r="L222" s="100"/>
      <c r="M222" s="212" t="s">
        <v>3</v>
      </c>
      <c r="N222" s="163" t="s">
        <v>42</v>
      </c>
      <c r="P222" s="164">
        <f t="shared" si="21"/>
        <v>0</v>
      </c>
      <c r="Q222" s="164">
        <v>0</v>
      </c>
      <c r="R222" s="164">
        <f t="shared" si="22"/>
        <v>0</v>
      </c>
      <c r="S222" s="164">
        <v>0</v>
      </c>
      <c r="T222" s="165">
        <f t="shared" si="23"/>
        <v>0</v>
      </c>
      <c r="AR222" s="166" t="s">
        <v>183</v>
      </c>
      <c r="AT222" s="166" t="s">
        <v>178</v>
      </c>
      <c r="AU222" s="166" t="s">
        <v>15</v>
      </c>
      <c r="AY222" s="92" t="s">
        <v>176</v>
      </c>
      <c r="BE222" s="167">
        <f t="shared" si="24"/>
        <v>0</v>
      </c>
      <c r="BF222" s="167">
        <f t="shared" si="25"/>
        <v>0</v>
      </c>
      <c r="BG222" s="167">
        <f t="shared" si="26"/>
        <v>0</v>
      </c>
      <c r="BH222" s="167">
        <f t="shared" si="27"/>
        <v>0</v>
      </c>
      <c r="BI222" s="167">
        <f t="shared" si="28"/>
        <v>0</v>
      </c>
      <c r="BJ222" s="92" t="s">
        <v>15</v>
      </c>
      <c r="BK222" s="167">
        <f t="shared" si="29"/>
        <v>0</v>
      </c>
      <c r="BL222" s="92" t="s">
        <v>183</v>
      </c>
      <c r="BM222" s="166" t="s">
        <v>986</v>
      </c>
    </row>
    <row r="223" spans="2:65" s="99" customFormat="1" ht="16.5" customHeight="1">
      <c r="B223" s="100"/>
      <c r="C223" s="206" t="s">
        <v>616</v>
      </c>
      <c r="D223" s="206" t="s">
        <v>178</v>
      </c>
      <c r="E223" s="207" t="s">
        <v>2689</v>
      </c>
      <c r="F223" s="208" t="s">
        <v>2690</v>
      </c>
      <c r="G223" s="209" t="s">
        <v>269</v>
      </c>
      <c r="H223" s="210">
        <v>26</v>
      </c>
      <c r="I223" s="4"/>
      <c r="J223" s="211">
        <f t="shared" si="20"/>
        <v>0</v>
      </c>
      <c r="K223" s="208" t="s">
        <v>3</v>
      </c>
      <c r="L223" s="100"/>
      <c r="M223" s="212" t="s">
        <v>3</v>
      </c>
      <c r="N223" s="163" t="s">
        <v>42</v>
      </c>
      <c r="P223" s="164">
        <f t="shared" si="21"/>
        <v>0</v>
      </c>
      <c r="Q223" s="164">
        <v>0</v>
      </c>
      <c r="R223" s="164">
        <f t="shared" si="22"/>
        <v>0</v>
      </c>
      <c r="S223" s="164">
        <v>0</v>
      </c>
      <c r="T223" s="165">
        <f t="shared" si="23"/>
        <v>0</v>
      </c>
      <c r="AR223" s="166" t="s">
        <v>183</v>
      </c>
      <c r="AT223" s="166" t="s">
        <v>178</v>
      </c>
      <c r="AU223" s="166" t="s">
        <v>15</v>
      </c>
      <c r="AY223" s="92" t="s">
        <v>176</v>
      </c>
      <c r="BE223" s="167">
        <f t="shared" si="24"/>
        <v>0</v>
      </c>
      <c r="BF223" s="167">
        <f t="shared" si="25"/>
        <v>0</v>
      </c>
      <c r="BG223" s="167">
        <f t="shared" si="26"/>
        <v>0</v>
      </c>
      <c r="BH223" s="167">
        <f t="shared" si="27"/>
        <v>0</v>
      </c>
      <c r="BI223" s="167">
        <f t="shared" si="28"/>
        <v>0</v>
      </c>
      <c r="BJ223" s="92" t="s">
        <v>15</v>
      </c>
      <c r="BK223" s="167">
        <f t="shared" si="29"/>
        <v>0</v>
      </c>
      <c r="BL223" s="92" t="s">
        <v>183</v>
      </c>
      <c r="BM223" s="166" t="s">
        <v>1015</v>
      </c>
    </row>
    <row r="224" spans="2:65" s="99" customFormat="1" ht="16.5" customHeight="1">
      <c r="B224" s="100"/>
      <c r="C224" s="206" t="s">
        <v>621</v>
      </c>
      <c r="D224" s="206" t="s">
        <v>178</v>
      </c>
      <c r="E224" s="207" t="s">
        <v>2691</v>
      </c>
      <c r="F224" s="208" t="s">
        <v>2692</v>
      </c>
      <c r="G224" s="209" t="s">
        <v>269</v>
      </c>
      <c r="H224" s="210">
        <v>14</v>
      </c>
      <c r="I224" s="4"/>
      <c r="J224" s="211">
        <f t="shared" si="20"/>
        <v>0</v>
      </c>
      <c r="K224" s="208" t="s">
        <v>3</v>
      </c>
      <c r="L224" s="100"/>
      <c r="M224" s="212" t="s">
        <v>3</v>
      </c>
      <c r="N224" s="163" t="s">
        <v>42</v>
      </c>
      <c r="P224" s="164">
        <f t="shared" si="21"/>
        <v>0</v>
      </c>
      <c r="Q224" s="164">
        <v>0</v>
      </c>
      <c r="R224" s="164">
        <f t="shared" si="22"/>
        <v>0</v>
      </c>
      <c r="S224" s="164">
        <v>0</v>
      </c>
      <c r="T224" s="165">
        <f t="shared" si="23"/>
        <v>0</v>
      </c>
      <c r="AR224" s="166" t="s">
        <v>183</v>
      </c>
      <c r="AT224" s="166" t="s">
        <v>178</v>
      </c>
      <c r="AU224" s="166" t="s">
        <v>15</v>
      </c>
      <c r="AY224" s="92" t="s">
        <v>176</v>
      </c>
      <c r="BE224" s="167">
        <f t="shared" si="24"/>
        <v>0</v>
      </c>
      <c r="BF224" s="167">
        <f t="shared" si="25"/>
        <v>0</v>
      </c>
      <c r="BG224" s="167">
        <f t="shared" si="26"/>
        <v>0</v>
      </c>
      <c r="BH224" s="167">
        <f t="shared" si="27"/>
        <v>0</v>
      </c>
      <c r="BI224" s="167">
        <f t="shared" si="28"/>
        <v>0</v>
      </c>
      <c r="BJ224" s="92" t="s">
        <v>15</v>
      </c>
      <c r="BK224" s="167">
        <f t="shared" si="29"/>
        <v>0</v>
      </c>
      <c r="BL224" s="92" t="s">
        <v>183</v>
      </c>
      <c r="BM224" s="166" t="s">
        <v>1025</v>
      </c>
    </row>
    <row r="225" spans="2:65" s="99" customFormat="1" ht="16.5" customHeight="1">
      <c r="B225" s="100"/>
      <c r="C225" s="206" t="s">
        <v>626</v>
      </c>
      <c r="D225" s="206" t="s">
        <v>178</v>
      </c>
      <c r="E225" s="207" t="s">
        <v>2693</v>
      </c>
      <c r="F225" s="208" t="s">
        <v>2694</v>
      </c>
      <c r="G225" s="209" t="s">
        <v>269</v>
      </c>
      <c r="H225" s="210">
        <v>25</v>
      </c>
      <c r="I225" s="4"/>
      <c r="J225" s="211">
        <f t="shared" si="20"/>
        <v>0</v>
      </c>
      <c r="K225" s="208" t="s">
        <v>3</v>
      </c>
      <c r="L225" s="100"/>
      <c r="M225" s="212" t="s">
        <v>3</v>
      </c>
      <c r="N225" s="163" t="s">
        <v>42</v>
      </c>
      <c r="P225" s="164">
        <f t="shared" si="21"/>
        <v>0</v>
      </c>
      <c r="Q225" s="164">
        <v>0</v>
      </c>
      <c r="R225" s="164">
        <f t="shared" si="22"/>
        <v>0</v>
      </c>
      <c r="S225" s="164">
        <v>0</v>
      </c>
      <c r="T225" s="165">
        <f t="shared" si="23"/>
        <v>0</v>
      </c>
      <c r="AR225" s="166" t="s">
        <v>183</v>
      </c>
      <c r="AT225" s="166" t="s">
        <v>178</v>
      </c>
      <c r="AU225" s="166" t="s">
        <v>15</v>
      </c>
      <c r="AY225" s="92" t="s">
        <v>176</v>
      </c>
      <c r="BE225" s="167">
        <f t="shared" si="24"/>
        <v>0</v>
      </c>
      <c r="BF225" s="167">
        <f t="shared" si="25"/>
        <v>0</v>
      </c>
      <c r="BG225" s="167">
        <f t="shared" si="26"/>
        <v>0</v>
      </c>
      <c r="BH225" s="167">
        <f t="shared" si="27"/>
        <v>0</v>
      </c>
      <c r="BI225" s="167">
        <f t="shared" si="28"/>
        <v>0</v>
      </c>
      <c r="BJ225" s="92" t="s">
        <v>15</v>
      </c>
      <c r="BK225" s="167">
        <f t="shared" si="29"/>
        <v>0</v>
      </c>
      <c r="BL225" s="92" t="s">
        <v>183</v>
      </c>
      <c r="BM225" s="166" t="s">
        <v>1037</v>
      </c>
    </row>
    <row r="226" spans="2:65" s="99" customFormat="1" ht="16.5" customHeight="1">
      <c r="B226" s="100"/>
      <c r="C226" s="206" t="s">
        <v>632</v>
      </c>
      <c r="D226" s="206" t="s">
        <v>178</v>
      </c>
      <c r="E226" s="207" t="s">
        <v>2695</v>
      </c>
      <c r="F226" s="208" t="s">
        <v>2696</v>
      </c>
      <c r="G226" s="209" t="s">
        <v>291</v>
      </c>
      <c r="H226" s="210">
        <v>4</v>
      </c>
      <c r="I226" s="4"/>
      <c r="J226" s="211">
        <f t="shared" si="20"/>
        <v>0</v>
      </c>
      <c r="K226" s="208" t="s">
        <v>3</v>
      </c>
      <c r="L226" s="100"/>
      <c r="M226" s="212" t="s">
        <v>3</v>
      </c>
      <c r="N226" s="163" t="s">
        <v>42</v>
      </c>
      <c r="P226" s="164">
        <f t="shared" si="21"/>
        <v>0</v>
      </c>
      <c r="Q226" s="164">
        <v>0</v>
      </c>
      <c r="R226" s="164">
        <f t="shared" si="22"/>
        <v>0</v>
      </c>
      <c r="S226" s="164">
        <v>0</v>
      </c>
      <c r="T226" s="165">
        <f t="shared" si="23"/>
        <v>0</v>
      </c>
      <c r="AR226" s="166" t="s">
        <v>183</v>
      </c>
      <c r="AT226" s="166" t="s">
        <v>178</v>
      </c>
      <c r="AU226" s="166" t="s">
        <v>15</v>
      </c>
      <c r="AY226" s="92" t="s">
        <v>176</v>
      </c>
      <c r="BE226" s="167">
        <f t="shared" si="24"/>
        <v>0</v>
      </c>
      <c r="BF226" s="167">
        <f t="shared" si="25"/>
        <v>0</v>
      </c>
      <c r="BG226" s="167">
        <f t="shared" si="26"/>
        <v>0</v>
      </c>
      <c r="BH226" s="167">
        <f t="shared" si="27"/>
        <v>0</v>
      </c>
      <c r="BI226" s="167">
        <f t="shared" si="28"/>
        <v>0</v>
      </c>
      <c r="BJ226" s="92" t="s">
        <v>15</v>
      </c>
      <c r="BK226" s="167">
        <f t="shared" si="29"/>
        <v>0</v>
      </c>
      <c r="BL226" s="92" t="s">
        <v>183</v>
      </c>
      <c r="BM226" s="166" t="s">
        <v>1048</v>
      </c>
    </row>
    <row r="227" spans="2:65" s="99" customFormat="1" ht="16.5" customHeight="1">
      <c r="B227" s="100"/>
      <c r="C227" s="206" t="s">
        <v>638</v>
      </c>
      <c r="D227" s="206" t="s">
        <v>178</v>
      </c>
      <c r="E227" s="207" t="s">
        <v>2697</v>
      </c>
      <c r="F227" s="208" t="s">
        <v>2698</v>
      </c>
      <c r="G227" s="209" t="s">
        <v>291</v>
      </c>
      <c r="H227" s="210">
        <v>10</v>
      </c>
      <c r="I227" s="4"/>
      <c r="J227" s="211">
        <f t="shared" si="20"/>
        <v>0</v>
      </c>
      <c r="K227" s="208" t="s">
        <v>3</v>
      </c>
      <c r="L227" s="100"/>
      <c r="M227" s="212" t="s">
        <v>3</v>
      </c>
      <c r="N227" s="163" t="s">
        <v>42</v>
      </c>
      <c r="P227" s="164">
        <f t="shared" si="21"/>
        <v>0</v>
      </c>
      <c r="Q227" s="164">
        <v>0</v>
      </c>
      <c r="R227" s="164">
        <f t="shared" si="22"/>
        <v>0</v>
      </c>
      <c r="S227" s="164">
        <v>0</v>
      </c>
      <c r="T227" s="165">
        <f t="shared" si="23"/>
        <v>0</v>
      </c>
      <c r="AR227" s="166" t="s">
        <v>183</v>
      </c>
      <c r="AT227" s="166" t="s">
        <v>178</v>
      </c>
      <c r="AU227" s="166" t="s">
        <v>15</v>
      </c>
      <c r="AY227" s="92" t="s">
        <v>176</v>
      </c>
      <c r="BE227" s="167">
        <f t="shared" si="24"/>
        <v>0</v>
      </c>
      <c r="BF227" s="167">
        <f t="shared" si="25"/>
        <v>0</v>
      </c>
      <c r="BG227" s="167">
        <f t="shared" si="26"/>
        <v>0</v>
      </c>
      <c r="BH227" s="167">
        <f t="shared" si="27"/>
        <v>0</v>
      </c>
      <c r="BI227" s="167">
        <f t="shared" si="28"/>
        <v>0</v>
      </c>
      <c r="BJ227" s="92" t="s">
        <v>15</v>
      </c>
      <c r="BK227" s="167">
        <f t="shared" si="29"/>
        <v>0</v>
      </c>
      <c r="BL227" s="92" t="s">
        <v>183</v>
      </c>
      <c r="BM227" s="166" t="s">
        <v>1058</v>
      </c>
    </row>
    <row r="228" spans="2:65" s="99" customFormat="1" ht="16.5" customHeight="1">
      <c r="B228" s="100"/>
      <c r="C228" s="206" t="s">
        <v>644</v>
      </c>
      <c r="D228" s="206" t="s">
        <v>178</v>
      </c>
      <c r="E228" s="207" t="s">
        <v>2699</v>
      </c>
      <c r="F228" s="208" t="s">
        <v>2700</v>
      </c>
      <c r="G228" s="209" t="s">
        <v>291</v>
      </c>
      <c r="H228" s="210">
        <v>4</v>
      </c>
      <c r="I228" s="4"/>
      <c r="J228" s="211">
        <f t="shared" si="20"/>
        <v>0</v>
      </c>
      <c r="K228" s="208" t="s">
        <v>3</v>
      </c>
      <c r="L228" s="100"/>
      <c r="M228" s="212" t="s">
        <v>3</v>
      </c>
      <c r="N228" s="163" t="s">
        <v>42</v>
      </c>
      <c r="P228" s="164">
        <f t="shared" si="21"/>
        <v>0</v>
      </c>
      <c r="Q228" s="164">
        <v>0</v>
      </c>
      <c r="R228" s="164">
        <f t="shared" si="22"/>
        <v>0</v>
      </c>
      <c r="S228" s="164">
        <v>0</v>
      </c>
      <c r="T228" s="165">
        <f t="shared" si="23"/>
        <v>0</v>
      </c>
      <c r="AR228" s="166" t="s">
        <v>183</v>
      </c>
      <c r="AT228" s="166" t="s">
        <v>178</v>
      </c>
      <c r="AU228" s="166" t="s">
        <v>15</v>
      </c>
      <c r="AY228" s="92" t="s">
        <v>176</v>
      </c>
      <c r="BE228" s="167">
        <f t="shared" si="24"/>
        <v>0</v>
      </c>
      <c r="BF228" s="167">
        <f t="shared" si="25"/>
        <v>0</v>
      </c>
      <c r="BG228" s="167">
        <f t="shared" si="26"/>
        <v>0</v>
      </c>
      <c r="BH228" s="167">
        <f t="shared" si="27"/>
        <v>0</v>
      </c>
      <c r="BI228" s="167">
        <f t="shared" si="28"/>
        <v>0</v>
      </c>
      <c r="BJ228" s="92" t="s">
        <v>15</v>
      </c>
      <c r="BK228" s="167">
        <f t="shared" si="29"/>
        <v>0</v>
      </c>
      <c r="BL228" s="92" t="s">
        <v>183</v>
      </c>
      <c r="BM228" s="166" t="s">
        <v>1063</v>
      </c>
    </row>
    <row r="229" spans="2:65" s="99" customFormat="1" ht="24.2" customHeight="1">
      <c r="B229" s="100"/>
      <c r="C229" s="206" t="s">
        <v>649</v>
      </c>
      <c r="D229" s="206" t="s">
        <v>178</v>
      </c>
      <c r="E229" s="207" t="s">
        <v>2678</v>
      </c>
      <c r="F229" s="208" t="s">
        <v>2679</v>
      </c>
      <c r="G229" s="209" t="s">
        <v>269</v>
      </c>
      <c r="H229" s="210">
        <v>141</v>
      </c>
      <c r="I229" s="4"/>
      <c r="J229" s="211">
        <f t="shared" si="20"/>
        <v>0</v>
      </c>
      <c r="K229" s="208" t="s">
        <v>3</v>
      </c>
      <c r="L229" s="100"/>
      <c r="M229" s="212" t="s">
        <v>3</v>
      </c>
      <c r="N229" s="163" t="s">
        <v>42</v>
      </c>
      <c r="P229" s="164">
        <f t="shared" si="21"/>
        <v>0</v>
      </c>
      <c r="Q229" s="164">
        <v>0</v>
      </c>
      <c r="R229" s="164">
        <f t="shared" si="22"/>
        <v>0</v>
      </c>
      <c r="S229" s="164">
        <v>0</v>
      </c>
      <c r="T229" s="165">
        <f t="shared" si="23"/>
        <v>0</v>
      </c>
      <c r="AR229" s="166" t="s">
        <v>183</v>
      </c>
      <c r="AT229" s="166" t="s">
        <v>178</v>
      </c>
      <c r="AU229" s="166" t="s">
        <v>15</v>
      </c>
      <c r="AY229" s="92" t="s">
        <v>176</v>
      </c>
      <c r="BE229" s="167">
        <f t="shared" si="24"/>
        <v>0</v>
      </c>
      <c r="BF229" s="167">
        <f t="shared" si="25"/>
        <v>0</v>
      </c>
      <c r="BG229" s="167">
        <f t="shared" si="26"/>
        <v>0</v>
      </c>
      <c r="BH229" s="167">
        <f t="shared" si="27"/>
        <v>0</v>
      </c>
      <c r="BI229" s="167">
        <f t="shared" si="28"/>
        <v>0</v>
      </c>
      <c r="BJ229" s="92" t="s">
        <v>15</v>
      </c>
      <c r="BK229" s="167">
        <f t="shared" si="29"/>
        <v>0</v>
      </c>
      <c r="BL229" s="92" t="s">
        <v>183</v>
      </c>
      <c r="BM229" s="166" t="s">
        <v>1072</v>
      </c>
    </row>
    <row r="230" spans="2:65" s="99" customFormat="1" ht="24.2" customHeight="1">
      <c r="B230" s="100"/>
      <c r="C230" s="206" t="s">
        <v>655</v>
      </c>
      <c r="D230" s="206" t="s">
        <v>178</v>
      </c>
      <c r="E230" s="207" t="s">
        <v>2680</v>
      </c>
      <c r="F230" s="208" t="s">
        <v>2656</v>
      </c>
      <c r="G230" s="209" t="s">
        <v>1632</v>
      </c>
      <c r="H230" s="11"/>
      <c r="I230" s="4"/>
      <c r="J230" s="211">
        <f t="shared" si="20"/>
        <v>0</v>
      </c>
      <c r="K230" s="208" t="s">
        <v>3</v>
      </c>
      <c r="L230" s="100"/>
      <c r="M230" s="212" t="s">
        <v>3</v>
      </c>
      <c r="N230" s="163" t="s">
        <v>42</v>
      </c>
      <c r="P230" s="164">
        <f t="shared" si="21"/>
        <v>0</v>
      </c>
      <c r="Q230" s="164">
        <v>0</v>
      </c>
      <c r="R230" s="164">
        <f t="shared" si="22"/>
        <v>0</v>
      </c>
      <c r="S230" s="164">
        <v>0</v>
      </c>
      <c r="T230" s="165">
        <f t="shared" si="23"/>
        <v>0</v>
      </c>
      <c r="AR230" s="166" t="s">
        <v>183</v>
      </c>
      <c r="AT230" s="166" t="s">
        <v>178</v>
      </c>
      <c r="AU230" s="166" t="s">
        <v>15</v>
      </c>
      <c r="AY230" s="92" t="s">
        <v>176</v>
      </c>
      <c r="BE230" s="167">
        <f t="shared" si="24"/>
        <v>0</v>
      </c>
      <c r="BF230" s="167">
        <f t="shared" si="25"/>
        <v>0</v>
      </c>
      <c r="BG230" s="167">
        <f t="shared" si="26"/>
        <v>0</v>
      </c>
      <c r="BH230" s="167">
        <f t="shared" si="27"/>
        <v>0</v>
      </c>
      <c r="BI230" s="167">
        <f t="shared" si="28"/>
        <v>0</v>
      </c>
      <c r="BJ230" s="92" t="s">
        <v>15</v>
      </c>
      <c r="BK230" s="167">
        <f t="shared" si="29"/>
        <v>0</v>
      </c>
      <c r="BL230" s="92" t="s">
        <v>183</v>
      </c>
      <c r="BM230" s="166" t="s">
        <v>1080</v>
      </c>
    </row>
    <row r="231" spans="2:63" s="151" customFormat="1" ht="25.9" customHeight="1">
      <c r="B231" s="152"/>
      <c r="D231" s="153" t="s">
        <v>70</v>
      </c>
      <c r="E231" s="154" t="s">
        <v>2701</v>
      </c>
      <c r="F231" s="154" t="s">
        <v>2702</v>
      </c>
      <c r="I231" s="3"/>
      <c r="J231" s="155">
        <f>BK231</f>
        <v>0</v>
      </c>
      <c r="L231" s="152"/>
      <c r="M231" s="156"/>
      <c r="P231" s="157">
        <f>SUM(P232:P236)</f>
        <v>0</v>
      </c>
      <c r="R231" s="157">
        <f>SUM(R232:R236)</f>
        <v>0</v>
      </c>
      <c r="T231" s="158">
        <f>SUM(T232:T236)</f>
        <v>0</v>
      </c>
      <c r="AR231" s="153" t="s">
        <v>15</v>
      </c>
      <c r="AT231" s="159" t="s">
        <v>70</v>
      </c>
      <c r="AU231" s="159" t="s">
        <v>71</v>
      </c>
      <c r="AY231" s="153" t="s">
        <v>176</v>
      </c>
      <c r="BK231" s="160">
        <f>SUM(BK232:BK236)</f>
        <v>0</v>
      </c>
    </row>
    <row r="232" spans="2:65" s="99" customFormat="1" ht="24.2" customHeight="1">
      <c r="B232" s="100"/>
      <c r="C232" s="206" t="s">
        <v>664</v>
      </c>
      <c r="D232" s="206" t="s">
        <v>178</v>
      </c>
      <c r="E232" s="207" t="s">
        <v>2703</v>
      </c>
      <c r="F232" s="208" t="s">
        <v>2704</v>
      </c>
      <c r="G232" s="209" t="s">
        <v>269</v>
      </c>
      <c r="H232" s="210">
        <v>88</v>
      </c>
      <c r="I232" s="4"/>
      <c r="J232" s="211">
        <f>ROUND(I232*H232,2)</f>
        <v>0</v>
      </c>
      <c r="K232" s="208" t="s">
        <v>3</v>
      </c>
      <c r="L232" s="100"/>
      <c r="M232" s="212" t="s">
        <v>3</v>
      </c>
      <c r="N232" s="163" t="s">
        <v>42</v>
      </c>
      <c r="P232" s="164">
        <f>O232*H232</f>
        <v>0</v>
      </c>
      <c r="Q232" s="164">
        <v>0</v>
      </c>
      <c r="R232" s="164">
        <f>Q232*H232</f>
        <v>0</v>
      </c>
      <c r="S232" s="164">
        <v>0</v>
      </c>
      <c r="T232" s="165">
        <f>S232*H232</f>
        <v>0</v>
      </c>
      <c r="AR232" s="166" t="s">
        <v>183</v>
      </c>
      <c r="AT232" s="166" t="s">
        <v>178</v>
      </c>
      <c r="AU232" s="166" t="s">
        <v>15</v>
      </c>
      <c r="AY232" s="92" t="s">
        <v>176</v>
      </c>
      <c r="BE232" s="167">
        <f>IF(N232="základní",J232,0)</f>
        <v>0</v>
      </c>
      <c r="BF232" s="167">
        <f>IF(N232="snížená",J232,0)</f>
        <v>0</v>
      </c>
      <c r="BG232" s="167">
        <f>IF(N232="zákl. přenesená",J232,0)</f>
        <v>0</v>
      </c>
      <c r="BH232" s="167">
        <f>IF(N232="sníž. přenesená",J232,0)</f>
        <v>0</v>
      </c>
      <c r="BI232" s="167">
        <f>IF(N232="nulová",J232,0)</f>
        <v>0</v>
      </c>
      <c r="BJ232" s="92" t="s">
        <v>15</v>
      </c>
      <c r="BK232" s="167">
        <f>ROUND(I232*H232,2)</f>
        <v>0</v>
      </c>
      <c r="BL232" s="92" t="s">
        <v>183</v>
      </c>
      <c r="BM232" s="166" t="s">
        <v>1087</v>
      </c>
    </row>
    <row r="233" spans="2:65" s="99" customFormat="1" ht="16.5" customHeight="1">
      <c r="B233" s="100"/>
      <c r="C233" s="206" t="s">
        <v>675</v>
      </c>
      <c r="D233" s="206" t="s">
        <v>178</v>
      </c>
      <c r="E233" s="207" t="s">
        <v>2705</v>
      </c>
      <c r="F233" s="208" t="s">
        <v>2706</v>
      </c>
      <c r="G233" s="209" t="s">
        <v>2707</v>
      </c>
      <c r="H233" s="210">
        <v>16</v>
      </c>
      <c r="I233" s="4"/>
      <c r="J233" s="211">
        <f>ROUND(I233*H233,2)</f>
        <v>0</v>
      </c>
      <c r="K233" s="208" t="s">
        <v>3</v>
      </c>
      <c r="L233" s="100"/>
      <c r="M233" s="212" t="s">
        <v>3</v>
      </c>
      <c r="N233" s="163" t="s">
        <v>42</v>
      </c>
      <c r="P233" s="164">
        <f>O233*H233</f>
        <v>0</v>
      </c>
      <c r="Q233" s="164">
        <v>0</v>
      </c>
      <c r="R233" s="164">
        <f>Q233*H233</f>
        <v>0</v>
      </c>
      <c r="S233" s="164">
        <v>0</v>
      </c>
      <c r="T233" s="165">
        <f>S233*H233</f>
        <v>0</v>
      </c>
      <c r="AR233" s="166" t="s">
        <v>183</v>
      </c>
      <c r="AT233" s="166" t="s">
        <v>178</v>
      </c>
      <c r="AU233" s="166" t="s">
        <v>15</v>
      </c>
      <c r="AY233" s="92" t="s">
        <v>176</v>
      </c>
      <c r="BE233" s="167">
        <f>IF(N233="základní",J233,0)</f>
        <v>0</v>
      </c>
      <c r="BF233" s="167">
        <f>IF(N233="snížená",J233,0)</f>
        <v>0</v>
      </c>
      <c r="BG233" s="167">
        <f>IF(N233="zákl. přenesená",J233,0)</f>
        <v>0</v>
      </c>
      <c r="BH233" s="167">
        <f>IF(N233="sníž. přenesená",J233,0)</f>
        <v>0</v>
      </c>
      <c r="BI233" s="167">
        <f>IF(N233="nulová",J233,0)</f>
        <v>0</v>
      </c>
      <c r="BJ233" s="92" t="s">
        <v>15</v>
      </c>
      <c r="BK233" s="167">
        <f>ROUND(I233*H233,2)</f>
        <v>0</v>
      </c>
      <c r="BL233" s="92" t="s">
        <v>183</v>
      </c>
      <c r="BM233" s="166" t="s">
        <v>1101</v>
      </c>
    </row>
    <row r="234" spans="2:65" s="99" customFormat="1" ht="16.5" customHeight="1">
      <c r="B234" s="100"/>
      <c r="C234" s="206" t="s">
        <v>680</v>
      </c>
      <c r="D234" s="206" t="s">
        <v>178</v>
      </c>
      <c r="E234" s="207" t="s">
        <v>2708</v>
      </c>
      <c r="F234" s="208" t="s">
        <v>2709</v>
      </c>
      <c r="G234" s="209" t="s">
        <v>2707</v>
      </c>
      <c r="H234" s="210">
        <v>16</v>
      </c>
      <c r="I234" s="4"/>
      <c r="J234" s="211">
        <f>ROUND(I234*H234,2)</f>
        <v>0</v>
      </c>
      <c r="K234" s="208" t="s">
        <v>3</v>
      </c>
      <c r="L234" s="100"/>
      <c r="M234" s="212" t="s">
        <v>3</v>
      </c>
      <c r="N234" s="163" t="s">
        <v>42</v>
      </c>
      <c r="P234" s="164">
        <f>O234*H234</f>
        <v>0</v>
      </c>
      <c r="Q234" s="164">
        <v>0</v>
      </c>
      <c r="R234" s="164">
        <f>Q234*H234</f>
        <v>0</v>
      </c>
      <c r="S234" s="164">
        <v>0</v>
      </c>
      <c r="T234" s="165">
        <f>S234*H234</f>
        <v>0</v>
      </c>
      <c r="AR234" s="166" t="s">
        <v>183</v>
      </c>
      <c r="AT234" s="166" t="s">
        <v>178</v>
      </c>
      <c r="AU234" s="166" t="s">
        <v>15</v>
      </c>
      <c r="AY234" s="92" t="s">
        <v>176</v>
      </c>
      <c r="BE234" s="167">
        <f>IF(N234="základní",J234,0)</f>
        <v>0</v>
      </c>
      <c r="BF234" s="167">
        <f>IF(N234="snížená",J234,0)</f>
        <v>0</v>
      </c>
      <c r="BG234" s="167">
        <f>IF(N234="zákl. přenesená",J234,0)</f>
        <v>0</v>
      </c>
      <c r="BH234" s="167">
        <f>IF(N234="sníž. přenesená",J234,0)</f>
        <v>0</v>
      </c>
      <c r="BI234" s="167">
        <f>IF(N234="nulová",J234,0)</f>
        <v>0</v>
      </c>
      <c r="BJ234" s="92" t="s">
        <v>15</v>
      </c>
      <c r="BK234" s="167">
        <f>ROUND(I234*H234,2)</f>
        <v>0</v>
      </c>
      <c r="BL234" s="92" t="s">
        <v>183</v>
      </c>
      <c r="BM234" s="166" t="s">
        <v>1111</v>
      </c>
    </row>
    <row r="235" spans="2:65" s="99" customFormat="1" ht="24.2" customHeight="1">
      <c r="B235" s="100"/>
      <c r="C235" s="206" t="s">
        <v>688</v>
      </c>
      <c r="D235" s="206" t="s">
        <v>178</v>
      </c>
      <c r="E235" s="207" t="s">
        <v>2710</v>
      </c>
      <c r="F235" s="208" t="s">
        <v>2711</v>
      </c>
      <c r="G235" s="209" t="s">
        <v>269</v>
      </c>
      <c r="H235" s="210">
        <v>88</v>
      </c>
      <c r="I235" s="4"/>
      <c r="J235" s="211">
        <f>ROUND(I235*H235,2)</f>
        <v>0</v>
      </c>
      <c r="K235" s="208" t="s">
        <v>3</v>
      </c>
      <c r="L235" s="100"/>
      <c r="M235" s="212" t="s">
        <v>3</v>
      </c>
      <c r="N235" s="163" t="s">
        <v>42</v>
      </c>
      <c r="P235" s="164">
        <f>O235*H235</f>
        <v>0</v>
      </c>
      <c r="Q235" s="164">
        <v>0</v>
      </c>
      <c r="R235" s="164">
        <f>Q235*H235</f>
        <v>0</v>
      </c>
      <c r="S235" s="164">
        <v>0</v>
      </c>
      <c r="T235" s="165">
        <f>S235*H235</f>
        <v>0</v>
      </c>
      <c r="AR235" s="166" t="s">
        <v>183</v>
      </c>
      <c r="AT235" s="166" t="s">
        <v>178</v>
      </c>
      <c r="AU235" s="166" t="s">
        <v>15</v>
      </c>
      <c r="AY235" s="92" t="s">
        <v>176</v>
      </c>
      <c r="BE235" s="167">
        <f>IF(N235="základní",J235,0)</f>
        <v>0</v>
      </c>
      <c r="BF235" s="167">
        <f>IF(N235="snížená",J235,0)</f>
        <v>0</v>
      </c>
      <c r="BG235" s="167">
        <f>IF(N235="zákl. přenesená",J235,0)</f>
        <v>0</v>
      </c>
      <c r="BH235" s="167">
        <f>IF(N235="sníž. přenesená",J235,0)</f>
        <v>0</v>
      </c>
      <c r="BI235" s="167">
        <f>IF(N235="nulová",J235,0)</f>
        <v>0</v>
      </c>
      <c r="BJ235" s="92" t="s">
        <v>15</v>
      </c>
      <c r="BK235" s="167">
        <f>ROUND(I235*H235,2)</f>
        <v>0</v>
      </c>
      <c r="BL235" s="92" t="s">
        <v>183</v>
      </c>
      <c r="BM235" s="166" t="s">
        <v>1123</v>
      </c>
    </row>
    <row r="236" spans="2:65" s="99" customFormat="1" ht="24.2" customHeight="1">
      <c r="B236" s="100"/>
      <c r="C236" s="206" t="s">
        <v>693</v>
      </c>
      <c r="D236" s="206" t="s">
        <v>178</v>
      </c>
      <c r="E236" s="207" t="s">
        <v>2680</v>
      </c>
      <c r="F236" s="208" t="s">
        <v>2656</v>
      </c>
      <c r="G236" s="209" t="s">
        <v>1632</v>
      </c>
      <c r="H236" s="11"/>
      <c r="I236" s="4"/>
      <c r="J236" s="211">
        <f>ROUND(I236*H236,2)</f>
        <v>0</v>
      </c>
      <c r="K236" s="208" t="s">
        <v>3</v>
      </c>
      <c r="L236" s="100"/>
      <c r="M236" s="212" t="s">
        <v>3</v>
      </c>
      <c r="N236" s="163" t="s">
        <v>42</v>
      </c>
      <c r="P236" s="164">
        <f>O236*H236</f>
        <v>0</v>
      </c>
      <c r="Q236" s="164">
        <v>0</v>
      </c>
      <c r="R236" s="164">
        <f>Q236*H236</f>
        <v>0</v>
      </c>
      <c r="S236" s="164">
        <v>0</v>
      </c>
      <c r="T236" s="165">
        <f>S236*H236</f>
        <v>0</v>
      </c>
      <c r="AR236" s="166" t="s">
        <v>183</v>
      </c>
      <c r="AT236" s="166" t="s">
        <v>178</v>
      </c>
      <c r="AU236" s="166" t="s">
        <v>15</v>
      </c>
      <c r="AY236" s="92" t="s">
        <v>176</v>
      </c>
      <c r="BE236" s="167">
        <f>IF(N236="základní",J236,0)</f>
        <v>0</v>
      </c>
      <c r="BF236" s="167">
        <f>IF(N236="snížená",J236,0)</f>
        <v>0</v>
      </c>
      <c r="BG236" s="167">
        <f>IF(N236="zákl. přenesená",J236,0)</f>
        <v>0</v>
      </c>
      <c r="BH236" s="167">
        <f>IF(N236="sníž. přenesená",J236,0)</f>
        <v>0</v>
      </c>
      <c r="BI236" s="167">
        <f>IF(N236="nulová",J236,0)</f>
        <v>0</v>
      </c>
      <c r="BJ236" s="92" t="s">
        <v>15</v>
      </c>
      <c r="BK236" s="167">
        <f>ROUND(I236*H236,2)</f>
        <v>0</v>
      </c>
      <c r="BL236" s="92" t="s">
        <v>183</v>
      </c>
      <c r="BM236" s="166" t="s">
        <v>1133</v>
      </c>
    </row>
    <row r="237" spans="2:63" s="151" customFormat="1" ht="25.9" customHeight="1">
      <c r="B237" s="152"/>
      <c r="D237" s="153" t="s">
        <v>70</v>
      </c>
      <c r="E237" s="154" t="s">
        <v>2712</v>
      </c>
      <c r="F237" s="154" t="s">
        <v>2713</v>
      </c>
      <c r="I237" s="3"/>
      <c r="J237" s="155">
        <f>BK237</f>
        <v>0</v>
      </c>
      <c r="L237" s="152"/>
      <c r="M237" s="156"/>
      <c r="P237" s="157">
        <f>SUM(P238:P243)</f>
        <v>0</v>
      </c>
      <c r="R237" s="157">
        <f>SUM(R238:R243)</f>
        <v>0</v>
      </c>
      <c r="T237" s="158">
        <f>SUM(T238:T243)</f>
        <v>0</v>
      </c>
      <c r="AR237" s="153" t="s">
        <v>79</v>
      </c>
      <c r="AT237" s="159" t="s">
        <v>70</v>
      </c>
      <c r="AU237" s="159" t="s">
        <v>71</v>
      </c>
      <c r="AY237" s="153" t="s">
        <v>176</v>
      </c>
      <c r="BK237" s="160">
        <f>SUM(BK238:BK243)</f>
        <v>0</v>
      </c>
    </row>
    <row r="238" spans="2:65" s="99" customFormat="1" ht="16.5" customHeight="1">
      <c r="B238" s="100"/>
      <c r="C238" s="206" t="s">
        <v>702</v>
      </c>
      <c r="D238" s="206" t="s">
        <v>178</v>
      </c>
      <c r="E238" s="207" t="s">
        <v>2714</v>
      </c>
      <c r="F238" s="208" t="s">
        <v>2715</v>
      </c>
      <c r="G238" s="209" t="s">
        <v>291</v>
      </c>
      <c r="H238" s="210">
        <v>1</v>
      </c>
      <c r="I238" s="4"/>
      <c r="J238" s="211">
        <f aca="true" t="shared" si="30" ref="J238:J243">ROUND(I238*H238,2)</f>
        <v>0</v>
      </c>
      <c r="K238" s="208" t="s">
        <v>3</v>
      </c>
      <c r="L238" s="100"/>
      <c r="M238" s="212" t="s">
        <v>3</v>
      </c>
      <c r="N238" s="163" t="s">
        <v>42</v>
      </c>
      <c r="P238" s="164">
        <f aca="true" t="shared" si="31" ref="P238:P243">O238*H238</f>
        <v>0</v>
      </c>
      <c r="Q238" s="164">
        <v>0</v>
      </c>
      <c r="R238" s="164">
        <f aca="true" t="shared" si="32" ref="R238:R243">Q238*H238</f>
        <v>0</v>
      </c>
      <c r="S238" s="164">
        <v>0</v>
      </c>
      <c r="T238" s="165">
        <f aca="true" t="shared" si="33" ref="T238:T243">S238*H238</f>
        <v>0</v>
      </c>
      <c r="AR238" s="166" t="s">
        <v>288</v>
      </c>
      <c r="AT238" s="166" t="s">
        <v>178</v>
      </c>
      <c r="AU238" s="166" t="s">
        <v>15</v>
      </c>
      <c r="AY238" s="92" t="s">
        <v>176</v>
      </c>
      <c r="BE238" s="167">
        <f aca="true" t="shared" si="34" ref="BE238:BE243">IF(N238="základní",J238,0)</f>
        <v>0</v>
      </c>
      <c r="BF238" s="167">
        <f aca="true" t="shared" si="35" ref="BF238:BF243">IF(N238="snížená",J238,0)</f>
        <v>0</v>
      </c>
      <c r="BG238" s="167">
        <f aca="true" t="shared" si="36" ref="BG238:BG243">IF(N238="zákl. přenesená",J238,0)</f>
        <v>0</v>
      </c>
      <c r="BH238" s="167">
        <f aca="true" t="shared" si="37" ref="BH238:BH243">IF(N238="sníž. přenesená",J238,0)</f>
        <v>0</v>
      </c>
      <c r="BI238" s="167">
        <f aca="true" t="shared" si="38" ref="BI238:BI243">IF(N238="nulová",J238,0)</f>
        <v>0</v>
      </c>
      <c r="BJ238" s="92" t="s">
        <v>15</v>
      </c>
      <c r="BK238" s="167">
        <f aca="true" t="shared" si="39" ref="BK238:BK243">ROUND(I238*H238,2)</f>
        <v>0</v>
      </c>
      <c r="BL238" s="92" t="s">
        <v>288</v>
      </c>
      <c r="BM238" s="166" t="s">
        <v>1150</v>
      </c>
    </row>
    <row r="239" spans="2:65" s="99" customFormat="1" ht="24.2" customHeight="1">
      <c r="B239" s="100"/>
      <c r="C239" s="206" t="s">
        <v>708</v>
      </c>
      <c r="D239" s="206" t="s">
        <v>178</v>
      </c>
      <c r="E239" s="207" t="s">
        <v>2716</v>
      </c>
      <c r="F239" s="208" t="s">
        <v>2717</v>
      </c>
      <c r="G239" s="209" t="s">
        <v>291</v>
      </c>
      <c r="H239" s="210">
        <v>2</v>
      </c>
      <c r="I239" s="4"/>
      <c r="J239" s="211">
        <f t="shared" si="30"/>
        <v>0</v>
      </c>
      <c r="K239" s="208" t="s">
        <v>3</v>
      </c>
      <c r="L239" s="100"/>
      <c r="M239" s="212" t="s">
        <v>3</v>
      </c>
      <c r="N239" s="163" t="s">
        <v>42</v>
      </c>
      <c r="P239" s="164">
        <f t="shared" si="31"/>
        <v>0</v>
      </c>
      <c r="Q239" s="164">
        <v>0</v>
      </c>
      <c r="R239" s="164">
        <f t="shared" si="32"/>
        <v>0</v>
      </c>
      <c r="S239" s="164">
        <v>0</v>
      </c>
      <c r="T239" s="165">
        <f t="shared" si="33"/>
        <v>0</v>
      </c>
      <c r="AR239" s="166" t="s">
        <v>288</v>
      </c>
      <c r="AT239" s="166" t="s">
        <v>178</v>
      </c>
      <c r="AU239" s="166" t="s">
        <v>15</v>
      </c>
      <c r="AY239" s="92" t="s">
        <v>176</v>
      </c>
      <c r="BE239" s="167">
        <f t="shared" si="34"/>
        <v>0</v>
      </c>
      <c r="BF239" s="167">
        <f t="shared" si="35"/>
        <v>0</v>
      </c>
      <c r="BG239" s="167">
        <f t="shared" si="36"/>
        <v>0</v>
      </c>
      <c r="BH239" s="167">
        <f t="shared" si="37"/>
        <v>0</v>
      </c>
      <c r="BI239" s="167">
        <f t="shared" si="38"/>
        <v>0</v>
      </c>
      <c r="BJ239" s="92" t="s">
        <v>15</v>
      </c>
      <c r="BK239" s="167">
        <f t="shared" si="39"/>
        <v>0</v>
      </c>
      <c r="BL239" s="92" t="s">
        <v>288</v>
      </c>
      <c r="BM239" s="166" t="s">
        <v>1163</v>
      </c>
    </row>
    <row r="240" spans="2:65" s="99" customFormat="1" ht="24.2" customHeight="1">
      <c r="B240" s="100"/>
      <c r="C240" s="206" t="s">
        <v>731</v>
      </c>
      <c r="D240" s="206" t="s">
        <v>178</v>
      </c>
      <c r="E240" s="207" t="s">
        <v>2718</v>
      </c>
      <c r="F240" s="208" t="s">
        <v>2719</v>
      </c>
      <c r="G240" s="209" t="s">
        <v>291</v>
      </c>
      <c r="H240" s="210">
        <v>1</v>
      </c>
      <c r="I240" s="4"/>
      <c r="J240" s="211">
        <f t="shared" si="30"/>
        <v>0</v>
      </c>
      <c r="K240" s="208" t="s">
        <v>3</v>
      </c>
      <c r="L240" s="100"/>
      <c r="M240" s="212" t="s">
        <v>3</v>
      </c>
      <c r="N240" s="163" t="s">
        <v>42</v>
      </c>
      <c r="P240" s="164">
        <f t="shared" si="31"/>
        <v>0</v>
      </c>
      <c r="Q240" s="164">
        <v>0</v>
      </c>
      <c r="R240" s="164">
        <f t="shared" si="32"/>
        <v>0</v>
      </c>
      <c r="S240" s="164">
        <v>0</v>
      </c>
      <c r="T240" s="165">
        <f t="shared" si="33"/>
        <v>0</v>
      </c>
      <c r="AR240" s="166" t="s">
        <v>288</v>
      </c>
      <c r="AT240" s="166" t="s">
        <v>178</v>
      </c>
      <c r="AU240" s="166" t="s">
        <v>15</v>
      </c>
      <c r="AY240" s="92" t="s">
        <v>176</v>
      </c>
      <c r="BE240" s="167">
        <f t="shared" si="34"/>
        <v>0</v>
      </c>
      <c r="BF240" s="167">
        <f t="shared" si="35"/>
        <v>0</v>
      </c>
      <c r="BG240" s="167">
        <f t="shared" si="36"/>
        <v>0</v>
      </c>
      <c r="BH240" s="167">
        <f t="shared" si="37"/>
        <v>0</v>
      </c>
      <c r="BI240" s="167">
        <f t="shared" si="38"/>
        <v>0</v>
      </c>
      <c r="BJ240" s="92" t="s">
        <v>15</v>
      </c>
      <c r="BK240" s="167">
        <f t="shared" si="39"/>
        <v>0</v>
      </c>
      <c r="BL240" s="92" t="s">
        <v>288</v>
      </c>
      <c r="BM240" s="166" t="s">
        <v>1173</v>
      </c>
    </row>
    <row r="241" spans="2:65" s="99" customFormat="1" ht="24.2" customHeight="1">
      <c r="B241" s="100"/>
      <c r="C241" s="206" t="s">
        <v>743</v>
      </c>
      <c r="D241" s="206" t="s">
        <v>178</v>
      </c>
      <c r="E241" s="207" t="s">
        <v>2720</v>
      </c>
      <c r="F241" s="208" t="s">
        <v>2721</v>
      </c>
      <c r="G241" s="209" t="s">
        <v>291</v>
      </c>
      <c r="H241" s="210">
        <v>1</v>
      </c>
      <c r="I241" s="4"/>
      <c r="J241" s="211">
        <f t="shared" si="30"/>
        <v>0</v>
      </c>
      <c r="K241" s="208" t="s">
        <v>3</v>
      </c>
      <c r="L241" s="100"/>
      <c r="M241" s="212" t="s">
        <v>3</v>
      </c>
      <c r="N241" s="163" t="s">
        <v>42</v>
      </c>
      <c r="P241" s="164">
        <f t="shared" si="31"/>
        <v>0</v>
      </c>
      <c r="Q241" s="164">
        <v>0</v>
      </c>
      <c r="R241" s="164">
        <f t="shared" si="32"/>
        <v>0</v>
      </c>
      <c r="S241" s="164">
        <v>0</v>
      </c>
      <c r="T241" s="165">
        <f t="shared" si="33"/>
        <v>0</v>
      </c>
      <c r="AR241" s="166" t="s">
        <v>288</v>
      </c>
      <c r="AT241" s="166" t="s">
        <v>178</v>
      </c>
      <c r="AU241" s="166" t="s">
        <v>15</v>
      </c>
      <c r="AY241" s="92" t="s">
        <v>176</v>
      </c>
      <c r="BE241" s="167">
        <f t="shared" si="34"/>
        <v>0</v>
      </c>
      <c r="BF241" s="167">
        <f t="shared" si="35"/>
        <v>0</v>
      </c>
      <c r="BG241" s="167">
        <f t="shared" si="36"/>
        <v>0</v>
      </c>
      <c r="BH241" s="167">
        <f t="shared" si="37"/>
        <v>0</v>
      </c>
      <c r="BI241" s="167">
        <f t="shared" si="38"/>
        <v>0</v>
      </c>
      <c r="BJ241" s="92" t="s">
        <v>15</v>
      </c>
      <c r="BK241" s="167">
        <f t="shared" si="39"/>
        <v>0</v>
      </c>
      <c r="BL241" s="92" t="s">
        <v>288</v>
      </c>
      <c r="BM241" s="166" t="s">
        <v>1186</v>
      </c>
    </row>
    <row r="242" spans="2:65" s="99" customFormat="1" ht="16.5" customHeight="1">
      <c r="B242" s="100"/>
      <c r="C242" s="206" t="s">
        <v>748</v>
      </c>
      <c r="D242" s="206" t="s">
        <v>178</v>
      </c>
      <c r="E242" s="207" t="s">
        <v>2722</v>
      </c>
      <c r="F242" s="208" t="s">
        <v>2723</v>
      </c>
      <c r="G242" s="209" t="s">
        <v>291</v>
      </c>
      <c r="H242" s="210">
        <v>1</v>
      </c>
      <c r="I242" s="4"/>
      <c r="J242" s="211">
        <f t="shared" si="30"/>
        <v>0</v>
      </c>
      <c r="K242" s="208" t="s">
        <v>3</v>
      </c>
      <c r="L242" s="100"/>
      <c r="M242" s="212" t="s">
        <v>3</v>
      </c>
      <c r="N242" s="163" t="s">
        <v>42</v>
      </c>
      <c r="P242" s="164">
        <f t="shared" si="31"/>
        <v>0</v>
      </c>
      <c r="Q242" s="164">
        <v>0</v>
      </c>
      <c r="R242" s="164">
        <f t="shared" si="32"/>
        <v>0</v>
      </c>
      <c r="S242" s="164">
        <v>0</v>
      </c>
      <c r="T242" s="165">
        <f t="shared" si="33"/>
        <v>0</v>
      </c>
      <c r="AR242" s="166" t="s">
        <v>288</v>
      </c>
      <c r="AT242" s="166" t="s">
        <v>178</v>
      </c>
      <c r="AU242" s="166" t="s">
        <v>15</v>
      </c>
      <c r="AY242" s="92" t="s">
        <v>176</v>
      </c>
      <c r="BE242" s="167">
        <f t="shared" si="34"/>
        <v>0</v>
      </c>
      <c r="BF242" s="167">
        <f t="shared" si="35"/>
        <v>0</v>
      </c>
      <c r="BG242" s="167">
        <f t="shared" si="36"/>
        <v>0</v>
      </c>
      <c r="BH242" s="167">
        <f t="shared" si="37"/>
        <v>0</v>
      </c>
      <c r="BI242" s="167">
        <f t="shared" si="38"/>
        <v>0</v>
      </c>
      <c r="BJ242" s="92" t="s">
        <v>15</v>
      </c>
      <c r="BK242" s="167">
        <f t="shared" si="39"/>
        <v>0</v>
      </c>
      <c r="BL242" s="92" t="s">
        <v>288</v>
      </c>
      <c r="BM242" s="166" t="s">
        <v>1196</v>
      </c>
    </row>
    <row r="243" spans="2:65" s="99" customFormat="1" ht="24.2" customHeight="1">
      <c r="B243" s="100"/>
      <c r="C243" s="206" t="s">
        <v>757</v>
      </c>
      <c r="D243" s="206" t="s">
        <v>178</v>
      </c>
      <c r="E243" s="207" t="s">
        <v>2724</v>
      </c>
      <c r="F243" s="208" t="s">
        <v>2725</v>
      </c>
      <c r="G243" s="209" t="s">
        <v>291</v>
      </c>
      <c r="H243" s="210">
        <v>1</v>
      </c>
      <c r="I243" s="4"/>
      <c r="J243" s="211">
        <f t="shared" si="30"/>
        <v>0</v>
      </c>
      <c r="K243" s="208" t="s">
        <v>3</v>
      </c>
      <c r="L243" s="100"/>
      <c r="M243" s="212" t="s">
        <v>3</v>
      </c>
      <c r="N243" s="163" t="s">
        <v>42</v>
      </c>
      <c r="P243" s="164">
        <f t="shared" si="31"/>
        <v>0</v>
      </c>
      <c r="Q243" s="164">
        <v>0</v>
      </c>
      <c r="R243" s="164">
        <f t="shared" si="32"/>
        <v>0</v>
      </c>
      <c r="S243" s="164">
        <v>0</v>
      </c>
      <c r="T243" s="165">
        <f t="shared" si="33"/>
        <v>0</v>
      </c>
      <c r="AR243" s="166" t="s">
        <v>288</v>
      </c>
      <c r="AT243" s="166" t="s">
        <v>178</v>
      </c>
      <c r="AU243" s="166" t="s">
        <v>15</v>
      </c>
      <c r="AY243" s="92" t="s">
        <v>176</v>
      </c>
      <c r="BE243" s="167">
        <f t="shared" si="34"/>
        <v>0</v>
      </c>
      <c r="BF243" s="167">
        <f t="shared" si="35"/>
        <v>0</v>
      </c>
      <c r="BG243" s="167">
        <f t="shared" si="36"/>
        <v>0</v>
      </c>
      <c r="BH243" s="167">
        <f t="shared" si="37"/>
        <v>0</v>
      </c>
      <c r="BI243" s="167">
        <f t="shared" si="38"/>
        <v>0</v>
      </c>
      <c r="BJ243" s="92" t="s">
        <v>15</v>
      </c>
      <c r="BK243" s="167">
        <f t="shared" si="39"/>
        <v>0</v>
      </c>
      <c r="BL243" s="92" t="s">
        <v>288</v>
      </c>
      <c r="BM243" s="166" t="s">
        <v>1207</v>
      </c>
    </row>
    <row r="244" spans="2:63" s="151" customFormat="1" ht="25.9" customHeight="1">
      <c r="B244" s="152"/>
      <c r="D244" s="153" t="s">
        <v>70</v>
      </c>
      <c r="E244" s="154" t="s">
        <v>2726</v>
      </c>
      <c r="F244" s="154" t="s">
        <v>2727</v>
      </c>
      <c r="I244" s="3"/>
      <c r="J244" s="155">
        <f>BK244</f>
        <v>0</v>
      </c>
      <c r="L244" s="152"/>
      <c r="M244" s="156"/>
      <c r="P244" s="157">
        <f>SUM(P245:P270)</f>
        <v>0</v>
      </c>
      <c r="R244" s="157">
        <f>SUM(R245:R270)</f>
        <v>0</v>
      </c>
      <c r="T244" s="158">
        <f>SUM(T245:T270)</f>
        <v>0</v>
      </c>
      <c r="AR244" s="153" t="s">
        <v>15</v>
      </c>
      <c r="AT244" s="159" t="s">
        <v>70</v>
      </c>
      <c r="AU244" s="159" t="s">
        <v>71</v>
      </c>
      <c r="AY244" s="153" t="s">
        <v>176</v>
      </c>
      <c r="BK244" s="160">
        <f>SUM(BK245:BK270)</f>
        <v>0</v>
      </c>
    </row>
    <row r="245" spans="2:65" s="99" customFormat="1" ht="24.2" customHeight="1">
      <c r="B245" s="100"/>
      <c r="C245" s="206" t="s">
        <v>798</v>
      </c>
      <c r="D245" s="206" t="s">
        <v>178</v>
      </c>
      <c r="E245" s="207" t="s">
        <v>2728</v>
      </c>
      <c r="F245" s="208" t="s">
        <v>2729</v>
      </c>
      <c r="G245" s="209" t="s">
        <v>269</v>
      </c>
      <c r="H245" s="210">
        <v>126</v>
      </c>
      <c r="I245" s="4"/>
      <c r="J245" s="211">
        <f aca="true" t="shared" si="40" ref="J245:J270">ROUND(I245*H245,2)</f>
        <v>0</v>
      </c>
      <c r="K245" s="208" t="s">
        <v>3</v>
      </c>
      <c r="L245" s="100"/>
      <c r="M245" s="212" t="s">
        <v>3</v>
      </c>
      <c r="N245" s="163" t="s">
        <v>42</v>
      </c>
      <c r="P245" s="164">
        <f aca="true" t="shared" si="41" ref="P245:P270">O245*H245</f>
        <v>0</v>
      </c>
      <c r="Q245" s="164">
        <v>0</v>
      </c>
      <c r="R245" s="164">
        <f aca="true" t="shared" si="42" ref="R245:R270">Q245*H245</f>
        <v>0</v>
      </c>
      <c r="S245" s="164">
        <v>0</v>
      </c>
      <c r="T245" s="165">
        <f aca="true" t="shared" si="43" ref="T245:T270">S245*H245</f>
        <v>0</v>
      </c>
      <c r="AR245" s="166" t="s">
        <v>183</v>
      </c>
      <c r="AT245" s="166" t="s">
        <v>178</v>
      </c>
      <c r="AU245" s="166" t="s">
        <v>15</v>
      </c>
      <c r="AY245" s="92" t="s">
        <v>176</v>
      </c>
      <c r="BE245" s="167">
        <f aca="true" t="shared" si="44" ref="BE245:BE270">IF(N245="základní",J245,0)</f>
        <v>0</v>
      </c>
      <c r="BF245" s="167">
        <f aca="true" t="shared" si="45" ref="BF245:BF270">IF(N245="snížená",J245,0)</f>
        <v>0</v>
      </c>
      <c r="BG245" s="167">
        <f aca="true" t="shared" si="46" ref="BG245:BG270">IF(N245="zákl. přenesená",J245,0)</f>
        <v>0</v>
      </c>
      <c r="BH245" s="167">
        <f aca="true" t="shared" si="47" ref="BH245:BH270">IF(N245="sníž. přenesená",J245,0)</f>
        <v>0</v>
      </c>
      <c r="BI245" s="167">
        <f aca="true" t="shared" si="48" ref="BI245:BI270">IF(N245="nulová",J245,0)</f>
        <v>0</v>
      </c>
      <c r="BJ245" s="92" t="s">
        <v>15</v>
      </c>
      <c r="BK245" s="167">
        <f aca="true" t="shared" si="49" ref="BK245:BK270">ROUND(I245*H245,2)</f>
        <v>0</v>
      </c>
      <c r="BL245" s="92" t="s">
        <v>183</v>
      </c>
      <c r="BM245" s="166" t="s">
        <v>1217</v>
      </c>
    </row>
    <row r="246" spans="2:65" s="99" customFormat="1" ht="24.2" customHeight="1">
      <c r="B246" s="100"/>
      <c r="C246" s="206" t="s">
        <v>805</v>
      </c>
      <c r="D246" s="206" t="s">
        <v>178</v>
      </c>
      <c r="E246" s="207" t="s">
        <v>2730</v>
      </c>
      <c r="F246" s="208" t="s">
        <v>2731</v>
      </c>
      <c r="G246" s="209" t="s">
        <v>269</v>
      </c>
      <c r="H246" s="210">
        <v>103</v>
      </c>
      <c r="I246" s="4"/>
      <c r="J246" s="211">
        <f t="shared" si="40"/>
        <v>0</v>
      </c>
      <c r="K246" s="208" t="s">
        <v>3</v>
      </c>
      <c r="L246" s="100"/>
      <c r="M246" s="212" t="s">
        <v>3</v>
      </c>
      <c r="N246" s="163" t="s">
        <v>42</v>
      </c>
      <c r="P246" s="164">
        <f t="shared" si="41"/>
        <v>0</v>
      </c>
      <c r="Q246" s="164">
        <v>0</v>
      </c>
      <c r="R246" s="164">
        <f t="shared" si="42"/>
        <v>0</v>
      </c>
      <c r="S246" s="164">
        <v>0</v>
      </c>
      <c r="T246" s="165">
        <f t="shared" si="43"/>
        <v>0</v>
      </c>
      <c r="AR246" s="166" t="s">
        <v>183</v>
      </c>
      <c r="AT246" s="166" t="s">
        <v>178</v>
      </c>
      <c r="AU246" s="166" t="s">
        <v>15</v>
      </c>
      <c r="AY246" s="92" t="s">
        <v>176</v>
      </c>
      <c r="BE246" s="167">
        <f t="shared" si="44"/>
        <v>0</v>
      </c>
      <c r="BF246" s="167">
        <f t="shared" si="45"/>
        <v>0</v>
      </c>
      <c r="BG246" s="167">
        <f t="shared" si="46"/>
        <v>0</v>
      </c>
      <c r="BH246" s="167">
        <f t="shared" si="47"/>
        <v>0</v>
      </c>
      <c r="BI246" s="167">
        <f t="shared" si="48"/>
        <v>0</v>
      </c>
      <c r="BJ246" s="92" t="s">
        <v>15</v>
      </c>
      <c r="BK246" s="167">
        <f t="shared" si="49"/>
        <v>0</v>
      </c>
      <c r="BL246" s="92" t="s">
        <v>183</v>
      </c>
      <c r="BM246" s="166" t="s">
        <v>1225</v>
      </c>
    </row>
    <row r="247" spans="2:65" s="99" customFormat="1" ht="24.2" customHeight="1">
      <c r="B247" s="100"/>
      <c r="C247" s="206" t="s">
        <v>816</v>
      </c>
      <c r="D247" s="206" t="s">
        <v>178</v>
      </c>
      <c r="E247" s="207" t="s">
        <v>2732</v>
      </c>
      <c r="F247" s="208" t="s">
        <v>2733</v>
      </c>
      <c r="G247" s="209" t="s">
        <v>269</v>
      </c>
      <c r="H247" s="210">
        <v>25</v>
      </c>
      <c r="I247" s="4"/>
      <c r="J247" s="211">
        <f t="shared" si="40"/>
        <v>0</v>
      </c>
      <c r="K247" s="208" t="s">
        <v>3</v>
      </c>
      <c r="L247" s="100"/>
      <c r="M247" s="212" t="s">
        <v>3</v>
      </c>
      <c r="N247" s="163" t="s">
        <v>42</v>
      </c>
      <c r="P247" s="164">
        <f t="shared" si="41"/>
        <v>0</v>
      </c>
      <c r="Q247" s="164">
        <v>0</v>
      </c>
      <c r="R247" s="164">
        <f t="shared" si="42"/>
        <v>0</v>
      </c>
      <c r="S247" s="164">
        <v>0</v>
      </c>
      <c r="T247" s="165">
        <f t="shared" si="43"/>
        <v>0</v>
      </c>
      <c r="AR247" s="166" t="s">
        <v>183</v>
      </c>
      <c r="AT247" s="166" t="s">
        <v>178</v>
      </c>
      <c r="AU247" s="166" t="s">
        <v>15</v>
      </c>
      <c r="AY247" s="92" t="s">
        <v>176</v>
      </c>
      <c r="BE247" s="167">
        <f t="shared" si="44"/>
        <v>0</v>
      </c>
      <c r="BF247" s="167">
        <f t="shared" si="45"/>
        <v>0</v>
      </c>
      <c r="BG247" s="167">
        <f t="shared" si="46"/>
        <v>0</v>
      </c>
      <c r="BH247" s="167">
        <f t="shared" si="47"/>
        <v>0</v>
      </c>
      <c r="BI247" s="167">
        <f t="shared" si="48"/>
        <v>0</v>
      </c>
      <c r="BJ247" s="92" t="s">
        <v>15</v>
      </c>
      <c r="BK247" s="167">
        <f t="shared" si="49"/>
        <v>0</v>
      </c>
      <c r="BL247" s="92" t="s">
        <v>183</v>
      </c>
      <c r="BM247" s="166" t="s">
        <v>1234</v>
      </c>
    </row>
    <row r="248" spans="2:65" s="99" customFormat="1" ht="24.2" customHeight="1">
      <c r="B248" s="100"/>
      <c r="C248" s="206" t="s">
        <v>825</v>
      </c>
      <c r="D248" s="206" t="s">
        <v>178</v>
      </c>
      <c r="E248" s="207" t="s">
        <v>2734</v>
      </c>
      <c r="F248" s="208" t="s">
        <v>2735</v>
      </c>
      <c r="G248" s="209" t="s">
        <v>269</v>
      </c>
      <c r="H248" s="210">
        <v>72</v>
      </c>
      <c r="I248" s="4"/>
      <c r="J248" s="211">
        <f t="shared" si="40"/>
        <v>0</v>
      </c>
      <c r="K248" s="208" t="s">
        <v>3</v>
      </c>
      <c r="L248" s="100"/>
      <c r="M248" s="212" t="s">
        <v>3</v>
      </c>
      <c r="N248" s="163" t="s">
        <v>42</v>
      </c>
      <c r="P248" s="164">
        <f t="shared" si="41"/>
        <v>0</v>
      </c>
      <c r="Q248" s="164">
        <v>0</v>
      </c>
      <c r="R248" s="164">
        <f t="shared" si="42"/>
        <v>0</v>
      </c>
      <c r="S248" s="164">
        <v>0</v>
      </c>
      <c r="T248" s="165">
        <f t="shared" si="43"/>
        <v>0</v>
      </c>
      <c r="AR248" s="166" t="s">
        <v>183</v>
      </c>
      <c r="AT248" s="166" t="s">
        <v>178</v>
      </c>
      <c r="AU248" s="166" t="s">
        <v>15</v>
      </c>
      <c r="AY248" s="92" t="s">
        <v>176</v>
      </c>
      <c r="BE248" s="167">
        <f t="shared" si="44"/>
        <v>0</v>
      </c>
      <c r="BF248" s="167">
        <f t="shared" si="45"/>
        <v>0</v>
      </c>
      <c r="BG248" s="167">
        <f t="shared" si="46"/>
        <v>0</v>
      </c>
      <c r="BH248" s="167">
        <f t="shared" si="47"/>
        <v>0</v>
      </c>
      <c r="BI248" s="167">
        <f t="shared" si="48"/>
        <v>0</v>
      </c>
      <c r="BJ248" s="92" t="s">
        <v>15</v>
      </c>
      <c r="BK248" s="167">
        <f t="shared" si="49"/>
        <v>0</v>
      </c>
      <c r="BL248" s="92" t="s">
        <v>183</v>
      </c>
      <c r="BM248" s="166" t="s">
        <v>1247</v>
      </c>
    </row>
    <row r="249" spans="2:65" s="99" customFormat="1" ht="24.2" customHeight="1">
      <c r="B249" s="100"/>
      <c r="C249" s="206" t="s">
        <v>831</v>
      </c>
      <c r="D249" s="206" t="s">
        <v>178</v>
      </c>
      <c r="E249" s="207" t="s">
        <v>2736</v>
      </c>
      <c r="F249" s="208" t="s">
        <v>2737</v>
      </c>
      <c r="G249" s="209" t="s">
        <v>269</v>
      </c>
      <c r="H249" s="210">
        <v>34</v>
      </c>
      <c r="I249" s="4"/>
      <c r="J249" s="211">
        <f t="shared" si="40"/>
        <v>0</v>
      </c>
      <c r="K249" s="208" t="s">
        <v>3</v>
      </c>
      <c r="L249" s="100"/>
      <c r="M249" s="212" t="s">
        <v>3</v>
      </c>
      <c r="N249" s="163" t="s">
        <v>42</v>
      </c>
      <c r="P249" s="164">
        <f t="shared" si="41"/>
        <v>0</v>
      </c>
      <c r="Q249" s="164">
        <v>0</v>
      </c>
      <c r="R249" s="164">
        <f t="shared" si="42"/>
        <v>0</v>
      </c>
      <c r="S249" s="164">
        <v>0</v>
      </c>
      <c r="T249" s="165">
        <f t="shared" si="43"/>
        <v>0</v>
      </c>
      <c r="AR249" s="166" t="s">
        <v>183</v>
      </c>
      <c r="AT249" s="166" t="s">
        <v>178</v>
      </c>
      <c r="AU249" s="166" t="s">
        <v>15</v>
      </c>
      <c r="AY249" s="92" t="s">
        <v>176</v>
      </c>
      <c r="BE249" s="167">
        <f t="shared" si="44"/>
        <v>0</v>
      </c>
      <c r="BF249" s="167">
        <f t="shared" si="45"/>
        <v>0</v>
      </c>
      <c r="BG249" s="167">
        <f t="shared" si="46"/>
        <v>0</v>
      </c>
      <c r="BH249" s="167">
        <f t="shared" si="47"/>
        <v>0</v>
      </c>
      <c r="BI249" s="167">
        <f t="shared" si="48"/>
        <v>0</v>
      </c>
      <c r="BJ249" s="92" t="s">
        <v>15</v>
      </c>
      <c r="BK249" s="167">
        <f t="shared" si="49"/>
        <v>0</v>
      </c>
      <c r="BL249" s="92" t="s">
        <v>183</v>
      </c>
      <c r="BM249" s="166" t="s">
        <v>1257</v>
      </c>
    </row>
    <row r="250" spans="2:65" s="99" customFormat="1" ht="24.2" customHeight="1">
      <c r="B250" s="100"/>
      <c r="C250" s="206" t="s">
        <v>836</v>
      </c>
      <c r="D250" s="206" t="s">
        <v>178</v>
      </c>
      <c r="E250" s="207" t="s">
        <v>2738</v>
      </c>
      <c r="F250" s="208" t="s">
        <v>2739</v>
      </c>
      <c r="G250" s="209" t="s">
        <v>269</v>
      </c>
      <c r="H250" s="210">
        <v>56</v>
      </c>
      <c r="I250" s="4"/>
      <c r="J250" s="211">
        <f t="shared" si="40"/>
        <v>0</v>
      </c>
      <c r="K250" s="208" t="s">
        <v>3</v>
      </c>
      <c r="L250" s="100"/>
      <c r="M250" s="212" t="s">
        <v>3</v>
      </c>
      <c r="N250" s="163" t="s">
        <v>42</v>
      </c>
      <c r="P250" s="164">
        <f t="shared" si="41"/>
        <v>0</v>
      </c>
      <c r="Q250" s="164">
        <v>0</v>
      </c>
      <c r="R250" s="164">
        <f t="shared" si="42"/>
        <v>0</v>
      </c>
      <c r="S250" s="164">
        <v>0</v>
      </c>
      <c r="T250" s="165">
        <f t="shared" si="43"/>
        <v>0</v>
      </c>
      <c r="AR250" s="166" t="s">
        <v>183</v>
      </c>
      <c r="AT250" s="166" t="s">
        <v>178</v>
      </c>
      <c r="AU250" s="166" t="s">
        <v>15</v>
      </c>
      <c r="AY250" s="92" t="s">
        <v>176</v>
      </c>
      <c r="BE250" s="167">
        <f t="shared" si="44"/>
        <v>0</v>
      </c>
      <c r="BF250" s="167">
        <f t="shared" si="45"/>
        <v>0</v>
      </c>
      <c r="BG250" s="167">
        <f t="shared" si="46"/>
        <v>0</v>
      </c>
      <c r="BH250" s="167">
        <f t="shared" si="47"/>
        <v>0</v>
      </c>
      <c r="BI250" s="167">
        <f t="shared" si="48"/>
        <v>0</v>
      </c>
      <c r="BJ250" s="92" t="s">
        <v>15</v>
      </c>
      <c r="BK250" s="167">
        <f t="shared" si="49"/>
        <v>0</v>
      </c>
      <c r="BL250" s="92" t="s">
        <v>183</v>
      </c>
      <c r="BM250" s="166" t="s">
        <v>1270</v>
      </c>
    </row>
    <row r="251" spans="2:65" s="99" customFormat="1" ht="24.2" customHeight="1">
      <c r="B251" s="100"/>
      <c r="C251" s="206" t="s">
        <v>846</v>
      </c>
      <c r="D251" s="206" t="s">
        <v>178</v>
      </c>
      <c r="E251" s="207" t="s">
        <v>2740</v>
      </c>
      <c r="F251" s="208" t="s">
        <v>2741</v>
      </c>
      <c r="G251" s="209" t="s">
        <v>269</v>
      </c>
      <c r="H251" s="210">
        <v>10</v>
      </c>
      <c r="I251" s="4"/>
      <c r="J251" s="211">
        <f t="shared" si="40"/>
        <v>0</v>
      </c>
      <c r="K251" s="208" t="s">
        <v>3</v>
      </c>
      <c r="L251" s="100"/>
      <c r="M251" s="212" t="s">
        <v>3</v>
      </c>
      <c r="N251" s="163" t="s">
        <v>42</v>
      </c>
      <c r="P251" s="164">
        <f t="shared" si="41"/>
        <v>0</v>
      </c>
      <c r="Q251" s="164">
        <v>0</v>
      </c>
      <c r="R251" s="164">
        <f t="shared" si="42"/>
        <v>0</v>
      </c>
      <c r="S251" s="164">
        <v>0</v>
      </c>
      <c r="T251" s="165">
        <f t="shared" si="43"/>
        <v>0</v>
      </c>
      <c r="AR251" s="166" t="s">
        <v>183</v>
      </c>
      <c r="AT251" s="166" t="s">
        <v>178</v>
      </c>
      <c r="AU251" s="166" t="s">
        <v>15</v>
      </c>
      <c r="AY251" s="92" t="s">
        <v>176</v>
      </c>
      <c r="BE251" s="167">
        <f t="shared" si="44"/>
        <v>0</v>
      </c>
      <c r="BF251" s="167">
        <f t="shared" si="45"/>
        <v>0</v>
      </c>
      <c r="BG251" s="167">
        <f t="shared" si="46"/>
        <v>0</v>
      </c>
      <c r="BH251" s="167">
        <f t="shared" si="47"/>
        <v>0</v>
      </c>
      <c r="BI251" s="167">
        <f t="shared" si="48"/>
        <v>0</v>
      </c>
      <c r="BJ251" s="92" t="s">
        <v>15</v>
      </c>
      <c r="BK251" s="167">
        <f t="shared" si="49"/>
        <v>0</v>
      </c>
      <c r="BL251" s="92" t="s">
        <v>183</v>
      </c>
      <c r="BM251" s="166" t="s">
        <v>1284</v>
      </c>
    </row>
    <row r="252" spans="2:65" s="99" customFormat="1" ht="21.75" customHeight="1">
      <c r="B252" s="100"/>
      <c r="C252" s="206" t="s">
        <v>851</v>
      </c>
      <c r="D252" s="206" t="s">
        <v>178</v>
      </c>
      <c r="E252" s="207" t="s">
        <v>2742</v>
      </c>
      <c r="F252" s="208" t="s">
        <v>2743</v>
      </c>
      <c r="G252" s="209" t="s">
        <v>269</v>
      </c>
      <c r="H252" s="210">
        <v>426</v>
      </c>
      <c r="I252" s="4"/>
      <c r="J252" s="211">
        <f t="shared" si="40"/>
        <v>0</v>
      </c>
      <c r="K252" s="208" t="s">
        <v>3</v>
      </c>
      <c r="L252" s="100"/>
      <c r="M252" s="212" t="s">
        <v>3</v>
      </c>
      <c r="N252" s="163" t="s">
        <v>42</v>
      </c>
      <c r="P252" s="164">
        <f t="shared" si="41"/>
        <v>0</v>
      </c>
      <c r="Q252" s="164">
        <v>0</v>
      </c>
      <c r="R252" s="164">
        <f t="shared" si="42"/>
        <v>0</v>
      </c>
      <c r="S252" s="164">
        <v>0</v>
      </c>
      <c r="T252" s="165">
        <f t="shared" si="43"/>
        <v>0</v>
      </c>
      <c r="AR252" s="166" t="s">
        <v>183</v>
      </c>
      <c r="AT252" s="166" t="s">
        <v>178</v>
      </c>
      <c r="AU252" s="166" t="s">
        <v>15</v>
      </c>
      <c r="AY252" s="92" t="s">
        <v>176</v>
      </c>
      <c r="BE252" s="167">
        <f t="shared" si="44"/>
        <v>0</v>
      </c>
      <c r="BF252" s="167">
        <f t="shared" si="45"/>
        <v>0</v>
      </c>
      <c r="BG252" s="167">
        <f t="shared" si="46"/>
        <v>0</v>
      </c>
      <c r="BH252" s="167">
        <f t="shared" si="47"/>
        <v>0</v>
      </c>
      <c r="BI252" s="167">
        <f t="shared" si="48"/>
        <v>0</v>
      </c>
      <c r="BJ252" s="92" t="s">
        <v>15</v>
      </c>
      <c r="BK252" s="167">
        <f t="shared" si="49"/>
        <v>0</v>
      </c>
      <c r="BL252" s="92" t="s">
        <v>183</v>
      </c>
      <c r="BM252" s="166" t="s">
        <v>1295</v>
      </c>
    </row>
    <row r="253" spans="2:65" s="99" customFormat="1" ht="16.5" customHeight="1">
      <c r="B253" s="100"/>
      <c r="C253" s="206" t="s">
        <v>869</v>
      </c>
      <c r="D253" s="206" t="s">
        <v>178</v>
      </c>
      <c r="E253" s="207" t="s">
        <v>2744</v>
      </c>
      <c r="F253" s="208" t="s">
        <v>2745</v>
      </c>
      <c r="G253" s="209" t="s">
        <v>269</v>
      </c>
      <c r="H253" s="210">
        <v>426</v>
      </c>
      <c r="I253" s="4"/>
      <c r="J253" s="211">
        <f t="shared" si="40"/>
        <v>0</v>
      </c>
      <c r="K253" s="208" t="s">
        <v>3</v>
      </c>
      <c r="L253" s="100"/>
      <c r="M253" s="212" t="s">
        <v>3</v>
      </c>
      <c r="N253" s="163" t="s">
        <v>42</v>
      </c>
      <c r="P253" s="164">
        <f t="shared" si="41"/>
        <v>0</v>
      </c>
      <c r="Q253" s="164">
        <v>0</v>
      </c>
      <c r="R253" s="164">
        <f t="shared" si="42"/>
        <v>0</v>
      </c>
      <c r="S253" s="164">
        <v>0</v>
      </c>
      <c r="T253" s="165">
        <f t="shared" si="43"/>
        <v>0</v>
      </c>
      <c r="AR253" s="166" t="s">
        <v>183</v>
      </c>
      <c r="AT253" s="166" t="s">
        <v>178</v>
      </c>
      <c r="AU253" s="166" t="s">
        <v>15</v>
      </c>
      <c r="AY253" s="92" t="s">
        <v>176</v>
      </c>
      <c r="BE253" s="167">
        <f t="shared" si="44"/>
        <v>0</v>
      </c>
      <c r="BF253" s="167">
        <f t="shared" si="45"/>
        <v>0</v>
      </c>
      <c r="BG253" s="167">
        <f t="shared" si="46"/>
        <v>0</v>
      </c>
      <c r="BH253" s="167">
        <f t="shared" si="47"/>
        <v>0</v>
      </c>
      <c r="BI253" s="167">
        <f t="shared" si="48"/>
        <v>0</v>
      </c>
      <c r="BJ253" s="92" t="s">
        <v>15</v>
      </c>
      <c r="BK253" s="167">
        <f t="shared" si="49"/>
        <v>0</v>
      </c>
      <c r="BL253" s="92" t="s">
        <v>183</v>
      </c>
      <c r="BM253" s="166" t="s">
        <v>1305</v>
      </c>
    </row>
    <row r="254" spans="2:65" s="99" customFormat="1" ht="16.5" customHeight="1">
      <c r="B254" s="100"/>
      <c r="C254" s="206" t="s">
        <v>874</v>
      </c>
      <c r="D254" s="206" t="s">
        <v>178</v>
      </c>
      <c r="E254" s="207" t="s">
        <v>2746</v>
      </c>
      <c r="F254" s="208" t="s">
        <v>2747</v>
      </c>
      <c r="G254" s="209" t="s">
        <v>291</v>
      </c>
      <c r="H254" s="210">
        <v>75</v>
      </c>
      <c r="I254" s="4"/>
      <c r="J254" s="211">
        <f t="shared" si="40"/>
        <v>0</v>
      </c>
      <c r="K254" s="208" t="s">
        <v>3</v>
      </c>
      <c r="L254" s="100"/>
      <c r="M254" s="212" t="s">
        <v>3</v>
      </c>
      <c r="N254" s="163" t="s">
        <v>42</v>
      </c>
      <c r="P254" s="164">
        <f t="shared" si="41"/>
        <v>0</v>
      </c>
      <c r="Q254" s="164">
        <v>0</v>
      </c>
      <c r="R254" s="164">
        <f t="shared" si="42"/>
        <v>0</v>
      </c>
      <c r="S254" s="164">
        <v>0</v>
      </c>
      <c r="T254" s="165">
        <f t="shared" si="43"/>
        <v>0</v>
      </c>
      <c r="AR254" s="166" t="s">
        <v>183</v>
      </c>
      <c r="AT254" s="166" t="s">
        <v>178</v>
      </c>
      <c r="AU254" s="166" t="s">
        <v>15</v>
      </c>
      <c r="AY254" s="92" t="s">
        <v>176</v>
      </c>
      <c r="BE254" s="167">
        <f t="shared" si="44"/>
        <v>0</v>
      </c>
      <c r="BF254" s="167">
        <f t="shared" si="45"/>
        <v>0</v>
      </c>
      <c r="BG254" s="167">
        <f t="shared" si="46"/>
        <v>0</v>
      </c>
      <c r="BH254" s="167">
        <f t="shared" si="47"/>
        <v>0</v>
      </c>
      <c r="BI254" s="167">
        <f t="shared" si="48"/>
        <v>0</v>
      </c>
      <c r="BJ254" s="92" t="s">
        <v>15</v>
      </c>
      <c r="BK254" s="167">
        <f t="shared" si="49"/>
        <v>0</v>
      </c>
      <c r="BL254" s="92" t="s">
        <v>183</v>
      </c>
      <c r="BM254" s="166" t="s">
        <v>1316</v>
      </c>
    </row>
    <row r="255" spans="2:65" s="99" customFormat="1" ht="24.2" customHeight="1">
      <c r="B255" s="100"/>
      <c r="C255" s="206" t="s">
        <v>892</v>
      </c>
      <c r="D255" s="206" t="s">
        <v>178</v>
      </c>
      <c r="E255" s="207" t="s">
        <v>2748</v>
      </c>
      <c r="F255" s="208" t="s">
        <v>2749</v>
      </c>
      <c r="G255" s="209" t="s">
        <v>291</v>
      </c>
      <c r="H255" s="210">
        <v>1</v>
      </c>
      <c r="I255" s="4"/>
      <c r="J255" s="211">
        <f t="shared" si="40"/>
        <v>0</v>
      </c>
      <c r="K255" s="208" t="s">
        <v>3</v>
      </c>
      <c r="L255" s="100"/>
      <c r="M255" s="212" t="s">
        <v>3</v>
      </c>
      <c r="N255" s="163" t="s">
        <v>42</v>
      </c>
      <c r="P255" s="164">
        <f t="shared" si="41"/>
        <v>0</v>
      </c>
      <c r="Q255" s="164">
        <v>0</v>
      </c>
      <c r="R255" s="164">
        <f t="shared" si="42"/>
        <v>0</v>
      </c>
      <c r="S255" s="164">
        <v>0</v>
      </c>
      <c r="T255" s="165">
        <f t="shared" si="43"/>
        <v>0</v>
      </c>
      <c r="AR255" s="166" t="s">
        <v>183</v>
      </c>
      <c r="AT255" s="166" t="s">
        <v>178</v>
      </c>
      <c r="AU255" s="166" t="s">
        <v>15</v>
      </c>
      <c r="AY255" s="92" t="s">
        <v>176</v>
      </c>
      <c r="BE255" s="167">
        <f t="shared" si="44"/>
        <v>0</v>
      </c>
      <c r="BF255" s="167">
        <f t="shared" si="45"/>
        <v>0</v>
      </c>
      <c r="BG255" s="167">
        <f t="shared" si="46"/>
        <v>0</v>
      </c>
      <c r="BH255" s="167">
        <f t="shared" si="47"/>
        <v>0</v>
      </c>
      <c r="BI255" s="167">
        <f t="shared" si="48"/>
        <v>0</v>
      </c>
      <c r="BJ255" s="92" t="s">
        <v>15</v>
      </c>
      <c r="BK255" s="167">
        <f t="shared" si="49"/>
        <v>0</v>
      </c>
      <c r="BL255" s="92" t="s">
        <v>183</v>
      </c>
      <c r="BM255" s="166" t="s">
        <v>1326</v>
      </c>
    </row>
    <row r="256" spans="2:65" s="99" customFormat="1" ht="24.2" customHeight="1">
      <c r="B256" s="100"/>
      <c r="C256" s="206" t="s">
        <v>900</v>
      </c>
      <c r="D256" s="206" t="s">
        <v>178</v>
      </c>
      <c r="E256" s="207" t="s">
        <v>2750</v>
      </c>
      <c r="F256" s="208" t="s">
        <v>2751</v>
      </c>
      <c r="G256" s="209" t="s">
        <v>291</v>
      </c>
      <c r="H256" s="210">
        <v>6</v>
      </c>
      <c r="I256" s="4"/>
      <c r="J256" s="211">
        <f t="shared" si="40"/>
        <v>0</v>
      </c>
      <c r="K256" s="208" t="s">
        <v>3</v>
      </c>
      <c r="L256" s="100"/>
      <c r="M256" s="212" t="s">
        <v>3</v>
      </c>
      <c r="N256" s="163" t="s">
        <v>42</v>
      </c>
      <c r="P256" s="164">
        <f t="shared" si="41"/>
        <v>0</v>
      </c>
      <c r="Q256" s="164">
        <v>0</v>
      </c>
      <c r="R256" s="164">
        <f t="shared" si="42"/>
        <v>0</v>
      </c>
      <c r="S256" s="164">
        <v>0</v>
      </c>
      <c r="T256" s="165">
        <f t="shared" si="43"/>
        <v>0</v>
      </c>
      <c r="AR256" s="166" t="s">
        <v>183</v>
      </c>
      <c r="AT256" s="166" t="s">
        <v>178</v>
      </c>
      <c r="AU256" s="166" t="s">
        <v>15</v>
      </c>
      <c r="AY256" s="92" t="s">
        <v>176</v>
      </c>
      <c r="BE256" s="167">
        <f t="shared" si="44"/>
        <v>0</v>
      </c>
      <c r="BF256" s="167">
        <f t="shared" si="45"/>
        <v>0</v>
      </c>
      <c r="BG256" s="167">
        <f t="shared" si="46"/>
        <v>0</v>
      </c>
      <c r="BH256" s="167">
        <f t="shared" si="47"/>
        <v>0</v>
      </c>
      <c r="BI256" s="167">
        <f t="shared" si="48"/>
        <v>0</v>
      </c>
      <c r="BJ256" s="92" t="s">
        <v>15</v>
      </c>
      <c r="BK256" s="167">
        <f t="shared" si="49"/>
        <v>0</v>
      </c>
      <c r="BL256" s="92" t="s">
        <v>183</v>
      </c>
      <c r="BM256" s="166" t="s">
        <v>1338</v>
      </c>
    </row>
    <row r="257" spans="2:65" s="99" customFormat="1" ht="24.2" customHeight="1">
      <c r="B257" s="100"/>
      <c r="C257" s="206" t="s">
        <v>907</v>
      </c>
      <c r="D257" s="206" t="s">
        <v>178</v>
      </c>
      <c r="E257" s="207" t="s">
        <v>2752</v>
      </c>
      <c r="F257" s="208" t="s">
        <v>2753</v>
      </c>
      <c r="G257" s="209" t="s">
        <v>291</v>
      </c>
      <c r="H257" s="210">
        <v>1</v>
      </c>
      <c r="I257" s="4"/>
      <c r="J257" s="211">
        <f t="shared" si="40"/>
        <v>0</v>
      </c>
      <c r="K257" s="208" t="s">
        <v>3</v>
      </c>
      <c r="L257" s="100"/>
      <c r="M257" s="212" t="s">
        <v>3</v>
      </c>
      <c r="N257" s="163" t="s">
        <v>42</v>
      </c>
      <c r="P257" s="164">
        <f t="shared" si="41"/>
        <v>0</v>
      </c>
      <c r="Q257" s="164">
        <v>0</v>
      </c>
      <c r="R257" s="164">
        <f t="shared" si="42"/>
        <v>0</v>
      </c>
      <c r="S257" s="164">
        <v>0</v>
      </c>
      <c r="T257" s="165">
        <f t="shared" si="43"/>
        <v>0</v>
      </c>
      <c r="AR257" s="166" t="s">
        <v>183</v>
      </c>
      <c r="AT257" s="166" t="s">
        <v>178</v>
      </c>
      <c r="AU257" s="166" t="s">
        <v>15</v>
      </c>
      <c r="AY257" s="92" t="s">
        <v>176</v>
      </c>
      <c r="BE257" s="167">
        <f t="shared" si="44"/>
        <v>0</v>
      </c>
      <c r="BF257" s="167">
        <f t="shared" si="45"/>
        <v>0</v>
      </c>
      <c r="BG257" s="167">
        <f t="shared" si="46"/>
        <v>0</v>
      </c>
      <c r="BH257" s="167">
        <f t="shared" si="47"/>
        <v>0</v>
      </c>
      <c r="BI257" s="167">
        <f t="shared" si="48"/>
        <v>0</v>
      </c>
      <c r="BJ257" s="92" t="s">
        <v>15</v>
      </c>
      <c r="BK257" s="167">
        <f t="shared" si="49"/>
        <v>0</v>
      </c>
      <c r="BL257" s="92" t="s">
        <v>183</v>
      </c>
      <c r="BM257" s="166" t="s">
        <v>1351</v>
      </c>
    </row>
    <row r="258" spans="2:65" s="99" customFormat="1" ht="24.2" customHeight="1">
      <c r="B258" s="100"/>
      <c r="C258" s="206" t="s">
        <v>978</v>
      </c>
      <c r="D258" s="206" t="s">
        <v>178</v>
      </c>
      <c r="E258" s="207" t="s">
        <v>2754</v>
      </c>
      <c r="F258" s="208" t="s">
        <v>2755</v>
      </c>
      <c r="G258" s="209" t="s">
        <v>291</v>
      </c>
      <c r="H258" s="210">
        <v>6</v>
      </c>
      <c r="I258" s="4"/>
      <c r="J258" s="211">
        <f t="shared" si="40"/>
        <v>0</v>
      </c>
      <c r="K258" s="208" t="s">
        <v>3</v>
      </c>
      <c r="L258" s="100"/>
      <c r="M258" s="212" t="s">
        <v>3</v>
      </c>
      <c r="N258" s="163" t="s">
        <v>42</v>
      </c>
      <c r="P258" s="164">
        <f t="shared" si="41"/>
        <v>0</v>
      </c>
      <c r="Q258" s="164">
        <v>0</v>
      </c>
      <c r="R258" s="164">
        <f t="shared" si="42"/>
        <v>0</v>
      </c>
      <c r="S258" s="164">
        <v>0</v>
      </c>
      <c r="T258" s="165">
        <f t="shared" si="43"/>
        <v>0</v>
      </c>
      <c r="AR258" s="166" t="s">
        <v>183</v>
      </c>
      <c r="AT258" s="166" t="s">
        <v>178</v>
      </c>
      <c r="AU258" s="166" t="s">
        <v>15</v>
      </c>
      <c r="AY258" s="92" t="s">
        <v>176</v>
      </c>
      <c r="BE258" s="167">
        <f t="shared" si="44"/>
        <v>0</v>
      </c>
      <c r="BF258" s="167">
        <f t="shared" si="45"/>
        <v>0</v>
      </c>
      <c r="BG258" s="167">
        <f t="shared" si="46"/>
        <v>0</v>
      </c>
      <c r="BH258" s="167">
        <f t="shared" si="47"/>
        <v>0</v>
      </c>
      <c r="BI258" s="167">
        <f t="shared" si="48"/>
        <v>0</v>
      </c>
      <c r="BJ258" s="92" t="s">
        <v>15</v>
      </c>
      <c r="BK258" s="167">
        <f t="shared" si="49"/>
        <v>0</v>
      </c>
      <c r="BL258" s="92" t="s">
        <v>183</v>
      </c>
      <c r="BM258" s="166" t="s">
        <v>1359</v>
      </c>
    </row>
    <row r="259" spans="2:65" s="99" customFormat="1" ht="24.2" customHeight="1">
      <c r="B259" s="100"/>
      <c r="C259" s="206" t="s">
        <v>986</v>
      </c>
      <c r="D259" s="206" t="s">
        <v>178</v>
      </c>
      <c r="E259" s="207" t="s">
        <v>2756</v>
      </c>
      <c r="F259" s="208" t="s">
        <v>2757</v>
      </c>
      <c r="G259" s="209" t="s">
        <v>291</v>
      </c>
      <c r="H259" s="210">
        <v>1</v>
      </c>
      <c r="I259" s="4"/>
      <c r="J259" s="211">
        <f t="shared" si="40"/>
        <v>0</v>
      </c>
      <c r="K259" s="208" t="s">
        <v>3</v>
      </c>
      <c r="L259" s="100"/>
      <c r="M259" s="212" t="s">
        <v>3</v>
      </c>
      <c r="N259" s="163" t="s">
        <v>42</v>
      </c>
      <c r="P259" s="164">
        <f t="shared" si="41"/>
        <v>0</v>
      </c>
      <c r="Q259" s="164">
        <v>0</v>
      </c>
      <c r="R259" s="164">
        <f t="shared" si="42"/>
        <v>0</v>
      </c>
      <c r="S259" s="164">
        <v>0</v>
      </c>
      <c r="T259" s="165">
        <f t="shared" si="43"/>
        <v>0</v>
      </c>
      <c r="AR259" s="166" t="s">
        <v>183</v>
      </c>
      <c r="AT259" s="166" t="s">
        <v>178</v>
      </c>
      <c r="AU259" s="166" t="s">
        <v>15</v>
      </c>
      <c r="AY259" s="92" t="s">
        <v>176</v>
      </c>
      <c r="BE259" s="167">
        <f t="shared" si="44"/>
        <v>0</v>
      </c>
      <c r="BF259" s="167">
        <f t="shared" si="45"/>
        <v>0</v>
      </c>
      <c r="BG259" s="167">
        <f t="shared" si="46"/>
        <v>0</v>
      </c>
      <c r="BH259" s="167">
        <f t="shared" si="47"/>
        <v>0</v>
      </c>
      <c r="BI259" s="167">
        <f t="shared" si="48"/>
        <v>0</v>
      </c>
      <c r="BJ259" s="92" t="s">
        <v>15</v>
      </c>
      <c r="BK259" s="167">
        <f t="shared" si="49"/>
        <v>0</v>
      </c>
      <c r="BL259" s="92" t="s">
        <v>183</v>
      </c>
      <c r="BM259" s="166" t="s">
        <v>1369</v>
      </c>
    </row>
    <row r="260" spans="2:65" s="99" customFormat="1" ht="16.5" customHeight="1">
      <c r="B260" s="100"/>
      <c r="C260" s="206" t="s">
        <v>995</v>
      </c>
      <c r="D260" s="206" t="s">
        <v>178</v>
      </c>
      <c r="E260" s="207" t="s">
        <v>2758</v>
      </c>
      <c r="F260" s="208" t="s">
        <v>2759</v>
      </c>
      <c r="G260" s="209" t="s">
        <v>269</v>
      </c>
      <c r="H260" s="210">
        <v>25</v>
      </c>
      <c r="I260" s="4"/>
      <c r="J260" s="211">
        <f t="shared" si="40"/>
        <v>0</v>
      </c>
      <c r="K260" s="208" t="s">
        <v>3</v>
      </c>
      <c r="L260" s="100"/>
      <c r="M260" s="212" t="s">
        <v>3</v>
      </c>
      <c r="N260" s="163" t="s">
        <v>42</v>
      </c>
      <c r="P260" s="164">
        <f t="shared" si="41"/>
        <v>0</v>
      </c>
      <c r="Q260" s="164">
        <v>0</v>
      </c>
      <c r="R260" s="164">
        <f t="shared" si="42"/>
        <v>0</v>
      </c>
      <c r="S260" s="164">
        <v>0</v>
      </c>
      <c r="T260" s="165">
        <f t="shared" si="43"/>
        <v>0</v>
      </c>
      <c r="AR260" s="166" t="s">
        <v>183</v>
      </c>
      <c r="AT260" s="166" t="s">
        <v>178</v>
      </c>
      <c r="AU260" s="166" t="s">
        <v>15</v>
      </c>
      <c r="AY260" s="92" t="s">
        <v>176</v>
      </c>
      <c r="BE260" s="167">
        <f t="shared" si="44"/>
        <v>0</v>
      </c>
      <c r="BF260" s="167">
        <f t="shared" si="45"/>
        <v>0</v>
      </c>
      <c r="BG260" s="167">
        <f t="shared" si="46"/>
        <v>0</v>
      </c>
      <c r="BH260" s="167">
        <f t="shared" si="47"/>
        <v>0</v>
      </c>
      <c r="BI260" s="167">
        <f t="shared" si="48"/>
        <v>0</v>
      </c>
      <c r="BJ260" s="92" t="s">
        <v>15</v>
      </c>
      <c r="BK260" s="167">
        <f t="shared" si="49"/>
        <v>0</v>
      </c>
      <c r="BL260" s="92" t="s">
        <v>183</v>
      </c>
      <c r="BM260" s="166" t="s">
        <v>1381</v>
      </c>
    </row>
    <row r="261" spans="2:65" s="99" customFormat="1" ht="16.5" customHeight="1">
      <c r="B261" s="100"/>
      <c r="C261" s="206" t="s">
        <v>1015</v>
      </c>
      <c r="D261" s="206" t="s">
        <v>178</v>
      </c>
      <c r="E261" s="207" t="s">
        <v>2760</v>
      </c>
      <c r="F261" s="208" t="s">
        <v>2761</v>
      </c>
      <c r="G261" s="209" t="s">
        <v>269</v>
      </c>
      <c r="H261" s="210">
        <v>72</v>
      </c>
      <c r="I261" s="4"/>
      <c r="J261" s="211">
        <f t="shared" si="40"/>
        <v>0</v>
      </c>
      <c r="K261" s="208" t="s">
        <v>3</v>
      </c>
      <c r="L261" s="100"/>
      <c r="M261" s="212" t="s">
        <v>3</v>
      </c>
      <c r="N261" s="163" t="s">
        <v>42</v>
      </c>
      <c r="P261" s="164">
        <f t="shared" si="41"/>
        <v>0</v>
      </c>
      <c r="Q261" s="164">
        <v>0</v>
      </c>
      <c r="R261" s="164">
        <f t="shared" si="42"/>
        <v>0</v>
      </c>
      <c r="S261" s="164">
        <v>0</v>
      </c>
      <c r="T261" s="165">
        <f t="shared" si="43"/>
        <v>0</v>
      </c>
      <c r="AR261" s="166" t="s">
        <v>183</v>
      </c>
      <c r="AT261" s="166" t="s">
        <v>178</v>
      </c>
      <c r="AU261" s="166" t="s">
        <v>15</v>
      </c>
      <c r="AY261" s="92" t="s">
        <v>176</v>
      </c>
      <c r="BE261" s="167">
        <f t="shared" si="44"/>
        <v>0</v>
      </c>
      <c r="BF261" s="167">
        <f t="shared" si="45"/>
        <v>0</v>
      </c>
      <c r="BG261" s="167">
        <f t="shared" si="46"/>
        <v>0</v>
      </c>
      <c r="BH261" s="167">
        <f t="shared" si="47"/>
        <v>0</v>
      </c>
      <c r="BI261" s="167">
        <f t="shared" si="48"/>
        <v>0</v>
      </c>
      <c r="BJ261" s="92" t="s">
        <v>15</v>
      </c>
      <c r="BK261" s="167">
        <f t="shared" si="49"/>
        <v>0</v>
      </c>
      <c r="BL261" s="92" t="s">
        <v>183</v>
      </c>
      <c r="BM261" s="166" t="s">
        <v>1394</v>
      </c>
    </row>
    <row r="262" spans="2:65" s="99" customFormat="1" ht="16.5" customHeight="1">
      <c r="B262" s="100"/>
      <c r="C262" s="206" t="s">
        <v>1020</v>
      </c>
      <c r="D262" s="206" t="s">
        <v>178</v>
      </c>
      <c r="E262" s="207" t="s">
        <v>2762</v>
      </c>
      <c r="F262" s="208" t="s">
        <v>2763</v>
      </c>
      <c r="G262" s="209" t="s">
        <v>269</v>
      </c>
      <c r="H262" s="210">
        <v>34</v>
      </c>
      <c r="I262" s="4"/>
      <c r="J262" s="211">
        <f t="shared" si="40"/>
        <v>0</v>
      </c>
      <c r="K262" s="208" t="s">
        <v>3</v>
      </c>
      <c r="L262" s="100"/>
      <c r="M262" s="212" t="s">
        <v>3</v>
      </c>
      <c r="N262" s="163" t="s">
        <v>42</v>
      </c>
      <c r="P262" s="164">
        <f t="shared" si="41"/>
        <v>0</v>
      </c>
      <c r="Q262" s="164">
        <v>0</v>
      </c>
      <c r="R262" s="164">
        <f t="shared" si="42"/>
        <v>0</v>
      </c>
      <c r="S262" s="164">
        <v>0</v>
      </c>
      <c r="T262" s="165">
        <f t="shared" si="43"/>
        <v>0</v>
      </c>
      <c r="AR262" s="166" t="s">
        <v>183</v>
      </c>
      <c r="AT262" s="166" t="s">
        <v>178</v>
      </c>
      <c r="AU262" s="166" t="s">
        <v>15</v>
      </c>
      <c r="AY262" s="92" t="s">
        <v>176</v>
      </c>
      <c r="BE262" s="167">
        <f t="shared" si="44"/>
        <v>0</v>
      </c>
      <c r="BF262" s="167">
        <f t="shared" si="45"/>
        <v>0</v>
      </c>
      <c r="BG262" s="167">
        <f t="shared" si="46"/>
        <v>0</v>
      </c>
      <c r="BH262" s="167">
        <f t="shared" si="47"/>
        <v>0</v>
      </c>
      <c r="BI262" s="167">
        <f t="shared" si="48"/>
        <v>0</v>
      </c>
      <c r="BJ262" s="92" t="s">
        <v>15</v>
      </c>
      <c r="BK262" s="167">
        <f t="shared" si="49"/>
        <v>0</v>
      </c>
      <c r="BL262" s="92" t="s">
        <v>183</v>
      </c>
      <c r="BM262" s="166" t="s">
        <v>1405</v>
      </c>
    </row>
    <row r="263" spans="2:65" s="99" customFormat="1" ht="16.5" customHeight="1">
      <c r="B263" s="100"/>
      <c r="C263" s="206" t="s">
        <v>1025</v>
      </c>
      <c r="D263" s="206" t="s">
        <v>178</v>
      </c>
      <c r="E263" s="207" t="s">
        <v>2764</v>
      </c>
      <c r="F263" s="208" t="s">
        <v>2765</v>
      </c>
      <c r="G263" s="209" t="s">
        <v>269</v>
      </c>
      <c r="H263" s="210">
        <v>56</v>
      </c>
      <c r="I263" s="4"/>
      <c r="J263" s="211">
        <f t="shared" si="40"/>
        <v>0</v>
      </c>
      <c r="K263" s="208" t="s">
        <v>3</v>
      </c>
      <c r="L263" s="100"/>
      <c r="M263" s="212" t="s">
        <v>3</v>
      </c>
      <c r="N263" s="163" t="s">
        <v>42</v>
      </c>
      <c r="P263" s="164">
        <f t="shared" si="41"/>
        <v>0</v>
      </c>
      <c r="Q263" s="164">
        <v>0</v>
      </c>
      <c r="R263" s="164">
        <f t="shared" si="42"/>
        <v>0</v>
      </c>
      <c r="S263" s="164">
        <v>0</v>
      </c>
      <c r="T263" s="165">
        <f t="shared" si="43"/>
        <v>0</v>
      </c>
      <c r="AR263" s="166" t="s">
        <v>183</v>
      </c>
      <c r="AT263" s="166" t="s">
        <v>178</v>
      </c>
      <c r="AU263" s="166" t="s">
        <v>15</v>
      </c>
      <c r="AY263" s="92" t="s">
        <v>176</v>
      </c>
      <c r="BE263" s="167">
        <f t="shared" si="44"/>
        <v>0</v>
      </c>
      <c r="BF263" s="167">
        <f t="shared" si="45"/>
        <v>0</v>
      </c>
      <c r="BG263" s="167">
        <f t="shared" si="46"/>
        <v>0</v>
      </c>
      <c r="BH263" s="167">
        <f t="shared" si="47"/>
        <v>0</v>
      </c>
      <c r="BI263" s="167">
        <f t="shared" si="48"/>
        <v>0</v>
      </c>
      <c r="BJ263" s="92" t="s">
        <v>15</v>
      </c>
      <c r="BK263" s="167">
        <f t="shared" si="49"/>
        <v>0</v>
      </c>
      <c r="BL263" s="92" t="s">
        <v>183</v>
      </c>
      <c r="BM263" s="166" t="s">
        <v>1415</v>
      </c>
    </row>
    <row r="264" spans="2:65" s="99" customFormat="1" ht="16.5" customHeight="1">
      <c r="B264" s="100"/>
      <c r="C264" s="206" t="s">
        <v>1032</v>
      </c>
      <c r="D264" s="206" t="s">
        <v>178</v>
      </c>
      <c r="E264" s="207" t="s">
        <v>2766</v>
      </c>
      <c r="F264" s="208" t="s">
        <v>2767</v>
      </c>
      <c r="G264" s="209" t="s">
        <v>269</v>
      </c>
      <c r="H264" s="210">
        <v>10</v>
      </c>
      <c r="I264" s="4"/>
      <c r="J264" s="211">
        <f t="shared" si="40"/>
        <v>0</v>
      </c>
      <c r="K264" s="208" t="s">
        <v>3</v>
      </c>
      <c r="L264" s="100"/>
      <c r="M264" s="212" t="s">
        <v>3</v>
      </c>
      <c r="N264" s="163" t="s">
        <v>42</v>
      </c>
      <c r="P264" s="164">
        <f t="shared" si="41"/>
        <v>0</v>
      </c>
      <c r="Q264" s="164">
        <v>0</v>
      </c>
      <c r="R264" s="164">
        <f t="shared" si="42"/>
        <v>0</v>
      </c>
      <c r="S264" s="164">
        <v>0</v>
      </c>
      <c r="T264" s="165">
        <f t="shared" si="43"/>
        <v>0</v>
      </c>
      <c r="AR264" s="166" t="s">
        <v>183</v>
      </c>
      <c r="AT264" s="166" t="s">
        <v>178</v>
      </c>
      <c r="AU264" s="166" t="s">
        <v>15</v>
      </c>
      <c r="AY264" s="92" t="s">
        <v>176</v>
      </c>
      <c r="BE264" s="167">
        <f t="shared" si="44"/>
        <v>0</v>
      </c>
      <c r="BF264" s="167">
        <f t="shared" si="45"/>
        <v>0</v>
      </c>
      <c r="BG264" s="167">
        <f t="shared" si="46"/>
        <v>0</v>
      </c>
      <c r="BH264" s="167">
        <f t="shared" si="47"/>
        <v>0</v>
      </c>
      <c r="BI264" s="167">
        <f t="shared" si="48"/>
        <v>0</v>
      </c>
      <c r="BJ264" s="92" t="s">
        <v>15</v>
      </c>
      <c r="BK264" s="167">
        <f t="shared" si="49"/>
        <v>0</v>
      </c>
      <c r="BL264" s="92" t="s">
        <v>183</v>
      </c>
      <c r="BM264" s="166" t="s">
        <v>1427</v>
      </c>
    </row>
    <row r="265" spans="2:65" s="99" customFormat="1" ht="16.5" customHeight="1">
      <c r="B265" s="100"/>
      <c r="C265" s="206" t="s">
        <v>1037</v>
      </c>
      <c r="D265" s="206" t="s">
        <v>178</v>
      </c>
      <c r="E265" s="207" t="s">
        <v>2768</v>
      </c>
      <c r="F265" s="208" t="s">
        <v>2769</v>
      </c>
      <c r="G265" s="209" t="s">
        <v>291</v>
      </c>
      <c r="H265" s="210">
        <v>12</v>
      </c>
      <c r="I265" s="4"/>
      <c r="J265" s="211">
        <f t="shared" si="40"/>
        <v>0</v>
      </c>
      <c r="K265" s="208" t="s">
        <v>3</v>
      </c>
      <c r="L265" s="100"/>
      <c r="M265" s="212" t="s">
        <v>3</v>
      </c>
      <c r="N265" s="163" t="s">
        <v>42</v>
      </c>
      <c r="P265" s="164">
        <f t="shared" si="41"/>
        <v>0</v>
      </c>
      <c r="Q265" s="164">
        <v>0</v>
      </c>
      <c r="R265" s="164">
        <f t="shared" si="42"/>
        <v>0</v>
      </c>
      <c r="S265" s="164">
        <v>0</v>
      </c>
      <c r="T265" s="165">
        <f t="shared" si="43"/>
        <v>0</v>
      </c>
      <c r="AR265" s="166" t="s">
        <v>183</v>
      </c>
      <c r="AT265" s="166" t="s">
        <v>178</v>
      </c>
      <c r="AU265" s="166" t="s">
        <v>15</v>
      </c>
      <c r="AY265" s="92" t="s">
        <v>176</v>
      </c>
      <c r="BE265" s="167">
        <f t="shared" si="44"/>
        <v>0</v>
      </c>
      <c r="BF265" s="167">
        <f t="shared" si="45"/>
        <v>0</v>
      </c>
      <c r="BG265" s="167">
        <f t="shared" si="46"/>
        <v>0</v>
      </c>
      <c r="BH265" s="167">
        <f t="shared" si="47"/>
        <v>0</v>
      </c>
      <c r="BI265" s="167">
        <f t="shared" si="48"/>
        <v>0</v>
      </c>
      <c r="BJ265" s="92" t="s">
        <v>15</v>
      </c>
      <c r="BK265" s="167">
        <f t="shared" si="49"/>
        <v>0</v>
      </c>
      <c r="BL265" s="92" t="s">
        <v>183</v>
      </c>
      <c r="BM265" s="166" t="s">
        <v>1434</v>
      </c>
    </row>
    <row r="266" spans="2:65" s="99" customFormat="1" ht="24.2" customHeight="1">
      <c r="B266" s="100"/>
      <c r="C266" s="206" t="s">
        <v>1043</v>
      </c>
      <c r="D266" s="206" t="s">
        <v>178</v>
      </c>
      <c r="E266" s="207" t="s">
        <v>2770</v>
      </c>
      <c r="F266" s="208" t="s">
        <v>2771</v>
      </c>
      <c r="G266" s="209" t="s">
        <v>291</v>
      </c>
      <c r="H266" s="210">
        <v>48</v>
      </c>
      <c r="I266" s="4"/>
      <c r="J266" s="211">
        <f t="shared" si="40"/>
        <v>0</v>
      </c>
      <c r="K266" s="208" t="s">
        <v>3</v>
      </c>
      <c r="L266" s="100"/>
      <c r="M266" s="212" t="s">
        <v>3</v>
      </c>
      <c r="N266" s="163" t="s">
        <v>42</v>
      </c>
      <c r="P266" s="164">
        <f t="shared" si="41"/>
        <v>0</v>
      </c>
      <c r="Q266" s="164">
        <v>0</v>
      </c>
      <c r="R266" s="164">
        <f t="shared" si="42"/>
        <v>0</v>
      </c>
      <c r="S266" s="164">
        <v>0</v>
      </c>
      <c r="T266" s="165">
        <f t="shared" si="43"/>
        <v>0</v>
      </c>
      <c r="AR266" s="166" t="s">
        <v>183</v>
      </c>
      <c r="AT266" s="166" t="s">
        <v>178</v>
      </c>
      <c r="AU266" s="166" t="s">
        <v>15</v>
      </c>
      <c r="AY266" s="92" t="s">
        <v>176</v>
      </c>
      <c r="BE266" s="167">
        <f t="shared" si="44"/>
        <v>0</v>
      </c>
      <c r="BF266" s="167">
        <f t="shared" si="45"/>
        <v>0</v>
      </c>
      <c r="BG266" s="167">
        <f t="shared" si="46"/>
        <v>0</v>
      </c>
      <c r="BH266" s="167">
        <f t="shared" si="47"/>
        <v>0</v>
      </c>
      <c r="BI266" s="167">
        <f t="shared" si="48"/>
        <v>0</v>
      </c>
      <c r="BJ266" s="92" t="s">
        <v>15</v>
      </c>
      <c r="BK266" s="167">
        <f t="shared" si="49"/>
        <v>0</v>
      </c>
      <c r="BL266" s="92" t="s">
        <v>183</v>
      </c>
      <c r="BM266" s="166" t="s">
        <v>1440</v>
      </c>
    </row>
    <row r="267" spans="2:65" s="99" customFormat="1" ht="24.2" customHeight="1">
      <c r="B267" s="100"/>
      <c r="C267" s="206" t="s">
        <v>1048</v>
      </c>
      <c r="D267" s="206" t="s">
        <v>178</v>
      </c>
      <c r="E267" s="207" t="s">
        <v>2772</v>
      </c>
      <c r="F267" s="208" t="s">
        <v>2773</v>
      </c>
      <c r="G267" s="209" t="s">
        <v>291</v>
      </c>
      <c r="H267" s="210">
        <v>14</v>
      </c>
      <c r="I267" s="4"/>
      <c r="J267" s="211">
        <f t="shared" si="40"/>
        <v>0</v>
      </c>
      <c r="K267" s="208" t="s">
        <v>3</v>
      </c>
      <c r="L267" s="100"/>
      <c r="M267" s="212" t="s">
        <v>3</v>
      </c>
      <c r="N267" s="163" t="s">
        <v>42</v>
      </c>
      <c r="P267" s="164">
        <f t="shared" si="41"/>
        <v>0</v>
      </c>
      <c r="Q267" s="164">
        <v>0</v>
      </c>
      <c r="R267" s="164">
        <f t="shared" si="42"/>
        <v>0</v>
      </c>
      <c r="S267" s="164">
        <v>0</v>
      </c>
      <c r="T267" s="165">
        <f t="shared" si="43"/>
        <v>0</v>
      </c>
      <c r="AR267" s="166" t="s">
        <v>183</v>
      </c>
      <c r="AT267" s="166" t="s">
        <v>178</v>
      </c>
      <c r="AU267" s="166" t="s">
        <v>15</v>
      </c>
      <c r="AY267" s="92" t="s">
        <v>176</v>
      </c>
      <c r="BE267" s="167">
        <f t="shared" si="44"/>
        <v>0</v>
      </c>
      <c r="BF267" s="167">
        <f t="shared" si="45"/>
        <v>0</v>
      </c>
      <c r="BG267" s="167">
        <f t="shared" si="46"/>
        <v>0</v>
      </c>
      <c r="BH267" s="167">
        <f t="shared" si="47"/>
        <v>0</v>
      </c>
      <c r="BI267" s="167">
        <f t="shared" si="48"/>
        <v>0</v>
      </c>
      <c r="BJ267" s="92" t="s">
        <v>15</v>
      </c>
      <c r="BK267" s="167">
        <f t="shared" si="49"/>
        <v>0</v>
      </c>
      <c r="BL267" s="92" t="s">
        <v>183</v>
      </c>
      <c r="BM267" s="166" t="s">
        <v>1451</v>
      </c>
    </row>
    <row r="268" spans="2:65" s="99" customFormat="1" ht="49.15" customHeight="1">
      <c r="B268" s="100"/>
      <c r="C268" s="206" t="s">
        <v>1053</v>
      </c>
      <c r="D268" s="206" t="s">
        <v>178</v>
      </c>
      <c r="E268" s="207" t="s">
        <v>2774</v>
      </c>
      <c r="F268" s="208" t="s">
        <v>2775</v>
      </c>
      <c r="G268" s="209" t="s">
        <v>291</v>
      </c>
      <c r="H268" s="210">
        <v>1</v>
      </c>
      <c r="I268" s="4"/>
      <c r="J268" s="211">
        <f t="shared" si="40"/>
        <v>0</v>
      </c>
      <c r="K268" s="208" t="s">
        <v>3</v>
      </c>
      <c r="L268" s="100"/>
      <c r="M268" s="212" t="s">
        <v>3</v>
      </c>
      <c r="N268" s="163" t="s">
        <v>42</v>
      </c>
      <c r="P268" s="164">
        <f t="shared" si="41"/>
        <v>0</v>
      </c>
      <c r="Q268" s="164">
        <v>0</v>
      </c>
      <c r="R268" s="164">
        <f t="shared" si="42"/>
        <v>0</v>
      </c>
      <c r="S268" s="164">
        <v>0</v>
      </c>
      <c r="T268" s="165">
        <f t="shared" si="43"/>
        <v>0</v>
      </c>
      <c r="AR268" s="166" t="s">
        <v>183</v>
      </c>
      <c r="AT268" s="166" t="s">
        <v>178</v>
      </c>
      <c r="AU268" s="166" t="s">
        <v>15</v>
      </c>
      <c r="AY268" s="92" t="s">
        <v>176</v>
      </c>
      <c r="BE268" s="167">
        <f t="shared" si="44"/>
        <v>0</v>
      </c>
      <c r="BF268" s="167">
        <f t="shared" si="45"/>
        <v>0</v>
      </c>
      <c r="BG268" s="167">
        <f t="shared" si="46"/>
        <v>0</v>
      </c>
      <c r="BH268" s="167">
        <f t="shared" si="47"/>
        <v>0</v>
      </c>
      <c r="BI268" s="167">
        <f t="shared" si="48"/>
        <v>0</v>
      </c>
      <c r="BJ268" s="92" t="s">
        <v>15</v>
      </c>
      <c r="BK268" s="167">
        <f t="shared" si="49"/>
        <v>0</v>
      </c>
      <c r="BL268" s="92" t="s">
        <v>183</v>
      </c>
      <c r="BM268" s="166" t="s">
        <v>1459</v>
      </c>
    </row>
    <row r="269" spans="2:65" s="99" customFormat="1" ht="24.2" customHeight="1">
      <c r="B269" s="100"/>
      <c r="C269" s="206" t="s">
        <v>1058</v>
      </c>
      <c r="D269" s="206" t="s">
        <v>178</v>
      </c>
      <c r="E269" s="207" t="s">
        <v>2776</v>
      </c>
      <c r="F269" s="208" t="s">
        <v>2777</v>
      </c>
      <c r="G269" s="209" t="s">
        <v>2778</v>
      </c>
      <c r="H269" s="210">
        <v>1</v>
      </c>
      <c r="I269" s="4"/>
      <c r="J269" s="211">
        <f t="shared" si="40"/>
        <v>0</v>
      </c>
      <c r="K269" s="208" t="s">
        <v>3</v>
      </c>
      <c r="L269" s="100"/>
      <c r="M269" s="212" t="s">
        <v>3</v>
      </c>
      <c r="N269" s="163" t="s">
        <v>42</v>
      </c>
      <c r="P269" s="164">
        <f t="shared" si="41"/>
        <v>0</v>
      </c>
      <c r="Q269" s="164">
        <v>0</v>
      </c>
      <c r="R269" s="164">
        <f t="shared" si="42"/>
        <v>0</v>
      </c>
      <c r="S269" s="164">
        <v>0</v>
      </c>
      <c r="T269" s="165">
        <f t="shared" si="43"/>
        <v>0</v>
      </c>
      <c r="AR269" s="166" t="s">
        <v>183</v>
      </c>
      <c r="AT269" s="166" t="s">
        <v>178</v>
      </c>
      <c r="AU269" s="166" t="s">
        <v>15</v>
      </c>
      <c r="AY269" s="92" t="s">
        <v>176</v>
      </c>
      <c r="BE269" s="167">
        <f t="shared" si="44"/>
        <v>0</v>
      </c>
      <c r="BF269" s="167">
        <f t="shared" si="45"/>
        <v>0</v>
      </c>
      <c r="BG269" s="167">
        <f t="shared" si="46"/>
        <v>0</v>
      </c>
      <c r="BH269" s="167">
        <f t="shared" si="47"/>
        <v>0</v>
      </c>
      <c r="BI269" s="167">
        <f t="shared" si="48"/>
        <v>0</v>
      </c>
      <c r="BJ269" s="92" t="s">
        <v>15</v>
      </c>
      <c r="BK269" s="167">
        <f t="shared" si="49"/>
        <v>0</v>
      </c>
      <c r="BL269" s="92" t="s">
        <v>183</v>
      </c>
      <c r="BM269" s="166" t="s">
        <v>1469</v>
      </c>
    </row>
    <row r="270" spans="2:65" s="99" customFormat="1" ht="24.2" customHeight="1">
      <c r="B270" s="100"/>
      <c r="C270" s="206" t="s">
        <v>1061</v>
      </c>
      <c r="D270" s="206" t="s">
        <v>178</v>
      </c>
      <c r="E270" s="207" t="s">
        <v>2779</v>
      </c>
      <c r="F270" s="208" t="s">
        <v>2780</v>
      </c>
      <c r="G270" s="209" t="s">
        <v>1632</v>
      </c>
      <c r="H270" s="11"/>
      <c r="I270" s="4"/>
      <c r="J270" s="211">
        <f t="shared" si="40"/>
        <v>0</v>
      </c>
      <c r="K270" s="208" t="s">
        <v>3</v>
      </c>
      <c r="L270" s="100"/>
      <c r="M270" s="212" t="s">
        <v>3</v>
      </c>
      <c r="N270" s="163" t="s">
        <v>42</v>
      </c>
      <c r="P270" s="164">
        <f t="shared" si="41"/>
        <v>0</v>
      </c>
      <c r="Q270" s="164">
        <v>0</v>
      </c>
      <c r="R270" s="164">
        <f t="shared" si="42"/>
        <v>0</v>
      </c>
      <c r="S270" s="164">
        <v>0</v>
      </c>
      <c r="T270" s="165">
        <f t="shared" si="43"/>
        <v>0</v>
      </c>
      <c r="AR270" s="166" t="s">
        <v>183</v>
      </c>
      <c r="AT270" s="166" t="s">
        <v>178</v>
      </c>
      <c r="AU270" s="166" t="s">
        <v>15</v>
      </c>
      <c r="AY270" s="92" t="s">
        <v>176</v>
      </c>
      <c r="BE270" s="167">
        <f t="shared" si="44"/>
        <v>0</v>
      </c>
      <c r="BF270" s="167">
        <f t="shared" si="45"/>
        <v>0</v>
      </c>
      <c r="BG270" s="167">
        <f t="shared" si="46"/>
        <v>0</v>
      </c>
      <c r="BH270" s="167">
        <f t="shared" si="47"/>
        <v>0</v>
      </c>
      <c r="BI270" s="167">
        <f t="shared" si="48"/>
        <v>0</v>
      </c>
      <c r="BJ270" s="92" t="s">
        <v>15</v>
      </c>
      <c r="BK270" s="167">
        <f t="shared" si="49"/>
        <v>0</v>
      </c>
      <c r="BL270" s="92" t="s">
        <v>183</v>
      </c>
      <c r="BM270" s="166" t="s">
        <v>1476</v>
      </c>
    </row>
    <row r="271" spans="2:63" s="151" customFormat="1" ht="25.9" customHeight="1">
      <c r="B271" s="152"/>
      <c r="D271" s="153" t="s">
        <v>70</v>
      </c>
      <c r="E271" s="154" t="s">
        <v>2781</v>
      </c>
      <c r="F271" s="154" t="s">
        <v>2782</v>
      </c>
      <c r="I271" s="3"/>
      <c r="J271" s="155">
        <f>BK271</f>
        <v>0</v>
      </c>
      <c r="L271" s="152"/>
      <c r="M271" s="156"/>
      <c r="P271" s="157">
        <f>SUM(P272:P283)</f>
        <v>0</v>
      </c>
      <c r="R271" s="157">
        <f>SUM(R272:R283)</f>
        <v>0</v>
      </c>
      <c r="T271" s="158">
        <f>SUM(T272:T283)</f>
        <v>0</v>
      </c>
      <c r="AR271" s="153" t="s">
        <v>15</v>
      </c>
      <c r="AT271" s="159" t="s">
        <v>70</v>
      </c>
      <c r="AU271" s="159" t="s">
        <v>71</v>
      </c>
      <c r="AY271" s="153" t="s">
        <v>176</v>
      </c>
      <c r="BK271" s="160">
        <f>SUM(BK272:BK283)</f>
        <v>0</v>
      </c>
    </row>
    <row r="272" spans="2:65" s="99" customFormat="1" ht="33" customHeight="1">
      <c r="B272" s="100"/>
      <c r="C272" s="206" t="s">
        <v>1063</v>
      </c>
      <c r="D272" s="206" t="s">
        <v>178</v>
      </c>
      <c r="E272" s="207" t="s">
        <v>2783</v>
      </c>
      <c r="F272" s="208" t="s">
        <v>2784</v>
      </c>
      <c r="G272" s="209" t="s">
        <v>2778</v>
      </c>
      <c r="H272" s="210">
        <v>2</v>
      </c>
      <c r="I272" s="4"/>
      <c r="J272" s="211">
        <f aca="true" t="shared" si="50" ref="J272:J283">ROUND(I272*H272,2)</f>
        <v>0</v>
      </c>
      <c r="K272" s="208" t="s">
        <v>3</v>
      </c>
      <c r="L272" s="100"/>
      <c r="M272" s="212" t="s">
        <v>3</v>
      </c>
      <c r="N272" s="163" t="s">
        <v>42</v>
      </c>
      <c r="P272" s="164">
        <f aca="true" t="shared" si="51" ref="P272:P283">O272*H272</f>
        <v>0</v>
      </c>
      <c r="Q272" s="164">
        <v>0</v>
      </c>
      <c r="R272" s="164">
        <f aca="true" t="shared" si="52" ref="R272:R283">Q272*H272</f>
        <v>0</v>
      </c>
      <c r="S272" s="164">
        <v>0</v>
      </c>
      <c r="T272" s="165">
        <f aca="true" t="shared" si="53" ref="T272:T283">S272*H272</f>
        <v>0</v>
      </c>
      <c r="AR272" s="166" t="s">
        <v>183</v>
      </c>
      <c r="AT272" s="166" t="s">
        <v>178</v>
      </c>
      <c r="AU272" s="166" t="s">
        <v>15</v>
      </c>
      <c r="AY272" s="92" t="s">
        <v>176</v>
      </c>
      <c r="BE272" s="167">
        <f aca="true" t="shared" si="54" ref="BE272:BE283">IF(N272="základní",J272,0)</f>
        <v>0</v>
      </c>
      <c r="BF272" s="167">
        <f aca="true" t="shared" si="55" ref="BF272:BF283">IF(N272="snížená",J272,0)</f>
        <v>0</v>
      </c>
      <c r="BG272" s="167">
        <f aca="true" t="shared" si="56" ref="BG272:BG283">IF(N272="zákl. přenesená",J272,0)</f>
        <v>0</v>
      </c>
      <c r="BH272" s="167">
        <f aca="true" t="shared" si="57" ref="BH272:BH283">IF(N272="sníž. přenesená",J272,0)</f>
        <v>0</v>
      </c>
      <c r="BI272" s="167">
        <f aca="true" t="shared" si="58" ref="BI272:BI283">IF(N272="nulová",J272,0)</f>
        <v>0</v>
      </c>
      <c r="BJ272" s="92" t="s">
        <v>15</v>
      </c>
      <c r="BK272" s="167">
        <f aca="true" t="shared" si="59" ref="BK272:BK283">ROUND(I272*H272,2)</f>
        <v>0</v>
      </c>
      <c r="BL272" s="92" t="s">
        <v>183</v>
      </c>
      <c r="BM272" s="166" t="s">
        <v>1486</v>
      </c>
    </row>
    <row r="273" spans="2:65" s="99" customFormat="1" ht="16.5" customHeight="1">
      <c r="B273" s="100"/>
      <c r="C273" s="206" t="s">
        <v>1066</v>
      </c>
      <c r="D273" s="206" t="s">
        <v>178</v>
      </c>
      <c r="E273" s="207" t="s">
        <v>2785</v>
      </c>
      <c r="F273" s="208" t="s">
        <v>2786</v>
      </c>
      <c r="G273" s="209" t="s">
        <v>291</v>
      </c>
      <c r="H273" s="210">
        <v>2</v>
      </c>
      <c r="I273" s="4"/>
      <c r="J273" s="211">
        <f t="shared" si="50"/>
        <v>0</v>
      </c>
      <c r="K273" s="208" t="s">
        <v>3</v>
      </c>
      <c r="L273" s="100"/>
      <c r="M273" s="212" t="s">
        <v>3</v>
      </c>
      <c r="N273" s="163" t="s">
        <v>42</v>
      </c>
      <c r="P273" s="164">
        <f t="shared" si="51"/>
        <v>0</v>
      </c>
      <c r="Q273" s="164">
        <v>0</v>
      </c>
      <c r="R273" s="164">
        <f t="shared" si="52"/>
        <v>0</v>
      </c>
      <c r="S273" s="164">
        <v>0</v>
      </c>
      <c r="T273" s="165">
        <f t="shared" si="53"/>
        <v>0</v>
      </c>
      <c r="AR273" s="166" t="s">
        <v>183</v>
      </c>
      <c r="AT273" s="166" t="s">
        <v>178</v>
      </c>
      <c r="AU273" s="166" t="s">
        <v>15</v>
      </c>
      <c r="AY273" s="92" t="s">
        <v>176</v>
      </c>
      <c r="BE273" s="167">
        <f t="shared" si="54"/>
        <v>0</v>
      </c>
      <c r="BF273" s="167">
        <f t="shared" si="55"/>
        <v>0</v>
      </c>
      <c r="BG273" s="167">
        <f t="shared" si="56"/>
        <v>0</v>
      </c>
      <c r="BH273" s="167">
        <f t="shared" si="57"/>
        <v>0</v>
      </c>
      <c r="BI273" s="167">
        <f t="shared" si="58"/>
        <v>0</v>
      </c>
      <c r="BJ273" s="92" t="s">
        <v>15</v>
      </c>
      <c r="BK273" s="167">
        <f t="shared" si="59"/>
        <v>0</v>
      </c>
      <c r="BL273" s="92" t="s">
        <v>183</v>
      </c>
      <c r="BM273" s="166" t="s">
        <v>1496</v>
      </c>
    </row>
    <row r="274" spans="2:65" s="99" customFormat="1" ht="24.2" customHeight="1">
      <c r="B274" s="100"/>
      <c r="C274" s="206" t="s">
        <v>1072</v>
      </c>
      <c r="D274" s="206" t="s">
        <v>178</v>
      </c>
      <c r="E274" s="207" t="s">
        <v>2787</v>
      </c>
      <c r="F274" s="208" t="s">
        <v>2788</v>
      </c>
      <c r="G274" s="209" t="s">
        <v>269</v>
      </c>
      <c r="H274" s="210">
        <v>4.5</v>
      </c>
      <c r="I274" s="4"/>
      <c r="J274" s="211">
        <f t="shared" si="50"/>
        <v>0</v>
      </c>
      <c r="K274" s="208" t="s">
        <v>3</v>
      </c>
      <c r="L274" s="100"/>
      <c r="M274" s="212" t="s">
        <v>3</v>
      </c>
      <c r="N274" s="163" t="s">
        <v>42</v>
      </c>
      <c r="P274" s="164">
        <f t="shared" si="51"/>
        <v>0</v>
      </c>
      <c r="Q274" s="164">
        <v>0</v>
      </c>
      <c r="R274" s="164">
        <f t="shared" si="52"/>
        <v>0</v>
      </c>
      <c r="S274" s="164">
        <v>0</v>
      </c>
      <c r="T274" s="165">
        <f t="shared" si="53"/>
        <v>0</v>
      </c>
      <c r="AR274" s="166" t="s">
        <v>183</v>
      </c>
      <c r="AT274" s="166" t="s">
        <v>178</v>
      </c>
      <c r="AU274" s="166" t="s">
        <v>15</v>
      </c>
      <c r="AY274" s="92" t="s">
        <v>176</v>
      </c>
      <c r="BE274" s="167">
        <f t="shared" si="54"/>
        <v>0</v>
      </c>
      <c r="BF274" s="167">
        <f t="shared" si="55"/>
        <v>0</v>
      </c>
      <c r="BG274" s="167">
        <f t="shared" si="56"/>
        <v>0</v>
      </c>
      <c r="BH274" s="167">
        <f t="shared" si="57"/>
        <v>0</v>
      </c>
      <c r="BI274" s="167">
        <f t="shared" si="58"/>
        <v>0</v>
      </c>
      <c r="BJ274" s="92" t="s">
        <v>15</v>
      </c>
      <c r="BK274" s="167">
        <f t="shared" si="59"/>
        <v>0</v>
      </c>
      <c r="BL274" s="92" t="s">
        <v>183</v>
      </c>
      <c r="BM274" s="166" t="s">
        <v>1509</v>
      </c>
    </row>
    <row r="275" spans="2:65" s="99" customFormat="1" ht="24.2" customHeight="1">
      <c r="B275" s="100"/>
      <c r="C275" s="206" t="s">
        <v>1077</v>
      </c>
      <c r="D275" s="206" t="s">
        <v>178</v>
      </c>
      <c r="E275" s="207" t="s">
        <v>2789</v>
      </c>
      <c r="F275" s="208" t="s">
        <v>2790</v>
      </c>
      <c r="G275" s="209" t="s">
        <v>269</v>
      </c>
      <c r="H275" s="210">
        <v>32</v>
      </c>
      <c r="I275" s="4"/>
      <c r="J275" s="211">
        <f t="shared" si="50"/>
        <v>0</v>
      </c>
      <c r="K275" s="208" t="s">
        <v>3</v>
      </c>
      <c r="L275" s="100"/>
      <c r="M275" s="212" t="s">
        <v>3</v>
      </c>
      <c r="N275" s="163" t="s">
        <v>42</v>
      </c>
      <c r="P275" s="164">
        <f t="shared" si="51"/>
        <v>0</v>
      </c>
      <c r="Q275" s="164">
        <v>0</v>
      </c>
      <c r="R275" s="164">
        <f t="shared" si="52"/>
        <v>0</v>
      </c>
      <c r="S275" s="164">
        <v>0</v>
      </c>
      <c r="T275" s="165">
        <f t="shared" si="53"/>
        <v>0</v>
      </c>
      <c r="AR275" s="166" t="s">
        <v>183</v>
      </c>
      <c r="AT275" s="166" t="s">
        <v>178</v>
      </c>
      <c r="AU275" s="166" t="s">
        <v>15</v>
      </c>
      <c r="AY275" s="92" t="s">
        <v>176</v>
      </c>
      <c r="BE275" s="167">
        <f t="shared" si="54"/>
        <v>0</v>
      </c>
      <c r="BF275" s="167">
        <f t="shared" si="55"/>
        <v>0</v>
      </c>
      <c r="BG275" s="167">
        <f t="shared" si="56"/>
        <v>0</v>
      </c>
      <c r="BH275" s="167">
        <f t="shared" si="57"/>
        <v>0</v>
      </c>
      <c r="BI275" s="167">
        <f t="shared" si="58"/>
        <v>0</v>
      </c>
      <c r="BJ275" s="92" t="s">
        <v>15</v>
      </c>
      <c r="BK275" s="167">
        <f t="shared" si="59"/>
        <v>0</v>
      </c>
      <c r="BL275" s="92" t="s">
        <v>183</v>
      </c>
      <c r="BM275" s="166" t="s">
        <v>1524</v>
      </c>
    </row>
    <row r="276" spans="2:65" s="99" customFormat="1" ht="24.2" customHeight="1">
      <c r="B276" s="100"/>
      <c r="C276" s="206" t="s">
        <v>1080</v>
      </c>
      <c r="D276" s="206" t="s">
        <v>178</v>
      </c>
      <c r="E276" s="207" t="s">
        <v>2791</v>
      </c>
      <c r="F276" s="208" t="s">
        <v>2792</v>
      </c>
      <c r="G276" s="209" t="s">
        <v>269</v>
      </c>
      <c r="H276" s="210">
        <v>7</v>
      </c>
      <c r="I276" s="4"/>
      <c r="J276" s="211">
        <f t="shared" si="50"/>
        <v>0</v>
      </c>
      <c r="K276" s="208" t="s">
        <v>3</v>
      </c>
      <c r="L276" s="100"/>
      <c r="M276" s="212" t="s">
        <v>3</v>
      </c>
      <c r="N276" s="163" t="s">
        <v>42</v>
      </c>
      <c r="P276" s="164">
        <f t="shared" si="51"/>
        <v>0</v>
      </c>
      <c r="Q276" s="164">
        <v>0</v>
      </c>
      <c r="R276" s="164">
        <f t="shared" si="52"/>
        <v>0</v>
      </c>
      <c r="S276" s="164">
        <v>0</v>
      </c>
      <c r="T276" s="165">
        <f t="shared" si="53"/>
        <v>0</v>
      </c>
      <c r="AR276" s="166" t="s">
        <v>183</v>
      </c>
      <c r="AT276" s="166" t="s">
        <v>178</v>
      </c>
      <c r="AU276" s="166" t="s">
        <v>15</v>
      </c>
      <c r="AY276" s="92" t="s">
        <v>176</v>
      </c>
      <c r="BE276" s="167">
        <f t="shared" si="54"/>
        <v>0</v>
      </c>
      <c r="BF276" s="167">
        <f t="shared" si="55"/>
        <v>0</v>
      </c>
      <c r="BG276" s="167">
        <f t="shared" si="56"/>
        <v>0</v>
      </c>
      <c r="BH276" s="167">
        <f t="shared" si="57"/>
        <v>0</v>
      </c>
      <c r="BI276" s="167">
        <f t="shared" si="58"/>
        <v>0</v>
      </c>
      <c r="BJ276" s="92" t="s">
        <v>15</v>
      </c>
      <c r="BK276" s="167">
        <f t="shared" si="59"/>
        <v>0</v>
      </c>
      <c r="BL276" s="92" t="s">
        <v>183</v>
      </c>
      <c r="BM276" s="166" t="s">
        <v>1536</v>
      </c>
    </row>
    <row r="277" spans="2:65" s="99" customFormat="1" ht="24.2" customHeight="1">
      <c r="B277" s="100"/>
      <c r="C277" s="206" t="s">
        <v>1085</v>
      </c>
      <c r="D277" s="206" t="s">
        <v>178</v>
      </c>
      <c r="E277" s="207" t="s">
        <v>2793</v>
      </c>
      <c r="F277" s="208" t="s">
        <v>2794</v>
      </c>
      <c r="G277" s="209" t="s">
        <v>269</v>
      </c>
      <c r="H277" s="210">
        <v>3</v>
      </c>
      <c r="I277" s="4"/>
      <c r="J277" s="211">
        <f t="shared" si="50"/>
        <v>0</v>
      </c>
      <c r="K277" s="208" t="s">
        <v>3</v>
      </c>
      <c r="L277" s="100"/>
      <c r="M277" s="212" t="s">
        <v>3</v>
      </c>
      <c r="N277" s="163" t="s">
        <v>42</v>
      </c>
      <c r="P277" s="164">
        <f t="shared" si="51"/>
        <v>0</v>
      </c>
      <c r="Q277" s="164">
        <v>0</v>
      </c>
      <c r="R277" s="164">
        <f t="shared" si="52"/>
        <v>0</v>
      </c>
      <c r="S277" s="164">
        <v>0</v>
      </c>
      <c r="T277" s="165">
        <f t="shared" si="53"/>
        <v>0</v>
      </c>
      <c r="AR277" s="166" t="s">
        <v>183</v>
      </c>
      <c r="AT277" s="166" t="s">
        <v>178</v>
      </c>
      <c r="AU277" s="166" t="s">
        <v>15</v>
      </c>
      <c r="AY277" s="92" t="s">
        <v>176</v>
      </c>
      <c r="BE277" s="167">
        <f t="shared" si="54"/>
        <v>0</v>
      </c>
      <c r="BF277" s="167">
        <f t="shared" si="55"/>
        <v>0</v>
      </c>
      <c r="BG277" s="167">
        <f t="shared" si="56"/>
        <v>0</v>
      </c>
      <c r="BH277" s="167">
        <f t="shared" si="57"/>
        <v>0</v>
      </c>
      <c r="BI277" s="167">
        <f t="shared" si="58"/>
        <v>0</v>
      </c>
      <c r="BJ277" s="92" t="s">
        <v>15</v>
      </c>
      <c r="BK277" s="167">
        <f t="shared" si="59"/>
        <v>0</v>
      </c>
      <c r="BL277" s="92" t="s">
        <v>183</v>
      </c>
      <c r="BM277" s="166" t="s">
        <v>1547</v>
      </c>
    </row>
    <row r="278" spans="2:65" s="99" customFormat="1" ht="16.5" customHeight="1">
      <c r="B278" s="100"/>
      <c r="C278" s="206" t="s">
        <v>1087</v>
      </c>
      <c r="D278" s="206" t="s">
        <v>178</v>
      </c>
      <c r="E278" s="207" t="s">
        <v>2795</v>
      </c>
      <c r="F278" s="208" t="s">
        <v>2796</v>
      </c>
      <c r="G278" s="209" t="s">
        <v>291</v>
      </c>
      <c r="H278" s="210">
        <v>2</v>
      </c>
      <c r="I278" s="4"/>
      <c r="J278" s="211">
        <f t="shared" si="50"/>
        <v>0</v>
      </c>
      <c r="K278" s="208" t="s">
        <v>3</v>
      </c>
      <c r="L278" s="100"/>
      <c r="M278" s="212" t="s">
        <v>3</v>
      </c>
      <c r="N278" s="163" t="s">
        <v>42</v>
      </c>
      <c r="P278" s="164">
        <f t="shared" si="51"/>
        <v>0</v>
      </c>
      <c r="Q278" s="164">
        <v>0</v>
      </c>
      <c r="R278" s="164">
        <f t="shared" si="52"/>
        <v>0</v>
      </c>
      <c r="S278" s="164">
        <v>0</v>
      </c>
      <c r="T278" s="165">
        <f t="shared" si="53"/>
        <v>0</v>
      </c>
      <c r="AR278" s="166" t="s">
        <v>183</v>
      </c>
      <c r="AT278" s="166" t="s">
        <v>178</v>
      </c>
      <c r="AU278" s="166" t="s">
        <v>15</v>
      </c>
      <c r="AY278" s="92" t="s">
        <v>176</v>
      </c>
      <c r="BE278" s="167">
        <f t="shared" si="54"/>
        <v>0</v>
      </c>
      <c r="BF278" s="167">
        <f t="shared" si="55"/>
        <v>0</v>
      </c>
      <c r="BG278" s="167">
        <f t="shared" si="56"/>
        <v>0</v>
      </c>
      <c r="BH278" s="167">
        <f t="shared" si="57"/>
        <v>0</v>
      </c>
      <c r="BI278" s="167">
        <f t="shared" si="58"/>
        <v>0</v>
      </c>
      <c r="BJ278" s="92" t="s">
        <v>15</v>
      </c>
      <c r="BK278" s="167">
        <f t="shared" si="59"/>
        <v>0</v>
      </c>
      <c r="BL278" s="92" t="s">
        <v>183</v>
      </c>
      <c r="BM278" s="166" t="s">
        <v>1561</v>
      </c>
    </row>
    <row r="279" spans="2:65" s="99" customFormat="1" ht="24.2" customHeight="1">
      <c r="B279" s="100"/>
      <c r="C279" s="206" t="s">
        <v>1094</v>
      </c>
      <c r="D279" s="206" t="s">
        <v>178</v>
      </c>
      <c r="E279" s="207" t="s">
        <v>2797</v>
      </c>
      <c r="F279" s="208" t="s">
        <v>2798</v>
      </c>
      <c r="G279" s="209" t="s">
        <v>291</v>
      </c>
      <c r="H279" s="210">
        <v>1</v>
      </c>
      <c r="I279" s="4"/>
      <c r="J279" s="211">
        <f t="shared" si="50"/>
        <v>0</v>
      </c>
      <c r="K279" s="208" t="s">
        <v>3</v>
      </c>
      <c r="L279" s="100"/>
      <c r="M279" s="212" t="s">
        <v>3</v>
      </c>
      <c r="N279" s="163" t="s">
        <v>42</v>
      </c>
      <c r="P279" s="164">
        <f t="shared" si="51"/>
        <v>0</v>
      </c>
      <c r="Q279" s="164">
        <v>0</v>
      </c>
      <c r="R279" s="164">
        <f t="shared" si="52"/>
        <v>0</v>
      </c>
      <c r="S279" s="164">
        <v>0</v>
      </c>
      <c r="T279" s="165">
        <f t="shared" si="53"/>
        <v>0</v>
      </c>
      <c r="AR279" s="166" t="s">
        <v>183</v>
      </c>
      <c r="AT279" s="166" t="s">
        <v>178</v>
      </c>
      <c r="AU279" s="166" t="s">
        <v>15</v>
      </c>
      <c r="AY279" s="92" t="s">
        <v>176</v>
      </c>
      <c r="BE279" s="167">
        <f t="shared" si="54"/>
        <v>0</v>
      </c>
      <c r="BF279" s="167">
        <f t="shared" si="55"/>
        <v>0</v>
      </c>
      <c r="BG279" s="167">
        <f t="shared" si="56"/>
        <v>0</v>
      </c>
      <c r="BH279" s="167">
        <f t="shared" si="57"/>
        <v>0</v>
      </c>
      <c r="BI279" s="167">
        <f t="shared" si="58"/>
        <v>0</v>
      </c>
      <c r="BJ279" s="92" t="s">
        <v>15</v>
      </c>
      <c r="BK279" s="167">
        <f t="shared" si="59"/>
        <v>0</v>
      </c>
      <c r="BL279" s="92" t="s">
        <v>183</v>
      </c>
      <c r="BM279" s="166" t="s">
        <v>1573</v>
      </c>
    </row>
    <row r="280" spans="2:65" s="99" customFormat="1" ht="21.75" customHeight="1">
      <c r="B280" s="100"/>
      <c r="C280" s="206" t="s">
        <v>1101</v>
      </c>
      <c r="D280" s="206" t="s">
        <v>178</v>
      </c>
      <c r="E280" s="207" t="s">
        <v>2799</v>
      </c>
      <c r="F280" s="208" t="s">
        <v>2800</v>
      </c>
      <c r="G280" s="209" t="s">
        <v>291</v>
      </c>
      <c r="H280" s="210">
        <v>1</v>
      </c>
      <c r="I280" s="4"/>
      <c r="J280" s="211">
        <f t="shared" si="50"/>
        <v>0</v>
      </c>
      <c r="K280" s="208" t="s">
        <v>3</v>
      </c>
      <c r="L280" s="100"/>
      <c r="M280" s="212" t="s">
        <v>3</v>
      </c>
      <c r="N280" s="163" t="s">
        <v>42</v>
      </c>
      <c r="P280" s="164">
        <f t="shared" si="51"/>
        <v>0</v>
      </c>
      <c r="Q280" s="164">
        <v>0</v>
      </c>
      <c r="R280" s="164">
        <f t="shared" si="52"/>
        <v>0</v>
      </c>
      <c r="S280" s="164">
        <v>0</v>
      </c>
      <c r="T280" s="165">
        <f t="shared" si="53"/>
        <v>0</v>
      </c>
      <c r="AR280" s="166" t="s">
        <v>183</v>
      </c>
      <c r="AT280" s="166" t="s">
        <v>178</v>
      </c>
      <c r="AU280" s="166" t="s">
        <v>15</v>
      </c>
      <c r="AY280" s="92" t="s">
        <v>176</v>
      </c>
      <c r="BE280" s="167">
        <f t="shared" si="54"/>
        <v>0</v>
      </c>
      <c r="BF280" s="167">
        <f t="shared" si="55"/>
        <v>0</v>
      </c>
      <c r="BG280" s="167">
        <f t="shared" si="56"/>
        <v>0</v>
      </c>
      <c r="BH280" s="167">
        <f t="shared" si="57"/>
        <v>0</v>
      </c>
      <c r="BI280" s="167">
        <f t="shared" si="58"/>
        <v>0</v>
      </c>
      <c r="BJ280" s="92" t="s">
        <v>15</v>
      </c>
      <c r="BK280" s="167">
        <f t="shared" si="59"/>
        <v>0</v>
      </c>
      <c r="BL280" s="92" t="s">
        <v>183</v>
      </c>
      <c r="BM280" s="166" t="s">
        <v>1582</v>
      </c>
    </row>
    <row r="281" spans="2:65" s="99" customFormat="1" ht="24.2" customHeight="1">
      <c r="B281" s="100"/>
      <c r="C281" s="206" t="s">
        <v>1106</v>
      </c>
      <c r="D281" s="206" t="s">
        <v>178</v>
      </c>
      <c r="E281" s="207" t="s">
        <v>2801</v>
      </c>
      <c r="F281" s="208" t="s">
        <v>2802</v>
      </c>
      <c r="G281" s="209" t="s">
        <v>291</v>
      </c>
      <c r="H281" s="210">
        <v>2</v>
      </c>
      <c r="I281" s="4"/>
      <c r="J281" s="211">
        <f t="shared" si="50"/>
        <v>0</v>
      </c>
      <c r="K281" s="208" t="s">
        <v>3</v>
      </c>
      <c r="L281" s="100"/>
      <c r="M281" s="212" t="s">
        <v>3</v>
      </c>
      <c r="N281" s="163" t="s">
        <v>42</v>
      </c>
      <c r="P281" s="164">
        <f t="shared" si="51"/>
        <v>0</v>
      </c>
      <c r="Q281" s="164">
        <v>0</v>
      </c>
      <c r="R281" s="164">
        <f t="shared" si="52"/>
        <v>0</v>
      </c>
      <c r="S281" s="164">
        <v>0</v>
      </c>
      <c r="T281" s="165">
        <f t="shared" si="53"/>
        <v>0</v>
      </c>
      <c r="AR281" s="166" t="s">
        <v>183</v>
      </c>
      <c r="AT281" s="166" t="s">
        <v>178</v>
      </c>
      <c r="AU281" s="166" t="s">
        <v>15</v>
      </c>
      <c r="AY281" s="92" t="s">
        <v>176</v>
      </c>
      <c r="BE281" s="167">
        <f t="shared" si="54"/>
        <v>0</v>
      </c>
      <c r="BF281" s="167">
        <f t="shared" si="55"/>
        <v>0</v>
      </c>
      <c r="BG281" s="167">
        <f t="shared" si="56"/>
        <v>0</v>
      </c>
      <c r="BH281" s="167">
        <f t="shared" si="57"/>
        <v>0</v>
      </c>
      <c r="BI281" s="167">
        <f t="shared" si="58"/>
        <v>0</v>
      </c>
      <c r="BJ281" s="92" t="s">
        <v>15</v>
      </c>
      <c r="BK281" s="167">
        <f t="shared" si="59"/>
        <v>0</v>
      </c>
      <c r="BL281" s="92" t="s">
        <v>183</v>
      </c>
      <c r="BM281" s="166" t="s">
        <v>1591</v>
      </c>
    </row>
    <row r="282" spans="2:65" s="99" customFormat="1" ht="24.2" customHeight="1">
      <c r="B282" s="100"/>
      <c r="C282" s="206" t="s">
        <v>1111</v>
      </c>
      <c r="D282" s="206" t="s">
        <v>178</v>
      </c>
      <c r="E282" s="207" t="s">
        <v>2803</v>
      </c>
      <c r="F282" s="208" t="s">
        <v>2804</v>
      </c>
      <c r="G282" s="209" t="s">
        <v>269</v>
      </c>
      <c r="H282" s="210">
        <v>46.5</v>
      </c>
      <c r="I282" s="4"/>
      <c r="J282" s="211">
        <f t="shared" si="50"/>
        <v>0</v>
      </c>
      <c r="K282" s="208" t="s">
        <v>3</v>
      </c>
      <c r="L282" s="100"/>
      <c r="M282" s="212" t="s">
        <v>3</v>
      </c>
      <c r="N282" s="163" t="s">
        <v>42</v>
      </c>
      <c r="P282" s="164">
        <f t="shared" si="51"/>
        <v>0</v>
      </c>
      <c r="Q282" s="164">
        <v>0</v>
      </c>
      <c r="R282" s="164">
        <f t="shared" si="52"/>
        <v>0</v>
      </c>
      <c r="S282" s="164">
        <v>0</v>
      </c>
      <c r="T282" s="165">
        <f t="shared" si="53"/>
        <v>0</v>
      </c>
      <c r="AR282" s="166" t="s">
        <v>183</v>
      </c>
      <c r="AT282" s="166" t="s">
        <v>178</v>
      </c>
      <c r="AU282" s="166" t="s">
        <v>15</v>
      </c>
      <c r="AY282" s="92" t="s">
        <v>176</v>
      </c>
      <c r="BE282" s="167">
        <f t="shared" si="54"/>
        <v>0</v>
      </c>
      <c r="BF282" s="167">
        <f t="shared" si="55"/>
        <v>0</v>
      </c>
      <c r="BG282" s="167">
        <f t="shared" si="56"/>
        <v>0</v>
      </c>
      <c r="BH282" s="167">
        <f t="shared" si="57"/>
        <v>0</v>
      </c>
      <c r="BI282" s="167">
        <f t="shared" si="58"/>
        <v>0</v>
      </c>
      <c r="BJ282" s="92" t="s">
        <v>15</v>
      </c>
      <c r="BK282" s="167">
        <f t="shared" si="59"/>
        <v>0</v>
      </c>
      <c r="BL282" s="92" t="s">
        <v>183</v>
      </c>
      <c r="BM282" s="166" t="s">
        <v>1607</v>
      </c>
    </row>
    <row r="283" spans="2:65" s="99" customFormat="1" ht="24.2" customHeight="1">
      <c r="B283" s="100"/>
      <c r="C283" s="206" t="s">
        <v>1115</v>
      </c>
      <c r="D283" s="206" t="s">
        <v>178</v>
      </c>
      <c r="E283" s="207" t="s">
        <v>2805</v>
      </c>
      <c r="F283" s="208" t="s">
        <v>2780</v>
      </c>
      <c r="G283" s="209" t="s">
        <v>1632</v>
      </c>
      <c r="H283" s="11"/>
      <c r="I283" s="4"/>
      <c r="J283" s="211">
        <f t="shared" si="50"/>
        <v>0</v>
      </c>
      <c r="K283" s="208" t="s">
        <v>3</v>
      </c>
      <c r="L283" s="100"/>
      <c r="M283" s="212" t="s">
        <v>3</v>
      </c>
      <c r="N283" s="163" t="s">
        <v>42</v>
      </c>
      <c r="P283" s="164">
        <f t="shared" si="51"/>
        <v>0</v>
      </c>
      <c r="Q283" s="164">
        <v>0</v>
      </c>
      <c r="R283" s="164">
        <f t="shared" si="52"/>
        <v>0</v>
      </c>
      <c r="S283" s="164">
        <v>0</v>
      </c>
      <c r="T283" s="165">
        <f t="shared" si="53"/>
        <v>0</v>
      </c>
      <c r="AR283" s="166" t="s">
        <v>183</v>
      </c>
      <c r="AT283" s="166" t="s">
        <v>178</v>
      </c>
      <c r="AU283" s="166" t="s">
        <v>15</v>
      </c>
      <c r="AY283" s="92" t="s">
        <v>176</v>
      </c>
      <c r="BE283" s="167">
        <f t="shared" si="54"/>
        <v>0</v>
      </c>
      <c r="BF283" s="167">
        <f t="shared" si="55"/>
        <v>0</v>
      </c>
      <c r="BG283" s="167">
        <f t="shared" si="56"/>
        <v>0</v>
      </c>
      <c r="BH283" s="167">
        <f t="shared" si="57"/>
        <v>0</v>
      </c>
      <c r="BI283" s="167">
        <f t="shared" si="58"/>
        <v>0</v>
      </c>
      <c r="BJ283" s="92" t="s">
        <v>15</v>
      </c>
      <c r="BK283" s="167">
        <f t="shared" si="59"/>
        <v>0</v>
      </c>
      <c r="BL283" s="92" t="s">
        <v>183</v>
      </c>
      <c r="BM283" s="166" t="s">
        <v>1617</v>
      </c>
    </row>
    <row r="284" spans="2:63" s="151" customFormat="1" ht="25.9" customHeight="1">
      <c r="B284" s="152"/>
      <c r="D284" s="153" t="s">
        <v>70</v>
      </c>
      <c r="E284" s="154" t="s">
        <v>2806</v>
      </c>
      <c r="F284" s="154" t="s">
        <v>2807</v>
      </c>
      <c r="I284" s="3"/>
      <c r="J284" s="155">
        <f>BK284</f>
        <v>0</v>
      </c>
      <c r="L284" s="152"/>
      <c r="M284" s="156"/>
      <c r="P284" s="157">
        <f>SUM(P285:P306)</f>
        <v>0</v>
      </c>
      <c r="R284" s="157">
        <f>SUM(R285:R306)</f>
        <v>0</v>
      </c>
      <c r="T284" s="158">
        <f>SUM(T285:T306)</f>
        <v>0</v>
      </c>
      <c r="AR284" s="153" t="s">
        <v>79</v>
      </c>
      <c r="AT284" s="159" t="s">
        <v>70</v>
      </c>
      <c r="AU284" s="159" t="s">
        <v>71</v>
      </c>
      <c r="AY284" s="153" t="s">
        <v>176</v>
      </c>
      <c r="BK284" s="160">
        <f>SUM(BK285:BK306)</f>
        <v>0</v>
      </c>
    </row>
    <row r="285" spans="2:65" s="99" customFormat="1" ht="37.9" customHeight="1">
      <c r="B285" s="100"/>
      <c r="C285" s="206" t="s">
        <v>1123</v>
      </c>
      <c r="D285" s="206" t="s">
        <v>178</v>
      </c>
      <c r="E285" s="207" t="s">
        <v>2808</v>
      </c>
      <c r="F285" s="208" t="s">
        <v>2809</v>
      </c>
      <c r="G285" s="209" t="s">
        <v>2778</v>
      </c>
      <c r="H285" s="210">
        <v>1</v>
      </c>
      <c r="I285" s="4"/>
      <c r="J285" s="211">
        <f aca="true" t="shared" si="60" ref="J285:J306">ROUND(I285*H285,2)</f>
        <v>0</v>
      </c>
      <c r="K285" s="208" t="s">
        <v>3</v>
      </c>
      <c r="L285" s="100"/>
      <c r="M285" s="212" t="s">
        <v>3</v>
      </c>
      <c r="N285" s="163" t="s">
        <v>42</v>
      </c>
      <c r="P285" s="164">
        <f aca="true" t="shared" si="61" ref="P285:P306">O285*H285</f>
        <v>0</v>
      </c>
      <c r="Q285" s="164">
        <v>0</v>
      </c>
      <c r="R285" s="164">
        <f aca="true" t="shared" si="62" ref="R285:R306">Q285*H285</f>
        <v>0</v>
      </c>
      <c r="S285" s="164">
        <v>0</v>
      </c>
      <c r="T285" s="165">
        <f aca="true" t="shared" si="63" ref="T285:T306">S285*H285</f>
        <v>0</v>
      </c>
      <c r="AR285" s="166" t="s">
        <v>288</v>
      </c>
      <c r="AT285" s="166" t="s">
        <v>178</v>
      </c>
      <c r="AU285" s="166" t="s">
        <v>15</v>
      </c>
      <c r="AY285" s="92" t="s">
        <v>176</v>
      </c>
      <c r="BE285" s="167">
        <f aca="true" t="shared" si="64" ref="BE285:BE306">IF(N285="základní",J285,0)</f>
        <v>0</v>
      </c>
      <c r="BF285" s="167">
        <f aca="true" t="shared" si="65" ref="BF285:BF306">IF(N285="snížená",J285,0)</f>
        <v>0</v>
      </c>
      <c r="BG285" s="167">
        <f aca="true" t="shared" si="66" ref="BG285:BG306">IF(N285="zákl. přenesená",J285,0)</f>
        <v>0</v>
      </c>
      <c r="BH285" s="167">
        <f aca="true" t="shared" si="67" ref="BH285:BH306">IF(N285="sníž. přenesená",J285,0)</f>
        <v>0</v>
      </c>
      <c r="BI285" s="167">
        <f aca="true" t="shared" si="68" ref="BI285:BI306">IF(N285="nulová",J285,0)</f>
        <v>0</v>
      </c>
      <c r="BJ285" s="92" t="s">
        <v>15</v>
      </c>
      <c r="BK285" s="167">
        <f aca="true" t="shared" si="69" ref="BK285:BK306">ROUND(I285*H285,2)</f>
        <v>0</v>
      </c>
      <c r="BL285" s="92" t="s">
        <v>288</v>
      </c>
      <c r="BM285" s="166" t="s">
        <v>1625</v>
      </c>
    </row>
    <row r="286" spans="2:65" s="99" customFormat="1" ht="37.9" customHeight="1">
      <c r="B286" s="100"/>
      <c r="C286" s="206" t="s">
        <v>1128</v>
      </c>
      <c r="D286" s="206" t="s">
        <v>178</v>
      </c>
      <c r="E286" s="207" t="s">
        <v>2810</v>
      </c>
      <c r="F286" s="208" t="s">
        <v>2811</v>
      </c>
      <c r="G286" s="209" t="s">
        <v>2778</v>
      </c>
      <c r="H286" s="210">
        <v>5</v>
      </c>
      <c r="I286" s="4"/>
      <c r="J286" s="211">
        <f t="shared" si="60"/>
        <v>0</v>
      </c>
      <c r="K286" s="208" t="s">
        <v>3</v>
      </c>
      <c r="L286" s="100"/>
      <c r="M286" s="212" t="s">
        <v>3</v>
      </c>
      <c r="N286" s="163" t="s">
        <v>42</v>
      </c>
      <c r="P286" s="164">
        <f t="shared" si="61"/>
        <v>0</v>
      </c>
      <c r="Q286" s="164">
        <v>0</v>
      </c>
      <c r="R286" s="164">
        <f t="shared" si="62"/>
        <v>0</v>
      </c>
      <c r="S286" s="164">
        <v>0</v>
      </c>
      <c r="T286" s="165">
        <f t="shared" si="63"/>
        <v>0</v>
      </c>
      <c r="AR286" s="166" t="s">
        <v>288</v>
      </c>
      <c r="AT286" s="166" t="s">
        <v>178</v>
      </c>
      <c r="AU286" s="166" t="s">
        <v>15</v>
      </c>
      <c r="AY286" s="92" t="s">
        <v>176</v>
      </c>
      <c r="BE286" s="167">
        <f t="shared" si="64"/>
        <v>0</v>
      </c>
      <c r="BF286" s="167">
        <f t="shared" si="65"/>
        <v>0</v>
      </c>
      <c r="BG286" s="167">
        <f t="shared" si="66"/>
        <v>0</v>
      </c>
      <c r="BH286" s="167">
        <f t="shared" si="67"/>
        <v>0</v>
      </c>
      <c r="BI286" s="167">
        <f t="shared" si="68"/>
        <v>0</v>
      </c>
      <c r="BJ286" s="92" t="s">
        <v>15</v>
      </c>
      <c r="BK286" s="167">
        <f t="shared" si="69"/>
        <v>0</v>
      </c>
      <c r="BL286" s="92" t="s">
        <v>288</v>
      </c>
      <c r="BM286" s="166" t="s">
        <v>1637</v>
      </c>
    </row>
    <row r="287" spans="2:65" s="99" customFormat="1" ht="37.9" customHeight="1">
      <c r="B287" s="100"/>
      <c r="C287" s="206" t="s">
        <v>1133</v>
      </c>
      <c r="D287" s="206" t="s">
        <v>178</v>
      </c>
      <c r="E287" s="207" t="s">
        <v>2812</v>
      </c>
      <c r="F287" s="208" t="s">
        <v>2813</v>
      </c>
      <c r="G287" s="209" t="s">
        <v>2778</v>
      </c>
      <c r="H287" s="210">
        <v>2</v>
      </c>
      <c r="I287" s="4"/>
      <c r="J287" s="211">
        <f t="shared" si="60"/>
        <v>0</v>
      </c>
      <c r="K287" s="208" t="s">
        <v>3</v>
      </c>
      <c r="L287" s="100"/>
      <c r="M287" s="212" t="s">
        <v>3</v>
      </c>
      <c r="N287" s="163" t="s">
        <v>42</v>
      </c>
      <c r="P287" s="164">
        <f t="shared" si="61"/>
        <v>0</v>
      </c>
      <c r="Q287" s="164">
        <v>0</v>
      </c>
      <c r="R287" s="164">
        <f t="shared" si="62"/>
        <v>0</v>
      </c>
      <c r="S287" s="164">
        <v>0</v>
      </c>
      <c r="T287" s="165">
        <f t="shared" si="63"/>
        <v>0</v>
      </c>
      <c r="AR287" s="166" t="s">
        <v>288</v>
      </c>
      <c r="AT287" s="166" t="s">
        <v>178</v>
      </c>
      <c r="AU287" s="166" t="s">
        <v>15</v>
      </c>
      <c r="AY287" s="92" t="s">
        <v>176</v>
      </c>
      <c r="BE287" s="167">
        <f t="shared" si="64"/>
        <v>0</v>
      </c>
      <c r="BF287" s="167">
        <f t="shared" si="65"/>
        <v>0</v>
      </c>
      <c r="BG287" s="167">
        <f t="shared" si="66"/>
        <v>0</v>
      </c>
      <c r="BH287" s="167">
        <f t="shared" si="67"/>
        <v>0</v>
      </c>
      <c r="BI287" s="167">
        <f t="shared" si="68"/>
        <v>0</v>
      </c>
      <c r="BJ287" s="92" t="s">
        <v>15</v>
      </c>
      <c r="BK287" s="167">
        <f t="shared" si="69"/>
        <v>0</v>
      </c>
      <c r="BL287" s="92" t="s">
        <v>288</v>
      </c>
      <c r="BM287" s="166" t="s">
        <v>1645</v>
      </c>
    </row>
    <row r="288" spans="2:65" s="99" customFormat="1" ht="37.9" customHeight="1">
      <c r="B288" s="100"/>
      <c r="C288" s="206" t="s">
        <v>1142</v>
      </c>
      <c r="D288" s="206" t="s">
        <v>178</v>
      </c>
      <c r="E288" s="207" t="s">
        <v>2814</v>
      </c>
      <c r="F288" s="208" t="s">
        <v>2815</v>
      </c>
      <c r="G288" s="209" t="s">
        <v>2778</v>
      </c>
      <c r="H288" s="210">
        <v>1</v>
      </c>
      <c r="I288" s="4"/>
      <c r="J288" s="211">
        <f t="shared" si="60"/>
        <v>0</v>
      </c>
      <c r="K288" s="208" t="s">
        <v>3</v>
      </c>
      <c r="L288" s="100"/>
      <c r="M288" s="212" t="s">
        <v>3</v>
      </c>
      <c r="N288" s="163" t="s">
        <v>42</v>
      </c>
      <c r="P288" s="164">
        <f t="shared" si="61"/>
        <v>0</v>
      </c>
      <c r="Q288" s="164">
        <v>0</v>
      </c>
      <c r="R288" s="164">
        <f t="shared" si="62"/>
        <v>0</v>
      </c>
      <c r="S288" s="164">
        <v>0</v>
      </c>
      <c r="T288" s="165">
        <f t="shared" si="63"/>
        <v>0</v>
      </c>
      <c r="AR288" s="166" t="s">
        <v>288</v>
      </c>
      <c r="AT288" s="166" t="s">
        <v>178</v>
      </c>
      <c r="AU288" s="166" t="s">
        <v>15</v>
      </c>
      <c r="AY288" s="92" t="s">
        <v>176</v>
      </c>
      <c r="BE288" s="167">
        <f t="shared" si="64"/>
        <v>0</v>
      </c>
      <c r="BF288" s="167">
        <f t="shared" si="65"/>
        <v>0</v>
      </c>
      <c r="BG288" s="167">
        <f t="shared" si="66"/>
        <v>0</v>
      </c>
      <c r="BH288" s="167">
        <f t="shared" si="67"/>
        <v>0</v>
      </c>
      <c r="BI288" s="167">
        <f t="shared" si="68"/>
        <v>0</v>
      </c>
      <c r="BJ288" s="92" t="s">
        <v>15</v>
      </c>
      <c r="BK288" s="167">
        <f t="shared" si="69"/>
        <v>0</v>
      </c>
      <c r="BL288" s="92" t="s">
        <v>288</v>
      </c>
      <c r="BM288" s="166" t="s">
        <v>1653</v>
      </c>
    </row>
    <row r="289" spans="2:65" s="99" customFormat="1" ht="37.9" customHeight="1">
      <c r="B289" s="100"/>
      <c r="C289" s="206" t="s">
        <v>1150</v>
      </c>
      <c r="D289" s="206" t="s">
        <v>178</v>
      </c>
      <c r="E289" s="207" t="s">
        <v>2816</v>
      </c>
      <c r="F289" s="208" t="s">
        <v>2817</v>
      </c>
      <c r="G289" s="209" t="s">
        <v>2778</v>
      </c>
      <c r="H289" s="210">
        <v>1</v>
      </c>
      <c r="I289" s="4"/>
      <c r="J289" s="211">
        <f t="shared" si="60"/>
        <v>0</v>
      </c>
      <c r="K289" s="208" t="s">
        <v>3</v>
      </c>
      <c r="L289" s="100"/>
      <c r="M289" s="212" t="s">
        <v>3</v>
      </c>
      <c r="N289" s="163" t="s">
        <v>42</v>
      </c>
      <c r="P289" s="164">
        <f t="shared" si="61"/>
        <v>0</v>
      </c>
      <c r="Q289" s="164">
        <v>0</v>
      </c>
      <c r="R289" s="164">
        <f t="shared" si="62"/>
        <v>0</v>
      </c>
      <c r="S289" s="164">
        <v>0</v>
      </c>
      <c r="T289" s="165">
        <f t="shared" si="63"/>
        <v>0</v>
      </c>
      <c r="AR289" s="166" t="s">
        <v>288</v>
      </c>
      <c r="AT289" s="166" t="s">
        <v>178</v>
      </c>
      <c r="AU289" s="166" t="s">
        <v>15</v>
      </c>
      <c r="AY289" s="92" t="s">
        <v>176</v>
      </c>
      <c r="BE289" s="167">
        <f t="shared" si="64"/>
        <v>0</v>
      </c>
      <c r="BF289" s="167">
        <f t="shared" si="65"/>
        <v>0</v>
      </c>
      <c r="BG289" s="167">
        <f t="shared" si="66"/>
        <v>0</v>
      </c>
      <c r="BH289" s="167">
        <f t="shared" si="67"/>
        <v>0</v>
      </c>
      <c r="BI289" s="167">
        <f t="shared" si="68"/>
        <v>0</v>
      </c>
      <c r="BJ289" s="92" t="s">
        <v>15</v>
      </c>
      <c r="BK289" s="167">
        <f t="shared" si="69"/>
        <v>0</v>
      </c>
      <c r="BL289" s="92" t="s">
        <v>288</v>
      </c>
      <c r="BM289" s="166" t="s">
        <v>1661</v>
      </c>
    </row>
    <row r="290" spans="2:65" s="99" customFormat="1" ht="49.15" customHeight="1">
      <c r="B290" s="100"/>
      <c r="C290" s="206" t="s">
        <v>1158</v>
      </c>
      <c r="D290" s="206" t="s">
        <v>178</v>
      </c>
      <c r="E290" s="207" t="s">
        <v>2818</v>
      </c>
      <c r="F290" s="208" t="s">
        <v>2819</v>
      </c>
      <c r="G290" s="209" t="s">
        <v>2778</v>
      </c>
      <c r="H290" s="210">
        <v>8</v>
      </c>
      <c r="I290" s="4"/>
      <c r="J290" s="211">
        <f t="shared" si="60"/>
        <v>0</v>
      </c>
      <c r="K290" s="208" t="s">
        <v>3</v>
      </c>
      <c r="L290" s="100"/>
      <c r="M290" s="212" t="s">
        <v>3</v>
      </c>
      <c r="N290" s="163" t="s">
        <v>42</v>
      </c>
      <c r="P290" s="164">
        <f t="shared" si="61"/>
        <v>0</v>
      </c>
      <c r="Q290" s="164">
        <v>0</v>
      </c>
      <c r="R290" s="164">
        <f t="shared" si="62"/>
        <v>0</v>
      </c>
      <c r="S290" s="164">
        <v>0</v>
      </c>
      <c r="T290" s="165">
        <f t="shared" si="63"/>
        <v>0</v>
      </c>
      <c r="AR290" s="166" t="s">
        <v>288</v>
      </c>
      <c r="AT290" s="166" t="s">
        <v>178</v>
      </c>
      <c r="AU290" s="166" t="s">
        <v>15</v>
      </c>
      <c r="AY290" s="92" t="s">
        <v>176</v>
      </c>
      <c r="BE290" s="167">
        <f t="shared" si="64"/>
        <v>0</v>
      </c>
      <c r="BF290" s="167">
        <f t="shared" si="65"/>
        <v>0</v>
      </c>
      <c r="BG290" s="167">
        <f t="shared" si="66"/>
        <v>0</v>
      </c>
      <c r="BH290" s="167">
        <f t="shared" si="67"/>
        <v>0</v>
      </c>
      <c r="BI290" s="167">
        <f t="shared" si="68"/>
        <v>0</v>
      </c>
      <c r="BJ290" s="92" t="s">
        <v>15</v>
      </c>
      <c r="BK290" s="167">
        <f t="shared" si="69"/>
        <v>0</v>
      </c>
      <c r="BL290" s="92" t="s">
        <v>288</v>
      </c>
      <c r="BM290" s="166" t="s">
        <v>1669</v>
      </c>
    </row>
    <row r="291" spans="2:65" s="99" customFormat="1" ht="66.75" customHeight="1">
      <c r="B291" s="100"/>
      <c r="C291" s="206" t="s">
        <v>1163</v>
      </c>
      <c r="D291" s="206" t="s">
        <v>178</v>
      </c>
      <c r="E291" s="207" t="s">
        <v>2820</v>
      </c>
      <c r="F291" s="208" t="s">
        <v>2821</v>
      </c>
      <c r="G291" s="209" t="s">
        <v>291</v>
      </c>
      <c r="H291" s="210">
        <v>1</v>
      </c>
      <c r="I291" s="4"/>
      <c r="J291" s="211">
        <f t="shared" si="60"/>
        <v>0</v>
      </c>
      <c r="K291" s="208" t="s">
        <v>3</v>
      </c>
      <c r="L291" s="100"/>
      <c r="M291" s="212" t="s">
        <v>3</v>
      </c>
      <c r="N291" s="163" t="s">
        <v>42</v>
      </c>
      <c r="P291" s="164">
        <f t="shared" si="61"/>
        <v>0</v>
      </c>
      <c r="Q291" s="164">
        <v>0</v>
      </c>
      <c r="R291" s="164">
        <f t="shared" si="62"/>
        <v>0</v>
      </c>
      <c r="S291" s="164">
        <v>0</v>
      </c>
      <c r="T291" s="165">
        <f t="shared" si="63"/>
        <v>0</v>
      </c>
      <c r="AR291" s="166" t="s">
        <v>288</v>
      </c>
      <c r="AT291" s="166" t="s">
        <v>178</v>
      </c>
      <c r="AU291" s="166" t="s">
        <v>15</v>
      </c>
      <c r="AY291" s="92" t="s">
        <v>176</v>
      </c>
      <c r="BE291" s="167">
        <f t="shared" si="64"/>
        <v>0</v>
      </c>
      <c r="BF291" s="167">
        <f t="shared" si="65"/>
        <v>0</v>
      </c>
      <c r="BG291" s="167">
        <f t="shared" si="66"/>
        <v>0</v>
      </c>
      <c r="BH291" s="167">
        <f t="shared" si="67"/>
        <v>0</v>
      </c>
      <c r="BI291" s="167">
        <f t="shared" si="68"/>
        <v>0</v>
      </c>
      <c r="BJ291" s="92" t="s">
        <v>15</v>
      </c>
      <c r="BK291" s="167">
        <f t="shared" si="69"/>
        <v>0</v>
      </c>
      <c r="BL291" s="92" t="s">
        <v>288</v>
      </c>
      <c r="BM291" s="166" t="s">
        <v>1677</v>
      </c>
    </row>
    <row r="292" spans="2:65" s="99" customFormat="1" ht="37.9" customHeight="1">
      <c r="B292" s="100"/>
      <c r="C292" s="206" t="s">
        <v>1168</v>
      </c>
      <c r="D292" s="206" t="s">
        <v>178</v>
      </c>
      <c r="E292" s="207" t="s">
        <v>2822</v>
      </c>
      <c r="F292" s="208" t="s">
        <v>2823</v>
      </c>
      <c r="G292" s="209" t="s">
        <v>291</v>
      </c>
      <c r="H292" s="210">
        <v>13</v>
      </c>
      <c r="I292" s="4"/>
      <c r="J292" s="211">
        <f t="shared" si="60"/>
        <v>0</v>
      </c>
      <c r="K292" s="208" t="s">
        <v>3</v>
      </c>
      <c r="L292" s="100"/>
      <c r="M292" s="212" t="s">
        <v>3</v>
      </c>
      <c r="N292" s="163" t="s">
        <v>42</v>
      </c>
      <c r="P292" s="164">
        <f t="shared" si="61"/>
        <v>0</v>
      </c>
      <c r="Q292" s="164">
        <v>0</v>
      </c>
      <c r="R292" s="164">
        <f t="shared" si="62"/>
        <v>0</v>
      </c>
      <c r="S292" s="164">
        <v>0</v>
      </c>
      <c r="T292" s="165">
        <f t="shared" si="63"/>
        <v>0</v>
      </c>
      <c r="AR292" s="166" t="s">
        <v>288</v>
      </c>
      <c r="AT292" s="166" t="s">
        <v>178</v>
      </c>
      <c r="AU292" s="166" t="s">
        <v>15</v>
      </c>
      <c r="AY292" s="92" t="s">
        <v>176</v>
      </c>
      <c r="BE292" s="167">
        <f t="shared" si="64"/>
        <v>0</v>
      </c>
      <c r="BF292" s="167">
        <f t="shared" si="65"/>
        <v>0</v>
      </c>
      <c r="BG292" s="167">
        <f t="shared" si="66"/>
        <v>0</v>
      </c>
      <c r="BH292" s="167">
        <f t="shared" si="67"/>
        <v>0</v>
      </c>
      <c r="BI292" s="167">
        <f t="shared" si="68"/>
        <v>0</v>
      </c>
      <c r="BJ292" s="92" t="s">
        <v>15</v>
      </c>
      <c r="BK292" s="167">
        <f t="shared" si="69"/>
        <v>0</v>
      </c>
      <c r="BL292" s="92" t="s">
        <v>288</v>
      </c>
      <c r="BM292" s="166" t="s">
        <v>1685</v>
      </c>
    </row>
    <row r="293" spans="2:65" s="99" customFormat="1" ht="37.9" customHeight="1">
      <c r="B293" s="100"/>
      <c r="C293" s="206" t="s">
        <v>1173</v>
      </c>
      <c r="D293" s="206" t="s">
        <v>178</v>
      </c>
      <c r="E293" s="207" t="s">
        <v>2824</v>
      </c>
      <c r="F293" s="208" t="s">
        <v>2825</v>
      </c>
      <c r="G293" s="209" t="s">
        <v>291</v>
      </c>
      <c r="H293" s="210">
        <v>4</v>
      </c>
      <c r="I293" s="4"/>
      <c r="J293" s="211">
        <f t="shared" si="60"/>
        <v>0</v>
      </c>
      <c r="K293" s="208" t="s">
        <v>3</v>
      </c>
      <c r="L293" s="100"/>
      <c r="M293" s="212" t="s">
        <v>3</v>
      </c>
      <c r="N293" s="163" t="s">
        <v>42</v>
      </c>
      <c r="P293" s="164">
        <f t="shared" si="61"/>
        <v>0</v>
      </c>
      <c r="Q293" s="164">
        <v>0</v>
      </c>
      <c r="R293" s="164">
        <f t="shared" si="62"/>
        <v>0</v>
      </c>
      <c r="S293" s="164">
        <v>0</v>
      </c>
      <c r="T293" s="165">
        <f t="shared" si="63"/>
        <v>0</v>
      </c>
      <c r="AR293" s="166" t="s">
        <v>288</v>
      </c>
      <c r="AT293" s="166" t="s">
        <v>178</v>
      </c>
      <c r="AU293" s="166" t="s">
        <v>15</v>
      </c>
      <c r="AY293" s="92" t="s">
        <v>176</v>
      </c>
      <c r="BE293" s="167">
        <f t="shared" si="64"/>
        <v>0</v>
      </c>
      <c r="BF293" s="167">
        <f t="shared" si="65"/>
        <v>0</v>
      </c>
      <c r="BG293" s="167">
        <f t="shared" si="66"/>
        <v>0</v>
      </c>
      <c r="BH293" s="167">
        <f t="shared" si="67"/>
        <v>0</v>
      </c>
      <c r="BI293" s="167">
        <f t="shared" si="68"/>
        <v>0</v>
      </c>
      <c r="BJ293" s="92" t="s">
        <v>15</v>
      </c>
      <c r="BK293" s="167">
        <f t="shared" si="69"/>
        <v>0</v>
      </c>
      <c r="BL293" s="92" t="s">
        <v>288</v>
      </c>
      <c r="BM293" s="166" t="s">
        <v>1693</v>
      </c>
    </row>
    <row r="294" spans="2:65" s="99" customFormat="1" ht="55.5" customHeight="1">
      <c r="B294" s="100"/>
      <c r="C294" s="206" t="s">
        <v>1180</v>
      </c>
      <c r="D294" s="206" t="s">
        <v>178</v>
      </c>
      <c r="E294" s="207" t="s">
        <v>2826</v>
      </c>
      <c r="F294" s="208" t="s">
        <v>2827</v>
      </c>
      <c r="G294" s="209" t="s">
        <v>291</v>
      </c>
      <c r="H294" s="210">
        <v>1</v>
      </c>
      <c r="I294" s="4"/>
      <c r="J294" s="211">
        <f t="shared" si="60"/>
        <v>0</v>
      </c>
      <c r="K294" s="208" t="s">
        <v>3</v>
      </c>
      <c r="L294" s="100"/>
      <c r="M294" s="212" t="s">
        <v>3</v>
      </c>
      <c r="N294" s="163" t="s">
        <v>42</v>
      </c>
      <c r="P294" s="164">
        <f t="shared" si="61"/>
        <v>0</v>
      </c>
      <c r="Q294" s="164">
        <v>0</v>
      </c>
      <c r="R294" s="164">
        <f t="shared" si="62"/>
        <v>0</v>
      </c>
      <c r="S294" s="164">
        <v>0</v>
      </c>
      <c r="T294" s="165">
        <f t="shared" si="63"/>
        <v>0</v>
      </c>
      <c r="AR294" s="166" t="s">
        <v>288</v>
      </c>
      <c r="AT294" s="166" t="s">
        <v>178</v>
      </c>
      <c r="AU294" s="166" t="s">
        <v>15</v>
      </c>
      <c r="AY294" s="92" t="s">
        <v>176</v>
      </c>
      <c r="BE294" s="167">
        <f t="shared" si="64"/>
        <v>0</v>
      </c>
      <c r="BF294" s="167">
        <f t="shared" si="65"/>
        <v>0</v>
      </c>
      <c r="BG294" s="167">
        <f t="shared" si="66"/>
        <v>0</v>
      </c>
      <c r="BH294" s="167">
        <f t="shared" si="67"/>
        <v>0</v>
      </c>
      <c r="BI294" s="167">
        <f t="shared" si="68"/>
        <v>0</v>
      </c>
      <c r="BJ294" s="92" t="s">
        <v>15</v>
      </c>
      <c r="BK294" s="167">
        <f t="shared" si="69"/>
        <v>0</v>
      </c>
      <c r="BL294" s="92" t="s">
        <v>288</v>
      </c>
      <c r="BM294" s="166" t="s">
        <v>1701</v>
      </c>
    </row>
    <row r="295" spans="2:65" s="99" customFormat="1" ht="76.35" customHeight="1">
      <c r="B295" s="100"/>
      <c r="C295" s="206" t="s">
        <v>1186</v>
      </c>
      <c r="D295" s="206" t="s">
        <v>178</v>
      </c>
      <c r="E295" s="207" t="s">
        <v>2828</v>
      </c>
      <c r="F295" s="208" t="s">
        <v>2829</v>
      </c>
      <c r="G295" s="209" t="s">
        <v>291</v>
      </c>
      <c r="H295" s="210">
        <v>2</v>
      </c>
      <c r="I295" s="4"/>
      <c r="J295" s="211">
        <f t="shared" si="60"/>
        <v>0</v>
      </c>
      <c r="K295" s="208" t="s">
        <v>3</v>
      </c>
      <c r="L295" s="100"/>
      <c r="M295" s="212" t="s">
        <v>3</v>
      </c>
      <c r="N295" s="163" t="s">
        <v>42</v>
      </c>
      <c r="P295" s="164">
        <f t="shared" si="61"/>
        <v>0</v>
      </c>
      <c r="Q295" s="164">
        <v>0</v>
      </c>
      <c r="R295" s="164">
        <f t="shared" si="62"/>
        <v>0</v>
      </c>
      <c r="S295" s="164">
        <v>0</v>
      </c>
      <c r="T295" s="165">
        <f t="shared" si="63"/>
        <v>0</v>
      </c>
      <c r="AR295" s="166" t="s">
        <v>288</v>
      </c>
      <c r="AT295" s="166" t="s">
        <v>178</v>
      </c>
      <c r="AU295" s="166" t="s">
        <v>15</v>
      </c>
      <c r="AY295" s="92" t="s">
        <v>176</v>
      </c>
      <c r="BE295" s="167">
        <f t="shared" si="64"/>
        <v>0</v>
      </c>
      <c r="BF295" s="167">
        <f t="shared" si="65"/>
        <v>0</v>
      </c>
      <c r="BG295" s="167">
        <f t="shared" si="66"/>
        <v>0</v>
      </c>
      <c r="BH295" s="167">
        <f t="shared" si="67"/>
        <v>0</v>
      </c>
      <c r="BI295" s="167">
        <f t="shared" si="68"/>
        <v>0</v>
      </c>
      <c r="BJ295" s="92" t="s">
        <v>15</v>
      </c>
      <c r="BK295" s="167">
        <f t="shared" si="69"/>
        <v>0</v>
      </c>
      <c r="BL295" s="92" t="s">
        <v>288</v>
      </c>
      <c r="BM295" s="166" t="s">
        <v>1709</v>
      </c>
    </row>
    <row r="296" spans="2:65" s="99" customFormat="1" ht="24.2" customHeight="1">
      <c r="B296" s="100"/>
      <c r="C296" s="206" t="s">
        <v>1191</v>
      </c>
      <c r="D296" s="206" t="s">
        <v>178</v>
      </c>
      <c r="E296" s="207" t="s">
        <v>2830</v>
      </c>
      <c r="F296" s="208" t="s">
        <v>2831</v>
      </c>
      <c r="G296" s="209" t="s">
        <v>291</v>
      </c>
      <c r="H296" s="210">
        <v>0</v>
      </c>
      <c r="I296" s="4"/>
      <c r="J296" s="211">
        <f t="shared" si="60"/>
        <v>0</v>
      </c>
      <c r="K296" s="208" t="s">
        <v>3</v>
      </c>
      <c r="L296" s="100"/>
      <c r="M296" s="212" t="s">
        <v>3</v>
      </c>
      <c r="N296" s="163" t="s">
        <v>42</v>
      </c>
      <c r="P296" s="164">
        <f t="shared" si="61"/>
        <v>0</v>
      </c>
      <c r="Q296" s="164">
        <v>0</v>
      </c>
      <c r="R296" s="164">
        <f t="shared" si="62"/>
        <v>0</v>
      </c>
      <c r="S296" s="164">
        <v>0</v>
      </c>
      <c r="T296" s="165">
        <f t="shared" si="63"/>
        <v>0</v>
      </c>
      <c r="AR296" s="166" t="s">
        <v>288</v>
      </c>
      <c r="AT296" s="166" t="s">
        <v>178</v>
      </c>
      <c r="AU296" s="166" t="s">
        <v>15</v>
      </c>
      <c r="AY296" s="92" t="s">
        <v>176</v>
      </c>
      <c r="BE296" s="167">
        <f t="shared" si="64"/>
        <v>0</v>
      </c>
      <c r="BF296" s="167">
        <f t="shared" si="65"/>
        <v>0</v>
      </c>
      <c r="BG296" s="167">
        <f t="shared" si="66"/>
        <v>0</v>
      </c>
      <c r="BH296" s="167">
        <f t="shared" si="67"/>
        <v>0</v>
      </c>
      <c r="BI296" s="167">
        <f t="shared" si="68"/>
        <v>0</v>
      </c>
      <c r="BJ296" s="92" t="s">
        <v>15</v>
      </c>
      <c r="BK296" s="167">
        <f t="shared" si="69"/>
        <v>0</v>
      </c>
      <c r="BL296" s="92" t="s">
        <v>288</v>
      </c>
      <c r="BM296" s="166" t="s">
        <v>1717</v>
      </c>
    </row>
    <row r="297" spans="2:65" s="99" customFormat="1" ht="24.2" customHeight="1">
      <c r="B297" s="100"/>
      <c r="C297" s="206" t="s">
        <v>1196</v>
      </c>
      <c r="D297" s="206" t="s">
        <v>178</v>
      </c>
      <c r="E297" s="207" t="s">
        <v>2832</v>
      </c>
      <c r="F297" s="208" t="s">
        <v>2833</v>
      </c>
      <c r="G297" s="209" t="s">
        <v>291</v>
      </c>
      <c r="H297" s="210">
        <v>2</v>
      </c>
      <c r="I297" s="4"/>
      <c r="J297" s="211">
        <f t="shared" si="60"/>
        <v>0</v>
      </c>
      <c r="K297" s="208" t="s">
        <v>3</v>
      </c>
      <c r="L297" s="100"/>
      <c r="M297" s="212" t="s">
        <v>3</v>
      </c>
      <c r="N297" s="163" t="s">
        <v>42</v>
      </c>
      <c r="P297" s="164">
        <f t="shared" si="61"/>
        <v>0</v>
      </c>
      <c r="Q297" s="164">
        <v>0</v>
      </c>
      <c r="R297" s="164">
        <f t="shared" si="62"/>
        <v>0</v>
      </c>
      <c r="S297" s="164">
        <v>0</v>
      </c>
      <c r="T297" s="165">
        <f t="shared" si="63"/>
        <v>0</v>
      </c>
      <c r="AR297" s="166" t="s">
        <v>288</v>
      </c>
      <c r="AT297" s="166" t="s">
        <v>178</v>
      </c>
      <c r="AU297" s="166" t="s">
        <v>15</v>
      </c>
      <c r="AY297" s="92" t="s">
        <v>176</v>
      </c>
      <c r="BE297" s="167">
        <f t="shared" si="64"/>
        <v>0</v>
      </c>
      <c r="BF297" s="167">
        <f t="shared" si="65"/>
        <v>0</v>
      </c>
      <c r="BG297" s="167">
        <f t="shared" si="66"/>
        <v>0</v>
      </c>
      <c r="BH297" s="167">
        <f t="shared" si="67"/>
        <v>0</v>
      </c>
      <c r="BI297" s="167">
        <f t="shared" si="68"/>
        <v>0</v>
      </c>
      <c r="BJ297" s="92" t="s">
        <v>15</v>
      </c>
      <c r="BK297" s="167">
        <f t="shared" si="69"/>
        <v>0</v>
      </c>
      <c r="BL297" s="92" t="s">
        <v>288</v>
      </c>
      <c r="BM297" s="166" t="s">
        <v>1725</v>
      </c>
    </row>
    <row r="298" spans="2:65" s="99" customFormat="1" ht="33" customHeight="1">
      <c r="B298" s="100"/>
      <c r="C298" s="206" t="s">
        <v>1201</v>
      </c>
      <c r="D298" s="206" t="s">
        <v>178</v>
      </c>
      <c r="E298" s="207" t="s">
        <v>2834</v>
      </c>
      <c r="F298" s="208" t="s">
        <v>2835</v>
      </c>
      <c r="G298" s="209" t="s">
        <v>291</v>
      </c>
      <c r="H298" s="210">
        <v>2</v>
      </c>
      <c r="I298" s="4"/>
      <c r="J298" s="211">
        <f t="shared" si="60"/>
        <v>0</v>
      </c>
      <c r="K298" s="208" t="s">
        <v>3</v>
      </c>
      <c r="L298" s="100"/>
      <c r="M298" s="212" t="s">
        <v>3</v>
      </c>
      <c r="N298" s="163" t="s">
        <v>42</v>
      </c>
      <c r="P298" s="164">
        <f t="shared" si="61"/>
        <v>0</v>
      </c>
      <c r="Q298" s="164">
        <v>0</v>
      </c>
      <c r="R298" s="164">
        <f t="shared" si="62"/>
        <v>0</v>
      </c>
      <c r="S298" s="164">
        <v>0</v>
      </c>
      <c r="T298" s="165">
        <f t="shared" si="63"/>
        <v>0</v>
      </c>
      <c r="AR298" s="166" t="s">
        <v>288</v>
      </c>
      <c r="AT298" s="166" t="s">
        <v>178</v>
      </c>
      <c r="AU298" s="166" t="s">
        <v>15</v>
      </c>
      <c r="AY298" s="92" t="s">
        <v>176</v>
      </c>
      <c r="BE298" s="167">
        <f t="shared" si="64"/>
        <v>0</v>
      </c>
      <c r="BF298" s="167">
        <f t="shared" si="65"/>
        <v>0</v>
      </c>
      <c r="BG298" s="167">
        <f t="shared" si="66"/>
        <v>0</v>
      </c>
      <c r="BH298" s="167">
        <f t="shared" si="67"/>
        <v>0</v>
      </c>
      <c r="BI298" s="167">
        <f t="shared" si="68"/>
        <v>0</v>
      </c>
      <c r="BJ298" s="92" t="s">
        <v>15</v>
      </c>
      <c r="BK298" s="167">
        <f t="shared" si="69"/>
        <v>0</v>
      </c>
      <c r="BL298" s="92" t="s">
        <v>288</v>
      </c>
      <c r="BM298" s="166" t="s">
        <v>1733</v>
      </c>
    </row>
    <row r="299" spans="2:65" s="99" customFormat="1" ht="24.2" customHeight="1">
      <c r="B299" s="100"/>
      <c r="C299" s="206" t="s">
        <v>1207</v>
      </c>
      <c r="D299" s="206" t="s">
        <v>178</v>
      </c>
      <c r="E299" s="207" t="s">
        <v>2836</v>
      </c>
      <c r="F299" s="208" t="s">
        <v>2837</v>
      </c>
      <c r="G299" s="209" t="s">
        <v>291</v>
      </c>
      <c r="H299" s="210">
        <v>36</v>
      </c>
      <c r="I299" s="4"/>
      <c r="J299" s="211">
        <f t="shared" si="60"/>
        <v>0</v>
      </c>
      <c r="K299" s="208" t="s">
        <v>3</v>
      </c>
      <c r="L299" s="100"/>
      <c r="M299" s="212" t="s">
        <v>3</v>
      </c>
      <c r="N299" s="163" t="s">
        <v>42</v>
      </c>
      <c r="P299" s="164">
        <f t="shared" si="61"/>
        <v>0</v>
      </c>
      <c r="Q299" s="164">
        <v>0</v>
      </c>
      <c r="R299" s="164">
        <f t="shared" si="62"/>
        <v>0</v>
      </c>
      <c r="S299" s="164">
        <v>0</v>
      </c>
      <c r="T299" s="165">
        <f t="shared" si="63"/>
        <v>0</v>
      </c>
      <c r="AR299" s="166" t="s">
        <v>288</v>
      </c>
      <c r="AT299" s="166" t="s">
        <v>178</v>
      </c>
      <c r="AU299" s="166" t="s">
        <v>15</v>
      </c>
      <c r="AY299" s="92" t="s">
        <v>176</v>
      </c>
      <c r="BE299" s="167">
        <f t="shared" si="64"/>
        <v>0</v>
      </c>
      <c r="BF299" s="167">
        <f t="shared" si="65"/>
        <v>0</v>
      </c>
      <c r="BG299" s="167">
        <f t="shared" si="66"/>
        <v>0</v>
      </c>
      <c r="BH299" s="167">
        <f t="shared" si="67"/>
        <v>0</v>
      </c>
      <c r="BI299" s="167">
        <f t="shared" si="68"/>
        <v>0</v>
      </c>
      <c r="BJ299" s="92" t="s">
        <v>15</v>
      </c>
      <c r="BK299" s="167">
        <f t="shared" si="69"/>
        <v>0</v>
      </c>
      <c r="BL299" s="92" t="s">
        <v>288</v>
      </c>
      <c r="BM299" s="166" t="s">
        <v>1741</v>
      </c>
    </row>
    <row r="300" spans="2:65" s="99" customFormat="1" ht="24.2" customHeight="1">
      <c r="B300" s="100"/>
      <c r="C300" s="206" t="s">
        <v>1213</v>
      </c>
      <c r="D300" s="206" t="s">
        <v>178</v>
      </c>
      <c r="E300" s="207" t="s">
        <v>2838</v>
      </c>
      <c r="F300" s="208" t="s">
        <v>2839</v>
      </c>
      <c r="G300" s="209" t="s">
        <v>291</v>
      </c>
      <c r="H300" s="210">
        <v>12</v>
      </c>
      <c r="I300" s="4"/>
      <c r="J300" s="211">
        <f t="shared" si="60"/>
        <v>0</v>
      </c>
      <c r="K300" s="208" t="s">
        <v>3</v>
      </c>
      <c r="L300" s="100"/>
      <c r="M300" s="212" t="s">
        <v>3</v>
      </c>
      <c r="N300" s="163" t="s">
        <v>42</v>
      </c>
      <c r="P300" s="164">
        <f t="shared" si="61"/>
        <v>0</v>
      </c>
      <c r="Q300" s="164">
        <v>0</v>
      </c>
      <c r="R300" s="164">
        <f t="shared" si="62"/>
        <v>0</v>
      </c>
      <c r="S300" s="164">
        <v>0</v>
      </c>
      <c r="T300" s="165">
        <f t="shared" si="63"/>
        <v>0</v>
      </c>
      <c r="AR300" s="166" t="s">
        <v>288</v>
      </c>
      <c r="AT300" s="166" t="s">
        <v>178</v>
      </c>
      <c r="AU300" s="166" t="s">
        <v>15</v>
      </c>
      <c r="AY300" s="92" t="s">
        <v>176</v>
      </c>
      <c r="BE300" s="167">
        <f t="shared" si="64"/>
        <v>0</v>
      </c>
      <c r="BF300" s="167">
        <f t="shared" si="65"/>
        <v>0</v>
      </c>
      <c r="BG300" s="167">
        <f t="shared" si="66"/>
        <v>0</v>
      </c>
      <c r="BH300" s="167">
        <f t="shared" si="67"/>
        <v>0</v>
      </c>
      <c r="BI300" s="167">
        <f t="shared" si="68"/>
        <v>0</v>
      </c>
      <c r="BJ300" s="92" t="s">
        <v>15</v>
      </c>
      <c r="BK300" s="167">
        <f t="shared" si="69"/>
        <v>0</v>
      </c>
      <c r="BL300" s="92" t="s">
        <v>288</v>
      </c>
      <c r="BM300" s="166" t="s">
        <v>1749</v>
      </c>
    </row>
    <row r="301" spans="2:65" s="99" customFormat="1" ht="37.9" customHeight="1">
      <c r="B301" s="100"/>
      <c r="C301" s="206" t="s">
        <v>1217</v>
      </c>
      <c r="D301" s="206" t="s">
        <v>178</v>
      </c>
      <c r="E301" s="207" t="s">
        <v>2840</v>
      </c>
      <c r="F301" s="208" t="s">
        <v>2841</v>
      </c>
      <c r="G301" s="209" t="s">
        <v>291</v>
      </c>
      <c r="H301" s="210">
        <v>4</v>
      </c>
      <c r="I301" s="4"/>
      <c r="J301" s="211">
        <f t="shared" si="60"/>
        <v>0</v>
      </c>
      <c r="K301" s="208" t="s">
        <v>3</v>
      </c>
      <c r="L301" s="100"/>
      <c r="M301" s="212" t="s">
        <v>3</v>
      </c>
      <c r="N301" s="163" t="s">
        <v>42</v>
      </c>
      <c r="P301" s="164">
        <f t="shared" si="61"/>
        <v>0</v>
      </c>
      <c r="Q301" s="164">
        <v>0</v>
      </c>
      <c r="R301" s="164">
        <f t="shared" si="62"/>
        <v>0</v>
      </c>
      <c r="S301" s="164">
        <v>0</v>
      </c>
      <c r="T301" s="165">
        <f t="shared" si="63"/>
        <v>0</v>
      </c>
      <c r="AR301" s="166" t="s">
        <v>288</v>
      </c>
      <c r="AT301" s="166" t="s">
        <v>178</v>
      </c>
      <c r="AU301" s="166" t="s">
        <v>15</v>
      </c>
      <c r="AY301" s="92" t="s">
        <v>176</v>
      </c>
      <c r="BE301" s="167">
        <f t="shared" si="64"/>
        <v>0</v>
      </c>
      <c r="BF301" s="167">
        <f t="shared" si="65"/>
        <v>0</v>
      </c>
      <c r="BG301" s="167">
        <f t="shared" si="66"/>
        <v>0</v>
      </c>
      <c r="BH301" s="167">
        <f t="shared" si="67"/>
        <v>0</v>
      </c>
      <c r="BI301" s="167">
        <f t="shared" si="68"/>
        <v>0</v>
      </c>
      <c r="BJ301" s="92" t="s">
        <v>15</v>
      </c>
      <c r="BK301" s="167">
        <f t="shared" si="69"/>
        <v>0</v>
      </c>
      <c r="BL301" s="92" t="s">
        <v>288</v>
      </c>
      <c r="BM301" s="166" t="s">
        <v>1757</v>
      </c>
    </row>
    <row r="302" spans="2:65" s="99" customFormat="1" ht="24.2" customHeight="1">
      <c r="B302" s="100"/>
      <c r="C302" s="206" t="s">
        <v>1221</v>
      </c>
      <c r="D302" s="206" t="s">
        <v>178</v>
      </c>
      <c r="E302" s="207" t="s">
        <v>2842</v>
      </c>
      <c r="F302" s="208" t="s">
        <v>2843</v>
      </c>
      <c r="G302" s="209" t="s">
        <v>291</v>
      </c>
      <c r="H302" s="210">
        <v>1</v>
      </c>
      <c r="I302" s="4"/>
      <c r="J302" s="211">
        <f t="shared" si="60"/>
        <v>0</v>
      </c>
      <c r="K302" s="208" t="s">
        <v>3</v>
      </c>
      <c r="L302" s="100"/>
      <c r="M302" s="212" t="s">
        <v>3</v>
      </c>
      <c r="N302" s="163" t="s">
        <v>42</v>
      </c>
      <c r="P302" s="164">
        <f t="shared" si="61"/>
        <v>0</v>
      </c>
      <c r="Q302" s="164">
        <v>0</v>
      </c>
      <c r="R302" s="164">
        <f t="shared" si="62"/>
        <v>0</v>
      </c>
      <c r="S302" s="164">
        <v>0</v>
      </c>
      <c r="T302" s="165">
        <f t="shared" si="63"/>
        <v>0</v>
      </c>
      <c r="AR302" s="166" t="s">
        <v>288</v>
      </c>
      <c r="AT302" s="166" t="s">
        <v>178</v>
      </c>
      <c r="AU302" s="166" t="s">
        <v>15</v>
      </c>
      <c r="AY302" s="92" t="s">
        <v>176</v>
      </c>
      <c r="BE302" s="167">
        <f t="shared" si="64"/>
        <v>0</v>
      </c>
      <c r="BF302" s="167">
        <f t="shared" si="65"/>
        <v>0</v>
      </c>
      <c r="BG302" s="167">
        <f t="shared" si="66"/>
        <v>0</v>
      </c>
      <c r="BH302" s="167">
        <f t="shared" si="67"/>
        <v>0</v>
      </c>
      <c r="BI302" s="167">
        <f t="shared" si="68"/>
        <v>0</v>
      </c>
      <c r="BJ302" s="92" t="s">
        <v>15</v>
      </c>
      <c r="BK302" s="167">
        <f t="shared" si="69"/>
        <v>0</v>
      </c>
      <c r="BL302" s="92" t="s">
        <v>288</v>
      </c>
      <c r="BM302" s="166" t="s">
        <v>1765</v>
      </c>
    </row>
    <row r="303" spans="2:65" s="99" customFormat="1" ht="24.2" customHeight="1">
      <c r="B303" s="100"/>
      <c r="C303" s="206" t="s">
        <v>1225</v>
      </c>
      <c r="D303" s="206" t="s">
        <v>178</v>
      </c>
      <c r="E303" s="207" t="s">
        <v>2844</v>
      </c>
      <c r="F303" s="208" t="s">
        <v>2845</v>
      </c>
      <c r="G303" s="209" t="s">
        <v>291</v>
      </c>
      <c r="H303" s="210">
        <v>2</v>
      </c>
      <c r="I303" s="4"/>
      <c r="J303" s="211">
        <f t="shared" si="60"/>
        <v>0</v>
      </c>
      <c r="K303" s="208" t="s">
        <v>3</v>
      </c>
      <c r="L303" s="100"/>
      <c r="M303" s="212" t="s">
        <v>3</v>
      </c>
      <c r="N303" s="163" t="s">
        <v>42</v>
      </c>
      <c r="P303" s="164">
        <f t="shared" si="61"/>
        <v>0</v>
      </c>
      <c r="Q303" s="164">
        <v>0</v>
      </c>
      <c r="R303" s="164">
        <f t="shared" si="62"/>
        <v>0</v>
      </c>
      <c r="S303" s="164">
        <v>0</v>
      </c>
      <c r="T303" s="165">
        <f t="shared" si="63"/>
        <v>0</v>
      </c>
      <c r="AR303" s="166" t="s">
        <v>288</v>
      </c>
      <c r="AT303" s="166" t="s">
        <v>178</v>
      </c>
      <c r="AU303" s="166" t="s">
        <v>15</v>
      </c>
      <c r="AY303" s="92" t="s">
        <v>176</v>
      </c>
      <c r="BE303" s="167">
        <f t="shared" si="64"/>
        <v>0</v>
      </c>
      <c r="BF303" s="167">
        <f t="shared" si="65"/>
        <v>0</v>
      </c>
      <c r="BG303" s="167">
        <f t="shared" si="66"/>
        <v>0</v>
      </c>
      <c r="BH303" s="167">
        <f t="shared" si="67"/>
        <v>0</v>
      </c>
      <c r="BI303" s="167">
        <f t="shared" si="68"/>
        <v>0</v>
      </c>
      <c r="BJ303" s="92" t="s">
        <v>15</v>
      </c>
      <c r="BK303" s="167">
        <f t="shared" si="69"/>
        <v>0</v>
      </c>
      <c r="BL303" s="92" t="s">
        <v>288</v>
      </c>
      <c r="BM303" s="166" t="s">
        <v>1773</v>
      </c>
    </row>
    <row r="304" spans="2:65" s="99" customFormat="1" ht="37.9" customHeight="1">
      <c r="B304" s="100"/>
      <c r="C304" s="206" t="s">
        <v>1229</v>
      </c>
      <c r="D304" s="206" t="s">
        <v>178</v>
      </c>
      <c r="E304" s="207" t="s">
        <v>2846</v>
      </c>
      <c r="F304" s="208" t="s">
        <v>2847</v>
      </c>
      <c r="G304" s="209" t="s">
        <v>291</v>
      </c>
      <c r="H304" s="210">
        <v>4</v>
      </c>
      <c r="I304" s="4"/>
      <c r="J304" s="211">
        <f t="shared" si="60"/>
        <v>0</v>
      </c>
      <c r="K304" s="208" t="s">
        <v>3</v>
      </c>
      <c r="L304" s="100"/>
      <c r="M304" s="212" t="s">
        <v>3</v>
      </c>
      <c r="N304" s="163" t="s">
        <v>42</v>
      </c>
      <c r="P304" s="164">
        <f t="shared" si="61"/>
        <v>0</v>
      </c>
      <c r="Q304" s="164">
        <v>0</v>
      </c>
      <c r="R304" s="164">
        <f t="shared" si="62"/>
        <v>0</v>
      </c>
      <c r="S304" s="164">
        <v>0</v>
      </c>
      <c r="T304" s="165">
        <f t="shared" si="63"/>
        <v>0</v>
      </c>
      <c r="AR304" s="166" t="s">
        <v>288</v>
      </c>
      <c r="AT304" s="166" t="s">
        <v>178</v>
      </c>
      <c r="AU304" s="166" t="s">
        <v>15</v>
      </c>
      <c r="AY304" s="92" t="s">
        <v>176</v>
      </c>
      <c r="BE304" s="167">
        <f t="shared" si="64"/>
        <v>0</v>
      </c>
      <c r="BF304" s="167">
        <f t="shared" si="65"/>
        <v>0</v>
      </c>
      <c r="BG304" s="167">
        <f t="shared" si="66"/>
        <v>0</v>
      </c>
      <c r="BH304" s="167">
        <f t="shared" si="67"/>
        <v>0</v>
      </c>
      <c r="BI304" s="167">
        <f t="shared" si="68"/>
        <v>0</v>
      </c>
      <c r="BJ304" s="92" t="s">
        <v>15</v>
      </c>
      <c r="BK304" s="167">
        <f t="shared" si="69"/>
        <v>0</v>
      </c>
      <c r="BL304" s="92" t="s">
        <v>288</v>
      </c>
      <c r="BM304" s="166" t="s">
        <v>1781</v>
      </c>
    </row>
    <row r="305" spans="2:65" s="99" customFormat="1" ht="24.2" customHeight="1">
      <c r="B305" s="100"/>
      <c r="C305" s="206" t="s">
        <v>1234</v>
      </c>
      <c r="D305" s="206" t="s">
        <v>178</v>
      </c>
      <c r="E305" s="207" t="s">
        <v>2848</v>
      </c>
      <c r="F305" s="208" t="s">
        <v>2849</v>
      </c>
      <c r="G305" s="209" t="s">
        <v>291</v>
      </c>
      <c r="H305" s="210">
        <v>18</v>
      </c>
      <c r="I305" s="4"/>
      <c r="J305" s="211">
        <f t="shared" si="60"/>
        <v>0</v>
      </c>
      <c r="K305" s="208" t="s">
        <v>3</v>
      </c>
      <c r="L305" s="100"/>
      <c r="M305" s="212" t="s">
        <v>3</v>
      </c>
      <c r="N305" s="163" t="s">
        <v>42</v>
      </c>
      <c r="P305" s="164">
        <f t="shared" si="61"/>
        <v>0</v>
      </c>
      <c r="Q305" s="164">
        <v>0</v>
      </c>
      <c r="R305" s="164">
        <f t="shared" si="62"/>
        <v>0</v>
      </c>
      <c r="S305" s="164">
        <v>0</v>
      </c>
      <c r="T305" s="165">
        <f t="shared" si="63"/>
        <v>0</v>
      </c>
      <c r="AR305" s="166" t="s">
        <v>288</v>
      </c>
      <c r="AT305" s="166" t="s">
        <v>178</v>
      </c>
      <c r="AU305" s="166" t="s">
        <v>15</v>
      </c>
      <c r="AY305" s="92" t="s">
        <v>176</v>
      </c>
      <c r="BE305" s="167">
        <f t="shared" si="64"/>
        <v>0</v>
      </c>
      <c r="BF305" s="167">
        <f t="shared" si="65"/>
        <v>0</v>
      </c>
      <c r="BG305" s="167">
        <f t="shared" si="66"/>
        <v>0</v>
      </c>
      <c r="BH305" s="167">
        <f t="shared" si="67"/>
        <v>0</v>
      </c>
      <c r="BI305" s="167">
        <f t="shared" si="68"/>
        <v>0</v>
      </c>
      <c r="BJ305" s="92" t="s">
        <v>15</v>
      </c>
      <c r="BK305" s="167">
        <f t="shared" si="69"/>
        <v>0</v>
      </c>
      <c r="BL305" s="92" t="s">
        <v>288</v>
      </c>
      <c r="BM305" s="166" t="s">
        <v>1789</v>
      </c>
    </row>
    <row r="306" spans="2:65" s="99" customFormat="1" ht="24.2" customHeight="1">
      <c r="B306" s="100"/>
      <c r="C306" s="206" t="s">
        <v>1239</v>
      </c>
      <c r="D306" s="206" t="s">
        <v>178</v>
      </c>
      <c r="E306" s="207" t="s">
        <v>2850</v>
      </c>
      <c r="F306" s="208" t="s">
        <v>2851</v>
      </c>
      <c r="G306" s="209" t="s">
        <v>1632</v>
      </c>
      <c r="H306" s="11"/>
      <c r="I306" s="4"/>
      <c r="J306" s="211">
        <f t="shared" si="60"/>
        <v>0</v>
      </c>
      <c r="K306" s="208" t="s">
        <v>3</v>
      </c>
      <c r="L306" s="100"/>
      <c r="M306" s="212" t="s">
        <v>3</v>
      </c>
      <c r="N306" s="163" t="s">
        <v>42</v>
      </c>
      <c r="P306" s="164">
        <f t="shared" si="61"/>
        <v>0</v>
      </c>
      <c r="Q306" s="164">
        <v>0</v>
      </c>
      <c r="R306" s="164">
        <f t="shared" si="62"/>
        <v>0</v>
      </c>
      <c r="S306" s="164">
        <v>0</v>
      </c>
      <c r="T306" s="165">
        <f t="shared" si="63"/>
        <v>0</v>
      </c>
      <c r="AR306" s="166" t="s">
        <v>288</v>
      </c>
      <c r="AT306" s="166" t="s">
        <v>178</v>
      </c>
      <c r="AU306" s="166" t="s">
        <v>15</v>
      </c>
      <c r="AY306" s="92" t="s">
        <v>176</v>
      </c>
      <c r="BE306" s="167">
        <f t="shared" si="64"/>
        <v>0</v>
      </c>
      <c r="BF306" s="167">
        <f t="shared" si="65"/>
        <v>0</v>
      </c>
      <c r="BG306" s="167">
        <f t="shared" si="66"/>
        <v>0</v>
      </c>
      <c r="BH306" s="167">
        <f t="shared" si="67"/>
        <v>0</v>
      </c>
      <c r="BI306" s="167">
        <f t="shared" si="68"/>
        <v>0</v>
      </c>
      <c r="BJ306" s="92" t="s">
        <v>15</v>
      </c>
      <c r="BK306" s="167">
        <f t="shared" si="69"/>
        <v>0</v>
      </c>
      <c r="BL306" s="92" t="s">
        <v>288</v>
      </c>
      <c r="BM306" s="166" t="s">
        <v>1797</v>
      </c>
    </row>
    <row r="307" spans="2:63" s="151" customFormat="1" ht="25.9" customHeight="1">
      <c r="B307" s="152"/>
      <c r="D307" s="153" t="s">
        <v>70</v>
      </c>
      <c r="E307" s="154" t="s">
        <v>1420</v>
      </c>
      <c r="F307" s="154" t="s">
        <v>2852</v>
      </c>
      <c r="I307" s="3"/>
      <c r="J307" s="155">
        <f>BK307</f>
        <v>0</v>
      </c>
      <c r="L307" s="152"/>
      <c r="M307" s="156"/>
      <c r="P307" s="157">
        <f>SUM(P308:P321)</f>
        <v>0</v>
      </c>
      <c r="R307" s="157">
        <f>SUM(R308:R321)</f>
        <v>0</v>
      </c>
      <c r="T307" s="158">
        <f>SUM(T308:T321)</f>
        <v>0</v>
      </c>
      <c r="AR307" s="153" t="s">
        <v>79</v>
      </c>
      <c r="AT307" s="159" t="s">
        <v>70</v>
      </c>
      <c r="AU307" s="159" t="s">
        <v>71</v>
      </c>
      <c r="AY307" s="153" t="s">
        <v>176</v>
      </c>
      <c r="BK307" s="160">
        <f>SUM(BK308:BK321)</f>
        <v>0</v>
      </c>
    </row>
    <row r="308" spans="2:65" s="99" customFormat="1" ht="16.5" customHeight="1">
      <c r="B308" s="100"/>
      <c r="C308" s="206" t="s">
        <v>1247</v>
      </c>
      <c r="D308" s="206" t="s">
        <v>178</v>
      </c>
      <c r="E308" s="207" t="s">
        <v>2853</v>
      </c>
      <c r="F308" s="208" t="s">
        <v>2854</v>
      </c>
      <c r="G308" s="209" t="s">
        <v>269</v>
      </c>
      <c r="H308" s="210">
        <v>68</v>
      </c>
      <c r="I308" s="4"/>
      <c r="J308" s="211">
        <f aca="true" t="shared" si="70" ref="J308:J321">ROUND(I308*H308,2)</f>
        <v>0</v>
      </c>
      <c r="K308" s="208" t="s">
        <v>3</v>
      </c>
      <c r="L308" s="100"/>
      <c r="M308" s="212" t="s">
        <v>3</v>
      </c>
      <c r="N308" s="163" t="s">
        <v>42</v>
      </c>
      <c r="P308" s="164">
        <f aca="true" t="shared" si="71" ref="P308:P321">O308*H308</f>
        <v>0</v>
      </c>
      <c r="Q308" s="164">
        <v>0</v>
      </c>
      <c r="R308" s="164">
        <f aca="true" t="shared" si="72" ref="R308:R321">Q308*H308</f>
        <v>0</v>
      </c>
      <c r="S308" s="164">
        <v>0</v>
      </c>
      <c r="T308" s="165">
        <f aca="true" t="shared" si="73" ref="T308:T321">S308*H308</f>
        <v>0</v>
      </c>
      <c r="AR308" s="166" t="s">
        <v>288</v>
      </c>
      <c r="AT308" s="166" t="s">
        <v>178</v>
      </c>
      <c r="AU308" s="166" t="s">
        <v>15</v>
      </c>
      <c r="AY308" s="92" t="s">
        <v>176</v>
      </c>
      <c r="BE308" s="167">
        <f aca="true" t="shared" si="74" ref="BE308:BE321">IF(N308="základní",J308,0)</f>
        <v>0</v>
      </c>
      <c r="BF308" s="167">
        <f aca="true" t="shared" si="75" ref="BF308:BF321">IF(N308="snížená",J308,0)</f>
        <v>0</v>
      </c>
      <c r="BG308" s="167">
        <f aca="true" t="shared" si="76" ref="BG308:BG321">IF(N308="zákl. přenesená",J308,0)</f>
        <v>0</v>
      </c>
      <c r="BH308" s="167">
        <f aca="true" t="shared" si="77" ref="BH308:BH321">IF(N308="sníž. přenesená",J308,0)</f>
        <v>0</v>
      </c>
      <c r="BI308" s="167">
        <f aca="true" t="shared" si="78" ref="BI308:BI321">IF(N308="nulová",J308,0)</f>
        <v>0</v>
      </c>
      <c r="BJ308" s="92" t="s">
        <v>15</v>
      </c>
      <c r="BK308" s="167">
        <f aca="true" t="shared" si="79" ref="BK308:BK321">ROUND(I308*H308,2)</f>
        <v>0</v>
      </c>
      <c r="BL308" s="92" t="s">
        <v>288</v>
      </c>
      <c r="BM308" s="166" t="s">
        <v>1805</v>
      </c>
    </row>
    <row r="309" spans="2:65" s="99" customFormat="1" ht="16.5" customHeight="1">
      <c r="B309" s="100"/>
      <c r="C309" s="206" t="s">
        <v>1252</v>
      </c>
      <c r="D309" s="206" t="s">
        <v>178</v>
      </c>
      <c r="E309" s="207" t="s">
        <v>2855</v>
      </c>
      <c r="F309" s="208" t="s">
        <v>2856</v>
      </c>
      <c r="G309" s="209" t="s">
        <v>269</v>
      </c>
      <c r="H309" s="210">
        <v>57</v>
      </c>
      <c r="I309" s="4"/>
      <c r="J309" s="211">
        <f t="shared" si="70"/>
        <v>0</v>
      </c>
      <c r="K309" s="208" t="s">
        <v>3</v>
      </c>
      <c r="L309" s="100"/>
      <c r="M309" s="212" t="s">
        <v>3</v>
      </c>
      <c r="N309" s="163" t="s">
        <v>42</v>
      </c>
      <c r="P309" s="164">
        <f t="shared" si="71"/>
        <v>0</v>
      </c>
      <c r="Q309" s="164">
        <v>0</v>
      </c>
      <c r="R309" s="164">
        <f t="shared" si="72"/>
        <v>0</v>
      </c>
      <c r="S309" s="164">
        <v>0</v>
      </c>
      <c r="T309" s="165">
        <f t="shared" si="73"/>
        <v>0</v>
      </c>
      <c r="AR309" s="166" t="s">
        <v>288</v>
      </c>
      <c r="AT309" s="166" t="s">
        <v>178</v>
      </c>
      <c r="AU309" s="166" t="s">
        <v>15</v>
      </c>
      <c r="AY309" s="92" t="s">
        <v>176</v>
      </c>
      <c r="BE309" s="167">
        <f t="shared" si="74"/>
        <v>0</v>
      </c>
      <c r="BF309" s="167">
        <f t="shared" si="75"/>
        <v>0</v>
      </c>
      <c r="BG309" s="167">
        <f t="shared" si="76"/>
        <v>0</v>
      </c>
      <c r="BH309" s="167">
        <f t="shared" si="77"/>
        <v>0</v>
      </c>
      <c r="BI309" s="167">
        <f t="shared" si="78"/>
        <v>0</v>
      </c>
      <c r="BJ309" s="92" t="s">
        <v>15</v>
      </c>
      <c r="BK309" s="167">
        <f t="shared" si="79"/>
        <v>0</v>
      </c>
      <c r="BL309" s="92" t="s">
        <v>288</v>
      </c>
      <c r="BM309" s="166" t="s">
        <v>1813</v>
      </c>
    </row>
    <row r="310" spans="2:65" s="99" customFormat="1" ht="16.5" customHeight="1">
      <c r="B310" s="100"/>
      <c r="C310" s="206" t="s">
        <v>1257</v>
      </c>
      <c r="D310" s="206" t="s">
        <v>178</v>
      </c>
      <c r="E310" s="207" t="s">
        <v>2857</v>
      </c>
      <c r="F310" s="208" t="s">
        <v>2858</v>
      </c>
      <c r="G310" s="209" t="s">
        <v>269</v>
      </c>
      <c r="H310" s="210">
        <v>58</v>
      </c>
      <c r="I310" s="4"/>
      <c r="J310" s="211">
        <f t="shared" si="70"/>
        <v>0</v>
      </c>
      <c r="K310" s="208" t="s">
        <v>3</v>
      </c>
      <c r="L310" s="100"/>
      <c r="M310" s="212" t="s">
        <v>3</v>
      </c>
      <c r="N310" s="163" t="s">
        <v>42</v>
      </c>
      <c r="P310" s="164">
        <f t="shared" si="71"/>
        <v>0</v>
      </c>
      <c r="Q310" s="164">
        <v>0</v>
      </c>
      <c r="R310" s="164">
        <f t="shared" si="72"/>
        <v>0</v>
      </c>
      <c r="S310" s="164">
        <v>0</v>
      </c>
      <c r="T310" s="165">
        <f t="shared" si="73"/>
        <v>0</v>
      </c>
      <c r="AR310" s="166" t="s">
        <v>288</v>
      </c>
      <c r="AT310" s="166" t="s">
        <v>178</v>
      </c>
      <c r="AU310" s="166" t="s">
        <v>15</v>
      </c>
      <c r="AY310" s="92" t="s">
        <v>176</v>
      </c>
      <c r="BE310" s="167">
        <f t="shared" si="74"/>
        <v>0</v>
      </c>
      <c r="BF310" s="167">
        <f t="shared" si="75"/>
        <v>0</v>
      </c>
      <c r="BG310" s="167">
        <f t="shared" si="76"/>
        <v>0</v>
      </c>
      <c r="BH310" s="167">
        <f t="shared" si="77"/>
        <v>0</v>
      </c>
      <c r="BI310" s="167">
        <f t="shared" si="78"/>
        <v>0</v>
      </c>
      <c r="BJ310" s="92" t="s">
        <v>15</v>
      </c>
      <c r="BK310" s="167">
        <f t="shared" si="79"/>
        <v>0</v>
      </c>
      <c r="BL310" s="92" t="s">
        <v>288</v>
      </c>
      <c r="BM310" s="166" t="s">
        <v>1821</v>
      </c>
    </row>
    <row r="311" spans="2:65" s="99" customFormat="1" ht="16.5" customHeight="1">
      <c r="B311" s="100"/>
      <c r="C311" s="206" t="s">
        <v>1263</v>
      </c>
      <c r="D311" s="206" t="s">
        <v>178</v>
      </c>
      <c r="E311" s="207" t="s">
        <v>2859</v>
      </c>
      <c r="F311" s="208" t="s">
        <v>2860</v>
      </c>
      <c r="G311" s="209" t="s">
        <v>269</v>
      </c>
      <c r="H311" s="210">
        <v>46</v>
      </c>
      <c r="I311" s="4"/>
      <c r="J311" s="211">
        <f t="shared" si="70"/>
        <v>0</v>
      </c>
      <c r="K311" s="208" t="s">
        <v>3</v>
      </c>
      <c r="L311" s="100"/>
      <c r="M311" s="212" t="s">
        <v>3</v>
      </c>
      <c r="N311" s="163" t="s">
        <v>42</v>
      </c>
      <c r="P311" s="164">
        <f t="shared" si="71"/>
        <v>0</v>
      </c>
      <c r="Q311" s="164">
        <v>0</v>
      </c>
      <c r="R311" s="164">
        <f t="shared" si="72"/>
        <v>0</v>
      </c>
      <c r="S311" s="164">
        <v>0</v>
      </c>
      <c r="T311" s="165">
        <f t="shared" si="73"/>
        <v>0</v>
      </c>
      <c r="AR311" s="166" t="s">
        <v>288</v>
      </c>
      <c r="AT311" s="166" t="s">
        <v>178</v>
      </c>
      <c r="AU311" s="166" t="s">
        <v>15</v>
      </c>
      <c r="AY311" s="92" t="s">
        <v>176</v>
      </c>
      <c r="BE311" s="167">
        <f t="shared" si="74"/>
        <v>0</v>
      </c>
      <c r="BF311" s="167">
        <f t="shared" si="75"/>
        <v>0</v>
      </c>
      <c r="BG311" s="167">
        <f t="shared" si="76"/>
        <v>0</v>
      </c>
      <c r="BH311" s="167">
        <f t="shared" si="77"/>
        <v>0</v>
      </c>
      <c r="BI311" s="167">
        <f t="shared" si="78"/>
        <v>0</v>
      </c>
      <c r="BJ311" s="92" t="s">
        <v>15</v>
      </c>
      <c r="BK311" s="167">
        <f t="shared" si="79"/>
        <v>0</v>
      </c>
      <c r="BL311" s="92" t="s">
        <v>288</v>
      </c>
      <c r="BM311" s="166" t="s">
        <v>1829</v>
      </c>
    </row>
    <row r="312" spans="2:65" s="99" customFormat="1" ht="16.5" customHeight="1">
      <c r="B312" s="100"/>
      <c r="C312" s="206" t="s">
        <v>1270</v>
      </c>
      <c r="D312" s="206" t="s">
        <v>178</v>
      </c>
      <c r="E312" s="207" t="s">
        <v>2861</v>
      </c>
      <c r="F312" s="208" t="s">
        <v>2862</v>
      </c>
      <c r="G312" s="209" t="s">
        <v>269</v>
      </c>
      <c r="H312" s="210">
        <v>14</v>
      </c>
      <c r="I312" s="4"/>
      <c r="J312" s="211">
        <f t="shared" si="70"/>
        <v>0</v>
      </c>
      <c r="K312" s="208" t="s">
        <v>3</v>
      </c>
      <c r="L312" s="100"/>
      <c r="M312" s="212" t="s">
        <v>3</v>
      </c>
      <c r="N312" s="163" t="s">
        <v>42</v>
      </c>
      <c r="P312" s="164">
        <f t="shared" si="71"/>
        <v>0</v>
      </c>
      <c r="Q312" s="164">
        <v>0</v>
      </c>
      <c r="R312" s="164">
        <f t="shared" si="72"/>
        <v>0</v>
      </c>
      <c r="S312" s="164">
        <v>0</v>
      </c>
      <c r="T312" s="165">
        <f t="shared" si="73"/>
        <v>0</v>
      </c>
      <c r="AR312" s="166" t="s">
        <v>288</v>
      </c>
      <c r="AT312" s="166" t="s">
        <v>178</v>
      </c>
      <c r="AU312" s="166" t="s">
        <v>15</v>
      </c>
      <c r="AY312" s="92" t="s">
        <v>176</v>
      </c>
      <c r="BE312" s="167">
        <f t="shared" si="74"/>
        <v>0</v>
      </c>
      <c r="BF312" s="167">
        <f t="shared" si="75"/>
        <v>0</v>
      </c>
      <c r="BG312" s="167">
        <f t="shared" si="76"/>
        <v>0</v>
      </c>
      <c r="BH312" s="167">
        <f t="shared" si="77"/>
        <v>0</v>
      </c>
      <c r="BI312" s="167">
        <f t="shared" si="78"/>
        <v>0</v>
      </c>
      <c r="BJ312" s="92" t="s">
        <v>15</v>
      </c>
      <c r="BK312" s="167">
        <f t="shared" si="79"/>
        <v>0</v>
      </c>
      <c r="BL312" s="92" t="s">
        <v>288</v>
      </c>
      <c r="BM312" s="166" t="s">
        <v>1837</v>
      </c>
    </row>
    <row r="313" spans="2:65" s="99" customFormat="1" ht="16.5" customHeight="1">
      <c r="B313" s="100"/>
      <c r="C313" s="206" t="s">
        <v>1279</v>
      </c>
      <c r="D313" s="206" t="s">
        <v>178</v>
      </c>
      <c r="E313" s="207" t="s">
        <v>2863</v>
      </c>
      <c r="F313" s="208" t="s">
        <v>2864</v>
      </c>
      <c r="G313" s="209" t="s">
        <v>269</v>
      </c>
      <c r="H313" s="210">
        <v>28</v>
      </c>
      <c r="I313" s="4"/>
      <c r="J313" s="211">
        <f t="shared" si="70"/>
        <v>0</v>
      </c>
      <c r="K313" s="208" t="s">
        <v>3</v>
      </c>
      <c r="L313" s="100"/>
      <c r="M313" s="212" t="s">
        <v>3</v>
      </c>
      <c r="N313" s="163" t="s">
        <v>42</v>
      </c>
      <c r="P313" s="164">
        <f t="shared" si="71"/>
        <v>0</v>
      </c>
      <c r="Q313" s="164">
        <v>0</v>
      </c>
      <c r="R313" s="164">
        <f t="shared" si="72"/>
        <v>0</v>
      </c>
      <c r="S313" s="164">
        <v>0</v>
      </c>
      <c r="T313" s="165">
        <f t="shared" si="73"/>
        <v>0</v>
      </c>
      <c r="AR313" s="166" t="s">
        <v>288</v>
      </c>
      <c r="AT313" s="166" t="s">
        <v>178</v>
      </c>
      <c r="AU313" s="166" t="s">
        <v>15</v>
      </c>
      <c r="AY313" s="92" t="s">
        <v>176</v>
      </c>
      <c r="BE313" s="167">
        <f t="shared" si="74"/>
        <v>0</v>
      </c>
      <c r="BF313" s="167">
        <f t="shared" si="75"/>
        <v>0</v>
      </c>
      <c r="BG313" s="167">
        <f t="shared" si="76"/>
        <v>0</v>
      </c>
      <c r="BH313" s="167">
        <f t="shared" si="77"/>
        <v>0</v>
      </c>
      <c r="BI313" s="167">
        <f t="shared" si="78"/>
        <v>0</v>
      </c>
      <c r="BJ313" s="92" t="s">
        <v>15</v>
      </c>
      <c r="BK313" s="167">
        <f t="shared" si="79"/>
        <v>0</v>
      </c>
      <c r="BL313" s="92" t="s">
        <v>288</v>
      </c>
      <c r="BM313" s="166" t="s">
        <v>1845</v>
      </c>
    </row>
    <row r="314" spans="2:65" s="99" customFormat="1" ht="16.5" customHeight="1">
      <c r="B314" s="100"/>
      <c r="C314" s="206" t="s">
        <v>1284</v>
      </c>
      <c r="D314" s="206" t="s">
        <v>178</v>
      </c>
      <c r="E314" s="207" t="s">
        <v>2865</v>
      </c>
      <c r="F314" s="208" t="s">
        <v>2866</v>
      </c>
      <c r="G314" s="209" t="s">
        <v>269</v>
      </c>
      <c r="H314" s="210">
        <v>14</v>
      </c>
      <c r="I314" s="4"/>
      <c r="J314" s="211">
        <f t="shared" si="70"/>
        <v>0</v>
      </c>
      <c r="K314" s="208" t="s">
        <v>3</v>
      </c>
      <c r="L314" s="100"/>
      <c r="M314" s="212" t="s">
        <v>3</v>
      </c>
      <c r="N314" s="163" t="s">
        <v>42</v>
      </c>
      <c r="P314" s="164">
        <f t="shared" si="71"/>
        <v>0</v>
      </c>
      <c r="Q314" s="164">
        <v>0</v>
      </c>
      <c r="R314" s="164">
        <f t="shared" si="72"/>
        <v>0</v>
      </c>
      <c r="S314" s="164">
        <v>0</v>
      </c>
      <c r="T314" s="165">
        <f t="shared" si="73"/>
        <v>0</v>
      </c>
      <c r="AR314" s="166" t="s">
        <v>288</v>
      </c>
      <c r="AT314" s="166" t="s">
        <v>178</v>
      </c>
      <c r="AU314" s="166" t="s">
        <v>15</v>
      </c>
      <c r="AY314" s="92" t="s">
        <v>176</v>
      </c>
      <c r="BE314" s="167">
        <f t="shared" si="74"/>
        <v>0</v>
      </c>
      <c r="BF314" s="167">
        <f t="shared" si="75"/>
        <v>0</v>
      </c>
      <c r="BG314" s="167">
        <f t="shared" si="76"/>
        <v>0</v>
      </c>
      <c r="BH314" s="167">
        <f t="shared" si="77"/>
        <v>0</v>
      </c>
      <c r="BI314" s="167">
        <f t="shared" si="78"/>
        <v>0</v>
      </c>
      <c r="BJ314" s="92" t="s">
        <v>15</v>
      </c>
      <c r="BK314" s="167">
        <f t="shared" si="79"/>
        <v>0</v>
      </c>
      <c r="BL314" s="92" t="s">
        <v>288</v>
      </c>
      <c r="BM314" s="166" t="s">
        <v>1853</v>
      </c>
    </row>
    <row r="315" spans="2:65" s="99" customFormat="1" ht="16.5" customHeight="1">
      <c r="B315" s="100"/>
      <c r="C315" s="206" t="s">
        <v>1289</v>
      </c>
      <c r="D315" s="206" t="s">
        <v>178</v>
      </c>
      <c r="E315" s="207" t="s">
        <v>2867</v>
      </c>
      <c r="F315" s="208" t="s">
        <v>2868</v>
      </c>
      <c r="G315" s="209" t="s">
        <v>269</v>
      </c>
      <c r="H315" s="210">
        <v>20</v>
      </c>
      <c r="I315" s="4"/>
      <c r="J315" s="211">
        <f t="shared" si="70"/>
        <v>0</v>
      </c>
      <c r="K315" s="208" t="s">
        <v>3</v>
      </c>
      <c r="L315" s="100"/>
      <c r="M315" s="212" t="s">
        <v>3</v>
      </c>
      <c r="N315" s="163" t="s">
        <v>42</v>
      </c>
      <c r="P315" s="164">
        <f t="shared" si="71"/>
        <v>0</v>
      </c>
      <c r="Q315" s="164">
        <v>0</v>
      </c>
      <c r="R315" s="164">
        <f t="shared" si="72"/>
        <v>0</v>
      </c>
      <c r="S315" s="164">
        <v>0</v>
      </c>
      <c r="T315" s="165">
        <f t="shared" si="73"/>
        <v>0</v>
      </c>
      <c r="AR315" s="166" t="s">
        <v>288</v>
      </c>
      <c r="AT315" s="166" t="s">
        <v>178</v>
      </c>
      <c r="AU315" s="166" t="s">
        <v>15</v>
      </c>
      <c r="AY315" s="92" t="s">
        <v>176</v>
      </c>
      <c r="BE315" s="167">
        <f t="shared" si="74"/>
        <v>0</v>
      </c>
      <c r="BF315" s="167">
        <f t="shared" si="75"/>
        <v>0</v>
      </c>
      <c r="BG315" s="167">
        <f t="shared" si="76"/>
        <v>0</v>
      </c>
      <c r="BH315" s="167">
        <f t="shared" si="77"/>
        <v>0</v>
      </c>
      <c r="BI315" s="167">
        <f t="shared" si="78"/>
        <v>0</v>
      </c>
      <c r="BJ315" s="92" t="s">
        <v>15</v>
      </c>
      <c r="BK315" s="167">
        <f t="shared" si="79"/>
        <v>0</v>
      </c>
      <c r="BL315" s="92" t="s">
        <v>288</v>
      </c>
      <c r="BM315" s="166" t="s">
        <v>1861</v>
      </c>
    </row>
    <row r="316" spans="2:65" s="99" customFormat="1" ht="16.5" customHeight="1">
      <c r="B316" s="100"/>
      <c r="C316" s="206" t="s">
        <v>1295</v>
      </c>
      <c r="D316" s="206" t="s">
        <v>178</v>
      </c>
      <c r="E316" s="207" t="s">
        <v>2869</v>
      </c>
      <c r="F316" s="208" t="s">
        <v>2870</v>
      </c>
      <c r="G316" s="209" t="s">
        <v>269</v>
      </c>
      <c r="H316" s="210">
        <v>25</v>
      </c>
      <c r="I316" s="4"/>
      <c r="J316" s="211">
        <f t="shared" si="70"/>
        <v>0</v>
      </c>
      <c r="K316" s="208" t="s">
        <v>3</v>
      </c>
      <c r="L316" s="100"/>
      <c r="M316" s="212" t="s">
        <v>3</v>
      </c>
      <c r="N316" s="163" t="s">
        <v>42</v>
      </c>
      <c r="P316" s="164">
        <f t="shared" si="71"/>
        <v>0</v>
      </c>
      <c r="Q316" s="164">
        <v>0</v>
      </c>
      <c r="R316" s="164">
        <f t="shared" si="72"/>
        <v>0</v>
      </c>
      <c r="S316" s="164">
        <v>0</v>
      </c>
      <c r="T316" s="165">
        <f t="shared" si="73"/>
        <v>0</v>
      </c>
      <c r="AR316" s="166" t="s">
        <v>288</v>
      </c>
      <c r="AT316" s="166" t="s">
        <v>178</v>
      </c>
      <c r="AU316" s="166" t="s">
        <v>15</v>
      </c>
      <c r="AY316" s="92" t="s">
        <v>176</v>
      </c>
      <c r="BE316" s="167">
        <f t="shared" si="74"/>
        <v>0</v>
      </c>
      <c r="BF316" s="167">
        <f t="shared" si="75"/>
        <v>0</v>
      </c>
      <c r="BG316" s="167">
        <f t="shared" si="76"/>
        <v>0</v>
      </c>
      <c r="BH316" s="167">
        <f t="shared" si="77"/>
        <v>0</v>
      </c>
      <c r="BI316" s="167">
        <f t="shared" si="78"/>
        <v>0</v>
      </c>
      <c r="BJ316" s="92" t="s">
        <v>15</v>
      </c>
      <c r="BK316" s="167">
        <f t="shared" si="79"/>
        <v>0</v>
      </c>
      <c r="BL316" s="92" t="s">
        <v>288</v>
      </c>
      <c r="BM316" s="166" t="s">
        <v>1869</v>
      </c>
    </row>
    <row r="317" spans="2:65" s="99" customFormat="1" ht="16.5" customHeight="1">
      <c r="B317" s="100"/>
      <c r="C317" s="206" t="s">
        <v>1298</v>
      </c>
      <c r="D317" s="206" t="s">
        <v>178</v>
      </c>
      <c r="E317" s="207" t="s">
        <v>2871</v>
      </c>
      <c r="F317" s="208" t="s">
        <v>2872</v>
      </c>
      <c r="G317" s="209" t="s">
        <v>269</v>
      </c>
      <c r="H317" s="210">
        <v>25</v>
      </c>
      <c r="I317" s="4"/>
      <c r="J317" s="211">
        <f t="shared" si="70"/>
        <v>0</v>
      </c>
      <c r="K317" s="208" t="s">
        <v>3</v>
      </c>
      <c r="L317" s="100"/>
      <c r="M317" s="212" t="s">
        <v>3</v>
      </c>
      <c r="N317" s="163" t="s">
        <v>42</v>
      </c>
      <c r="P317" s="164">
        <f t="shared" si="71"/>
        <v>0</v>
      </c>
      <c r="Q317" s="164">
        <v>0</v>
      </c>
      <c r="R317" s="164">
        <f t="shared" si="72"/>
        <v>0</v>
      </c>
      <c r="S317" s="164">
        <v>0</v>
      </c>
      <c r="T317" s="165">
        <f t="shared" si="73"/>
        <v>0</v>
      </c>
      <c r="AR317" s="166" t="s">
        <v>288</v>
      </c>
      <c r="AT317" s="166" t="s">
        <v>178</v>
      </c>
      <c r="AU317" s="166" t="s">
        <v>15</v>
      </c>
      <c r="AY317" s="92" t="s">
        <v>176</v>
      </c>
      <c r="BE317" s="167">
        <f t="shared" si="74"/>
        <v>0</v>
      </c>
      <c r="BF317" s="167">
        <f t="shared" si="75"/>
        <v>0</v>
      </c>
      <c r="BG317" s="167">
        <f t="shared" si="76"/>
        <v>0</v>
      </c>
      <c r="BH317" s="167">
        <f t="shared" si="77"/>
        <v>0</v>
      </c>
      <c r="BI317" s="167">
        <f t="shared" si="78"/>
        <v>0</v>
      </c>
      <c r="BJ317" s="92" t="s">
        <v>15</v>
      </c>
      <c r="BK317" s="167">
        <f t="shared" si="79"/>
        <v>0</v>
      </c>
      <c r="BL317" s="92" t="s">
        <v>288</v>
      </c>
      <c r="BM317" s="166" t="s">
        <v>1877</v>
      </c>
    </row>
    <row r="318" spans="2:65" s="99" customFormat="1" ht="16.5" customHeight="1">
      <c r="B318" s="100"/>
      <c r="C318" s="206" t="s">
        <v>1305</v>
      </c>
      <c r="D318" s="206" t="s">
        <v>178</v>
      </c>
      <c r="E318" s="207" t="s">
        <v>2873</v>
      </c>
      <c r="F318" s="208" t="s">
        <v>2874</v>
      </c>
      <c r="G318" s="209" t="s">
        <v>269</v>
      </c>
      <c r="H318" s="210">
        <v>72</v>
      </c>
      <c r="I318" s="4"/>
      <c r="J318" s="211">
        <f t="shared" si="70"/>
        <v>0</v>
      </c>
      <c r="K318" s="208" t="s">
        <v>3</v>
      </c>
      <c r="L318" s="100"/>
      <c r="M318" s="212" t="s">
        <v>3</v>
      </c>
      <c r="N318" s="163" t="s">
        <v>42</v>
      </c>
      <c r="P318" s="164">
        <f t="shared" si="71"/>
        <v>0</v>
      </c>
      <c r="Q318" s="164">
        <v>0</v>
      </c>
      <c r="R318" s="164">
        <f t="shared" si="72"/>
        <v>0</v>
      </c>
      <c r="S318" s="164">
        <v>0</v>
      </c>
      <c r="T318" s="165">
        <f t="shared" si="73"/>
        <v>0</v>
      </c>
      <c r="AR318" s="166" t="s">
        <v>288</v>
      </c>
      <c r="AT318" s="166" t="s">
        <v>178</v>
      </c>
      <c r="AU318" s="166" t="s">
        <v>15</v>
      </c>
      <c r="AY318" s="92" t="s">
        <v>176</v>
      </c>
      <c r="BE318" s="167">
        <f t="shared" si="74"/>
        <v>0</v>
      </c>
      <c r="BF318" s="167">
        <f t="shared" si="75"/>
        <v>0</v>
      </c>
      <c r="BG318" s="167">
        <f t="shared" si="76"/>
        <v>0</v>
      </c>
      <c r="BH318" s="167">
        <f t="shared" si="77"/>
        <v>0</v>
      </c>
      <c r="BI318" s="167">
        <f t="shared" si="78"/>
        <v>0</v>
      </c>
      <c r="BJ318" s="92" t="s">
        <v>15</v>
      </c>
      <c r="BK318" s="167">
        <f t="shared" si="79"/>
        <v>0</v>
      </c>
      <c r="BL318" s="92" t="s">
        <v>288</v>
      </c>
      <c r="BM318" s="166" t="s">
        <v>1885</v>
      </c>
    </row>
    <row r="319" spans="2:65" s="99" customFormat="1" ht="16.5" customHeight="1">
      <c r="B319" s="100"/>
      <c r="C319" s="206" t="s">
        <v>1310</v>
      </c>
      <c r="D319" s="206" t="s">
        <v>178</v>
      </c>
      <c r="E319" s="207" t="s">
        <v>2875</v>
      </c>
      <c r="F319" s="208" t="s">
        <v>2876</v>
      </c>
      <c r="G319" s="209" t="s">
        <v>269</v>
      </c>
      <c r="H319" s="210">
        <v>34</v>
      </c>
      <c r="I319" s="4"/>
      <c r="J319" s="211">
        <f t="shared" si="70"/>
        <v>0</v>
      </c>
      <c r="K319" s="208" t="s">
        <v>3</v>
      </c>
      <c r="L319" s="100"/>
      <c r="M319" s="212" t="s">
        <v>3</v>
      </c>
      <c r="N319" s="163" t="s">
        <v>42</v>
      </c>
      <c r="P319" s="164">
        <f t="shared" si="71"/>
        <v>0</v>
      </c>
      <c r="Q319" s="164">
        <v>0</v>
      </c>
      <c r="R319" s="164">
        <f t="shared" si="72"/>
        <v>0</v>
      </c>
      <c r="S319" s="164">
        <v>0</v>
      </c>
      <c r="T319" s="165">
        <f t="shared" si="73"/>
        <v>0</v>
      </c>
      <c r="AR319" s="166" t="s">
        <v>288</v>
      </c>
      <c r="AT319" s="166" t="s">
        <v>178</v>
      </c>
      <c r="AU319" s="166" t="s">
        <v>15</v>
      </c>
      <c r="AY319" s="92" t="s">
        <v>176</v>
      </c>
      <c r="BE319" s="167">
        <f t="shared" si="74"/>
        <v>0</v>
      </c>
      <c r="BF319" s="167">
        <f t="shared" si="75"/>
        <v>0</v>
      </c>
      <c r="BG319" s="167">
        <f t="shared" si="76"/>
        <v>0</v>
      </c>
      <c r="BH319" s="167">
        <f t="shared" si="77"/>
        <v>0</v>
      </c>
      <c r="BI319" s="167">
        <f t="shared" si="78"/>
        <v>0</v>
      </c>
      <c r="BJ319" s="92" t="s">
        <v>15</v>
      </c>
      <c r="BK319" s="167">
        <f t="shared" si="79"/>
        <v>0</v>
      </c>
      <c r="BL319" s="92" t="s">
        <v>288</v>
      </c>
      <c r="BM319" s="166" t="s">
        <v>1893</v>
      </c>
    </row>
    <row r="320" spans="2:65" s="99" customFormat="1" ht="16.5" customHeight="1">
      <c r="B320" s="100"/>
      <c r="C320" s="206" t="s">
        <v>1316</v>
      </c>
      <c r="D320" s="206" t="s">
        <v>178</v>
      </c>
      <c r="E320" s="207" t="s">
        <v>2877</v>
      </c>
      <c r="F320" s="208" t="s">
        <v>2878</v>
      </c>
      <c r="G320" s="209" t="s">
        <v>269</v>
      </c>
      <c r="H320" s="210">
        <v>36</v>
      </c>
      <c r="I320" s="4"/>
      <c r="J320" s="211">
        <f t="shared" si="70"/>
        <v>0</v>
      </c>
      <c r="K320" s="208" t="s">
        <v>3</v>
      </c>
      <c r="L320" s="100"/>
      <c r="M320" s="212" t="s">
        <v>3</v>
      </c>
      <c r="N320" s="163" t="s">
        <v>42</v>
      </c>
      <c r="P320" s="164">
        <f t="shared" si="71"/>
        <v>0</v>
      </c>
      <c r="Q320" s="164">
        <v>0</v>
      </c>
      <c r="R320" s="164">
        <f t="shared" si="72"/>
        <v>0</v>
      </c>
      <c r="S320" s="164">
        <v>0</v>
      </c>
      <c r="T320" s="165">
        <f t="shared" si="73"/>
        <v>0</v>
      </c>
      <c r="AR320" s="166" t="s">
        <v>288</v>
      </c>
      <c r="AT320" s="166" t="s">
        <v>178</v>
      </c>
      <c r="AU320" s="166" t="s">
        <v>15</v>
      </c>
      <c r="AY320" s="92" t="s">
        <v>176</v>
      </c>
      <c r="BE320" s="167">
        <f t="shared" si="74"/>
        <v>0</v>
      </c>
      <c r="BF320" s="167">
        <f t="shared" si="75"/>
        <v>0</v>
      </c>
      <c r="BG320" s="167">
        <f t="shared" si="76"/>
        <v>0</v>
      </c>
      <c r="BH320" s="167">
        <f t="shared" si="77"/>
        <v>0</v>
      </c>
      <c r="BI320" s="167">
        <f t="shared" si="78"/>
        <v>0</v>
      </c>
      <c r="BJ320" s="92" t="s">
        <v>15</v>
      </c>
      <c r="BK320" s="167">
        <f t="shared" si="79"/>
        <v>0</v>
      </c>
      <c r="BL320" s="92" t="s">
        <v>288</v>
      </c>
      <c r="BM320" s="166" t="s">
        <v>1901</v>
      </c>
    </row>
    <row r="321" spans="2:65" s="99" customFormat="1" ht="24.2" customHeight="1">
      <c r="B321" s="100"/>
      <c r="C321" s="206" t="s">
        <v>1319</v>
      </c>
      <c r="D321" s="206" t="s">
        <v>178</v>
      </c>
      <c r="E321" s="207" t="s">
        <v>1332</v>
      </c>
      <c r="F321" s="208" t="s">
        <v>2879</v>
      </c>
      <c r="G321" s="209" t="s">
        <v>1632</v>
      </c>
      <c r="H321" s="11"/>
      <c r="I321" s="4"/>
      <c r="J321" s="211">
        <f t="shared" si="70"/>
        <v>0</v>
      </c>
      <c r="K321" s="208" t="s">
        <v>3</v>
      </c>
      <c r="L321" s="100"/>
      <c r="M321" s="212" t="s">
        <v>3</v>
      </c>
      <c r="N321" s="163" t="s">
        <v>42</v>
      </c>
      <c r="P321" s="164">
        <f t="shared" si="71"/>
        <v>0</v>
      </c>
      <c r="Q321" s="164">
        <v>0</v>
      </c>
      <c r="R321" s="164">
        <f t="shared" si="72"/>
        <v>0</v>
      </c>
      <c r="S321" s="164">
        <v>0</v>
      </c>
      <c r="T321" s="165">
        <f t="shared" si="73"/>
        <v>0</v>
      </c>
      <c r="AR321" s="166" t="s">
        <v>288</v>
      </c>
      <c r="AT321" s="166" t="s">
        <v>178</v>
      </c>
      <c r="AU321" s="166" t="s">
        <v>15</v>
      </c>
      <c r="AY321" s="92" t="s">
        <v>176</v>
      </c>
      <c r="BE321" s="167">
        <f t="shared" si="74"/>
        <v>0</v>
      </c>
      <c r="BF321" s="167">
        <f t="shared" si="75"/>
        <v>0</v>
      </c>
      <c r="BG321" s="167">
        <f t="shared" si="76"/>
        <v>0</v>
      </c>
      <c r="BH321" s="167">
        <f t="shared" si="77"/>
        <v>0</v>
      </c>
      <c r="BI321" s="167">
        <f t="shared" si="78"/>
        <v>0</v>
      </c>
      <c r="BJ321" s="92" t="s">
        <v>15</v>
      </c>
      <c r="BK321" s="167">
        <f t="shared" si="79"/>
        <v>0</v>
      </c>
      <c r="BL321" s="92" t="s">
        <v>288</v>
      </c>
      <c r="BM321" s="166" t="s">
        <v>1909</v>
      </c>
    </row>
    <row r="322" spans="2:63" s="151" customFormat="1" ht="25.9" customHeight="1">
      <c r="B322" s="152"/>
      <c r="D322" s="153" t="s">
        <v>70</v>
      </c>
      <c r="E322" s="154" t="s">
        <v>2880</v>
      </c>
      <c r="F322" s="154" t="s">
        <v>2881</v>
      </c>
      <c r="I322" s="3"/>
      <c r="J322" s="155">
        <f>BK322</f>
        <v>0</v>
      </c>
      <c r="L322" s="152"/>
      <c r="M322" s="156"/>
      <c r="P322" s="157">
        <f>SUM(P323:P325)</f>
        <v>0</v>
      </c>
      <c r="R322" s="157">
        <f>SUM(R323:R325)</f>
        <v>0</v>
      </c>
      <c r="T322" s="158">
        <f>SUM(T323:T325)</f>
        <v>0</v>
      </c>
      <c r="AR322" s="153" t="s">
        <v>79</v>
      </c>
      <c r="AT322" s="159" t="s">
        <v>70</v>
      </c>
      <c r="AU322" s="159" t="s">
        <v>71</v>
      </c>
      <c r="AY322" s="153" t="s">
        <v>176</v>
      </c>
      <c r="BK322" s="160">
        <f>SUM(BK323:BK325)</f>
        <v>0</v>
      </c>
    </row>
    <row r="323" spans="2:65" s="99" customFormat="1" ht="24.2" customHeight="1">
      <c r="B323" s="100"/>
      <c r="C323" s="206" t="s">
        <v>1326</v>
      </c>
      <c r="D323" s="206" t="s">
        <v>178</v>
      </c>
      <c r="E323" s="207" t="s">
        <v>2882</v>
      </c>
      <c r="F323" s="208" t="s">
        <v>2883</v>
      </c>
      <c r="G323" s="209" t="s">
        <v>291</v>
      </c>
      <c r="H323" s="210">
        <v>2</v>
      </c>
      <c r="I323" s="4"/>
      <c r="J323" s="211">
        <f>ROUND(I323*H323,2)</f>
        <v>0</v>
      </c>
      <c r="K323" s="208" t="s">
        <v>3</v>
      </c>
      <c r="L323" s="100"/>
      <c r="M323" s="212" t="s">
        <v>3</v>
      </c>
      <c r="N323" s="163" t="s">
        <v>42</v>
      </c>
      <c r="P323" s="164">
        <f>O323*H323</f>
        <v>0</v>
      </c>
      <c r="Q323" s="164">
        <v>0</v>
      </c>
      <c r="R323" s="164">
        <f>Q323*H323</f>
        <v>0</v>
      </c>
      <c r="S323" s="164">
        <v>0</v>
      </c>
      <c r="T323" s="165">
        <f>S323*H323</f>
        <v>0</v>
      </c>
      <c r="AR323" s="166" t="s">
        <v>288</v>
      </c>
      <c r="AT323" s="166" t="s">
        <v>178</v>
      </c>
      <c r="AU323" s="166" t="s">
        <v>15</v>
      </c>
      <c r="AY323" s="92" t="s">
        <v>176</v>
      </c>
      <c r="BE323" s="167">
        <f>IF(N323="základní",J323,0)</f>
        <v>0</v>
      </c>
      <c r="BF323" s="167">
        <f>IF(N323="snížená",J323,0)</f>
        <v>0</v>
      </c>
      <c r="BG323" s="167">
        <f>IF(N323="zákl. přenesená",J323,0)</f>
        <v>0</v>
      </c>
      <c r="BH323" s="167">
        <f>IF(N323="sníž. přenesená",J323,0)</f>
        <v>0</v>
      </c>
      <c r="BI323" s="167">
        <f>IF(N323="nulová",J323,0)</f>
        <v>0</v>
      </c>
      <c r="BJ323" s="92" t="s">
        <v>15</v>
      </c>
      <c r="BK323" s="167">
        <f>ROUND(I323*H323,2)</f>
        <v>0</v>
      </c>
      <c r="BL323" s="92" t="s">
        <v>288</v>
      </c>
      <c r="BM323" s="166" t="s">
        <v>1917</v>
      </c>
    </row>
    <row r="324" spans="2:65" s="99" customFormat="1" ht="24.2" customHeight="1">
      <c r="B324" s="100"/>
      <c r="C324" s="206" t="s">
        <v>1331</v>
      </c>
      <c r="D324" s="206" t="s">
        <v>178</v>
      </c>
      <c r="E324" s="207" t="s">
        <v>2884</v>
      </c>
      <c r="F324" s="208" t="s">
        <v>2885</v>
      </c>
      <c r="G324" s="209" t="s">
        <v>291</v>
      </c>
      <c r="H324" s="210">
        <v>14</v>
      </c>
      <c r="I324" s="4"/>
      <c r="J324" s="211">
        <f>ROUND(I324*H324,2)</f>
        <v>0</v>
      </c>
      <c r="K324" s="208" t="s">
        <v>3</v>
      </c>
      <c r="L324" s="100"/>
      <c r="M324" s="212" t="s">
        <v>3</v>
      </c>
      <c r="N324" s="163" t="s">
        <v>42</v>
      </c>
      <c r="P324" s="164">
        <f>O324*H324</f>
        <v>0</v>
      </c>
      <c r="Q324" s="164">
        <v>0</v>
      </c>
      <c r="R324" s="164">
        <f>Q324*H324</f>
        <v>0</v>
      </c>
      <c r="S324" s="164">
        <v>0</v>
      </c>
      <c r="T324" s="165">
        <f>S324*H324</f>
        <v>0</v>
      </c>
      <c r="AR324" s="166" t="s">
        <v>288</v>
      </c>
      <c r="AT324" s="166" t="s">
        <v>178</v>
      </c>
      <c r="AU324" s="166" t="s">
        <v>15</v>
      </c>
      <c r="AY324" s="92" t="s">
        <v>176</v>
      </c>
      <c r="BE324" s="167">
        <f>IF(N324="základní",J324,0)</f>
        <v>0</v>
      </c>
      <c r="BF324" s="167">
        <f>IF(N324="snížená",J324,0)</f>
        <v>0</v>
      </c>
      <c r="BG324" s="167">
        <f>IF(N324="zákl. přenesená",J324,0)</f>
        <v>0</v>
      </c>
      <c r="BH324" s="167">
        <f>IF(N324="sníž. přenesená",J324,0)</f>
        <v>0</v>
      </c>
      <c r="BI324" s="167">
        <f>IF(N324="nulová",J324,0)</f>
        <v>0</v>
      </c>
      <c r="BJ324" s="92" t="s">
        <v>15</v>
      </c>
      <c r="BK324" s="167">
        <f>ROUND(I324*H324,2)</f>
        <v>0</v>
      </c>
      <c r="BL324" s="92" t="s">
        <v>288</v>
      </c>
      <c r="BM324" s="166" t="s">
        <v>1925</v>
      </c>
    </row>
    <row r="325" spans="2:65" s="99" customFormat="1" ht="24.2" customHeight="1">
      <c r="B325" s="100"/>
      <c r="C325" s="206" t="s">
        <v>1338</v>
      </c>
      <c r="D325" s="206" t="s">
        <v>178</v>
      </c>
      <c r="E325" s="207" t="s">
        <v>2886</v>
      </c>
      <c r="F325" s="208" t="s">
        <v>2887</v>
      </c>
      <c r="G325" s="209" t="s">
        <v>291</v>
      </c>
      <c r="H325" s="210">
        <v>7</v>
      </c>
      <c r="I325" s="4"/>
      <c r="J325" s="211">
        <f>ROUND(I325*H325,2)</f>
        <v>0</v>
      </c>
      <c r="K325" s="208" t="s">
        <v>3</v>
      </c>
      <c r="L325" s="100"/>
      <c r="M325" s="212" t="s">
        <v>3</v>
      </c>
      <c r="N325" s="163" t="s">
        <v>42</v>
      </c>
      <c r="P325" s="164">
        <f>O325*H325</f>
        <v>0</v>
      </c>
      <c r="Q325" s="164">
        <v>0</v>
      </c>
      <c r="R325" s="164">
        <f>Q325*H325</f>
        <v>0</v>
      </c>
      <c r="S325" s="164">
        <v>0</v>
      </c>
      <c r="T325" s="165">
        <f>S325*H325</f>
        <v>0</v>
      </c>
      <c r="AR325" s="166" t="s">
        <v>288</v>
      </c>
      <c r="AT325" s="166" t="s">
        <v>178</v>
      </c>
      <c r="AU325" s="166" t="s">
        <v>15</v>
      </c>
      <c r="AY325" s="92" t="s">
        <v>176</v>
      </c>
      <c r="BE325" s="167">
        <f>IF(N325="základní",J325,0)</f>
        <v>0</v>
      </c>
      <c r="BF325" s="167">
        <f>IF(N325="snížená",J325,0)</f>
        <v>0</v>
      </c>
      <c r="BG325" s="167">
        <f>IF(N325="zákl. přenesená",J325,0)</f>
        <v>0</v>
      </c>
      <c r="BH325" s="167">
        <f>IF(N325="sníž. přenesená",J325,0)</f>
        <v>0</v>
      </c>
      <c r="BI325" s="167">
        <f>IF(N325="nulová",J325,0)</f>
        <v>0</v>
      </c>
      <c r="BJ325" s="92" t="s">
        <v>15</v>
      </c>
      <c r="BK325" s="167">
        <f>ROUND(I325*H325,2)</f>
        <v>0</v>
      </c>
      <c r="BL325" s="92" t="s">
        <v>288</v>
      </c>
      <c r="BM325" s="166" t="s">
        <v>1933</v>
      </c>
    </row>
    <row r="326" spans="2:63" s="151" customFormat="1" ht="25.9" customHeight="1">
      <c r="B326" s="152"/>
      <c r="D326" s="153" t="s">
        <v>70</v>
      </c>
      <c r="E326" s="154" t="s">
        <v>2888</v>
      </c>
      <c r="F326" s="154" t="s">
        <v>2888</v>
      </c>
      <c r="I326" s="3"/>
      <c r="J326" s="155">
        <f>BK326</f>
        <v>0</v>
      </c>
      <c r="L326" s="152"/>
      <c r="M326" s="156"/>
      <c r="P326" s="157">
        <f>P327</f>
        <v>0</v>
      </c>
      <c r="R326" s="157">
        <f>R327</f>
        <v>0</v>
      </c>
      <c r="T326" s="158">
        <f>T327</f>
        <v>0</v>
      </c>
      <c r="AR326" s="153" t="s">
        <v>183</v>
      </c>
      <c r="AT326" s="159" t="s">
        <v>70</v>
      </c>
      <c r="AU326" s="159" t="s">
        <v>71</v>
      </c>
      <c r="AY326" s="153" t="s">
        <v>176</v>
      </c>
      <c r="BK326" s="160">
        <f>BK327</f>
        <v>0</v>
      </c>
    </row>
    <row r="327" spans="2:65" s="99" customFormat="1" ht="16.5" customHeight="1">
      <c r="B327" s="100"/>
      <c r="C327" s="206" t="s">
        <v>1348</v>
      </c>
      <c r="D327" s="206" t="s">
        <v>178</v>
      </c>
      <c r="E327" s="207" t="s">
        <v>2889</v>
      </c>
      <c r="F327" s="208" t="s">
        <v>2890</v>
      </c>
      <c r="G327" s="209" t="s">
        <v>2891</v>
      </c>
      <c r="H327" s="210">
        <v>2</v>
      </c>
      <c r="I327" s="4"/>
      <c r="J327" s="211">
        <f>ROUND(I327*H327,2)</f>
        <v>0</v>
      </c>
      <c r="K327" s="208" t="s">
        <v>3</v>
      </c>
      <c r="L327" s="100"/>
      <c r="M327" s="212" t="s">
        <v>3</v>
      </c>
      <c r="N327" s="163" t="s">
        <v>42</v>
      </c>
      <c r="P327" s="164">
        <f>O327*H327</f>
        <v>0</v>
      </c>
      <c r="Q327" s="164">
        <v>0</v>
      </c>
      <c r="R327" s="164">
        <f>Q327*H327</f>
        <v>0</v>
      </c>
      <c r="S327" s="164">
        <v>0</v>
      </c>
      <c r="T327" s="165">
        <f>S327*H327</f>
        <v>0</v>
      </c>
      <c r="AR327" s="166" t="s">
        <v>2892</v>
      </c>
      <c r="AT327" s="166" t="s">
        <v>178</v>
      </c>
      <c r="AU327" s="166" t="s">
        <v>15</v>
      </c>
      <c r="AY327" s="92" t="s">
        <v>176</v>
      </c>
      <c r="BE327" s="167">
        <f>IF(N327="základní",J327,0)</f>
        <v>0</v>
      </c>
      <c r="BF327" s="167">
        <f>IF(N327="snížená",J327,0)</f>
        <v>0</v>
      </c>
      <c r="BG327" s="167">
        <f>IF(N327="zákl. přenesená",J327,0)</f>
        <v>0</v>
      </c>
      <c r="BH327" s="167">
        <f>IF(N327="sníž. přenesená",J327,0)</f>
        <v>0</v>
      </c>
      <c r="BI327" s="167">
        <f>IF(N327="nulová",J327,0)</f>
        <v>0</v>
      </c>
      <c r="BJ327" s="92" t="s">
        <v>15</v>
      </c>
      <c r="BK327" s="167">
        <f>ROUND(I327*H327,2)</f>
        <v>0</v>
      </c>
      <c r="BL327" s="92" t="s">
        <v>2892</v>
      </c>
      <c r="BM327" s="166" t="s">
        <v>1950</v>
      </c>
    </row>
    <row r="328" spans="2:63" s="151" customFormat="1" ht="25.9" customHeight="1">
      <c r="B328" s="152"/>
      <c r="D328" s="153" t="s">
        <v>70</v>
      </c>
      <c r="E328" s="154" t="s">
        <v>2893</v>
      </c>
      <c r="F328" s="154" t="s">
        <v>2894</v>
      </c>
      <c r="I328" s="3"/>
      <c r="J328" s="155">
        <f>BK328</f>
        <v>0</v>
      </c>
      <c r="L328" s="152"/>
      <c r="M328" s="156"/>
      <c r="P328" s="157">
        <f>SUM(P329:P334)</f>
        <v>0</v>
      </c>
      <c r="R328" s="157">
        <f>SUM(R329:R334)</f>
        <v>0</v>
      </c>
      <c r="T328" s="158">
        <f>SUM(T329:T334)</f>
        <v>0</v>
      </c>
      <c r="AR328" s="153" t="s">
        <v>183</v>
      </c>
      <c r="AT328" s="159" t="s">
        <v>70</v>
      </c>
      <c r="AU328" s="159" t="s">
        <v>71</v>
      </c>
      <c r="AY328" s="153" t="s">
        <v>176</v>
      </c>
      <c r="BK328" s="160">
        <f>SUM(BK329:BK334)</f>
        <v>0</v>
      </c>
    </row>
    <row r="329" spans="2:65" s="99" customFormat="1" ht="24.2" customHeight="1">
      <c r="B329" s="100"/>
      <c r="C329" s="206" t="s">
        <v>1351</v>
      </c>
      <c r="D329" s="206" t="s">
        <v>178</v>
      </c>
      <c r="E329" s="207" t="s">
        <v>2895</v>
      </c>
      <c r="F329" s="208" t="s">
        <v>2896</v>
      </c>
      <c r="G329" s="209" t="s">
        <v>2597</v>
      </c>
      <c r="H329" s="210">
        <v>20</v>
      </c>
      <c r="I329" s="4"/>
      <c r="J329" s="211">
        <f aca="true" t="shared" si="80" ref="J329:J334">ROUND(I329*H329,2)</f>
        <v>0</v>
      </c>
      <c r="K329" s="208" t="s">
        <v>3</v>
      </c>
      <c r="L329" s="100"/>
      <c r="M329" s="212" t="s">
        <v>3</v>
      </c>
      <c r="N329" s="163" t="s">
        <v>42</v>
      </c>
      <c r="P329" s="164">
        <f aca="true" t="shared" si="81" ref="P329:P334">O329*H329</f>
        <v>0</v>
      </c>
      <c r="Q329" s="164">
        <v>0</v>
      </c>
      <c r="R329" s="164">
        <f aca="true" t="shared" si="82" ref="R329:R334">Q329*H329</f>
        <v>0</v>
      </c>
      <c r="S329" s="164">
        <v>0</v>
      </c>
      <c r="T329" s="165">
        <f aca="true" t="shared" si="83" ref="T329:T334">S329*H329</f>
        <v>0</v>
      </c>
      <c r="AR329" s="166" t="s">
        <v>2892</v>
      </c>
      <c r="AT329" s="166" t="s">
        <v>178</v>
      </c>
      <c r="AU329" s="166" t="s">
        <v>15</v>
      </c>
      <c r="AY329" s="92" t="s">
        <v>176</v>
      </c>
      <c r="BE329" s="167">
        <f aca="true" t="shared" si="84" ref="BE329:BE334">IF(N329="základní",J329,0)</f>
        <v>0</v>
      </c>
      <c r="BF329" s="167">
        <f aca="true" t="shared" si="85" ref="BF329:BF334">IF(N329="snížená",J329,0)</f>
        <v>0</v>
      </c>
      <c r="BG329" s="167">
        <f aca="true" t="shared" si="86" ref="BG329:BG334">IF(N329="zákl. přenesená",J329,0)</f>
        <v>0</v>
      </c>
      <c r="BH329" s="167">
        <f aca="true" t="shared" si="87" ref="BH329:BH334">IF(N329="sníž. přenesená",J329,0)</f>
        <v>0</v>
      </c>
      <c r="BI329" s="167">
        <f aca="true" t="shared" si="88" ref="BI329:BI334">IF(N329="nulová",J329,0)</f>
        <v>0</v>
      </c>
      <c r="BJ329" s="92" t="s">
        <v>15</v>
      </c>
      <c r="BK329" s="167">
        <f aca="true" t="shared" si="89" ref="BK329:BK334">ROUND(I329*H329,2)</f>
        <v>0</v>
      </c>
      <c r="BL329" s="92" t="s">
        <v>2892</v>
      </c>
      <c r="BM329" s="166" t="s">
        <v>1968</v>
      </c>
    </row>
    <row r="330" spans="2:65" s="99" customFormat="1" ht="16.5" customHeight="1">
      <c r="B330" s="100"/>
      <c r="C330" s="206" t="s">
        <v>1356</v>
      </c>
      <c r="D330" s="206" t="s">
        <v>178</v>
      </c>
      <c r="E330" s="207" t="s">
        <v>2897</v>
      </c>
      <c r="F330" s="208" t="s">
        <v>2898</v>
      </c>
      <c r="G330" s="209" t="s">
        <v>2778</v>
      </c>
      <c r="H330" s="210">
        <v>1</v>
      </c>
      <c r="I330" s="4"/>
      <c r="J330" s="211">
        <f t="shared" si="80"/>
        <v>0</v>
      </c>
      <c r="K330" s="208" t="s">
        <v>3</v>
      </c>
      <c r="L330" s="100"/>
      <c r="M330" s="212" t="s">
        <v>3</v>
      </c>
      <c r="N330" s="163" t="s">
        <v>42</v>
      </c>
      <c r="P330" s="164">
        <f t="shared" si="81"/>
        <v>0</v>
      </c>
      <c r="Q330" s="164">
        <v>0</v>
      </c>
      <c r="R330" s="164">
        <f t="shared" si="82"/>
        <v>0</v>
      </c>
      <c r="S330" s="164">
        <v>0</v>
      </c>
      <c r="T330" s="165">
        <f t="shared" si="83"/>
        <v>0</v>
      </c>
      <c r="AR330" s="166" t="s">
        <v>2892</v>
      </c>
      <c r="AT330" s="166" t="s">
        <v>178</v>
      </c>
      <c r="AU330" s="166" t="s">
        <v>15</v>
      </c>
      <c r="AY330" s="92" t="s">
        <v>176</v>
      </c>
      <c r="BE330" s="167">
        <f t="shared" si="84"/>
        <v>0</v>
      </c>
      <c r="BF330" s="167">
        <f t="shared" si="85"/>
        <v>0</v>
      </c>
      <c r="BG330" s="167">
        <f t="shared" si="86"/>
        <v>0</v>
      </c>
      <c r="BH330" s="167">
        <f t="shared" si="87"/>
        <v>0</v>
      </c>
      <c r="BI330" s="167">
        <f t="shared" si="88"/>
        <v>0</v>
      </c>
      <c r="BJ330" s="92" t="s">
        <v>15</v>
      </c>
      <c r="BK330" s="167">
        <f t="shared" si="89"/>
        <v>0</v>
      </c>
      <c r="BL330" s="92" t="s">
        <v>2892</v>
      </c>
      <c r="BM330" s="166" t="s">
        <v>1976</v>
      </c>
    </row>
    <row r="331" spans="2:65" s="99" customFormat="1" ht="16.5" customHeight="1">
      <c r="B331" s="100"/>
      <c r="C331" s="206" t="s">
        <v>1359</v>
      </c>
      <c r="D331" s="206" t="s">
        <v>178</v>
      </c>
      <c r="E331" s="207" t="s">
        <v>2899</v>
      </c>
      <c r="F331" s="208" t="s">
        <v>2900</v>
      </c>
      <c r="G331" s="209" t="s">
        <v>2597</v>
      </c>
      <c r="H331" s="210">
        <v>10</v>
      </c>
      <c r="I331" s="4"/>
      <c r="J331" s="211">
        <f t="shared" si="80"/>
        <v>0</v>
      </c>
      <c r="K331" s="208" t="s">
        <v>3</v>
      </c>
      <c r="L331" s="100"/>
      <c r="M331" s="212" t="s">
        <v>3</v>
      </c>
      <c r="N331" s="163" t="s">
        <v>42</v>
      </c>
      <c r="P331" s="164">
        <f t="shared" si="81"/>
        <v>0</v>
      </c>
      <c r="Q331" s="164">
        <v>0</v>
      </c>
      <c r="R331" s="164">
        <f t="shared" si="82"/>
        <v>0</v>
      </c>
      <c r="S331" s="164">
        <v>0</v>
      </c>
      <c r="T331" s="165">
        <f t="shared" si="83"/>
        <v>0</v>
      </c>
      <c r="AR331" s="166" t="s">
        <v>2892</v>
      </c>
      <c r="AT331" s="166" t="s">
        <v>178</v>
      </c>
      <c r="AU331" s="166" t="s">
        <v>15</v>
      </c>
      <c r="AY331" s="92" t="s">
        <v>176</v>
      </c>
      <c r="BE331" s="167">
        <f t="shared" si="84"/>
        <v>0</v>
      </c>
      <c r="BF331" s="167">
        <f t="shared" si="85"/>
        <v>0</v>
      </c>
      <c r="BG331" s="167">
        <f t="shared" si="86"/>
        <v>0</v>
      </c>
      <c r="BH331" s="167">
        <f t="shared" si="87"/>
        <v>0</v>
      </c>
      <c r="BI331" s="167">
        <f t="shared" si="88"/>
        <v>0</v>
      </c>
      <c r="BJ331" s="92" t="s">
        <v>15</v>
      </c>
      <c r="BK331" s="167">
        <f t="shared" si="89"/>
        <v>0</v>
      </c>
      <c r="BL331" s="92" t="s">
        <v>2892</v>
      </c>
      <c r="BM331" s="166" t="s">
        <v>2002</v>
      </c>
    </row>
    <row r="332" spans="2:65" s="99" customFormat="1" ht="37.9" customHeight="1">
      <c r="B332" s="100"/>
      <c r="C332" s="206" t="s">
        <v>1364</v>
      </c>
      <c r="D332" s="206" t="s">
        <v>178</v>
      </c>
      <c r="E332" s="207" t="s">
        <v>2901</v>
      </c>
      <c r="F332" s="208" t="s">
        <v>2902</v>
      </c>
      <c r="G332" s="209" t="s">
        <v>3</v>
      </c>
      <c r="H332" s="210">
        <v>0</v>
      </c>
      <c r="I332" s="4"/>
      <c r="J332" s="211">
        <f t="shared" si="80"/>
        <v>0</v>
      </c>
      <c r="K332" s="208" t="s">
        <v>3</v>
      </c>
      <c r="L332" s="100"/>
      <c r="M332" s="212" t="s">
        <v>3</v>
      </c>
      <c r="N332" s="163" t="s">
        <v>42</v>
      </c>
      <c r="P332" s="164">
        <f t="shared" si="81"/>
        <v>0</v>
      </c>
      <c r="Q332" s="164">
        <v>0</v>
      </c>
      <c r="R332" s="164">
        <f t="shared" si="82"/>
        <v>0</v>
      </c>
      <c r="S332" s="164">
        <v>0</v>
      </c>
      <c r="T332" s="165">
        <f t="shared" si="83"/>
        <v>0</v>
      </c>
      <c r="AR332" s="166" t="s">
        <v>2892</v>
      </c>
      <c r="AT332" s="166" t="s">
        <v>178</v>
      </c>
      <c r="AU332" s="166" t="s">
        <v>15</v>
      </c>
      <c r="AY332" s="92" t="s">
        <v>176</v>
      </c>
      <c r="BE332" s="167">
        <f t="shared" si="84"/>
        <v>0</v>
      </c>
      <c r="BF332" s="167">
        <f t="shared" si="85"/>
        <v>0</v>
      </c>
      <c r="BG332" s="167">
        <f t="shared" si="86"/>
        <v>0</v>
      </c>
      <c r="BH332" s="167">
        <f t="shared" si="87"/>
        <v>0</v>
      </c>
      <c r="BI332" s="167">
        <f t="shared" si="88"/>
        <v>0</v>
      </c>
      <c r="BJ332" s="92" t="s">
        <v>15</v>
      </c>
      <c r="BK332" s="167">
        <f t="shared" si="89"/>
        <v>0</v>
      </c>
      <c r="BL332" s="92" t="s">
        <v>2892</v>
      </c>
      <c r="BM332" s="166" t="s">
        <v>2008</v>
      </c>
    </row>
    <row r="333" spans="2:65" s="99" customFormat="1" ht="24.2" customHeight="1">
      <c r="B333" s="100"/>
      <c r="C333" s="206" t="s">
        <v>1369</v>
      </c>
      <c r="D333" s="206" t="s">
        <v>178</v>
      </c>
      <c r="E333" s="207" t="s">
        <v>2903</v>
      </c>
      <c r="F333" s="208" t="s">
        <v>2904</v>
      </c>
      <c r="G333" s="209" t="s">
        <v>269</v>
      </c>
      <c r="H333" s="210">
        <v>198</v>
      </c>
      <c r="I333" s="4"/>
      <c r="J333" s="211">
        <f t="shared" si="80"/>
        <v>0</v>
      </c>
      <c r="K333" s="208" t="s">
        <v>3</v>
      </c>
      <c r="L333" s="100"/>
      <c r="M333" s="212" t="s">
        <v>3</v>
      </c>
      <c r="N333" s="163" t="s">
        <v>42</v>
      </c>
      <c r="P333" s="164">
        <f t="shared" si="81"/>
        <v>0</v>
      </c>
      <c r="Q333" s="164">
        <v>0</v>
      </c>
      <c r="R333" s="164">
        <f t="shared" si="82"/>
        <v>0</v>
      </c>
      <c r="S333" s="164">
        <v>0</v>
      </c>
      <c r="T333" s="165">
        <f t="shared" si="83"/>
        <v>0</v>
      </c>
      <c r="AR333" s="166" t="s">
        <v>2892</v>
      </c>
      <c r="AT333" s="166" t="s">
        <v>178</v>
      </c>
      <c r="AU333" s="166" t="s">
        <v>15</v>
      </c>
      <c r="AY333" s="92" t="s">
        <v>176</v>
      </c>
      <c r="BE333" s="167">
        <f t="shared" si="84"/>
        <v>0</v>
      </c>
      <c r="BF333" s="167">
        <f t="shared" si="85"/>
        <v>0</v>
      </c>
      <c r="BG333" s="167">
        <f t="shared" si="86"/>
        <v>0</v>
      </c>
      <c r="BH333" s="167">
        <f t="shared" si="87"/>
        <v>0</v>
      </c>
      <c r="BI333" s="167">
        <f t="shared" si="88"/>
        <v>0</v>
      </c>
      <c r="BJ333" s="92" t="s">
        <v>15</v>
      </c>
      <c r="BK333" s="167">
        <f t="shared" si="89"/>
        <v>0</v>
      </c>
      <c r="BL333" s="92" t="s">
        <v>2892</v>
      </c>
      <c r="BM333" s="166" t="s">
        <v>2015</v>
      </c>
    </row>
    <row r="334" spans="2:65" s="99" customFormat="1" ht="24.2" customHeight="1">
      <c r="B334" s="100"/>
      <c r="C334" s="206" t="s">
        <v>1376</v>
      </c>
      <c r="D334" s="206" t="s">
        <v>178</v>
      </c>
      <c r="E334" s="207" t="s">
        <v>2905</v>
      </c>
      <c r="F334" s="208" t="s">
        <v>2906</v>
      </c>
      <c r="G334" s="209" t="s">
        <v>2907</v>
      </c>
      <c r="H334" s="210">
        <v>1</v>
      </c>
      <c r="I334" s="4"/>
      <c r="J334" s="211">
        <f t="shared" si="80"/>
        <v>0</v>
      </c>
      <c r="K334" s="208" t="s">
        <v>3</v>
      </c>
      <c r="L334" s="100"/>
      <c r="M334" s="220" t="s">
        <v>3</v>
      </c>
      <c r="N334" s="221" t="s">
        <v>42</v>
      </c>
      <c r="O334" s="203"/>
      <c r="P334" s="222">
        <f t="shared" si="81"/>
        <v>0</v>
      </c>
      <c r="Q334" s="222">
        <v>0</v>
      </c>
      <c r="R334" s="222">
        <f t="shared" si="82"/>
        <v>0</v>
      </c>
      <c r="S334" s="222">
        <v>0</v>
      </c>
      <c r="T334" s="223">
        <f t="shared" si="83"/>
        <v>0</v>
      </c>
      <c r="AR334" s="166" t="s">
        <v>2892</v>
      </c>
      <c r="AT334" s="166" t="s">
        <v>178</v>
      </c>
      <c r="AU334" s="166" t="s">
        <v>15</v>
      </c>
      <c r="AY334" s="92" t="s">
        <v>176</v>
      </c>
      <c r="BE334" s="167">
        <f t="shared" si="84"/>
        <v>0</v>
      </c>
      <c r="BF334" s="167">
        <f t="shared" si="85"/>
        <v>0</v>
      </c>
      <c r="BG334" s="167">
        <f t="shared" si="86"/>
        <v>0</v>
      </c>
      <c r="BH334" s="167">
        <f t="shared" si="87"/>
        <v>0</v>
      </c>
      <c r="BI334" s="167">
        <f t="shared" si="88"/>
        <v>0</v>
      </c>
      <c r="BJ334" s="92" t="s">
        <v>15</v>
      </c>
      <c r="BK334" s="167">
        <f t="shared" si="89"/>
        <v>0</v>
      </c>
      <c r="BL334" s="92" t="s">
        <v>2892</v>
      </c>
      <c r="BM334" s="166" t="s">
        <v>2023</v>
      </c>
    </row>
    <row r="335" spans="2:12" s="99" customFormat="1" ht="6.95" customHeight="1">
      <c r="B335" s="119"/>
      <c r="C335" s="120"/>
      <c r="D335" s="120"/>
      <c r="E335" s="120"/>
      <c r="F335" s="120"/>
      <c r="G335" s="120"/>
      <c r="H335" s="120"/>
      <c r="I335" s="120"/>
      <c r="J335" s="120"/>
      <c r="K335" s="120"/>
      <c r="L335" s="100"/>
    </row>
  </sheetData>
  <sheetProtection algorithmName="SHA-512" hashValue="eIK+aBzIxzHcpBkX+gbDKjcAzpdZBa9yC/JUGN8WfIg1hr5Wv8m9VuFPz2Qm6Y2mXF2X9wTgpS69uJR9woKGrw==" saltValue="eWxZhwSrCDbXiwH23NTF3w==" spinCount="100000" sheet="1" objects="1" scenarios="1"/>
  <autoFilter ref="C101:K334"/>
  <mergeCells count="12">
    <mergeCell ref="E94:H94"/>
    <mergeCell ref="L2:V2"/>
    <mergeCell ref="E50:H50"/>
    <mergeCell ref="E52:H52"/>
    <mergeCell ref="E54:H54"/>
    <mergeCell ref="E90:H90"/>
    <mergeCell ref="E92:H92"/>
    <mergeCell ref="E7:H7"/>
    <mergeCell ref="E9:H9"/>
    <mergeCell ref="E11:H11"/>
    <mergeCell ref="E20:H20"/>
    <mergeCell ref="E29:H29"/>
  </mergeCells>
  <hyperlinks>
    <hyperlink ref="F106" r:id="rId1" display="https://podminky.urs.cz/item/CS_URS_2023_01/132251104"/>
    <hyperlink ref="F117" r:id="rId2" display="https://podminky.urs.cz/item/CS_URS_2023_01/133251102"/>
    <hyperlink ref="F126" r:id="rId3" display="https://podminky.urs.cz/item/CS_URS_2023_01/162751117"/>
    <hyperlink ref="F133" r:id="rId4" display="https://podminky.urs.cz/item/CS_URS_2023_01/162751119"/>
    <hyperlink ref="F136" r:id="rId5" display="https://podminky.urs.cz/item/CS_URS_2023_01/171201231"/>
    <hyperlink ref="F139" r:id="rId6" display="https://podminky.urs.cz/item/CS_URS_2023_01/171251201"/>
    <hyperlink ref="F141" r:id="rId7" display="https://podminky.urs.cz/item/CS_URS_2023_01/174151101"/>
    <hyperlink ref="F152" r:id="rId8" display="https://podminky.urs.cz/item/CS_URS_2023_01/175151101"/>
    <hyperlink ref="F163" r:id="rId9" display="https://podminky.urs.cz/item/CS_URS_2023_01/451573111"/>
  </hyperlinks>
  <printOptions/>
  <pageMargins left="0.39375" right="0.39375" top="0.39375" bottom="0.39375" header="0" footer="0"/>
  <pageSetup blackAndWhite="1" fitToHeight="100" fitToWidth="1" horizontalDpi="600" verticalDpi="600" orientation="portrait" paperSize="9" r:id="rId11"/>
  <headerFooter>
    <oddFooter>&amp;CStrana &amp;P z &amp;N</oddFooter>
  </headerFooter>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14"/>
  <sheetViews>
    <sheetView showGridLines="0" workbookViewId="0" topLeftCell="A1">
      <selection activeCell="I96" sqref="I96"/>
    </sheetView>
  </sheetViews>
  <sheetFormatPr defaultColWidth="9.140625" defaultRowHeight="12"/>
  <cols>
    <col min="1" max="1" width="8.28125" style="91" customWidth="1"/>
    <col min="2" max="2" width="1.1484375" style="91" customWidth="1"/>
    <col min="3" max="3" width="4.140625" style="91" customWidth="1"/>
    <col min="4" max="4" width="4.28125" style="91" customWidth="1"/>
    <col min="5" max="5" width="17.140625" style="91" customWidth="1"/>
    <col min="6" max="6" width="50.8515625" style="91" customWidth="1"/>
    <col min="7" max="7" width="7.421875" style="91" customWidth="1"/>
    <col min="8" max="8" width="14.00390625" style="91" customWidth="1"/>
    <col min="9" max="9" width="15.8515625" style="91" customWidth="1"/>
    <col min="10" max="11" width="22.28125" style="91" customWidth="1"/>
    <col min="12" max="12" width="9.28125" style="91" customWidth="1"/>
    <col min="13" max="13" width="10.8515625" style="91" hidden="1" customWidth="1"/>
    <col min="14" max="14" width="9.28125" style="91" hidden="1" customWidth="1"/>
    <col min="15" max="20" width="14.140625" style="91" hidden="1" customWidth="1"/>
    <col min="21" max="21" width="16.28125" style="91" hidden="1" customWidth="1"/>
    <col min="22" max="22" width="12.28125" style="91" customWidth="1"/>
    <col min="23" max="23" width="16.28125" style="91" customWidth="1"/>
    <col min="24" max="24" width="12.28125" style="91" customWidth="1"/>
    <col min="25" max="25" width="15.00390625" style="91" customWidth="1"/>
    <col min="26" max="26" width="11.00390625" style="91" customWidth="1"/>
    <col min="27" max="27" width="15.00390625" style="91" customWidth="1"/>
    <col min="28" max="28" width="16.28125" style="91" customWidth="1"/>
    <col min="29" max="29" width="11.00390625" style="91" customWidth="1"/>
    <col min="30" max="30" width="15.00390625" style="91" customWidth="1"/>
    <col min="31" max="31" width="16.28125" style="91" customWidth="1"/>
    <col min="32" max="43" width="9.28125" style="91" customWidth="1"/>
    <col min="44" max="65" width="9.28125" style="91" hidden="1" customWidth="1"/>
    <col min="66" max="16384" width="9.28125" style="91" customWidth="1"/>
  </cols>
  <sheetData>
    <row r="1" ht="12"/>
    <row r="2" spans="12:46" ht="36.95" customHeight="1">
      <c r="L2" s="285" t="s">
        <v>6</v>
      </c>
      <c r="M2" s="286"/>
      <c r="N2" s="286"/>
      <c r="O2" s="286"/>
      <c r="P2" s="286"/>
      <c r="Q2" s="286"/>
      <c r="R2" s="286"/>
      <c r="S2" s="286"/>
      <c r="T2" s="286"/>
      <c r="U2" s="286"/>
      <c r="V2" s="286"/>
      <c r="AT2" s="92" t="s">
        <v>90</v>
      </c>
    </row>
    <row r="3" spans="2:46" ht="6.95" customHeight="1">
      <c r="B3" s="93"/>
      <c r="C3" s="94"/>
      <c r="D3" s="94"/>
      <c r="E3" s="94"/>
      <c r="F3" s="94"/>
      <c r="G3" s="94"/>
      <c r="H3" s="94"/>
      <c r="I3" s="94"/>
      <c r="J3" s="94"/>
      <c r="K3" s="94"/>
      <c r="L3" s="95"/>
      <c r="AT3" s="92" t="s">
        <v>79</v>
      </c>
    </row>
    <row r="4" spans="2:46" ht="24.95" customHeight="1">
      <c r="B4" s="95"/>
      <c r="D4" s="96" t="s">
        <v>121</v>
      </c>
      <c r="L4" s="95"/>
      <c r="M4" s="97" t="s">
        <v>11</v>
      </c>
      <c r="AT4" s="92" t="s">
        <v>4</v>
      </c>
    </row>
    <row r="5" spans="2:12" ht="6.95" customHeight="1">
      <c r="B5" s="95"/>
      <c r="L5" s="95"/>
    </row>
    <row r="6" spans="2:12" ht="12" customHeight="1">
      <c r="B6" s="95"/>
      <c r="D6" s="98" t="s">
        <v>17</v>
      </c>
      <c r="L6" s="95"/>
    </row>
    <row r="7" spans="2:12" ht="16.5" customHeight="1">
      <c r="B7" s="95"/>
      <c r="E7" s="321" t="str">
        <f>'Rekapitulace stavby'!K6</f>
        <v>Infekce Nemocnice Tábor, a.s.</v>
      </c>
      <c r="F7" s="322"/>
      <c r="G7" s="322"/>
      <c r="H7" s="322"/>
      <c r="L7" s="95"/>
    </row>
    <row r="8" spans="2:12" ht="12" customHeight="1">
      <c r="B8" s="95"/>
      <c r="D8" s="98" t="s">
        <v>122</v>
      </c>
      <c r="L8" s="95"/>
    </row>
    <row r="9" spans="2:12" s="99" customFormat="1" ht="16.5" customHeight="1">
      <c r="B9" s="100"/>
      <c r="E9" s="321" t="s">
        <v>123</v>
      </c>
      <c r="F9" s="320"/>
      <c r="G9" s="320"/>
      <c r="H9" s="320"/>
      <c r="L9" s="100"/>
    </row>
    <row r="10" spans="2:12" s="99" customFormat="1" ht="12" customHeight="1">
      <c r="B10" s="100"/>
      <c r="D10" s="98" t="s">
        <v>124</v>
      </c>
      <c r="L10" s="100"/>
    </row>
    <row r="11" spans="2:12" s="99" customFormat="1" ht="16.5" customHeight="1">
      <c r="B11" s="100"/>
      <c r="E11" s="316" t="s">
        <v>2908</v>
      </c>
      <c r="F11" s="320"/>
      <c r="G11" s="320"/>
      <c r="H11" s="320"/>
      <c r="L11" s="100"/>
    </row>
    <row r="12" spans="2:12" s="99" customFormat="1" ht="12">
      <c r="B12" s="100"/>
      <c r="L12" s="100"/>
    </row>
    <row r="13" spans="2:12" s="99" customFormat="1" ht="12" customHeight="1">
      <c r="B13" s="100"/>
      <c r="D13" s="98" t="s">
        <v>19</v>
      </c>
      <c r="F13" s="101" t="s">
        <v>3</v>
      </c>
      <c r="I13" s="98" t="s">
        <v>20</v>
      </c>
      <c r="J13" s="101" t="s">
        <v>3</v>
      </c>
      <c r="L13" s="100"/>
    </row>
    <row r="14" spans="2:12" s="99" customFormat="1" ht="12" customHeight="1">
      <c r="B14" s="100"/>
      <c r="D14" s="98" t="s">
        <v>21</v>
      </c>
      <c r="F14" s="101" t="s">
        <v>22</v>
      </c>
      <c r="I14" s="98" t="s">
        <v>23</v>
      </c>
      <c r="J14" s="102" t="str">
        <f>'Rekapitulace stavby'!AN8</f>
        <v>12. 4. 2023</v>
      </c>
      <c r="L14" s="100"/>
    </row>
    <row r="15" spans="2:12" s="99" customFormat="1" ht="10.9" customHeight="1">
      <c r="B15" s="100"/>
      <c r="L15" s="100"/>
    </row>
    <row r="16" spans="2:12" s="99" customFormat="1" ht="12" customHeight="1">
      <c r="B16" s="100"/>
      <c r="D16" s="98" t="s">
        <v>25</v>
      </c>
      <c r="I16" s="98" t="s">
        <v>26</v>
      </c>
      <c r="J16" s="101" t="str">
        <f>IF('Rekapitulace stavby'!AN10="","",'Rekapitulace stavby'!AN10)</f>
        <v/>
      </c>
      <c r="L16" s="100"/>
    </row>
    <row r="17" spans="2:12" s="99" customFormat="1" ht="18" customHeight="1">
      <c r="B17" s="100"/>
      <c r="E17" s="101" t="str">
        <f>IF('Rekapitulace stavby'!E11="","",'Rekapitulace stavby'!E11)</f>
        <v>Nemocnice Tábor, a.s.</v>
      </c>
      <c r="I17" s="98" t="s">
        <v>28</v>
      </c>
      <c r="J17" s="101" t="str">
        <f>IF('Rekapitulace stavby'!AN11="","",'Rekapitulace stavby'!AN11)</f>
        <v/>
      </c>
      <c r="L17" s="100"/>
    </row>
    <row r="18" spans="2:12" s="99" customFormat="1" ht="6.95" customHeight="1">
      <c r="B18" s="100"/>
      <c r="L18" s="100"/>
    </row>
    <row r="19" spans="2:12" s="99" customFormat="1" ht="12" customHeight="1">
      <c r="B19" s="100"/>
      <c r="D19" s="98" t="s">
        <v>29</v>
      </c>
      <c r="I19" s="98" t="s">
        <v>26</v>
      </c>
      <c r="J19" s="205" t="str">
        <f>'Rekapitulace stavby'!AN13</f>
        <v>Vyplň údaj</v>
      </c>
      <c r="L19" s="100"/>
    </row>
    <row r="20" spans="2:12" s="99" customFormat="1" ht="18" customHeight="1">
      <c r="B20" s="100"/>
      <c r="E20" s="324" t="str">
        <f>'Rekapitulace stavby'!E14</f>
        <v>Vyplň údaj</v>
      </c>
      <c r="F20" s="306"/>
      <c r="G20" s="306"/>
      <c r="H20" s="306"/>
      <c r="I20" s="98" t="s">
        <v>28</v>
      </c>
      <c r="J20" s="205" t="str">
        <f>'Rekapitulace stavby'!AN14</f>
        <v>Vyplň údaj</v>
      </c>
      <c r="L20" s="100"/>
    </row>
    <row r="21" spans="2:12" s="99" customFormat="1" ht="6.95" customHeight="1">
      <c r="B21" s="100"/>
      <c r="L21" s="100"/>
    </row>
    <row r="22" spans="2:12" s="99" customFormat="1" ht="12" customHeight="1">
      <c r="B22" s="100"/>
      <c r="D22" s="98" t="s">
        <v>31</v>
      </c>
      <c r="I22" s="98" t="s">
        <v>26</v>
      </c>
      <c r="J22" s="101" t="str">
        <f>IF('Rekapitulace stavby'!AN16="","",'Rekapitulace stavby'!AN16)</f>
        <v/>
      </c>
      <c r="L22" s="100"/>
    </row>
    <row r="23" spans="2:12" s="99" customFormat="1" ht="18" customHeight="1">
      <c r="B23" s="100"/>
      <c r="E23" s="101" t="str">
        <f>IF('Rekapitulace stavby'!E17="","",'Rekapitulace stavby'!E17)</f>
        <v>AGP nova spol. s r.o.</v>
      </c>
      <c r="I23" s="98" t="s">
        <v>28</v>
      </c>
      <c r="J23" s="101" t="str">
        <f>IF('Rekapitulace stavby'!AN17="","",'Rekapitulace stavby'!AN17)</f>
        <v/>
      </c>
      <c r="L23" s="100"/>
    </row>
    <row r="24" spans="2:12" s="99" customFormat="1" ht="6.95" customHeight="1">
      <c r="B24" s="100"/>
      <c r="L24" s="100"/>
    </row>
    <row r="25" spans="2:12" s="99" customFormat="1" ht="12" customHeight="1">
      <c r="B25" s="100"/>
      <c r="D25" s="98" t="s">
        <v>34</v>
      </c>
      <c r="I25" s="98" t="s">
        <v>26</v>
      </c>
      <c r="J25" s="101" t="str">
        <f>IF('Rekapitulace stavby'!AN19="","",'Rekapitulace stavby'!AN19)</f>
        <v/>
      </c>
      <c r="L25" s="100"/>
    </row>
    <row r="26" spans="2:12" s="99" customFormat="1" ht="18" customHeight="1">
      <c r="B26" s="100"/>
      <c r="E26" s="101" t="str">
        <f>IF('Rekapitulace stavby'!E20="","",'Rekapitulace stavby'!E20)</f>
        <v xml:space="preserve"> </v>
      </c>
      <c r="I26" s="98" t="s">
        <v>28</v>
      </c>
      <c r="J26" s="101" t="str">
        <f>IF('Rekapitulace stavby'!AN20="","",'Rekapitulace stavby'!AN20)</f>
        <v/>
      </c>
      <c r="L26" s="100"/>
    </row>
    <row r="27" spans="2:12" s="99" customFormat="1" ht="6.95" customHeight="1">
      <c r="B27" s="100"/>
      <c r="L27" s="100"/>
    </row>
    <row r="28" spans="2:12" s="99" customFormat="1" ht="12" customHeight="1">
      <c r="B28" s="100"/>
      <c r="D28" s="98" t="s">
        <v>35</v>
      </c>
      <c r="L28" s="100"/>
    </row>
    <row r="29" spans="2:12" s="103" customFormat="1" ht="16.5" customHeight="1">
      <c r="B29" s="104"/>
      <c r="E29" s="310" t="s">
        <v>3</v>
      </c>
      <c r="F29" s="310"/>
      <c r="G29" s="310"/>
      <c r="H29" s="310"/>
      <c r="L29" s="104"/>
    </row>
    <row r="30" spans="2:12" s="99" customFormat="1" ht="6.95" customHeight="1">
      <c r="B30" s="100"/>
      <c r="L30" s="100"/>
    </row>
    <row r="31" spans="2:12" s="99" customFormat="1" ht="6.95" customHeight="1">
      <c r="B31" s="100"/>
      <c r="D31" s="105"/>
      <c r="E31" s="105"/>
      <c r="F31" s="105"/>
      <c r="G31" s="105"/>
      <c r="H31" s="105"/>
      <c r="I31" s="105"/>
      <c r="J31" s="105"/>
      <c r="K31" s="105"/>
      <c r="L31" s="100"/>
    </row>
    <row r="32" spans="2:12" s="99" customFormat="1" ht="25.35" customHeight="1">
      <c r="B32" s="100"/>
      <c r="D32" s="106" t="s">
        <v>37</v>
      </c>
      <c r="J32" s="107">
        <f>ROUND(J94,2)</f>
        <v>0</v>
      </c>
      <c r="L32" s="100"/>
    </row>
    <row r="33" spans="2:12" s="99" customFormat="1" ht="6.95" customHeight="1">
      <c r="B33" s="100"/>
      <c r="D33" s="105"/>
      <c r="E33" s="105"/>
      <c r="F33" s="105"/>
      <c r="G33" s="105"/>
      <c r="H33" s="105"/>
      <c r="I33" s="105"/>
      <c r="J33" s="105"/>
      <c r="K33" s="105"/>
      <c r="L33" s="100"/>
    </row>
    <row r="34" spans="2:12" s="99" customFormat="1" ht="14.45" customHeight="1">
      <c r="B34" s="100"/>
      <c r="F34" s="108" t="s">
        <v>39</v>
      </c>
      <c r="I34" s="108" t="s">
        <v>38</v>
      </c>
      <c r="J34" s="108" t="s">
        <v>40</v>
      </c>
      <c r="L34" s="100"/>
    </row>
    <row r="35" spans="2:12" s="99" customFormat="1" ht="14.45" customHeight="1">
      <c r="B35" s="100"/>
      <c r="D35" s="109" t="s">
        <v>41</v>
      </c>
      <c r="E35" s="98" t="s">
        <v>42</v>
      </c>
      <c r="F35" s="110">
        <f>ROUND((SUM(BE94:BE213)),2)</f>
        <v>0</v>
      </c>
      <c r="I35" s="111">
        <v>0.21</v>
      </c>
      <c r="J35" s="110">
        <f>ROUND(((SUM(BE94:BE213))*I35),2)</f>
        <v>0</v>
      </c>
      <c r="L35" s="100"/>
    </row>
    <row r="36" spans="2:12" s="99" customFormat="1" ht="14.45" customHeight="1">
      <c r="B36" s="100"/>
      <c r="E36" s="98" t="s">
        <v>43</v>
      </c>
      <c r="F36" s="110">
        <f>ROUND((SUM(BF94:BF213)),2)</f>
        <v>0</v>
      </c>
      <c r="I36" s="111">
        <v>0.15</v>
      </c>
      <c r="J36" s="110">
        <f>ROUND(((SUM(BF94:BF213))*I36),2)</f>
        <v>0</v>
      </c>
      <c r="L36" s="100"/>
    </row>
    <row r="37" spans="2:12" s="99" customFormat="1" ht="14.45" customHeight="1" hidden="1">
      <c r="B37" s="100"/>
      <c r="E37" s="98" t="s">
        <v>44</v>
      </c>
      <c r="F37" s="110">
        <f>ROUND((SUM(BG94:BG213)),2)</f>
        <v>0</v>
      </c>
      <c r="I37" s="111">
        <v>0.21</v>
      </c>
      <c r="J37" s="110">
        <f>0</f>
        <v>0</v>
      </c>
      <c r="L37" s="100"/>
    </row>
    <row r="38" spans="2:12" s="99" customFormat="1" ht="14.45" customHeight="1" hidden="1">
      <c r="B38" s="100"/>
      <c r="E38" s="98" t="s">
        <v>45</v>
      </c>
      <c r="F38" s="110">
        <f>ROUND((SUM(BH94:BH213)),2)</f>
        <v>0</v>
      </c>
      <c r="I38" s="111">
        <v>0.15</v>
      </c>
      <c r="J38" s="110">
        <f>0</f>
        <v>0</v>
      </c>
      <c r="L38" s="100"/>
    </row>
    <row r="39" spans="2:12" s="99" customFormat="1" ht="14.45" customHeight="1" hidden="1">
      <c r="B39" s="100"/>
      <c r="E39" s="98" t="s">
        <v>46</v>
      </c>
      <c r="F39" s="110">
        <f>ROUND((SUM(BI94:BI213)),2)</f>
        <v>0</v>
      </c>
      <c r="I39" s="111">
        <v>0</v>
      </c>
      <c r="J39" s="110">
        <f>0</f>
        <v>0</v>
      </c>
      <c r="L39" s="100"/>
    </row>
    <row r="40" spans="2:12" s="99" customFormat="1" ht="6.95" customHeight="1">
      <c r="B40" s="100"/>
      <c r="L40" s="100"/>
    </row>
    <row r="41" spans="2:12" s="99" customFormat="1" ht="25.35" customHeight="1">
      <c r="B41" s="100"/>
      <c r="C41" s="112"/>
      <c r="D41" s="113" t="s">
        <v>47</v>
      </c>
      <c r="E41" s="114"/>
      <c r="F41" s="114"/>
      <c r="G41" s="115" t="s">
        <v>48</v>
      </c>
      <c r="H41" s="116" t="s">
        <v>49</v>
      </c>
      <c r="I41" s="114"/>
      <c r="J41" s="117">
        <f>SUM(J32:J39)</f>
        <v>0</v>
      </c>
      <c r="K41" s="118"/>
      <c r="L41" s="100"/>
    </row>
    <row r="42" spans="2:12" s="99" customFormat="1" ht="14.45" customHeight="1">
      <c r="B42" s="119"/>
      <c r="C42" s="120"/>
      <c r="D42" s="120"/>
      <c r="E42" s="120"/>
      <c r="F42" s="120"/>
      <c r="G42" s="120"/>
      <c r="H42" s="120"/>
      <c r="I42" s="120"/>
      <c r="J42" s="120"/>
      <c r="K42" s="120"/>
      <c r="L42" s="100"/>
    </row>
    <row r="46" spans="2:12" s="99" customFormat="1" ht="6.95" customHeight="1">
      <c r="B46" s="121"/>
      <c r="C46" s="122"/>
      <c r="D46" s="122"/>
      <c r="E46" s="122"/>
      <c r="F46" s="122"/>
      <c r="G46" s="122"/>
      <c r="H46" s="122"/>
      <c r="I46" s="122"/>
      <c r="J46" s="122"/>
      <c r="K46" s="122"/>
      <c r="L46" s="100"/>
    </row>
    <row r="47" spans="2:12" s="99" customFormat="1" ht="24.95" customHeight="1">
      <c r="B47" s="100"/>
      <c r="C47" s="96" t="s">
        <v>126</v>
      </c>
      <c r="L47" s="100"/>
    </row>
    <row r="48" spans="2:12" s="99" customFormat="1" ht="6.95" customHeight="1">
      <c r="B48" s="100"/>
      <c r="L48" s="100"/>
    </row>
    <row r="49" spans="2:12" s="99" customFormat="1" ht="12" customHeight="1">
      <c r="B49" s="100"/>
      <c r="C49" s="98" t="s">
        <v>17</v>
      </c>
      <c r="L49" s="100"/>
    </row>
    <row r="50" spans="2:12" s="99" customFormat="1" ht="16.5" customHeight="1">
      <c r="B50" s="100"/>
      <c r="E50" s="321" t="str">
        <f>E7</f>
        <v>Infekce Nemocnice Tábor, a.s.</v>
      </c>
      <c r="F50" s="322"/>
      <c r="G50" s="322"/>
      <c r="H50" s="322"/>
      <c r="L50" s="100"/>
    </row>
    <row r="51" spans="2:12" ht="12" customHeight="1">
      <c r="B51" s="95"/>
      <c r="C51" s="98" t="s">
        <v>122</v>
      </c>
      <c r="L51" s="95"/>
    </row>
    <row r="52" spans="2:12" s="99" customFormat="1" ht="16.5" customHeight="1">
      <c r="B52" s="100"/>
      <c r="E52" s="321" t="s">
        <v>123</v>
      </c>
      <c r="F52" s="320"/>
      <c r="G52" s="320"/>
      <c r="H52" s="320"/>
      <c r="L52" s="100"/>
    </row>
    <row r="53" spans="2:12" s="99" customFormat="1" ht="12" customHeight="1">
      <c r="B53" s="100"/>
      <c r="C53" s="98" t="s">
        <v>124</v>
      </c>
      <c r="L53" s="100"/>
    </row>
    <row r="54" spans="2:12" s="99" customFormat="1" ht="16.5" customHeight="1">
      <c r="B54" s="100"/>
      <c r="E54" s="316" t="str">
        <f>E11</f>
        <v>D.1.4.2 - VZT+CHL</v>
      </c>
      <c r="F54" s="320"/>
      <c r="G54" s="320"/>
      <c r="H54" s="320"/>
      <c r="L54" s="100"/>
    </row>
    <row r="55" spans="2:12" s="99" customFormat="1" ht="6.95" customHeight="1">
      <c r="B55" s="100"/>
      <c r="L55" s="100"/>
    </row>
    <row r="56" spans="2:12" s="99" customFormat="1" ht="12" customHeight="1">
      <c r="B56" s="100"/>
      <c r="C56" s="98" t="s">
        <v>21</v>
      </c>
      <c r="F56" s="101" t="str">
        <f>F14</f>
        <v xml:space="preserve"> </v>
      </c>
      <c r="I56" s="98" t="s">
        <v>23</v>
      </c>
      <c r="J56" s="102" t="str">
        <f>IF(J14="","",J14)</f>
        <v>12. 4. 2023</v>
      </c>
      <c r="L56" s="100"/>
    </row>
    <row r="57" spans="2:12" s="99" customFormat="1" ht="6.95" customHeight="1">
      <c r="B57" s="100"/>
      <c r="L57" s="100"/>
    </row>
    <row r="58" spans="2:12" s="99" customFormat="1" ht="15.2" customHeight="1">
      <c r="B58" s="100"/>
      <c r="C58" s="98" t="s">
        <v>25</v>
      </c>
      <c r="F58" s="101" t="str">
        <f>E17</f>
        <v>Nemocnice Tábor, a.s.</v>
      </c>
      <c r="I58" s="98" t="s">
        <v>31</v>
      </c>
      <c r="J58" s="123" t="str">
        <f>E23</f>
        <v>AGP nova spol. s r.o.</v>
      </c>
      <c r="L58" s="100"/>
    </row>
    <row r="59" spans="2:12" s="99" customFormat="1" ht="15.2" customHeight="1">
      <c r="B59" s="100"/>
      <c r="C59" s="98" t="s">
        <v>29</v>
      </c>
      <c r="F59" s="101" t="str">
        <f>IF(E20="","",E20)</f>
        <v>Vyplň údaj</v>
      </c>
      <c r="I59" s="98" t="s">
        <v>34</v>
      </c>
      <c r="J59" s="123" t="str">
        <f>E26</f>
        <v xml:space="preserve"> </v>
      </c>
      <c r="L59" s="100"/>
    </row>
    <row r="60" spans="2:12" s="99" customFormat="1" ht="10.35" customHeight="1">
      <c r="B60" s="100"/>
      <c r="L60" s="100"/>
    </row>
    <row r="61" spans="2:12" s="99" customFormat="1" ht="29.25" customHeight="1">
      <c r="B61" s="100"/>
      <c r="C61" s="124" t="s">
        <v>127</v>
      </c>
      <c r="D61" s="112"/>
      <c r="E61" s="112"/>
      <c r="F61" s="112"/>
      <c r="G61" s="112"/>
      <c r="H61" s="112"/>
      <c r="I61" s="112"/>
      <c r="J61" s="125" t="s">
        <v>128</v>
      </c>
      <c r="K61" s="112"/>
      <c r="L61" s="100"/>
    </row>
    <row r="62" spans="2:12" s="99" customFormat="1" ht="10.35" customHeight="1">
      <c r="B62" s="100"/>
      <c r="L62" s="100"/>
    </row>
    <row r="63" spans="2:47" s="99" customFormat="1" ht="22.9" customHeight="1">
      <c r="B63" s="100"/>
      <c r="C63" s="126" t="s">
        <v>69</v>
      </c>
      <c r="J63" s="107">
        <f>J94</f>
        <v>0</v>
      </c>
      <c r="L63" s="100"/>
      <c r="AU63" s="92" t="s">
        <v>129</v>
      </c>
    </row>
    <row r="64" spans="2:12" s="127" customFormat="1" ht="24.95" customHeight="1">
      <c r="B64" s="128"/>
      <c r="D64" s="129" t="s">
        <v>2909</v>
      </c>
      <c r="E64" s="130"/>
      <c r="F64" s="130"/>
      <c r="G64" s="130"/>
      <c r="H64" s="130"/>
      <c r="I64" s="130"/>
      <c r="J64" s="131">
        <f>J95</f>
        <v>0</v>
      </c>
      <c r="L64" s="128"/>
    </row>
    <row r="65" spans="2:12" s="127" customFormat="1" ht="24.95" customHeight="1">
      <c r="B65" s="128"/>
      <c r="D65" s="129" t="s">
        <v>2910</v>
      </c>
      <c r="E65" s="130"/>
      <c r="F65" s="130"/>
      <c r="G65" s="130"/>
      <c r="H65" s="130"/>
      <c r="I65" s="130"/>
      <c r="J65" s="131">
        <f>J160</f>
        <v>0</v>
      </c>
      <c r="L65" s="128"/>
    </row>
    <row r="66" spans="2:12" s="127" customFormat="1" ht="24.95" customHeight="1">
      <c r="B66" s="128"/>
      <c r="D66" s="129" t="s">
        <v>2911</v>
      </c>
      <c r="E66" s="130"/>
      <c r="F66" s="130"/>
      <c r="G66" s="130"/>
      <c r="H66" s="130"/>
      <c r="I66" s="130"/>
      <c r="J66" s="131">
        <f>J169</f>
        <v>0</v>
      </c>
      <c r="L66" s="128"/>
    </row>
    <row r="67" spans="2:12" s="127" customFormat="1" ht="24.95" customHeight="1">
      <c r="B67" s="128"/>
      <c r="D67" s="129" t="s">
        <v>2912</v>
      </c>
      <c r="E67" s="130"/>
      <c r="F67" s="130"/>
      <c r="G67" s="130"/>
      <c r="H67" s="130"/>
      <c r="I67" s="130"/>
      <c r="J67" s="131">
        <f>J186</f>
        <v>0</v>
      </c>
      <c r="L67" s="128"/>
    </row>
    <row r="68" spans="2:12" s="127" customFormat="1" ht="24.95" customHeight="1">
      <c r="B68" s="128"/>
      <c r="D68" s="129" t="s">
        <v>2913</v>
      </c>
      <c r="E68" s="130"/>
      <c r="F68" s="130"/>
      <c r="G68" s="130"/>
      <c r="H68" s="130"/>
      <c r="I68" s="130"/>
      <c r="J68" s="131">
        <f>J189</f>
        <v>0</v>
      </c>
      <c r="L68" s="128"/>
    </row>
    <row r="69" spans="2:12" s="127" customFormat="1" ht="24.95" customHeight="1">
      <c r="B69" s="128"/>
      <c r="D69" s="129" t="s">
        <v>2914</v>
      </c>
      <c r="E69" s="130"/>
      <c r="F69" s="130"/>
      <c r="G69" s="130"/>
      <c r="H69" s="130"/>
      <c r="I69" s="130"/>
      <c r="J69" s="131">
        <f>J199</f>
        <v>0</v>
      </c>
      <c r="L69" s="128"/>
    </row>
    <row r="70" spans="2:12" s="132" customFormat="1" ht="19.9" customHeight="1">
      <c r="B70" s="133"/>
      <c r="D70" s="134" t="s">
        <v>2915</v>
      </c>
      <c r="E70" s="135"/>
      <c r="F70" s="135"/>
      <c r="G70" s="135"/>
      <c r="H70" s="135"/>
      <c r="I70" s="135"/>
      <c r="J70" s="136">
        <f>J200</f>
        <v>0</v>
      </c>
      <c r="L70" s="133"/>
    </row>
    <row r="71" spans="2:12" s="132" customFormat="1" ht="19.9" customHeight="1">
      <c r="B71" s="133"/>
      <c r="D71" s="134" t="s">
        <v>2916</v>
      </c>
      <c r="E71" s="135"/>
      <c r="F71" s="135"/>
      <c r="G71" s="135"/>
      <c r="H71" s="135"/>
      <c r="I71" s="135"/>
      <c r="J71" s="136">
        <f>J205</f>
        <v>0</v>
      </c>
      <c r="L71" s="133"/>
    </row>
    <row r="72" spans="2:12" s="132" customFormat="1" ht="19.9" customHeight="1">
      <c r="B72" s="133"/>
      <c r="D72" s="134" t="s">
        <v>2917</v>
      </c>
      <c r="E72" s="135"/>
      <c r="F72" s="135"/>
      <c r="G72" s="135"/>
      <c r="H72" s="135"/>
      <c r="I72" s="135"/>
      <c r="J72" s="136">
        <f>J208</f>
        <v>0</v>
      </c>
      <c r="L72" s="133"/>
    </row>
    <row r="73" spans="2:12" s="99" customFormat="1" ht="21.75" customHeight="1">
      <c r="B73" s="100"/>
      <c r="L73" s="100"/>
    </row>
    <row r="74" spans="2:12" s="99" customFormat="1" ht="6.95" customHeight="1">
      <c r="B74" s="119"/>
      <c r="C74" s="120"/>
      <c r="D74" s="120"/>
      <c r="E74" s="120"/>
      <c r="F74" s="120"/>
      <c r="G74" s="120"/>
      <c r="H74" s="120"/>
      <c r="I74" s="120"/>
      <c r="J74" s="120"/>
      <c r="K74" s="120"/>
      <c r="L74" s="100"/>
    </row>
    <row r="78" spans="2:12" s="99" customFormat="1" ht="6.95" customHeight="1">
      <c r="B78" s="121"/>
      <c r="C78" s="122"/>
      <c r="D78" s="122"/>
      <c r="E78" s="122"/>
      <c r="F78" s="122"/>
      <c r="G78" s="122"/>
      <c r="H78" s="122"/>
      <c r="I78" s="122"/>
      <c r="J78" s="122"/>
      <c r="K78" s="122"/>
      <c r="L78" s="100"/>
    </row>
    <row r="79" spans="2:12" s="99" customFormat="1" ht="24.95" customHeight="1">
      <c r="B79" s="100"/>
      <c r="C79" s="96" t="s">
        <v>161</v>
      </c>
      <c r="L79" s="100"/>
    </row>
    <row r="80" spans="2:12" s="99" customFormat="1" ht="6.95" customHeight="1">
      <c r="B80" s="100"/>
      <c r="L80" s="100"/>
    </row>
    <row r="81" spans="2:12" s="99" customFormat="1" ht="12" customHeight="1">
      <c r="B81" s="100"/>
      <c r="C81" s="98" t="s">
        <v>17</v>
      </c>
      <c r="L81" s="100"/>
    </row>
    <row r="82" spans="2:12" s="99" customFormat="1" ht="16.5" customHeight="1">
      <c r="B82" s="100"/>
      <c r="E82" s="321" t="str">
        <f>E7</f>
        <v>Infekce Nemocnice Tábor, a.s.</v>
      </c>
      <c r="F82" s="322"/>
      <c r="G82" s="322"/>
      <c r="H82" s="322"/>
      <c r="L82" s="100"/>
    </row>
    <row r="83" spans="2:12" ht="12" customHeight="1">
      <c r="B83" s="95"/>
      <c r="C83" s="98" t="s">
        <v>122</v>
      </c>
      <c r="L83" s="95"/>
    </row>
    <row r="84" spans="2:12" s="99" customFormat="1" ht="16.5" customHeight="1">
      <c r="B84" s="100"/>
      <c r="E84" s="321" t="s">
        <v>123</v>
      </c>
      <c r="F84" s="320"/>
      <c r="G84" s="320"/>
      <c r="H84" s="320"/>
      <c r="L84" s="100"/>
    </row>
    <row r="85" spans="2:12" s="99" customFormat="1" ht="12" customHeight="1">
      <c r="B85" s="100"/>
      <c r="C85" s="98" t="s">
        <v>124</v>
      </c>
      <c r="L85" s="100"/>
    </row>
    <row r="86" spans="2:12" s="99" customFormat="1" ht="16.5" customHeight="1">
      <c r="B86" s="100"/>
      <c r="E86" s="316" t="str">
        <f>E11</f>
        <v>D.1.4.2 - VZT+CHL</v>
      </c>
      <c r="F86" s="320"/>
      <c r="G86" s="320"/>
      <c r="H86" s="320"/>
      <c r="L86" s="100"/>
    </row>
    <row r="87" spans="2:12" s="99" customFormat="1" ht="6.95" customHeight="1">
      <c r="B87" s="100"/>
      <c r="L87" s="100"/>
    </row>
    <row r="88" spans="2:12" s="99" customFormat="1" ht="12" customHeight="1">
      <c r="B88" s="100"/>
      <c r="C88" s="98" t="s">
        <v>21</v>
      </c>
      <c r="F88" s="101" t="str">
        <f>F14</f>
        <v xml:space="preserve"> </v>
      </c>
      <c r="I88" s="98" t="s">
        <v>23</v>
      </c>
      <c r="J88" s="102" t="str">
        <f>IF(J14="","",J14)</f>
        <v>12. 4. 2023</v>
      </c>
      <c r="L88" s="100"/>
    </row>
    <row r="89" spans="2:12" s="99" customFormat="1" ht="6.95" customHeight="1">
      <c r="B89" s="100"/>
      <c r="L89" s="100"/>
    </row>
    <row r="90" spans="2:12" s="99" customFormat="1" ht="15.2" customHeight="1">
      <c r="B90" s="100"/>
      <c r="C90" s="98" t="s">
        <v>25</v>
      </c>
      <c r="F90" s="101" t="str">
        <f>E17</f>
        <v>Nemocnice Tábor, a.s.</v>
      </c>
      <c r="I90" s="98" t="s">
        <v>31</v>
      </c>
      <c r="J90" s="123" t="str">
        <f>E23</f>
        <v>AGP nova spol. s r.o.</v>
      </c>
      <c r="L90" s="100"/>
    </row>
    <row r="91" spans="2:12" s="99" customFormat="1" ht="15.2" customHeight="1">
      <c r="B91" s="100"/>
      <c r="C91" s="98" t="s">
        <v>29</v>
      </c>
      <c r="F91" s="101" t="str">
        <f>IF(E20="","",E20)</f>
        <v>Vyplň údaj</v>
      </c>
      <c r="I91" s="98" t="s">
        <v>34</v>
      </c>
      <c r="J91" s="123" t="str">
        <f>E26</f>
        <v xml:space="preserve"> </v>
      </c>
      <c r="L91" s="100"/>
    </row>
    <row r="92" spans="2:12" s="99" customFormat="1" ht="10.35" customHeight="1">
      <c r="B92" s="100"/>
      <c r="L92" s="100"/>
    </row>
    <row r="93" spans="2:20" s="137" customFormat="1" ht="29.25" customHeight="1">
      <c r="B93" s="138"/>
      <c r="C93" s="139" t="s">
        <v>162</v>
      </c>
      <c r="D93" s="140" t="s">
        <v>56</v>
      </c>
      <c r="E93" s="140" t="s">
        <v>52</v>
      </c>
      <c r="F93" s="140" t="s">
        <v>53</v>
      </c>
      <c r="G93" s="140" t="s">
        <v>163</v>
      </c>
      <c r="H93" s="140" t="s">
        <v>164</v>
      </c>
      <c r="I93" s="140" t="s">
        <v>165</v>
      </c>
      <c r="J93" s="140" t="s">
        <v>128</v>
      </c>
      <c r="K93" s="141" t="s">
        <v>166</v>
      </c>
      <c r="L93" s="138"/>
      <c r="M93" s="142" t="s">
        <v>3</v>
      </c>
      <c r="N93" s="143" t="s">
        <v>41</v>
      </c>
      <c r="O93" s="143" t="s">
        <v>167</v>
      </c>
      <c r="P93" s="143" t="s">
        <v>168</v>
      </c>
      <c r="Q93" s="143" t="s">
        <v>169</v>
      </c>
      <c r="R93" s="143" t="s">
        <v>170</v>
      </c>
      <c r="S93" s="143" t="s">
        <v>171</v>
      </c>
      <c r="T93" s="144" t="s">
        <v>172</v>
      </c>
    </row>
    <row r="94" spans="2:63" s="99" customFormat="1" ht="22.9" customHeight="1">
      <c r="B94" s="100"/>
      <c r="C94" s="145" t="s">
        <v>173</v>
      </c>
      <c r="J94" s="146">
        <f>BK94</f>
        <v>0</v>
      </c>
      <c r="L94" s="100"/>
      <c r="M94" s="147"/>
      <c r="N94" s="105"/>
      <c r="O94" s="105"/>
      <c r="P94" s="148">
        <f>P95+P160+P169+P186+P189+P199</f>
        <v>0</v>
      </c>
      <c r="Q94" s="105"/>
      <c r="R94" s="148">
        <f>R95+R160+R169+R186+R189+R199</f>
        <v>0</v>
      </c>
      <c r="S94" s="105"/>
      <c r="T94" s="149">
        <f>T95+T160+T169+T186+T189+T199</f>
        <v>0</v>
      </c>
      <c r="AT94" s="92" t="s">
        <v>70</v>
      </c>
      <c r="AU94" s="92" t="s">
        <v>129</v>
      </c>
      <c r="BK94" s="150">
        <f>BK95+BK160+BK169+BK186+BK189+BK199</f>
        <v>0</v>
      </c>
    </row>
    <row r="95" spans="2:63" s="151" customFormat="1" ht="25.9" customHeight="1">
      <c r="B95" s="152"/>
      <c r="D95" s="153" t="s">
        <v>70</v>
      </c>
      <c r="E95" s="154" t="s">
        <v>698</v>
      </c>
      <c r="F95" s="154" t="s">
        <v>2918</v>
      </c>
      <c r="J95" s="155">
        <f>BK95</f>
        <v>0</v>
      </c>
      <c r="L95" s="152"/>
      <c r="M95" s="156"/>
      <c r="P95" s="157">
        <f>SUM(P96:P159)</f>
        <v>0</v>
      </c>
      <c r="R95" s="157">
        <f>SUM(R96:R159)</f>
        <v>0</v>
      </c>
      <c r="T95" s="158">
        <f>SUM(T96:T159)</f>
        <v>0</v>
      </c>
      <c r="AR95" s="153" t="s">
        <v>15</v>
      </c>
      <c r="AT95" s="159" t="s">
        <v>70</v>
      </c>
      <c r="AU95" s="159" t="s">
        <v>71</v>
      </c>
      <c r="AY95" s="153" t="s">
        <v>176</v>
      </c>
      <c r="BK95" s="160">
        <f>SUM(BK96:BK159)</f>
        <v>0</v>
      </c>
    </row>
    <row r="96" spans="2:65" s="99" customFormat="1" ht="180.75" customHeight="1">
      <c r="B96" s="100"/>
      <c r="C96" s="206" t="s">
        <v>15</v>
      </c>
      <c r="D96" s="206" t="s">
        <v>178</v>
      </c>
      <c r="E96" s="207" t="s">
        <v>2919</v>
      </c>
      <c r="F96" s="208" t="s">
        <v>2920</v>
      </c>
      <c r="G96" s="209" t="s">
        <v>2707</v>
      </c>
      <c r="H96" s="210">
        <v>1</v>
      </c>
      <c r="I96" s="4"/>
      <c r="J96" s="211">
        <f aca="true" t="shared" si="0" ref="J96:J127">ROUND(I96*H96,2)</f>
        <v>0</v>
      </c>
      <c r="K96" s="208" t="s">
        <v>3</v>
      </c>
      <c r="L96" s="100"/>
      <c r="M96" s="212" t="s">
        <v>3</v>
      </c>
      <c r="N96" s="163" t="s">
        <v>42</v>
      </c>
      <c r="P96" s="164">
        <f aca="true" t="shared" si="1" ref="P96:P127">O96*H96</f>
        <v>0</v>
      </c>
      <c r="Q96" s="164">
        <v>0</v>
      </c>
      <c r="R96" s="164">
        <f aca="true" t="shared" si="2" ref="R96:R127">Q96*H96</f>
        <v>0</v>
      </c>
      <c r="S96" s="164">
        <v>0</v>
      </c>
      <c r="T96" s="165">
        <f aca="true" t="shared" si="3" ref="T96:T127">S96*H96</f>
        <v>0</v>
      </c>
      <c r="AR96" s="166" t="s">
        <v>183</v>
      </c>
      <c r="AT96" s="166" t="s">
        <v>178</v>
      </c>
      <c r="AU96" s="166" t="s">
        <v>15</v>
      </c>
      <c r="AY96" s="92" t="s">
        <v>176</v>
      </c>
      <c r="BE96" s="167">
        <f aca="true" t="shared" si="4" ref="BE96:BE127">IF(N96="základní",J96,0)</f>
        <v>0</v>
      </c>
      <c r="BF96" s="167">
        <f aca="true" t="shared" si="5" ref="BF96:BF127">IF(N96="snížená",J96,0)</f>
        <v>0</v>
      </c>
      <c r="BG96" s="167">
        <f aca="true" t="shared" si="6" ref="BG96:BG127">IF(N96="zákl. přenesená",J96,0)</f>
        <v>0</v>
      </c>
      <c r="BH96" s="167">
        <f aca="true" t="shared" si="7" ref="BH96:BH127">IF(N96="sníž. přenesená",J96,0)</f>
        <v>0</v>
      </c>
      <c r="BI96" s="167">
        <f aca="true" t="shared" si="8" ref="BI96:BI127">IF(N96="nulová",J96,0)</f>
        <v>0</v>
      </c>
      <c r="BJ96" s="92" t="s">
        <v>15</v>
      </c>
      <c r="BK96" s="167">
        <f aca="true" t="shared" si="9" ref="BK96:BK127">ROUND(I96*H96,2)</f>
        <v>0</v>
      </c>
      <c r="BL96" s="92" t="s">
        <v>183</v>
      </c>
      <c r="BM96" s="166" t="s">
        <v>79</v>
      </c>
    </row>
    <row r="97" spans="2:65" s="99" customFormat="1" ht="101.25" customHeight="1">
      <c r="B97" s="100"/>
      <c r="C97" s="206" t="s">
        <v>79</v>
      </c>
      <c r="D97" s="206" t="s">
        <v>178</v>
      </c>
      <c r="E97" s="207" t="s">
        <v>2921</v>
      </c>
      <c r="F97" s="208" t="s">
        <v>2922</v>
      </c>
      <c r="G97" s="209" t="s">
        <v>2707</v>
      </c>
      <c r="H97" s="210">
        <v>1</v>
      </c>
      <c r="I97" s="4"/>
      <c r="J97" s="211">
        <f t="shared" si="0"/>
        <v>0</v>
      </c>
      <c r="K97" s="208" t="s">
        <v>3</v>
      </c>
      <c r="L97" s="100"/>
      <c r="M97" s="212" t="s">
        <v>3</v>
      </c>
      <c r="N97" s="163" t="s">
        <v>42</v>
      </c>
      <c r="P97" s="164">
        <f t="shared" si="1"/>
        <v>0</v>
      </c>
      <c r="Q97" s="164">
        <v>0</v>
      </c>
      <c r="R97" s="164">
        <f t="shared" si="2"/>
        <v>0</v>
      </c>
      <c r="S97" s="164">
        <v>0</v>
      </c>
      <c r="T97" s="165">
        <f t="shared" si="3"/>
        <v>0</v>
      </c>
      <c r="AR97" s="166" t="s">
        <v>183</v>
      </c>
      <c r="AT97" s="166" t="s">
        <v>178</v>
      </c>
      <c r="AU97" s="166" t="s">
        <v>15</v>
      </c>
      <c r="AY97" s="92" t="s">
        <v>176</v>
      </c>
      <c r="BE97" s="167">
        <f t="shared" si="4"/>
        <v>0</v>
      </c>
      <c r="BF97" s="167">
        <f t="shared" si="5"/>
        <v>0</v>
      </c>
      <c r="BG97" s="167">
        <f t="shared" si="6"/>
        <v>0</v>
      </c>
      <c r="BH97" s="167">
        <f t="shared" si="7"/>
        <v>0</v>
      </c>
      <c r="BI97" s="167">
        <f t="shared" si="8"/>
        <v>0</v>
      </c>
      <c r="BJ97" s="92" t="s">
        <v>15</v>
      </c>
      <c r="BK97" s="167">
        <f t="shared" si="9"/>
        <v>0</v>
      </c>
      <c r="BL97" s="92" t="s">
        <v>183</v>
      </c>
      <c r="BM97" s="166" t="s">
        <v>183</v>
      </c>
    </row>
    <row r="98" spans="2:65" s="99" customFormat="1" ht="101.25" customHeight="1">
      <c r="B98" s="100"/>
      <c r="C98" s="206" t="s">
        <v>195</v>
      </c>
      <c r="D98" s="206" t="s">
        <v>178</v>
      </c>
      <c r="E98" s="207" t="s">
        <v>2923</v>
      </c>
      <c r="F98" s="208" t="s">
        <v>2924</v>
      </c>
      <c r="G98" s="209" t="s">
        <v>2707</v>
      </c>
      <c r="H98" s="210">
        <v>1</v>
      </c>
      <c r="I98" s="4"/>
      <c r="J98" s="211">
        <f t="shared" si="0"/>
        <v>0</v>
      </c>
      <c r="K98" s="208" t="s">
        <v>3</v>
      </c>
      <c r="L98" s="100"/>
      <c r="M98" s="212" t="s">
        <v>3</v>
      </c>
      <c r="N98" s="163" t="s">
        <v>42</v>
      </c>
      <c r="P98" s="164">
        <f t="shared" si="1"/>
        <v>0</v>
      </c>
      <c r="Q98" s="164">
        <v>0</v>
      </c>
      <c r="R98" s="164">
        <f t="shared" si="2"/>
        <v>0</v>
      </c>
      <c r="S98" s="164">
        <v>0</v>
      </c>
      <c r="T98" s="165">
        <f t="shared" si="3"/>
        <v>0</v>
      </c>
      <c r="AR98" s="166" t="s">
        <v>183</v>
      </c>
      <c r="AT98" s="166" t="s">
        <v>178</v>
      </c>
      <c r="AU98" s="166" t="s">
        <v>15</v>
      </c>
      <c r="AY98" s="92" t="s">
        <v>176</v>
      </c>
      <c r="BE98" s="167">
        <f t="shared" si="4"/>
        <v>0</v>
      </c>
      <c r="BF98" s="167">
        <f t="shared" si="5"/>
        <v>0</v>
      </c>
      <c r="BG98" s="167">
        <f t="shared" si="6"/>
        <v>0</v>
      </c>
      <c r="BH98" s="167">
        <f t="shared" si="7"/>
        <v>0</v>
      </c>
      <c r="BI98" s="167">
        <f t="shared" si="8"/>
        <v>0</v>
      </c>
      <c r="BJ98" s="92" t="s">
        <v>15</v>
      </c>
      <c r="BK98" s="167">
        <f t="shared" si="9"/>
        <v>0</v>
      </c>
      <c r="BL98" s="92" t="s">
        <v>183</v>
      </c>
      <c r="BM98" s="166" t="s">
        <v>223</v>
      </c>
    </row>
    <row r="99" spans="2:65" s="99" customFormat="1" ht="24.2" customHeight="1">
      <c r="B99" s="100"/>
      <c r="C99" s="206" t="s">
        <v>183</v>
      </c>
      <c r="D99" s="206" t="s">
        <v>178</v>
      </c>
      <c r="E99" s="207" t="s">
        <v>2925</v>
      </c>
      <c r="F99" s="208" t="s">
        <v>2926</v>
      </c>
      <c r="G99" s="209" t="s">
        <v>2707</v>
      </c>
      <c r="H99" s="210">
        <v>1</v>
      </c>
      <c r="I99" s="4"/>
      <c r="J99" s="211">
        <f t="shared" si="0"/>
        <v>0</v>
      </c>
      <c r="K99" s="208" t="s">
        <v>3</v>
      </c>
      <c r="L99" s="100"/>
      <c r="M99" s="212" t="s">
        <v>3</v>
      </c>
      <c r="N99" s="163" t="s">
        <v>42</v>
      </c>
      <c r="P99" s="164">
        <f t="shared" si="1"/>
        <v>0</v>
      </c>
      <c r="Q99" s="164">
        <v>0</v>
      </c>
      <c r="R99" s="164">
        <f t="shared" si="2"/>
        <v>0</v>
      </c>
      <c r="S99" s="164">
        <v>0</v>
      </c>
      <c r="T99" s="165">
        <f t="shared" si="3"/>
        <v>0</v>
      </c>
      <c r="AR99" s="166" t="s">
        <v>183</v>
      </c>
      <c r="AT99" s="166" t="s">
        <v>178</v>
      </c>
      <c r="AU99" s="166" t="s">
        <v>15</v>
      </c>
      <c r="AY99" s="92" t="s">
        <v>176</v>
      </c>
      <c r="BE99" s="167">
        <f t="shared" si="4"/>
        <v>0</v>
      </c>
      <c r="BF99" s="167">
        <f t="shared" si="5"/>
        <v>0</v>
      </c>
      <c r="BG99" s="167">
        <f t="shared" si="6"/>
        <v>0</v>
      </c>
      <c r="BH99" s="167">
        <f t="shared" si="7"/>
        <v>0</v>
      </c>
      <c r="BI99" s="167">
        <f t="shared" si="8"/>
        <v>0</v>
      </c>
      <c r="BJ99" s="92" t="s">
        <v>15</v>
      </c>
      <c r="BK99" s="167">
        <f t="shared" si="9"/>
        <v>0</v>
      </c>
      <c r="BL99" s="92" t="s">
        <v>183</v>
      </c>
      <c r="BM99" s="166" t="s">
        <v>241</v>
      </c>
    </row>
    <row r="100" spans="2:65" s="99" customFormat="1" ht="16.5" customHeight="1">
      <c r="B100" s="100"/>
      <c r="C100" s="206" t="s">
        <v>213</v>
      </c>
      <c r="D100" s="206" t="s">
        <v>178</v>
      </c>
      <c r="E100" s="207" t="s">
        <v>2927</v>
      </c>
      <c r="F100" s="208" t="s">
        <v>2928</v>
      </c>
      <c r="G100" s="209" t="s">
        <v>2707</v>
      </c>
      <c r="H100" s="210">
        <v>1</v>
      </c>
      <c r="I100" s="4"/>
      <c r="J100" s="211">
        <f t="shared" si="0"/>
        <v>0</v>
      </c>
      <c r="K100" s="208" t="s">
        <v>3</v>
      </c>
      <c r="L100" s="100"/>
      <c r="M100" s="212" t="s">
        <v>3</v>
      </c>
      <c r="N100" s="163" t="s">
        <v>42</v>
      </c>
      <c r="P100" s="164">
        <f t="shared" si="1"/>
        <v>0</v>
      </c>
      <c r="Q100" s="164">
        <v>0</v>
      </c>
      <c r="R100" s="164">
        <f t="shared" si="2"/>
        <v>0</v>
      </c>
      <c r="S100" s="164">
        <v>0</v>
      </c>
      <c r="T100" s="165">
        <f t="shared" si="3"/>
        <v>0</v>
      </c>
      <c r="AR100" s="166" t="s">
        <v>183</v>
      </c>
      <c r="AT100" s="166" t="s">
        <v>178</v>
      </c>
      <c r="AU100" s="166" t="s">
        <v>15</v>
      </c>
      <c r="AY100" s="92" t="s">
        <v>176</v>
      </c>
      <c r="BE100" s="167">
        <f t="shared" si="4"/>
        <v>0</v>
      </c>
      <c r="BF100" s="167">
        <f t="shared" si="5"/>
        <v>0</v>
      </c>
      <c r="BG100" s="167">
        <f t="shared" si="6"/>
        <v>0</v>
      </c>
      <c r="BH100" s="167">
        <f t="shared" si="7"/>
        <v>0</v>
      </c>
      <c r="BI100" s="167">
        <f t="shared" si="8"/>
        <v>0</v>
      </c>
      <c r="BJ100" s="92" t="s">
        <v>15</v>
      </c>
      <c r="BK100" s="167">
        <f t="shared" si="9"/>
        <v>0</v>
      </c>
      <c r="BL100" s="92" t="s">
        <v>183</v>
      </c>
      <c r="BM100" s="166" t="s">
        <v>253</v>
      </c>
    </row>
    <row r="101" spans="2:65" s="99" customFormat="1" ht="16.5" customHeight="1">
      <c r="B101" s="100"/>
      <c r="C101" s="206" t="s">
        <v>223</v>
      </c>
      <c r="D101" s="206" t="s">
        <v>178</v>
      </c>
      <c r="E101" s="207" t="s">
        <v>2929</v>
      </c>
      <c r="F101" s="208" t="s">
        <v>2930</v>
      </c>
      <c r="G101" s="209" t="s">
        <v>2931</v>
      </c>
      <c r="H101" s="210">
        <v>3</v>
      </c>
      <c r="I101" s="4"/>
      <c r="J101" s="211">
        <f t="shared" si="0"/>
        <v>0</v>
      </c>
      <c r="K101" s="208" t="s">
        <v>3</v>
      </c>
      <c r="L101" s="100"/>
      <c r="M101" s="212" t="s">
        <v>3</v>
      </c>
      <c r="N101" s="163" t="s">
        <v>42</v>
      </c>
      <c r="P101" s="164">
        <f t="shared" si="1"/>
        <v>0</v>
      </c>
      <c r="Q101" s="164">
        <v>0</v>
      </c>
      <c r="R101" s="164">
        <f t="shared" si="2"/>
        <v>0</v>
      </c>
      <c r="S101" s="164">
        <v>0</v>
      </c>
      <c r="T101" s="165">
        <f t="shared" si="3"/>
        <v>0</v>
      </c>
      <c r="AR101" s="166" t="s">
        <v>183</v>
      </c>
      <c r="AT101" s="166" t="s">
        <v>178</v>
      </c>
      <c r="AU101" s="166" t="s">
        <v>15</v>
      </c>
      <c r="AY101" s="92" t="s">
        <v>176</v>
      </c>
      <c r="BE101" s="167">
        <f t="shared" si="4"/>
        <v>0</v>
      </c>
      <c r="BF101" s="167">
        <f t="shared" si="5"/>
        <v>0</v>
      </c>
      <c r="BG101" s="167">
        <f t="shared" si="6"/>
        <v>0</v>
      </c>
      <c r="BH101" s="167">
        <f t="shared" si="7"/>
        <v>0</v>
      </c>
      <c r="BI101" s="167">
        <f t="shared" si="8"/>
        <v>0</v>
      </c>
      <c r="BJ101" s="92" t="s">
        <v>15</v>
      </c>
      <c r="BK101" s="167">
        <f t="shared" si="9"/>
        <v>0</v>
      </c>
      <c r="BL101" s="92" t="s">
        <v>183</v>
      </c>
      <c r="BM101" s="166" t="s">
        <v>266</v>
      </c>
    </row>
    <row r="102" spans="2:65" s="99" customFormat="1" ht="16.5" customHeight="1">
      <c r="B102" s="100"/>
      <c r="C102" s="206" t="s">
        <v>235</v>
      </c>
      <c r="D102" s="206" t="s">
        <v>178</v>
      </c>
      <c r="E102" s="207" t="s">
        <v>2932</v>
      </c>
      <c r="F102" s="208" t="s">
        <v>2933</v>
      </c>
      <c r="G102" s="209" t="s">
        <v>2931</v>
      </c>
      <c r="H102" s="210">
        <v>3</v>
      </c>
      <c r="I102" s="4"/>
      <c r="J102" s="211">
        <f t="shared" si="0"/>
        <v>0</v>
      </c>
      <c r="K102" s="208" t="s">
        <v>3</v>
      </c>
      <c r="L102" s="100"/>
      <c r="M102" s="212" t="s">
        <v>3</v>
      </c>
      <c r="N102" s="163" t="s">
        <v>42</v>
      </c>
      <c r="P102" s="164">
        <f t="shared" si="1"/>
        <v>0</v>
      </c>
      <c r="Q102" s="164">
        <v>0</v>
      </c>
      <c r="R102" s="164">
        <f t="shared" si="2"/>
        <v>0</v>
      </c>
      <c r="S102" s="164">
        <v>0</v>
      </c>
      <c r="T102" s="165">
        <f t="shared" si="3"/>
        <v>0</v>
      </c>
      <c r="AR102" s="166" t="s">
        <v>183</v>
      </c>
      <c r="AT102" s="166" t="s">
        <v>178</v>
      </c>
      <c r="AU102" s="166" t="s">
        <v>15</v>
      </c>
      <c r="AY102" s="92" t="s">
        <v>176</v>
      </c>
      <c r="BE102" s="167">
        <f t="shared" si="4"/>
        <v>0</v>
      </c>
      <c r="BF102" s="167">
        <f t="shared" si="5"/>
        <v>0</v>
      </c>
      <c r="BG102" s="167">
        <f t="shared" si="6"/>
        <v>0</v>
      </c>
      <c r="BH102" s="167">
        <f t="shared" si="7"/>
        <v>0</v>
      </c>
      <c r="BI102" s="167">
        <f t="shared" si="8"/>
        <v>0</v>
      </c>
      <c r="BJ102" s="92" t="s">
        <v>15</v>
      </c>
      <c r="BK102" s="167">
        <f t="shared" si="9"/>
        <v>0</v>
      </c>
      <c r="BL102" s="92" t="s">
        <v>183</v>
      </c>
      <c r="BM102" s="166" t="s">
        <v>277</v>
      </c>
    </row>
    <row r="103" spans="2:65" s="99" customFormat="1" ht="16.5" customHeight="1">
      <c r="B103" s="100"/>
      <c r="C103" s="206" t="s">
        <v>241</v>
      </c>
      <c r="D103" s="206" t="s">
        <v>178</v>
      </c>
      <c r="E103" s="207" t="s">
        <v>2934</v>
      </c>
      <c r="F103" s="208" t="s">
        <v>2935</v>
      </c>
      <c r="G103" s="209" t="s">
        <v>2707</v>
      </c>
      <c r="H103" s="210">
        <v>1</v>
      </c>
      <c r="I103" s="4"/>
      <c r="J103" s="211">
        <f t="shared" si="0"/>
        <v>0</v>
      </c>
      <c r="K103" s="208" t="s">
        <v>3</v>
      </c>
      <c r="L103" s="100"/>
      <c r="M103" s="212" t="s">
        <v>3</v>
      </c>
      <c r="N103" s="163" t="s">
        <v>42</v>
      </c>
      <c r="P103" s="164">
        <f t="shared" si="1"/>
        <v>0</v>
      </c>
      <c r="Q103" s="164">
        <v>0</v>
      </c>
      <c r="R103" s="164">
        <f t="shared" si="2"/>
        <v>0</v>
      </c>
      <c r="S103" s="164">
        <v>0</v>
      </c>
      <c r="T103" s="165">
        <f t="shared" si="3"/>
        <v>0</v>
      </c>
      <c r="AR103" s="166" t="s">
        <v>183</v>
      </c>
      <c r="AT103" s="166" t="s">
        <v>178</v>
      </c>
      <c r="AU103" s="166" t="s">
        <v>15</v>
      </c>
      <c r="AY103" s="92" t="s">
        <v>176</v>
      </c>
      <c r="BE103" s="167">
        <f t="shared" si="4"/>
        <v>0</v>
      </c>
      <c r="BF103" s="167">
        <f t="shared" si="5"/>
        <v>0</v>
      </c>
      <c r="BG103" s="167">
        <f t="shared" si="6"/>
        <v>0</v>
      </c>
      <c r="BH103" s="167">
        <f t="shared" si="7"/>
        <v>0</v>
      </c>
      <c r="BI103" s="167">
        <f t="shared" si="8"/>
        <v>0</v>
      </c>
      <c r="BJ103" s="92" t="s">
        <v>15</v>
      </c>
      <c r="BK103" s="167">
        <f t="shared" si="9"/>
        <v>0</v>
      </c>
      <c r="BL103" s="92" t="s">
        <v>183</v>
      </c>
      <c r="BM103" s="166" t="s">
        <v>288</v>
      </c>
    </row>
    <row r="104" spans="2:65" s="99" customFormat="1" ht="16.5" customHeight="1">
      <c r="B104" s="100"/>
      <c r="C104" s="206" t="s">
        <v>246</v>
      </c>
      <c r="D104" s="206" t="s">
        <v>178</v>
      </c>
      <c r="E104" s="207" t="s">
        <v>2936</v>
      </c>
      <c r="F104" s="208" t="s">
        <v>2937</v>
      </c>
      <c r="G104" s="209" t="s">
        <v>437</v>
      </c>
      <c r="H104" s="210">
        <v>1</v>
      </c>
      <c r="I104" s="4"/>
      <c r="J104" s="211">
        <f t="shared" si="0"/>
        <v>0</v>
      </c>
      <c r="K104" s="208" t="s">
        <v>3</v>
      </c>
      <c r="L104" s="100"/>
      <c r="M104" s="212" t="s">
        <v>3</v>
      </c>
      <c r="N104" s="163" t="s">
        <v>42</v>
      </c>
      <c r="P104" s="164">
        <f t="shared" si="1"/>
        <v>0</v>
      </c>
      <c r="Q104" s="164">
        <v>0</v>
      </c>
      <c r="R104" s="164">
        <f t="shared" si="2"/>
        <v>0</v>
      </c>
      <c r="S104" s="164">
        <v>0</v>
      </c>
      <c r="T104" s="165">
        <f t="shared" si="3"/>
        <v>0</v>
      </c>
      <c r="AR104" s="166" t="s">
        <v>183</v>
      </c>
      <c r="AT104" s="166" t="s">
        <v>178</v>
      </c>
      <c r="AU104" s="166" t="s">
        <v>15</v>
      </c>
      <c r="AY104" s="92" t="s">
        <v>176</v>
      </c>
      <c r="BE104" s="167">
        <f t="shared" si="4"/>
        <v>0</v>
      </c>
      <c r="BF104" s="167">
        <f t="shared" si="5"/>
        <v>0</v>
      </c>
      <c r="BG104" s="167">
        <f t="shared" si="6"/>
        <v>0</v>
      </c>
      <c r="BH104" s="167">
        <f t="shared" si="7"/>
        <v>0</v>
      </c>
      <c r="BI104" s="167">
        <f t="shared" si="8"/>
        <v>0</v>
      </c>
      <c r="BJ104" s="92" t="s">
        <v>15</v>
      </c>
      <c r="BK104" s="167">
        <f t="shared" si="9"/>
        <v>0</v>
      </c>
      <c r="BL104" s="92" t="s">
        <v>183</v>
      </c>
      <c r="BM104" s="166" t="s">
        <v>300</v>
      </c>
    </row>
    <row r="105" spans="2:65" s="99" customFormat="1" ht="24.2" customHeight="1">
      <c r="B105" s="100"/>
      <c r="C105" s="206" t="s">
        <v>253</v>
      </c>
      <c r="D105" s="206" t="s">
        <v>178</v>
      </c>
      <c r="E105" s="207" t="s">
        <v>2938</v>
      </c>
      <c r="F105" s="208" t="s">
        <v>2939</v>
      </c>
      <c r="G105" s="209" t="s">
        <v>2707</v>
      </c>
      <c r="H105" s="210">
        <v>1</v>
      </c>
      <c r="I105" s="4"/>
      <c r="J105" s="211">
        <f t="shared" si="0"/>
        <v>0</v>
      </c>
      <c r="K105" s="208" t="s">
        <v>3</v>
      </c>
      <c r="L105" s="100"/>
      <c r="M105" s="212" t="s">
        <v>3</v>
      </c>
      <c r="N105" s="163" t="s">
        <v>42</v>
      </c>
      <c r="P105" s="164">
        <f t="shared" si="1"/>
        <v>0</v>
      </c>
      <c r="Q105" s="164">
        <v>0</v>
      </c>
      <c r="R105" s="164">
        <f t="shared" si="2"/>
        <v>0</v>
      </c>
      <c r="S105" s="164">
        <v>0</v>
      </c>
      <c r="T105" s="165">
        <f t="shared" si="3"/>
        <v>0</v>
      </c>
      <c r="AR105" s="166" t="s">
        <v>183</v>
      </c>
      <c r="AT105" s="166" t="s">
        <v>178</v>
      </c>
      <c r="AU105" s="166" t="s">
        <v>15</v>
      </c>
      <c r="AY105" s="92" t="s">
        <v>176</v>
      </c>
      <c r="BE105" s="167">
        <f t="shared" si="4"/>
        <v>0</v>
      </c>
      <c r="BF105" s="167">
        <f t="shared" si="5"/>
        <v>0</v>
      </c>
      <c r="BG105" s="167">
        <f t="shared" si="6"/>
        <v>0</v>
      </c>
      <c r="BH105" s="167">
        <f t="shared" si="7"/>
        <v>0</v>
      </c>
      <c r="BI105" s="167">
        <f t="shared" si="8"/>
        <v>0</v>
      </c>
      <c r="BJ105" s="92" t="s">
        <v>15</v>
      </c>
      <c r="BK105" s="167">
        <f t="shared" si="9"/>
        <v>0</v>
      </c>
      <c r="BL105" s="92" t="s">
        <v>183</v>
      </c>
      <c r="BM105" s="166" t="s">
        <v>311</v>
      </c>
    </row>
    <row r="106" spans="2:65" s="99" customFormat="1" ht="16.5" customHeight="1">
      <c r="B106" s="100"/>
      <c r="C106" s="206" t="s">
        <v>259</v>
      </c>
      <c r="D106" s="206" t="s">
        <v>178</v>
      </c>
      <c r="E106" s="207" t="s">
        <v>2940</v>
      </c>
      <c r="F106" s="208" t="s">
        <v>2941</v>
      </c>
      <c r="G106" s="209" t="s">
        <v>2707</v>
      </c>
      <c r="H106" s="210">
        <v>1</v>
      </c>
      <c r="I106" s="4"/>
      <c r="J106" s="211">
        <f t="shared" si="0"/>
        <v>0</v>
      </c>
      <c r="K106" s="208" t="s">
        <v>3</v>
      </c>
      <c r="L106" s="100"/>
      <c r="M106" s="212" t="s">
        <v>3</v>
      </c>
      <c r="N106" s="163" t="s">
        <v>42</v>
      </c>
      <c r="P106" s="164">
        <f t="shared" si="1"/>
        <v>0</v>
      </c>
      <c r="Q106" s="164">
        <v>0</v>
      </c>
      <c r="R106" s="164">
        <f t="shared" si="2"/>
        <v>0</v>
      </c>
      <c r="S106" s="164">
        <v>0</v>
      </c>
      <c r="T106" s="165">
        <f t="shared" si="3"/>
        <v>0</v>
      </c>
      <c r="AR106" s="166" t="s">
        <v>183</v>
      </c>
      <c r="AT106" s="166" t="s">
        <v>178</v>
      </c>
      <c r="AU106" s="166" t="s">
        <v>15</v>
      </c>
      <c r="AY106" s="92" t="s">
        <v>176</v>
      </c>
      <c r="BE106" s="167">
        <f t="shared" si="4"/>
        <v>0</v>
      </c>
      <c r="BF106" s="167">
        <f t="shared" si="5"/>
        <v>0</v>
      </c>
      <c r="BG106" s="167">
        <f t="shared" si="6"/>
        <v>0</v>
      </c>
      <c r="BH106" s="167">
        <f t="shared" si="7"/>
        <v>0</v>
      </c>
      <c r="BI106" s="167">
        <f t="shared" si="8"/>
        <v>0</v>
      </c>
      <c r="BJ106" s="92" t="s">
        <v>15</v>
      </c>
      <c r="BK106" s="167">
        <f t="shared" si="9"/>
        <v>0</v>
      </c>
      <c r="BL106" s="92" t="s">
        <v>183</v>
      </c>
      <c r="BM106" s="166" t="s">
        <v>321</v>
      </c>
    </row>
    <row r="107" spans="2:65" s="99" customFormat="1" ht="16.5" customHeight="1">
      <c r="B107" s="100"/>
      <c r="C107" s="206" t="s">
        <v>266</v>
      </c>
      <c r="D107" s="206" t="s">
        <v>178</v>
      </c>
      <c r="E107" s="207" t="s">
        <v>2942</v>
      </c>
      <c r="F107" s="208" t="s">
        <v>2943</v>
      </c>
      <c r="G107" s="209" t="s">
        <v>2707</v>
      </c>
      <c r="H107" s="210">
        <v>1</v>
      </c>
      <c r="I107" s="4"/>
      <c r="J107" s="211">
        <f t="shared" si="0"/>
        <v>0</v>
      </c>
      <c r="K107" s="208" t="s">
        <v>3</v>
      </c>
      <c r="L107" s="100"/>
      <c r="M107" s="212" t="s">
        <v>3</v>
      </c>
      <c r="N107" s="163" t="s">
        <v>42</v>
      </c>
      <c r="P107" s="164">
        <f t="shared" si="1"/>
        <v>0</v>
      </c>
      <c r="Q107" s="164">
        <v>0</v>
      </c>
      <c r="R107" s="164">
        <f t="shared" si="2"/>
        <v>0</v>
      </c>
      <c r="S107" s="164">
        <v>0</v>
      </c>
      <c r="T107" s="165">
        <f t="shared" si="3"/>
        <v>0</v>
      </c>
      <c r="AR107" s="166" t="s">
        <v>183</v>
      </c>
      <c r="AT107" s="166" t="s">
        <v>178</v>
      </c>
      <c r="AU107" s="166" t="s">
        <v>15</v>
      </c>
      <c r="AY107" s="92" t="s">
        <v>176</v>
      </c>
      <c r="BE107" s="167">
        <f t="shared" si="4"/>
        <v>0</v>
      </c>
      <c r="BF107" s="167">
        <f t="shared" si="5"/>
        <v>0</v>
      </c>
      <c r="BG107" s="167">
        <f t="shared" si="6"/>
        <v>0</v>
      </c>
      <c r="BH107" s="167">
        <f t="shared" si="7"/>
        <v>0</v>
      </c>
      <c r="BI107" s="167">
        <f t="shared" si="8"/>
        <v>0</v>
      </c>
      <c r="BJ107" s="92" t="s">
        <v>15</v>
      </c>
      <c r="BK107" s="167">
        <f t="shared" si="9"/>
        <v>0</v>
      </c>
      <c r="BL107" s="92" t="s">
        <v>183</v>
      </c>
      <c r="BM107" s="166" t="s">
        <v>334</v>
      </c>
    </row>
    <row r="108" spans="2:65" s="99" customFormat="1" ht="21.75" customHeight="1">
      <c r="B108" s="100"/>
      <c r="C108" s="206" t="s">
        <v>273</v>
      </c>
      <c r="D108" s="206" t="s">
        <v>178</v>
      </c>
      <c r="E108" s="207" t="s">
        <v>2944</v>
      </c>
      <c r="F108" s="208" t="s">
        <v>2945</v>
      </c>
      <c r="G108" s="209" t="s">
        <v>2931</v>
      </c>
      <c r="H108" s="210">
        <v>20</v>
      </c>
      <c r="I108" s="4"/>
      <c r="J108" s="211">
        <f t="shared" si="0"/>
        <v>0</v>
      </c>
      <c r="K108" s="208" t="s">
        <v>3</v>
      </c>
      <c r="L108" s="100"/>
      <c r="M108" s="212" t="s">
        <v>3</v>
      </c>
      <c r="N108" s="163" t="s">
        <v>42</v>
      </c>
      <c r="P108" s="164">
        <f t="shared" si="1"/>
        <v>0</v>
      </c>
      <c r="Q108" s="164">
        <v>0</v>
      </c>
      <c r="R108" s="164">
        <f t="shared" si="2"/>
        <v>0</v>
      </c>
      <c r="S108" s="164">
        <v>0</v>
      </c>
      <c r="T108" s="165">
        <f t="shared" si="3"/>
        <v>0</v>
      </c>
      <c r="AR108" s="166" t="s">
        <v>183</v>
      </c>
      <c r="AT108" s="166" t="s">
        <v>178</v>
      </c>
      <c r="AU108" s="166" t="s">
        <v>15</v>
      </c>
      <c r="AY108" s="92" t="s">
        <v>176</v>
      </c>
      <c r="BE108" s="167">
        <f t="shared" si="4"/>
        <v>0</v>
      </c>
      <c r="BF108" s="167">
        <f t="shared" si="5"/>
        <v>0</v>
      </c>
      <c r="BG108" s="167">
        <f t="shared" si="6"/>
        <v>0</v>
      </c>
      <c r="BH108" s="167">
        <f t="shared" si="7"/>
        <v>0</v>
      </c>
      <c r="BI108" s="167">
        <f t="shared" si="8"/>
        <v>0</v>
      </c>
      <c r="BJ108" s="92" t="s">
        <v>15</v>
      </c>
      <c r="BK108" s="167">
        <f t="shared" si="9"/>
        <v>0</v>
      </c>
      <c r="BL108" s="92" t="s">
        <v>183</v>
      </c>
      <c r="BM108" s="166" t="s">
        <v>346</v>
      </c>
    </row>
    <row r="109" spans="2:65" s="99" customFormat="1" ht="24.2" customHeight="1">
      <c r="B109" s="100"/>
      <c r="C109" s="206" t="s">
        <v>277</v>
      </c>
      <c r="D109" s="206" t="s">
        <v>178</v>
      </c>
      <c r="E109" s="207" t="s">
        <v>2946</v>
      </c>
      <c r="F109" s="208" t="s">
        <v>2947</v>
      </c>
      <c r="G109" s="209" t="s">
        <v>2707</v>
      </c>
      <c r="H109" s="210">
        <v>1</v>
      </c>
      <c r="I109" s="4"/>
      <c r="J109" s="211">
        <f t="shared" si="0"/>
        <v>0</v>
      </c>
      <c r="K109" s="208" t="s">
        <v>3</v>
      </c>
      <c r="L109" s="100"/>
      <c r="M109" s="212" t="s">
        <v>3</v>
      </c>
      <c r="N109" s="163" t="s">
        <v>42</v>
      </c>
      <c r="P109" s="164">
        <f t="shared" si="1"/>
        <v>0</v>
      </c>
      <c r="Q109" s="164">
        <v>0</v>
      </c>
      <c r="R109" s="164">
        <f t="shared" si="2"/>
        <v>0</v>
      </c>
      <c r="S109" s="164">
        <v>0</v>
      </c>
      <c r="T109" s="165">
        <f t="shared" si="3"/>
        <v>0</v>
      </c>
      <c r="AR109" s="166" t="s">
        <v>183</v>
      </c>
      <c r="AT109" s="166" t="s">
        <v>178</v>
      </c>
      <c r="AU109" s="166" t="s">
        <v>15</v>
      </c>
      <c r="AY109" s="92" t="s">
        <v>176</v>
      </c>
      <c r="BE109" s="167">
        <f t="shared" si="4"/>
        <v>0</v>
      </c>
      <c r="BF109" s="167">
        <f t="shared" si="5"/>
        <v>0</v>
      </c>
      <c r="BG109" s="167">
        <f t="shared" si="6"/>
        <v>0</v>
      </c>
      <c r="BH109" s="167">
        <f t="shared" si="7"/>
        <v>0</v>
      </c>
      <c r="BI109" s="167">
        <f t="shared" si="8"/>
        <v>0</v>
      </c>
      <c r="BJ109" s="92" t="s">
        <v>15</v>
      </c>
      <c r="BK109" s="167">
        <f t="shared" si="9"/>
        <v>0</v>
      </c>
      <c r="BL109" s="92" t="s">
        <v>183</v>
      </c>
      <c r="BM109" s="166" t="s">
        <v>359</v>
      </c>
    </row>
    <row r="110" spans="2:65" s="99" customFormat="1" ht="16.5" customHeight="1">
      <c r="B110" s="100"/>
      <c r="C110" s="206" t="s">
        <v>9</v>
      </c>
      <c r="D110" s="206" t="s">
        <v>178</v>
      </c>
      <c r="E110" s="207" t="s">
        <v>2940</v>
      </c>
      <c r="F110" s="208" t="s">
        <v>2941</v>
      </c>
      <c r="G110" s="209" t="s">
        <v>2707</v>
      </c>
      <c r="H110" s="210">
        <v>1</v>
      </c>
      <c r="I110" s="4"/>
      <c r="J110" s="211">
        <f t="shared" si="0"/>
        <v>0</v>
      </c>
      <c r="K110" s="208" t="s">
        <v>3</v>
      </c>
      <c r="L110" s="100"/>
      <c r="M110" s="212" t="s">
        <v>3</v>
      </c>
      <c r="N110" s="163" t="s">
        <v>42</v>
      </c>
      <c r="P110" s="164">
        <f t="shared" si="1"/>
        <v>0</v>
      </c>
      <c r="Q110" s="164">
        <v>0</v>
      </c>
      <c r="R110" s="164">
        <f t="shared" si="2"/>
        <v>0</v>
      </c>
      <c r="S110" s="164">
        <v>0</v>
      </c>
      <c r="T110" s="165">
        <f t="shared" si="3"/>
        <v>0</v>
      </c>
      <c r="AR110" s="166" t="s">
        <v>183</v>
      </c>
      <c r="AT110" s="166" t="s">
        <v>178</v>
      </c>
      <c r="AU110" s="166" t="s">
        <v>15</v>
      </c>
      <c r="AY110" s="92" t="s">
        <v>176</v>
      </c>
      <c r="BE110" s="167">
        <f t="shared" si="4"/>
        <v>0</v>
      </c>
      <c r="BF110" s="167">
        <f t="shared" si="5"/>
        <v>0</v>
      </c>
      <c r="BG110" s="167">
        <f t="shared" si="6"/>
        <v>0</v>
      </c>
      <c r="BH110" s="167">
        <f t="shared" si="7"/>
        <v>0</v>
      </c>
      <c r="BI110" s="167">
        <f t="shared" si="8"/>
        <v>0</v>
      </c>
      <c r="BJ110" s="92" t="s">
        <v>15</v>
      </c>
      <c r="BK110" s="167">
        <f t="shared" si="9"/>
        <v>0</v>
      </c>
      <c r="BL110" s="92" t="s">
        <v>183</v>
      </c>
      <c r="BM110" s="166" t="s">
        <v>370</v>
      </c>
    </row>
    <row r="111" spans="2:65" s="99" customFormat="1" ht="16.5" customHeight="1">
      <c r="B111" s="100"/>
      <c r="C111" s="206" t="s">
        <v>288</v>
      </c>
      <c r="D111" s="206" t="s">
        <v>178</v>
      </c>
      <c r="E111" s="207" t="s">
        <v>2942</v>
      </c>
      <c r="F111" s="208" t="s">
        <v>2943</v>
      </c>
      <c r="G111" s="209" t="s">
        <v>2707</v>
      </c>
      <c r="H111" s="210">
        <v>1</v>
      </c>
      <c r="I111" s="4"/>
      <c r="J111" s="211">
        <f t="shared" si="0"/>
        <v>0</v>
      </c>
      <c r="K111" s="208" t="s">
        <v>3</v>
      </c>
      <c r="L111" s="100"/>
      <c r="M111" s="212" t="s">
        <v>3</v>
      </c>
      <c r="N111" s="163" t="s">
        <v>42</v>
      </c>
      <c r="P111" s="164">
        <f t="shared" si="1"/>
        <v>0</v>
      </c>
      <c r="Q111" s="164">
        <v>0</v>
      </c>
      <c r="R111" s="164">
        <f t="shared" si="2"/>
        <v>0</v>
      </c>
      <c r="S111" s="164">
        <v>0</v>
      </c>
      <c r="T111" s="165">
        <f t="shared" si="3"/>
        <v>0</v>
      </c>
      <c r="AR111" s="166" t="s">
        <v>183</v>
      </c>
      <c r="AT111" s="166" t="s">
        <v>178</v>
      </c>
      <c r="AU111" s="166" t="s">
        <v>15</v>
      </c>
      <c r="AY111" s="92" t="s">
        <v>176</v>
      </c>
      <c r="BE111" s="167">
        <f t="shared" si="4"/>
        <v>0</v>
      </c>
      <c r="BF111" s="167">
        <f t="shared" si="5"/>
        <v>0</v>
      </c>
      <c r="BG111" s="167">
        <f t="shared" si="6"/>
        <v>0</v>
      </c>
      <c r="BH111" s="167">
        <f t="shared" si="7"/>
        <v>0</v>
      </c>
      <c r="BI111" s="167">
        <f t="shared" si="8"/>
        <v>0</v>
      </c>
      <c r="BJ111" s="92" t="s">
        <v>15</v>
      </c>
      <c r="BK111" s="167">
        <f t="shared" si="9"/>
        <v>0</v>
      </c>
      <c r="BL111" s="92" t="s">
        <v>183</v>
      </c>
      <c r="BM111" s="166" t="s">
        <v>382</v>
      </c>
    </row>
    <row r="112" spans="2:65" s="99" customFormat="1" ht="21.75" customHeight="1">
      <c r="B112" s="100"/>
      <c r="C112" s="206" t="s">
        <v>293</v>
      </c>
      <c r="D112" s="206" t="s">
        <v>178</v>
      </c>
      <c r="E112" s="207" t="s">
        <v>2948</v>
      </c>
      <c r="F112" s="208" t="s">
        <v>2945</v>
      </c>
      <c r="G112" s="209" t="s">
        <v>2931</v>
      </c>
      <c r="H112" s="210">
        <v>25</v>
      </c>
      <c r="I112" s="4"/>
      <c r="J112" s="211">
        <f t="shared" si="0"/>
        <v>0</v>
      </c>
      <c r="K112" s="208" t="s">
        <v>3</v>
      </c>
      <c r="L112" s="100"/>
      <c r="M112" s="212" t="s">
        <v>3</v>
      </c>
      <c r="N112" s="163" t="s">
        <v>42</v>
      </c>
      <c r="P112" s="164">
        <f t="shared" si="1"/>
        <v>0</v>
      </c>
      <c r="Q112" s="164">
        <v>0</v>
      </c>
      <c r="R112" s="164">
        <f t="shared" si="2"/>
        <v>0</v>
      </c>
      <c r="S112" s="164">
        <v>0</v>
      </c>
      <c r="T112" s="165">
        <f t="shared" si="3"/>
        <v>0</v>
      </c>
      <c r="AR112" s="166" t="s">
        <v>183</v>
      </c>
      <c r="AT112" s="166" t="s">
        <v>178</v>
      </c>
      <c r="AU112" s="166" t="s">
        <v>15</v>
      </c>
      <c r="AY112" s="92" t="s">
        <v>176</v>
      </c>
      <c r="BE112" s="167">
        <f t="shared" si="4"/>
        <v>0</v>
      </c>
      <c r="BF112" s="167">
        <f t="shared" si="5"/>
        <v>0</v>
      </c>
      <c r="BG112" s="167">
        <f t="shared" si="6"/>
        <v>0</v>
      </c>
      <c r="BH112" s="167">
        <f t="shared" si="7"/>
        <v>0</v>
      </c>
      <c r="BI112" s="167">
        <f t="shared" si="8"/>
        <v>0</v>
      </c>
      <c r="BJ112" s="92" t="s">
        <v>15</v>
      </c>
      <c r="BK112" s="167">
        <f t="shared" si="9"/>
        <v>0</v>
      </c>
      <c r="BL112" s="92" t="s">
        <v>183</v>
      </c>
      <c r="BM112" s="166" t="s">
        <v>398</v>
      </c>
    </row>
    <row r="113" spans="2:65" s="99" customFormat="1" ht="24.2" customHeight="1">
      <c r="B113" s="100"/>
      <c r="C113" s="206" t="s">
        <v>300</v>
      </c>
      <c r="D113" s="206" t="s">
        <v>178</v>
      </c>
      <c r="E113" s="207" t="s">
        <v>2949</v>
      </c>
      <c r="F113" s="208" t="s">
        <v>2950</v>
      </c>
      <c r="G113" s="209" t="s">
        <v>2707</v>
      </c>
      <c r="H113" s="210">
        <v>1</v>
      </c>
      <c r="I113" s="4"/>
      <c r="J113" s="211">
        <f t="shared" si="0"/>
        <v>0</v>
      </c>
      <c r="K113" s="208" t="s">
        <v>3</v>
      </c>
      <c r="L113" s="100"/>
      <c r="M113" s="212" t="s">
        <v>3</v>
      </c>
      <c r="N113" s="163" t="s">
        <v>42</v>
      </c>
      <c r="P113" s="164">
        <f t="shared" si="1"/>
        <v>0</v>
      </c>
      <c r="Q113" s="164">
        <v>0</v>
      </c>
      <c r="R113" s="164">
        <f t="shared" si="2"/>
        <v>0</v>
      </c>
      <c r="S113" s="164">
        <v>0</v>
      </c>
      <c r="T113" s="165">
        <f t="shared" si="3"/>
        <v>0</v>
      </c>
      <c r="AR113" s="166" t="s">
        <v>183</v>
      </c>
      <c r="AT113" s="166" t="s">
        <v>178</v>
      </c>
      <c r="AU113" s="166" t="s">
        <v>15</v>
      </c>
      <c r="AY113" s="92" t="s">
        <v>176</v>
      </c>
      <c r="BE113" s="167">
        <f t="shared" si="4"/>
        <v>0</v>
      </c>
      <c r="BF113" s="167">
        <f t="shared" si="5"/>
        <v>0</v>
      </c>
      <c r="BG113" s="167">
        <f t="shared" si="6"/>
        <v>0</v>
      </c>
      <c r="BH113" s="167">
        <f t="shared" si="7"/>
        <v>0</v>
      </c>
      <c r="BI113" s="167">
        <f t="shared" si="8"/>
        <v>0</v>
      </c>
      <c r="BJ113" s="92" t="s">
        <v>15</v>
      </c>
      <c r="BK113" s="167">
        <f t="shared" si="9"/>
        <v>0</v>
      </c>
      <c r="BL113" s="92" t="s">
        <v>183</v>
      </c>
      <c r="BM113" s="166" t="s">
        <v>429</v>
      </c>
    </row>
    <row r="114" spans="2:65" s="99" customFormat="1" ht="16.5" customHeight="1">
      <c r="B114" s="100"/>
      <c r="C114" s="206" t="s">
        <v>306</v>
      </c>
      <c r="D114" s="206" t="s">
        <v>178</v>
      </c>
      <c r="E114" s="207" t="s">
        <v>2951</v>
      </c>
      <c r="F114" s="208" t="s">
        <v>2952</v>
      </c>
      <c r="G114" s="209" t="s">
        <v>2707</v>
      </c>
      <c r="H114" s="210">
        <v>1</v>
      </c>
      <c r="I114" s="4"/>
      <c r="J114" s="211">
        <f t="shared" si="0"/>
        <v>0</v>
      </c>
      <c r="K114" s="208" t="s">
        <v>3</v>
      </c>
      <c r="L114" s="100"/>
      <c r="M114" s="212" t="s">
        <v>3</v>
      </c>
      <c r="N114" s="163" t="s">
        <v>42</v>
      </c>
      <c r="P114" s="164">
        <f t="shared" si="1"/>
        <v>0</v>
      </c>
      <c r="Q114" s="164">
        <v>0</v>
      </c>
      <c r="R114" s="164">
        <f t="shared" si="2"/>
        <v>0</v>
      </c>
      <c r="S114" s="164">
        <v>0</v>
      </c>
      <c r="T114" s="165">
        <f t="shared" si="3"/>
        <v>0</v>
      </c>
      <c r="AR114" s="166" t="s">
        <v>183</v>
      </c>
      <c r="AT114" s="166" t="s">
        <v>178</v>
      </c>
      <c r="AU114" s="166" t="s">
        <v>15</v>
      </c>
      <c r="AY114" s="92" t="s">
        <v>176</v>
      </c>
      <c r="BE114" s="167">
        <f t="shared" si="4"/>
        <v>0</v>
      </c>
      <c r="BF114" s="167">
        <f t="shared" si="5"/>
        <v>0</v>
      </c>
      <c r="BG114" s="167">
        <f t="shared" si="6"/>
        <v>0</v>
      </c>
      <c r="BH114" s="167">
        <f t="shared" si="7"/>
        <v>0</v>
      </c>
      <c r="BI114" s="167">
        <f t="shared" si="8"/>
        <v>0</v>
      </c>
      <c r="BJ114" s="92" t="s">
        <v>15</v>
      </c>
      <c r="BK114" s="167">
        <f t="shared" si="9"/>
        <v>0</v>
      </c>
      <c r="BL114" s="92" t="s">
        <v>183</v>
      </c>
      <c r="BM114" s="166" t="s">
        <v>440</v>
      </c>
    </row>
    <row r="115" spans="2:65" s="99" customFormat="1" ht="37.9" customHeight="1">
      <c r="B115" s="100"/>
      <c r="C115" s="206" t="s">
        <v>311</v>
      </c>
      <c r="D115" s="206" t="s">
        <v>178</v>
      </c>
      <c r="E115" s="207" t="s">
        <v>2953</v>
      </c>
      <c r="F115" s="208" t="s">
        <v>2954</v>
      </c>
      <c r="G115" s="209" t="s">
        <v>2707</v>
      </c>
      <c r="H115" s="210">
        <v>2</v>
      </c>
      <c r="I115" s="4"/>
      <c r="J115" s="211">
        <f t="shared" si="0"/>
        <v>0</v>
      </c>
      <c r="K115" s="208" t="s">
        <v>3</v>
      </c>
      <c r="L115" s="100"/>
      <c r="M115" s="212" t="s">
        <v>3</v>
      </c>
      <c r="N115" s="163" t="s">
        <v>42</v>
      </c>
      <c r="P115" s="164">
        <f t="shared" si="1"/>
        <v>0</v>
      </c>
      <c r="Q115" s="164">
        <v>0</v>
      </c>
      <c r="R115" s="164">
        <f t="shared" si="2"/>
        <v>0</v>
      </c>
      <c r="S115" s="164">
        <v>0</v>
      </c>
      <c r="T115" s="165">
        <f t="shared" si="3"/>
        <v>0</v>
      </c>
      <c r="AR115" s="166" t="s">
        <v>183</v>
      </c>
      <c r="AT115" s="166" t="s">
        <v>178</v>
      </c>
      <c r="AU115" s="166" t="s">
        <v>15</v>
      </c>
      <c r="AY115" s="92" t="s">
        <v>176</v>
      </c>
      <c r="BE115" s="167">
        <f t="shared" si="4"/>
        <v>0</v>
      </c>
      <c r="BF115" s="167">
        <f t="shared" si="5"/>
        <v>0</v>
      </c>
      <c r="BG115" s="167">
        <f t="shared" si="6"/>
        <v>0</v>
      </c>
      <c r="BH115" s="167">
        <f t="shared" si="7"/>
        <v>0</v>
      </c>
      <c r="BI115" s="167">
        <f t="shared" si="8"/>
        <v>0</v>
      </c>
      <c r="BJ115" s="92" t="s">
        <v>15</v>
      </c>
      <c r="BK115" s="167">
        <f t="shared" si="9"/>
        <v>0</v>
      </c>
      <c r="BL115" s="92" t="s">
        <v>183</v>
      </c>
      <c r="BM115" s="166" t="s">
        <v>460</v>
      </c>
    </row>
    <row r="116" spans="2:65" s="99" customFormat="1" ht="37.9" customHeight="1">
      <c r="B116" s="100"/>
      <c r="C116" s="206" t="s">
        <v>8</v>
      </c>
      <c r="D116" s="206" t="s">
        <v>178</v>
      </c>
      <c r="E116" s="207" t="s">
        <v>2955</v>
      </c>
      <c r="F116" s="208" t="s">
        <v>2956</v>
      </c>
      <c r="G116" s="209" t="s">
        <v>2707</v>
      </c>
      <c r="H116" s="210">
        <v>2</v>
      </c>
      <c r="I116" s="4"/>
      <c r="J116" s="211">
        <f t="shared" si="0"/>
        <v>0</v>
      </c>
      <c r="K116" s="208" t="s">
        <v>3</v>
      </c>
      <c r="L116" s="100"/>
      <c r="M116" s="212" t="s">
        <v>3</v>
      </c>
      <c r="N116" s="163" t="s">
        <v>42</v>
      </c>
      <c r="P116" s="164">
        <f t="shared" si="1"/>
        <v>0</v>
      </c>
      <c r="Q116" s="164">
        <v>0</v>
      </c>
      <c r="R116" s="164">
        <f t="shared" si="2"/>
        <v>0</v>
      </c>
      <c r="S116" s="164">
        <v>0</v>
      </c>
      <c r="T116" s="165">
        <f t="shared" si="3"/>
        <v>0</v>
      </c>
      <c r="AR116" s="166" t="s">
        <v>183</v>
      </c>
      <c r="AT116" s="166" t="s">
        <v>178</v>
      </c>
      <c r="AU116" s="166" t="s">
        <v>15</v>
      </c>
      <c r="AY116" s="92" t="s">
        <v>176</v>
      </c>
      <c r="BE116" s="167">
        <f t="shared" si="4"/>
        <v>0</v>
      </c>
      <c r="BF116" s="167">
        <f t="shared" si="5"/>
        <v>0</v>
      </c>
      <c r="BG116" s="167">
        <f t="shared" si="6"/>
        <v>0</v>
      </c>
      <c r="BH116" s="167">
        <f t="shared" si="7"/>
        <v>0</v>
      </c>
      <c r="BI116" s="167">
        <f t="shared" si="8"/>
        <v>0</v>
      </c>
      <c r="BJ116" s="92" t="s">
        <v>15</v>
      </c>
      <c r="BK116" s="167">
        <f t="shared" si="9"/>
        <v>0</v>
      </c>
      <c r="BL116" s="92" t="s">
        <v>183</v>
      </c>
      <c r="BM116" s="166" t="s">
        <v>474</v>
      </c>
    </row>
    <row r="117" spans="2:65" s="99" customFormat="1" ht="37.9" customHeight="1">
      <c r="B117" s="100"/>
      <c r="C117" s="206" t="s">
        <v>321</v>
      </c>
      <c r="D117" s="206" t="s">
        <v>178</v>
      </c>
      <c r="E117" s="207" t="s">
        <v>2957</v>
      </c>
      <c r="F117" s="208" t="s">
        <v>2958</v>
      </c>
      <c r="G117" s="209" t="s">
        <v>2707</v>
      </c>
      <c r="H117" s="210">
        <v>2</v>
      </c>
      <c r="I117" s="4"/>
      <c r="J117" s="211">
        <f t="shared" si="0"/>
        <v>0</v>
      </c>
      <c r="K117" s="208" t="s">
        <v>3</v>
      </c>
      <c r="L117" s="100"/>
      <c r="M117" s="212" t="s">
        <v>3</v>
      </c>
      <c r="N117" s="163" t="s">
        <v>42</v>
      </c>
      <c r="P117" s="164">
        <f t="shared" si="1"/>
        <v>0</v>
      </c>
      <c r="Q117" s="164">
        <v>0</v>
      </c>
      <c r="R117" s="164">
        <f t="shared" si="2"/>
        <v>0</v>
      </c>
      <c r="S117" s="164">
        <v>0</v>
      </c>
      <c r="T117" s="165">
        <f t="shared" si="3"/>
        <v>0</v>
      </c>
      <c r="AR117" s="166" t="s">
        <v>183</v>
      </c>
      <c r="AT117" s="166" t="s">
        <v>178</v>
      </c>
      <c r="AU117" s="166" t="s">
        <v>15</v>
      </c>
      <c r="AY117" s="92" t="s">
        <v>176</v>
      </c>
      <c r="BE117" s="167">
        <f t="shared" si="4"/>
        <v>0</v>
      </c>
      <c r="BF117" s="167">
        <f t="shared" si="5"/>
        <v>0</v>
      </c>
      <c r="BG117" s="167">
        <f t="shared" si="6"/>
        <v>0</v>
      </c>
      <c r="BH117" s="167">
        <f t="shared" si="7"/>
        <v>0</v>
      </c>
      <c r="BI117" s="167">
        <f t="shared" si="8"/>
        <v>0</v>
      </c>
      <c r="BJ117" s="92" t="s">
        <v>15</v>
      </c>
      <c r="BK117" s="167">
        <f t="shared" si="9"/>
        <v>0</v>
      </c>
      <c r="BL117" s="92" t="s">
        <v>183</v>
      </c>
      <c r="BM117" s="166" t="s">
        <v>490</v>
      </c>
    </row>
    <row r="118" spans="2:65" s="99" customFormat="1" ht="37.9" customHeight="1">
      <c r="B118" s="100"/>
      <c r="C118" s="206" t="s">
        <v>324</v>
      </c>
      <c r="D118" s="206" t="s">
        <v>178</v>
      </c>
      <c r="E118" s="207" t="s">
        <v>2959</v>
      </c>
      <c r="F118" s="208" t="s">
        <v>2960</v>
      </c>
      <c r="G118" s="209" t="s">
        <v>2707</v>
      </c>
      <c r="H118" s="210">
        <v>4</v>
      </c>
      <c r="I118" s="4"/>
      <c r="J118" s="211">
        <f t="shared" si="0"/>
        <v>0</v>
      </c>
      <c r="K118" s="208" t="s">
        <v>3</v>
      </c>
      <c r="L118" s="100"/>
      <c r="M118" s="212" t="s">
        <v>3</v>
      </c>
      <c r="N118" s="163" t="s">
        <v>42</v>
      </c>
      <c r="P118" s="164">
        <f t="shared" si="1"/>
        <v>0</v>
      </c>
      <c r="Q118" s="164">
        <v>0</v>
      </c>
      <c r="R118" s="164">
        <f t="shared" si="2"/>
        <v>0</v>
      </c>
      <c r="S118" s="164">
        <v>0</v>
      </c>
      <c r="T118" s="165">
        <f t="shared" si="3"/>
        <v>0</v>
      </c>
      <c r="AR118" s="166" t="s">
        <v>183</v>
      </c>
      <c r="AT118" s="166" t="s">
        <v>178</v>
      </c>
      <c r="AU118" s="166" t="s">
        <v>15</v>
      </c>
      <c r="AY118" s="92" t="s">
        <v>176</v>
      </c>
      <c r="BE118" s="167">
        <f t="shared" si="4"/>
        <v>0</v>
      </c>
      <c r="BF118" s="167">
        <f t="shared" si="5"/>
        <v>0</v>
      </c>
      <c r="BG118" s="167">
        <f t="shared" si="6"/>
        <v>0</v>
      </c>
      <c r="BH118" s="167">
        <f t="shared" si="7"/>
        <v>0</v>
      </c>
      <c r="BI118" s="167">
        <f t="shared" si="8"/>
        <v>0</v>
      </c>
      <c r="BJ118" s="92" t="s">
        <v>15</v>
      </c>
      <c r="BK118" s="167">
        <f t="shared" si="9"/>
        <v>0</v>
      </c>
      <c r="BL118" s="92" t="s">
        <v>183</v>
      </c>
      <c r="BM118" s="166" t="s">
        <v>501</v>
      </c>
    </row>
    <row r="119" spans="2:65" s="99" customFormat="1" ht="37.9" customHeight="1">
      <c r="B119" s="100"/>
      <c r="C119" s="206" t="s">
        <v>334</v>
      </c>
      <c r="D119" s="206" t="s">
        <v>178</v>
      </c>
      <c r="E119" s="207" t="s">
        <v>2961</v>
      </c>
      <c r="F119" s="208" t="s">
        <v>2962</v>
      </c>
      <c r="G119" s="209" t="s">
        <v>2707</v>
      </c>
      <c r="H119" s="210">
        <v>6</v>
      </c>
      <c r="I119" s="4"/>
      <c r="J119" s="211">
        <f t="shared" si="0"/>
        <v>0</v>
      </c>
      <c r="K119" s="208" t="s">
        <v>3</v>
      </c>
      <c r="L119" s="100"/>
      <c r="M119" s="212" t="s">
        <v>3</v>
      </c>
      <c r="N119" s="163" t="s">
        <v>42</v>
      </c>
      <c r="P119" s="164">
        <f t="shared" si="1"/>
        <v>0</v>
      </c>
      <c r="Q119" s="164">
        <v>0</v>
      </c>
      <c r="R119" s="164">
        <f t="shared" si="2"/>
        <v>0</v>
      </c>
      <c r="S119" s="164">
        <v>0</v>
      </c>
      <c r="T119" s="165">
        <f t="shared" si="3"/>
        <v>0</v>
      </c>
      <c r="AR119" s="166" t="s">
        <v>183</v>
      </c>
      <c r="AT119" s="166" t="s">
        <v>178</v>
      </c>
      <c r="AU119" s="166" t="s">
        <v>15</v>
      </c>
      <c r="AY119" s="92" t="s">
        <v>176</v>
      </c>
      <c r="BE119" s="167">
        <f t="shared" si="4"/>
        <v>0</v>
      </c>
      <c r="BF119" s="167">
        <f t="shared" si="5"/>
        <v>0</v>
      </c>
      <c r="BG119" s="167">
        <f t="shared" si="6"/>
        <v>0</v>
      </c>
      <c r="BH119" s="167">
        <f t="shared" si="7"/>
        <v>0</v>
      </c>
      <c r="BI119" s="167">
        <f t="shared" si="8"/>
        <v>0</v>
      </c>
      <c r="BJ119" s="92" t="s">
        <v>15</v>
      </c>
      <c r="BK119" s="167">
        <f t="shared" si="9"/>
        <v>0</v>
      </c>
      <c r="BL119" s="92" t="s">
        <v>183</v>
      </c>
      <c r="BM119" s="166" t="s">
        <v>513</v>
      </c>
    </row>
    <row r="120" spans="2:65" s="99" customFormat="1" ht="37.9" customHeight="1">
      <c r="B120" s="100"/>
      <c r="C120" s="206" t="s">
        <v>340</v>
      </c>
      <c r="D120" s="206" t="s">
        <v>178</v>
      </c>
      <c r="E120" s="207" t="s">
        <v>2963</v>
      </c>
      <c r="F120" s="208" t="s">
        <v>2964</v>
      </c>
      <c r="G120" s="209" t="s">
        <v>2707</v>
      </c>
      <c r="H120" s="210">
        <v>1</v>
      </c>
      <c r="I120" s="4"/>
      <c r="J120" s="211">
        <f t="shared" si="0"/>
        <v>0</v>
      </c>
      <c r="K120" s="208" t="s">
        <v>3</v>
      </c>
      <c r="L120" s="100"/>
      <c r="M120" s="212" t="s">
        <v>3</v>
      </c>
      <c r="N120" s="163" t="s">
        <v>42</v>
      </c>
      <c r="P120" s="164">
        <f t="shared" si="1"/>
        <v>0</v>
      </c>
      <c r="Q120" s="164">
        <v>0</v>
      </c>
      <c r="R120" s="164">
        <f t="shared" si="2"/>
        <v>0</v>
      </c>
      <c r="S120" s="164">
        <v>0</v>
      </c>
      <c r="T120" s="165">
        <f t="shared" si="3"/>
        <v>0</v>
      </c>
      <c r="AR120" s="166" t="s">
        <v>183</v>
      </c>
      <c r="AT120" s="166" t="s">
        <v>178</v>
      </c>
      <c r="AU120" s="166" t="s">
        <v>15</v>
      </c>
      <c r="AY120" s="92" t="s">
        <v>176</v>
      </c>
      <c r="BE120" s="167">
        <f t="shared" si="4"/>
        <v>0</v>
      </c>
      <c r="BF120" s="167">
        <f t="shared" si="5"/>
        <v>0</v>
      </c>
      <c r="BG120" s="167">
        <f t="shared" si="6"/>
        <v>0</v>
      </c>
      <c r="BH120" s="167">
        <f t="shared" si="7"/>
        <v>0</v>
      </c>
      <c r="BI120" s="167">
        <f t="shared" si="8"/>
        <v>0</v>
      </c>
      <c r="BJ120" s="92" t="s">
        <v>15</v>
      </c>
      <c r="BK120" s="167">
        <f t="shared" si="9"/>
        <v>0</v>
      </c>
      <c r="BL120" s="92" t="s">
        <v>183</v>
      </c>
      <c r="BM120" s="166" t="s">
        <v>525</v>
      </c>
    </row>
    <row r="121" spans="2:65" s="99" customFormat="1" ht="37.9" customHeight="1">
      <c r="B121" s="100"/>
      <c r="C121" s="206" t="s">
        <v>346</v>
      </c>
      <c r="D121" s="206" t="s">
        <v>178</v>
      </c>
      <c r="E121" s="207" t="s">
        <v>2965</v>
      </c>
      <c r="F121" s="208" t="s">
        <v>2966</v>
      </c>
      <c r="G121" s="209" t="s">
        <v>2707</v>
      </c>
      <c r="H121" s="210">
        <v>1</v>
      </c>
      <c r="I121" s="4"/>
      <c r="J121" s="211">
        <f t="shared" si="0"/>
        <v>0</v>
      </c>
      <c r="K121" s="208" t="s">
        <v>3</v>
      </c>
      <c r="L121" s="100"/>
      <c r="M121" s="212" t="s">
        <v>3</v>
      </c>
      <c r="N121" s="163" t="s">
        <v>42</v>
      </c>
      <c r="P121" s="164">
        <f t="shared" si="1"/>
        <v>0</v>
      </c>
      <c r="Q121" s="164">
        <v>0</v>
      </c>
      <c r="R121" s="164">
        <f t="shared" si="2"/>
        <v>0</v>
      </c>
      <c r="S121" s="164">
        <v>0</v>
      </c>
      <c r="T121" s="165">
        <f t="shared" si="3"/>
        <v>0</v>
      </c>
      <c r="AR121" s="166" t="s">
        <v>183</v>
      </c>
      <c r="AT121" s="166" t="s">
        <v>178</v>
      </c>
      <c r="AU121" s="166" t="s">
        <v>15</v>
      </c>
      <c r="AY121" s="92" t="s">
        <v>176</v>
      </c>
      <c r="BE121" s="167">
        <f t="shared" si="4"/>
        <v>0</v>
      </c>
      <c r="BF121" s="167">
        <f t="shared" si="5"/>
        <v>0</v>
      </c>
      <c r="BG121" s="167">
        <f t="shared" si="6"/>
        <v>0</v>
      </c>
      <c r="BH121" s="167">
        <f t="shared" si="7"/>
        <v>0</v>
      </c>
      <c r="BI121" s="167">
        <f t="shared" si="8"/>
        <v>0</v>
      </c>
      <c r="BJ121" s="92" t="s">
        <v>15</v>
      </c>
      <c r="BK121" s="167">
        <f t="shared" si="9"/>
        <v>0</v>
      </c>
      <c r="BL121" s="92" t="s">
        <v>183</v>
      </c>
      <c r="BM121" s="166" t="s">
        <v>538</v>
      </c>
    </row>
    <row r="122" spans="2:65" s="99" customFormat="1" ht="24.2" customHeight="1">
      <c r="B122" s="100"/>
      <c r="C122" s="206" t="s">
        <v>353</v>
      </c>
      <c r="D122" s="206" t="s">
        <v>178</v>
      </c>
      <c r="E122" s="207" t="s">
        <v>2967</v>
      </c>
      <c r="F122" s="208" t="s">
        <v>2968</v>
      </c>
      <c r="G122" s="209" t="s">
        <v>2707</v>
      </c>
      <c r="H122" s="210">
        <v>2</v>
      </c>
      <c r="I122" s="4"/>
      <c r="J122" s="211">
        <f t="shared" si="0"/>
        <v>0</v>
      </c>
      <c r="K122" s="208" t="s">
        <v>3</v>
      </c>
      <c r="L122" s="100"/>
      <c r="M122" s="212" t="s">
        <v>3</v>
      </c>
      <c r="N122" s="163" t="s">
        <v>42</v>
      </c>
      <c r="P122" s="164">
        <f t="shared" si="1"/>
        <v>0</v>
      </c>
      <c r="Q122" s="164">
        <v>0</v>
      </c>
      <c r="R122" s="164">
        <f t="shared" si="2"/>
        <v>0</v>
      </c>
      <c r="S122" s="164">
        <v>0</v>
      </c>
      <c r="T122" s="165">
        <f t="shared" si="3"/>
        <v>0</v>
      </c>
      <c r="AR122" s="166" t="s">
        <v>183</v>
      </c>
      <c r="AT122" s="166" t="s">
        <v>178</v>
      </c>
      <c r="AU122" s="166" t="s">
        <v>15</v>
      </c>
      <c r="AY122" s="92" t="s">
        <v>176</v>
      </c>
      <c r="BE122" s="167">
        <f t="shared" si="4"/>
        <v>0</v>
      </c>
      <c r="BF122" s="167">
        <f t="shared" si="5"/>
        <v>0</v>
      </c>
      <c r="BG122" s="167">
        <f t="shared" si="6"/>
        <v>0</v>
      </c>
      <c r="BH122" s="167">
        <f t="shared" si="7"/>
        <v>0</v>
      </c>
      <c r="BI122" s="167">
        <f t="shared" si="8"/>
        <v>0</v>
      </c>
      <c r="BJ122" s="92" t="s">
        <v>15</v>
      </c>
      <c r="BK122" s="167">
        <f t="shared" si="9"/>
        <v>0</v>
      </c>
      <c r="BL122" s="92" t="s">
        <v>183</v>
      </c>
      <c r="BM122" s="166" t="s">
        <v>550</v>
      </c>
    </row>
    <row r="123" spans="2:65" s="99" customFormat="1" ht="21.75" customHeight="1">
      <c r="B123" s="100"/>
      <c r="C123" s="206" t="s">
        <v>359</v>
      </c>
      <c r="D123" s="206" t="s">
        <v>178</v>
      </c>
      <c r="E123" s="207" t="s">
        <v>2969</v>
      </c>
      <c r="F123" s="208" t="s">
        <v>2970</v>
      </c>
      <c r="G123" s="209" t="s">
        <v>2707</v>
      </c>
      <c r="H123" s="210">
        <v>2</v>
      </c>
      <c r="I123" s="4"/>
      <c r="J123" s="211">
        <f t="shared" si="0"/>
        <v>0</v>
      </c>
      <c r="K123" s="208" t="s">
        <v>3</v>
      </c>
      <c r="L123" s="100"/>
      <c r="M123" s="212" t="s">
        <v>3</v>
      </c>
      <c r="N123" s="163" t="s">
        <v>42</v>
      </c>
      <c r="P123" s="164">
        <f t="shared" si="1"/>
        <v>0</v>
      </c>
      <c r="Q123" s="164">
        <v>0</v>
      </c>
      <c r="R123" s="164">
        <f t="shared" si="2"/>
        <v>0</v>
      </c>
      <c r="S123" s="164">
        <v>0</v>
      </c>
      <c r="T123" s="165">
        <f t="shared" si="3"/>
        <v>0</v>
      </c>
      <c r="AR123" s="166" t="s">
        <v>183</v>
      </c>
      <c r="AT123" s="166" t="s">
        <v>178</v>
      </c>
      <c r="AU123" s="166" t="s">
        <v>15</v>
      </c>
      <c r="AY123" s="92" t="s">
        <v>176</v>
      </c>
      <c r="BE123" s="167">
        <f t="shared" si="4"/>
        <v>0</v>
      </c>
      <c r="BF123" s="167">
        <f t="shared" si="5"/>
        <v>0</v>
      </c>
      <c r="BG123" s="167">
        <f t="shared" si="6"/>
        <v>0</v>
      </c>
      <c r="BH123" s="167">
        <f t="shared" si="7"/>
        <v>0</v>
      </c>
      <c r="BI123" s="167">
        <f t="shared" si="8"/>
        <v>0</v>
      </c>
      <c r="BJ123" s="92" t="s">
        <v>15</v>
      </c>
      <c r="BK123" s="167">
        <f t="shared" si="9"/>
        <v>0</v>
      </c>
      <c r="BL123" s="92" t="s">
        <v>183</v>
      </c>
      <c r="BM123" s="166" t="s">
        <v>566</v>
      </c>
    </row>
    <row r="124" spans="2:65" s="99" customFormat="1" ht="24.2" customHeight="1">
      <c r="B124" s="100"/>
      <c r="C124" s="206" t="s">
        <v>365</v>
      </c>
      <c r="D124" s="206" t="s">
        <v>178</v>
      </c>
      <c r="E124" s="207" t="s">
        <v>2971</v>
      </c>
      <c r="F124" s="208" t="s">
        <v>2972</v>
      </c>
      <c r="G124" s="209" t="s">
        <v>2707</v>
      </c>
      <c r="H124" s="210">
        <v>2</v>
      </c>
      <c r="I124" s="4"/>
      <c r="J124" s="211">
        <f t="shared" si="0"/>
        <v>0</v>
      </c>
      <c r="K124" s="208" t="s">
        <v>3</v>
      </c>
      <c r="L124" s="100"/>
      <c r="M124" s="212" t="s">
        <v>3</v>
      </c>
      <c r="N124" s="163" t="s">
        <v>42</v>
      </c>
      <c r="P124" s="164">
        <f t="shared" si="1"/>
        <v>0</v>
      </c>
      <c r="Q124" s="164">
        <v>0</v>
      </c>
      <c r="R124" s="164">
        <f t="shared" si="2"/>
        <v>0</v>
      </c>
      <c r="S124" s="164">
        <v>0</v>
      </c>
      <c r="T124" s="165">
        <f t="shared" si="3"/>
        <v>0</v>
      </c>
      <c r="AR124" s="166" t="s">
        <v>183</v>
      </c>
      <c r="AT124" s="166" t="s">
        <v>178</v>
      </c>
      <c r="AU124" s="166" t="s">
        <v>15</v>
      </c>
      <c r="AY124" s="92" t="s">
        <v>176</v>
      </c>
      <c r="BE124" s="167">
        <f t="shared" si="4"/>
        <v>0</v>
      </c>
      <c r="BF124" s="167">
        <f t="shared" si="5"/>
        <v>0</v>
      </c>
      <c r="BG124" s="167">
        <f t="shared" si="6"/>
        <v>0</v>
      </c>
      <c r="BH124" s="167">
        <f t="shared" si="7"/>
        <v>0</v>
      </c>
      <c r="BI124" s="167">
        <f t="shared" si="8"/>
        <v>0</v>
      </c>
      <c r="BJ124" s="92" t="s">
        <v>15</v>
      </c>
      <c r="BK124" s="167">
        <f t="shared" si="9"/>
        <v>0</v>
      </c>
      <c r="BL124" s="92" t="s">
        <v>183</v>
      </c>
      <c r="BM124" s="166" t="s">
        <v>588</v>
      </c>
    </row>
    <row r="125" spans="2:65" s="99" customFormat="1" ht="24.2" customHeight="1">
      <c r="B125" s="100"/>
      <c r="C125" s="206" t="s">
        <v>370</v>
      </c>
      <c r="D125" s="206" t="s">
        <v>178</v>
      </c>
      <c r="E125" s="207" t="s">
        <v>2973</v>
      </c>
      <c r="F125" s="208" t="s">
        <v>2974</v>
      </c>
      <c r="G125" s="209" t="s">
        <v>2707</v>
      </c>
      <c r="H125" s="210">
        <v>5</v>
      </c>
      <c r="I125" s="4"/>
      <c r="J125" s="211">
        <f t="shared" si="0"/>
        <v>0</v>
      </c>
      <c r="K125" s="208" t="s">
        <v>3</v>
      </c>
      <c r="L125" s="100"/>
      <c r="M125" s="212" t="s">
        <v>3</v>
      </c>
      <c r="N125" s="163" t="s">
        <v>42</v>
      </c>
      <c r="P125" s="164">
        <f t="shared" si="1"/>
        <v>0</v>
      </c>
      <c r="Q125" s="164">
        <v>0</v>
      </c>
      <c r="R125" s="164">
        <f t="shared" si="2"/>
        <v>0</v>
      </c>
      <c r="S125" s="164">
        <v>0</v>
      </c>
      <c r="T125" s="165">
        <f t="shared" si="3"/>
        <v>0</v>
      </c>
      <c r="AR125" s="166" t="s">
        <v>183</v>
      </c>
      <c r="AT125" s="166" t="s">
        <v>178</v>
      </c>
      <c r="AU125" s="166" t="s">
        <v>15</v>
      </c>
      <c r="AY125" s="92" t="s">
        <v>176</v>
      </c>
      <c r="BE125" s="167">
        <f t="shared" si="4"/>
        <v>0</v>
      </c>
      <c r="BF125" s="167">
        <f t="shared" si="5"/>
        <v>0</v>
      </c>
      <c r="BG125" s="167">
        <f t="shared" si="6"/>
        <v>0</v>
      </c>
      <c r="BH125" s="167">
        <f t="shared" si="7"/>
        <v>0</v>
      </c>
      <c r="BI125" s="167">
        <f t="shared" si="8"/>
        <v>0</v>
      </c>
      <c r="BJ125" s="92" t="s">
        <v>15</v>
      </c>
      <c r="BK125" s="167">
        <f t="shared" si="9"/>
        <v>0</v>
      </c>
      <c r="BL125" s="92" t="s">
        <v>183</v>
      </c>
      <c r="BM125" s="166" t="s">
        <v>602</v>
      </c>
    </row>
    <row r="126" spans="2:65" s="99" customFormat="1" ht="16.5" customHeight="1">
      <c r="B126" s="100"/>
      <c r="C126" s="206" t="s">
        <v>376</v>
      </c>
      <c r="D126" s="206" t="s">
        <v>178</v>
      </c>
      <c r="E126" s="207" t="s">
        <v>2975</v>
      </c>
      <c r="F126" s="208" t="s">
        <v>2976</v>
      </c>
      <c r="G126" s="209" t="s">
        <v>2707</v>
      </c>
      <c r="H126" s="210">
        <v>5</v>
      </c>
      <c r="I126" s="4"/>
      <c r="J126" s="211">
        <f t="shared" si="0"/>
        <v>0</v>
      </c>
      <c r="K126" s="208" t="s">
        <v>3</v>
      </c>
      <c r="L126" s="100"/>
      <c r="M126" s="212" t="s">
        <v>3</v>
      </c>
      <c r="N126" s="163" t="s">
        <v>42</v>
      </c>
      <c r="P126" s="164">
        <f t="shared" si="1"/>
        <v>0</v>
      </c>
      <c r="Q126" s="164">
        <v>0</v>
      </c>
      <c r="R126" s="164">
        <f t="shared" si="2"/>
        <v>0</v>
      </c>
      <c r="S126" s="164">
        <v>0</v>
      </c>
      <c r="T126" s="165">
        <f t="shared" si="3"/>
        <v>0</v>
      </c>
      <c r="AR126" s="166" t="s">
        <v>183</v>
      </c>
      <c r="AT126" s="166" t="s">
        <v>178</v>
      </c>
      <c r="AU126" s="166" t="s">
        <v>15</v>
      </c>
      <c r="AY126" s="92" t="s">
        <v>176</v>
      </c>
      <c r="BE126" s="167">
        <f t="shared" si="4"/>
        <v>0</v>
      </c>
      <c r="BF126" s="167">
        <f t="shared" si="5"/>
        <v>0</v>
      </c>
      <c r="BG126" s="167">
        <f t="shared" si="6"/>
        <v>0</v>
      </c>
      <c r="BH126" s="167">
        <f t="shared" si="7"/>
        <v>0</v>
      </c>
      <c r="BI126" s="167">
        <f t="shared" si="8"/>
        <v>0</v>
      </c>
      <c r="BJ126" s="92" t="s">
        <v>15</v>
      </c>
      <c r="BK126" s="167">
        <f t="shared" si="9"/>
        <v>0</v>
      </c>
      <c r="BL126" s="92" t="s">
        <v>183</v>
      </c>
      <c r="BM126" s="166" t="s">
        <v>621</v>
      </c>
    </row>
    <row r="127" spans="2:65" s="99" customFormat="1" ht="24.2" customHeight="1">
      <c r="B127" s="100"/>
      <c r="C127" s="206" t="s">
        <v>382</v>
      </c>
      <c r="D127" s="206" t="s">
        <v>178</v>
      </c>
      <c r="E127" s="207" t="s">
        <v>2977</v>
      </c>
      <c r="F127" s="208" t="s">
        <v>2978</v>
      </c>
      <c r="G127" s="209" t="s">
        <v>2707</v>
      </c>
      <c r="H127" s="210">
        <v>31</v>
      </c>
      <c r="I127" s="4"/>
      <c r="J127" s="211">
        <f t="shared" si="0"/>
        <v>0</v>
      </c>
      <c r="K127" s="208" t="s">
        <v>3</v>
      </c>
      <c r="L127" s="100"/>
      <c r="M127" s="212" t="s">
        <v>3</v>
      </c>
      <c r="N127" s="163" t="s">
        <v>42</v>
      </c>
      <c r="P127" s="164">
        <f t="shared" si="1"/>
        <v>0</v>
      </c>
      <c r="Q127" s="164">
        <v>0</v>
      </c>
      <c r="R127" s="164">
        <f t="shared" si="2"/>
        <v>0</v>
      </c>
      <c r="S127" s="164">
        <v>0</v>
      </c>
      <c r="T127" s="165">
        <f t="shared" si="3"/>
        <v>0</v>
      </c>
      <c r="AR127" s="166" t="s">
        <v>183</v>
      </c>
      <c r="AT127" s="166" t="s">
        <v>178</v>
      </c>
      <c r="AU127" s="166" t="s">
        <v>15</v>
      </c>
      <c r="AY127" s="92" t="s">
        <v>176</v>
      </c>
      <c r="BE127" s="167">
        <f t="shared" si="4"/>
        <v>0</v>
      </c>
      <c r="BF127" s="167">
        <f t="shared" si="5"/>
        <v>0</v>
      </c>
      <c r="BG127" s="167">
        <f t="shared" si="6"/>
        <v>0</v>
      </c>
      <c r="BH127" s="167">
        <f t="shared" si="7"/>
        <v>0</v>
      </c>
      <c r="BI127" s="167">
        <f t="shared" si="8"/>
        <v>0</v>
      </c>
      <c r="BJ127" s="92" t="s">
        <v>15</v>
      </c>
      <c r="BK127" s="167">
        <f t="shared" si="9"/>
        <v>0</v>
      </c>
      <c r="BL127" s="92" t="s">
        <v>183</v>
      </c>
      <c r="BM127" s="166" t="s">
        <v>632</v>
      </c>
    </row>
    <row r="128" spans="2:65" s="99" customFormat="1" ht="16.5" customHeight="1">
      <c r="B128" s="100"/>
      <c r="C128" s="206" t="s">
        <v>390</v>
      </c>
      <c r="D128" s="206" t="s">
        <v>178</v>
      </c>
      <c r="E128" s="207" t="s">
        <v>2979</v>
      </c>
      <c r="F128" s="208" t="s">
        <v>2980</v>
      </c>
      <c r="G128" s="209" t="s">
        <v>2707</v>
      </c>
      <c r="H128" s="210">
        <v>31</v>
      </c>
      <c r="I128" s="4"/>
      <c r="J128" s="211">
        <f aca="true" t="shared" si="10" ref="J128:J159">ROUND(I128*H128,2)</f>
        <v>0</v>
      </c>
      <c r="K128" s="208" t="s">
        <v>3</v>
      </c>
      <c r="L128" s="100"/>
      <c r="M128" s="212" t="s">
        <v>3</v>
      </c>
      <c r="N128" s="163" t="s">
        <v>42</v>
      </c>
      <c r="P128" s="164">
        <f aca="true" t="shared" si="11" ref="P128:P159">O128*H128</f>
        <v>0</v>
      </c>
      <c r="Q128" s="164">
        <v>0</v>
      </c>
      <c r="R128" s="164">
        <f aca="true" t="shared" si="12" ref="R128:R159">Q128*H128</f>
        <v>0</v>
      </c>
      <c r="S128" s="164">
        <v>0</v>
      </c>
      <c r="T128" s="165">
        <f aca="true" t="shared" si="13" ref="T128:T159">S128*H128</f>
        <v>0</v>
      </c>
      <c r="AR128" s="166" t="s">
        <v>183</v>
      </c>
      <c r="AT128" s="166" t="s">
        <v>178</v>
      </c>
      <c r="AU128" s="166" t="s">
        <v>15</v>
      </c>
      <c r="AY128" s="92" t="s">
        <v>176</v>
      </c>
      <c r="BE128" s="167">
        <f aca="true" t="shared" si="14" ref="BE128:BE159">IF(N128="základní",J128,0)</f>
        <v>0</v>
      </c>
      <c r="BF128" s="167">
        <f aca="true" t="shared" si="15" ref="BF128:BF159">IF(N128="snížená",J128,0)</f>
        <v>0</v>
      </c>
      <c r="BG128" s="167">
        <f aca="true" t="shared" si="16" ref="BG128:BG159">IF(N128="zákl. přenesená",J128,0)</f>
        <v>0</v>
      </c>
      <c r="BH128" s="167">
        <f aca="true" t="shared" si="17" ref="BH128:BH159">IF(N128="sníž. přenesená",J128,0)</f>
        <v>0</v>
      </c>
      <c r="BI128" s="167">
        <f aca="true" t="shared" si="18" ref="BI128:BI159">IF(N128="nulová",J128,0)</f>
        <v>0</v>
      </c>
      <c r="BJ128" s="92" t="s">
        <v>15</v>
      </c>
      <c r="BK128" s="167">
        <f aca="true" t="shared" si="19" ref="BK128:BK159">ROUND(I128*H128,2)</f>
        <v>0</v>
      </c>
      <c r="BL128" s="92" t="s">
        <v>183</v>
      </c>
      <c r="BM128" s="166" t="s">
        <v>644</v>
      </c>
    </row>
    <row r="129" spans="2:65" s="99" customFormat="1" ht="24.2" customHeight="1">
      <c r="B129" s="100"/>
      <c r="C129" s="206" t="s">
        <v>398</v>
      </c>
      <c r="D129" s="206" t="s">
        <v>178</v>
      </c>
      <c r="E129" s="207" t="s">
        <v>2981</v>
      </c>
      <c r="F129" s="208" t="s">
        <v>2982</v>
      </c>
      <c r="G129" s="209" t="s">
        <v>2707</v>
      </c>
      <c r="H129" s="210">
        <v>1</v>
      </c>
      <c r="I129" s="4"/>
      <c r="J129" s="211">
        <f t="shared" si="10"/>
        <v>0</v>
      </c>
      <c r="K129" s="208" t="s">
        <v>3</v>
      </c>
      <c r="L129" s="100"/>
      <c r="M129" s="212" t="s">
        <v>3</v>
      </c>
      <c r="N129" s="163" t="s">
        <v>42</v>
      </c>
      <c r="P129" s="164">
        <f t="shared" si="11"/>
        <v>0</v>
      </c>
      <c r="Q129" s="164">
        <v>0</v>
      </c>
      <c r="R129" s="164">
        <f t="shared" si="12"/>
        <v>0</v>
      </c>
      <c r="S129" s="164">
        <v>0</v>
      </c>
      <c r="T129" s="165">
        <f t="shared" si="13"/>
        <v>0</v>
      </c>
      <c r="AR129" s="166" t="s">
        <v>183</v>
      </c>
      <c r="AT129" s="166" t="s">
        <v>178</v>
      </c>
      <c r="AU129" s="166" t="s">
        <v>15</v>
      </c>
      <c r="AY129" s="92" t="s">
        <v>176</v>
      </c>
      <c r="BE129" s="167">
        <f t="shared" si="14"/>
        <v>0</v>
      </c>
      <c r="BF129" s="167">
        <f t="shared" si="15"/>
        <v>0</v>
      </c>
      <c r="BG129" s="167">
        <f t="shared" si="16"/>
        <v>0</v>
      </c>
      <c r="BH129" s="167">
        <f t="shared" si="17"/>
        <v>0</v>
      </c>
      <c r="BI129" s="167">
        <f t="shared" si="18"/>
        <v>0</v>
      </c>
      <c r="BJ129" s="92" t="s">
        <v>15</v>
      </c>
      <c r="BK129" s="167">
        <f t="shared" si="19"/>
        <v>0</v>
      </c>
      <c r="BL129" s="92" t="s">
        <v>183</v>
      </c>
      <c r="BM129" s="166" t="s">
        <v>655</v>
      </c>
    </row>
    <row r="130" spans="2:65" s="99" customFormat="1" ht="16.5" customHeight="1">
      <c r="B130" s="100"/>
      <c r="C130" s="206" t="s">
        <v>421</v>
      </c>
      <c r="D130" s="206" t="s">
        <v>178</v>
      </c>
      <c r="E130" s="207" t="s">
        <v>2983</v>
      </c>
      <c r="F130" s="208" t="s">
        <v>2984</v>
      </c>
      <c r="G130" s="209" t="s">
        <v>2707</v>
      </c>
      <c r="H130" s="210">
        <v>1</v>
      </c>
      <c r="I130" s="4"/>
      <c r="J130" s="211">
        <f t="shared" si="10"/>
        <v>0</v>
      </c>
      <c r="K130" s="208" t="s">
        <v>3</v>
      </c>
      <c r="L130" s="100"/>
      <c r="M130" s="212" t="s">
        <v>3</v>
      </c>
      <c r="N130" s="163" t="s">
        <v>42</v>
      </c>
      <c r="P130" s="164">
        <f t="shared" si="11"/>
        <v>0</v>
      </c>
      <c r="Q130" s="164">
        <v>0</v>
      </c>
      <c r="R130" s="164">
        <f t="shared" si="12"/>
        <v>0</v>
      </c>
      <c r="S130" s="164">
        <v>0</v>
      </c>
      <c r="T130" s="165">
        <f t="shared" si="13"/>
        <v>0</v>
      </c>
      <c r="AR130" s="166" t="s">
        <v>183</v>
      </c>
      <c r="AT130" s="166" t="s">
        <v>178</v>
      </c>
      <c r="AU130" s="166" t="s">
        <v>15</v>
      </c>
      <c r="AY130" s="92" t="s">
        <v>176</v>
      </c>
      <c r="BE130" s="167">
        <f t="shared" si="14"/>
        <v>0</v>
      </c>
      <c r="BF130" s="167">
        <f t="shared" si="15"/>
        <v>0</v>
      </c>
      <c r="BG130" s="167">
        <f t="shared" si="16"/>
        <v>0</v>
      </c>
      <c r="BH130" s="167">
        <f t="shared" si="17"/>
        <v>0</v>
      </c>
      <c r="BI130" s="167">
        <f t="shared" si="18"/>
        <v>0</v>
      </c>
      <c r="BJ130" s="92" t="s">
        <v>15</v>
      </c>
      <c r="BK130" s="167">
        <f t="shared" si="19"/>
        <v>0</v>
      </c>
      <c r="BL130" s="92" t="s">
        <v>183</v>
      </c>
      <c r="BM130" s="166" t="s">
        <v>675</v>
      </c>
    </row>
    <row r="131" spans="2:65" s="99" customFormat="1" ht="24.2" customHeight="1">
      <c r="B131" s="100"/>
      <c r="C131" s="206" t="s">
        <v>429</v>
      </c>
      <c r="D131" s="206" t="s">
        <v>178</v>
      </c>
      <c r="E131" s="207" t="s">
        <v>2985</v>
      </c>
      <c r="F131" s="208" t="s">
        <v>2986</v>
      </c>
      <c r="G131" s="209" t="s">
        <v>2707</v>
      </c>
      <c r="H131" s="210">
        <v>4</v>
      </c>
      <c r="I131" s="4"/>
      <c r="J131" s="211">
        <f t="shared" si="10"/>
        <v>0</v>
      </c>
      <c r="K131" s="208" t="s">
        <v>3</v>
      </c>
      <c r="L131" s="100"/>
      <c r="M131" s="212" t="s">
        <v>3</v>
      </c>
      <c r="N131" s="163" t="s">
        <v>42</v>
      </c>
      <c r="P131" s="164">
        <f t="shared" si="11"/>
        <v>0</v>
      </c>
      <c r="Q131" s="164">
        <v>0</v>
      </c>
      <c r="R131" s="164">
        <f t="shared" si="12"/>
        <v>0</v>
      </c>
      <c r="S131" s="164">
        <v>0</v>
      </c>
      <c r="T131" s="165">
        <f t="shared" si="13"/>
        <v>0</v>
      </c>
      <c r="AR131" s="166" t="s">
        <v>183</v>
      </c>
      <c r="AT131" s="166" t="s">
        <v>178</v>
      </c>
      <c r="AU131" s="166" t="s">
        <v>15</v>
      </c>
      <c r="AY131" s="92" t="s">
        <v>176</v>
      </c>
      <c r="BE131" s="167">
        <f t="shared" si="14"/>
        <v>0</v>
      </c>
      <c r="BF131" s="167">
        <f t="shared" si="15"/>
        <v>0</v>
      </c>
      <c r="BG131" s="167">
        <f t="shared" si="16"/>
        <v>0</v>
      </c>
      <c r="BH131" s="167">
        <f t="shared" si="17"/>
        <v>0</v>
      </c>
      <c r="BI131" s="167">
        <f t="shared" si="18"/>
        <v>0</v>
      </c>
      <c r="BJ131" s="92" t="s">
        <v>15</v>
      </c>
      <c r="BK131" s="167">
        <f t="shared" si="19"/>
        <v>0</v>
      </c>
      <c r="BL131" s="92" t="s">
        <v>183</v>
      </c>
      <c r="BM131" s="166" t="s">
        <v>688</v>
      </c>
    </row>
    <row r="132" spans="2:65" s="99" customFormat="1" ht="16.5" customHeight="1">
      <c r="B132" s="100"/>
      <c r="C132" s="206" t="s">
        <v>434</v>
      </c>
      <c r="D132" s="206" t="s">
        <v>178</v>
      </c>
      <c r="E132" s="207" t="s">
        <v>2987</v>
      </c>
      <c r="F132" s="208" t="s">
        <v>2988</v>
      </c>
      <c r="G132" s="209" t="s">
        <v>2707</v>
      </c>
      <c r="H132" s="210">
        <v>4</v>
      </c>
      <c r="I132" s="4"/>
      <c r="J132" s="211">
        <f t="shared" si="10"/>
        <v>0</v>
      </c>
      <c r="K132" s="208" t="s">
        <v>3</v>
      </c>
      <c r="L132" s="100"/>
      <c r="M132" s="212" t="s">
        <v>3</v>
      </c>
      <c r="N132" s="163" t="s">
        <v>42</v>
      </c>
      <c r="P132" s="164">
        <f t="shared" si="11"/>
        <v>0</v>
      </c>
      <c r="Q132" s="164">
        <v>0</v>
      </c>
      <c r="R132" s="164">
        <f t="shared" si="12"/>
        <v>0</v>
      </c>
      <c r="S132" s="164">
        <v>0</v>
      </c>
      <c r="T132" s="165">
        <f t="shared" si="13"/>
        <v>0</v>
      </c>
      <c r="AR132" s="166" t="s">
        <v>183</v>
      </c>
      <c r="AT132" s="166" t="s">
        <v>178</v>
      </c>
      <c r="AU132" s="166" t="s">
        <v>15</v>
      </c>
      <c r="AY132" s="92" t="s">
        <v>176</v>
      </c>
      <c r="BE132" s="167">
        <f t="shared" si="14"/>
        <v>0</v>
      </c>
      <c r="BF132" s="167">
        <f t="shared" si="15"/>
        <v>0</v>
      </c>
      <c r="BG132" s="167">
        <f t="shared" si="16"/>
        <v>0</v>
      </c>
      <c r="BH132" s="167">
        <f t="shared" si="17"/>
        <v>0</v>
      </c>
      <c r="BI132" s="167">
        <f t="shared" si="18"/>
        <v>0</v>
      </c>
      <c r="BJ132" s="92" t="s">
        <v>15</v>
      </c>
      <c r="BK132" s="167">
        <f t="shared" si="19"/>
        <v>0</v>
      </c>
      <c r="BL132" s="92" t="s">
        <v>183</v>
      </c>
      <c r="BM132" s="166" t="s">
        <v>702</v>
      </c>
    </row>
    <row r="133" spans="2:65" s="99" customFormat="1" ht="21.75" customHeight="1">
      <c r="B133" s="100"/>
      <c r="C133" s="206" t="s">
        <v>440</v>
      </c>
      <c r="D133" s="206" t="s">
        <v>178</v>
      </c>
      <c r="E133" s="207" t="s">
        <v>2989</v>
      </c>
      <c r="F133" s="208" t="s">
        <v>2990</v>
      </c>
      <c r="G133" s="209" t="s">
        <v>2707</v>
      </c>
      <c r="H133" s="210">
        <v>2</v>
      </c>
      <c r="I133" s="4"/>
      <c r="J133" s="211">
        <f t="shared" si="10"/>
        <v>0</v>
      </c>
      <c r="K133" s="208" t="s">
        <v>3</v>
      </c>
      <c r="L133" s="100"/>
      <c r="M133" s="212" t="s">
        <v>3</v>
      </c>
      <c r="N133" s="163" t="s">
        <v>42</v>
      </c>
      <c r="P133" s="164">
        <f t="shared" si="11"/>
        <v>0</v>
      </c>
      <c r="Q133" s="164">
        <v>0</v>
      </c>
      <c r="R133" s="164">
        <f t="shared" si="12"/>
        <v>0</v>
      </c>
      <c r="S133" s="164">
        <v>0</v>
      </c>
      <c r="T133" s="165">
        <f t="shared" si="13"/>
        <v>0</v>
      </c>
      <c r="AR133" s="166" t="s">
        <v>183</v>
      </c>
      <c r="AT133" s="166" t="s">
        <v>178</v>
      </c>
      <c r="AU133" s="166" t="s">
        <v>15</v>
      </c>
      <c r="AY133" s="92" t="s">
        <v>176</v>
      </c>
      <c r="BE133" s="167">
        <f t="shared" si="14"/>
        <v>0</v>
      </c>
      <c r="BF133" s="167">
        <f t="shared" si="15"/>
        <v>0</v>
      </c>
      <c r="BG133" s="167">
        <f t="shared" si="16"/>
        <v>0</v>
      </c>
      <c r="BH133" s="167">
        <f t="shared" si="17"/>
        <v>0</v>
      </c>
      <c r="BI133" s="167">
        <f t="shared" si="18"/>
        <v>0</v>
      </c>
      <c r="BJ133" s="92" t="s">
        <v>15</v>
      </c>
      <c r="BK133" s="167">
        <f t="shared" si="19"/>
        <v>0</v>
      </c>
      <c r="BL133" s="92" t="s">
        <v>183</v>
      </c>
      <c r="BM133" s="166" t="s">
        <v>731</v>
      </c>
    </row>
    <row r="134" spans="2:65" s="99" customFormat="1" ht="49.15" customHeight="1">
      <c r="B134" s="100"/>
      <c r="C134" s="206" t="s">
        <v>448</v>
      </c>
      <c r="D134" s="206" t="s">
        <v>178</v>
      </c>
      <c r="E134" s="207" t="s">
        <v>2991</v>
      </c>
      <c r="F134" s="208" t="s">
        <v>2992</v>
      </c>
      <c r="G134" s="209" t="s">
        <v>2707</v>
      </c>
      <c r="H134" s="210">
        <v>16</v>
      </c>
      <c r="I134" s="4"/>
      <c r="J134" s="211">
        <f t="shared" si="10"/>
        <v>0</v>
      </c>
      <c r="K134" s="208" t="s">
        <v>3</v>
      </c>
      <c r="L134" s="100"/>
      <c r="M134" s="212" t="s">
        <v>3</v>
      </c>
      <c r="N134" s="163" t="s">
        <v>42</v>
      </c>
      <c r="P134" s="164">
        <f t="shared" si="11"/>
        <v>0</v>
      </c>
      <c r="Q134" s="164">
        <v>0</v>
      </c>
      <c r="R134" s="164">
        <f t="shared" si="12"/>
        <v>0</v>
      </c>
      <c r="S134" s="164">
        <v>0</v>
      </c>
      <c r="T134" s="165">
        <f t="shared" si="13"/>
        <v>0</v>
      </c>
      <c r="AR134" s="166" t="s">
        <v>183</v>
      </c>
      <c r="AT134" s="166" t="s">
        <v>178</v>
      </c>
      <c r="AU134" s="166" t="s">
        <v>15</v>
      </c>
      <c r="AY134" s="92" t="s">
        <v>176</v>
      </c>
      <c r="BE134" s="167">
        <f t="shared" si="14"/>
        <v>0</v>
      </c>
      <c r="BF134" s="167">
        <f t="shared" si="15"/>
        <v>0</v>
      </c>
      <c r="BG134" s="167">
        <f t="shared" si="16"/>
        <v>0</v>
      </c>
      <c r="BH134" s="167">
        <f t="shared" si="17"/>
        <v>0</v>
      </c>
      <c r="BI134" s="167">
        <f t="shared" si="18"/>
        <v>0</v>
      </c>
      <c r="BJ134" s="92" t="s">
        <v>15</v>
      </c>
      <c r="BK134" s="167">
        <f t="shared" si="19"/>
        <v>0</v>
      </c>
      <c r="BL134" s="92" t="s">
        <v>183</v>
      </c>
      <c r="BM134" s="166" t="s">
        <v>748</v>
      </c>
    </row>
    <row r="135" spans="2:65" s="99" customFormat="1" ht="49.15" customHeight="1">
      <c r="B135" s="100"/>
      <c r="C135" s="206" t="s">
        <v>460</v>
      </c>
      <c r="D135" s="206" t="s">
        <v>178</v>
      </c>
      <c r="E135" s="207" t="s">
        <v>2993</v>
      </c>
      <c r="F135" s="208" t="s">
        <v>2994</v>
      </c>
      <c r="G135" s="209" t="s">
        <v>2707</v>
      </c>
      <c r="H135" s="210">
        <v>5</v>
      </c>
      <c r="I135" s="4"/>
      <c r="J135" s="211">
        <f t="shared" si="10"/>
        <v>0</v>
      </c>
      <c r="K135" s="208" t="s">
        <v>3</v>
      </c>
      <c r="L135" s="100"/>
      <c r="M135" s="212" t="s">
        <v>3</v>
      </c>
      <c r="N135" s="163" t="s">
        <v>42</v>
      </c>
      <c r="P135" s="164">
        <f t="shared" si="11"/>
        <v>0</v>
      </c>
      <c r="Q135" s="164">
        <v>0</v>
      </c>
      <c r="R135" s="164">
        <f t="shared" si="12"/>
        <v>0</v>
      </c>
      <c r="S135" s="164">
        <v>0</v>
      </c>
      <c r="T135" s="165">
        <f t="shared" si="13"/>
        <v>0</v>
      </c>
      <c r="AR135" s="166" t="s">
        <v>183</v>
      </c>
      <c r="AT135" s="166" t="s">
        <v>178</v>
      </c>
      <c r="AU135" s="166" t="s">
        <v>15</v>
      </c>
      <c r="AY135" s="92" t="s">
        <v>176</v>
      </c>
      <c r="BE135" s="167">
        <f t="shared" si="14"/>
        <v>0</v>
      </c>
      <c r="BF135" s="167">
        <f t="shared" si="15"/>
        <v>0</v>
      </c>
      <c r="BG135" s="167">
        <f t="shared" si="16"/>
        <v>0</v>
      </c>
      <c r="BH135" s="167">
        <f t="shared" si="17"/>
        <v>0</v>
      </c>
      <c r="BI135" s="167">
        <f t="shared" si="18"/>
        <v>0</v>
      </c>
      <c r="BJ135" s="92" t="s">
        <v>15</v>
      </c>
      <c r="BK135" s="167">
        <f t="shared" si="19"/>
        <v>0</v>
      </c>
      <c r="BL135" s="92" t="s">
        <v>183</v>
      </c>
      <c r="BM135" s="166" t="s">
        <v>798</v>
      </c>
    </row>
    <row r="136" spans="2:65" s="99" customFormat="1" ht="49.15" customHeight="1">
      <c r="B136" s="100"/>
      <c r="C136" s="206" t="s">
        <v>467</v>
      </c>
      <c r="D136" s="206" t="s">
        <v>178</v>
      </c>
      <c r="E136" s="207" t="s">
        <v>2995</v>
      </c>
      <c r="F136" s="208" t="s">
        <v>2996</v>
      </c>
      <c r="G136" s="209" t="s">
        <v>2707</v>
      </c>
      <c r="H136" s="210">
        <v>6</v>
      </c>
      <c r="I136" s="4"/>
      <c r="J136" s="211">
        <f t="shared" si="10"/>
        <v>0</v>
      </c>
      <c r="K136" s="208" t="s">
        <v>3</v>
      </c>
      <c r="L136" s="100"/>
      <c r="M136" s="212" t="s">
        <v>3</v>
      </c>
      <c r="N136" s="163" t="s">
        <v>42</v>
      </c>
      <c r="P136" s="164">
        <f t="shared" si="11"/>
        <v>0</v>
      </c>
      <c r="Q136" s="164">
        <v>0</v>
      </c>
      <c r="R136" s="164">
        <f t="shared" si="12"/>
        <v>0</v>
      </c>
      <c r="S136" s="164">
        <v>0</v>
      </c>
      <c r="T136" s="165">
        <f t="shared" si="13"/>
        <v>0</v>
      </c>
      <c r="AR136" s="166" t="s">
        <v>183</v>
      </c>
      <c r="AT136" s="166" t="s">
        <v>178</v>
      </c>
      <c r="AU136" s="166" t="s">
        <v>15</v>
      </c>
      <c r="AY136" s="92" t="s">
        <v>176</v>
      </c>
      <c r="BE136" s="167">
        <f t="shared" si="14"/>
        <v>0</v>
      </c>
      <c r="BF136" s="167">
        <f t="shared" si="15"/>
        <v>0</v>
      </c>
      <c r="BG136" s="167">
        <f t="shared" si="16"/>
        <v>0</v>
      </c>
      <c r="BH136" s="167">
        <f t="shared" si="17"/>
        <v>0</v>
      </c>
      <c r="BI136" s="167">
        <f t="shared" si="18"/>
        <v>0</v>
      </c>
      <c r="BJ136" s="92" t="s">
        <v>15</v>
      </c>
      <c r="BK136" s="167">
        <f t="shared" si="19"/>
        <v>0</v>
      </c>
      <c r="BL136" s="92" t="s">
        <v>183</v>
      </c>
      <c r="BM136" s="166" t="s">
        <v>816</v>
      </c>
    </row>
    <row r="137" spans="2:65" s="99" customFormat="1" ht="24.2" customHeight="1">
      <c r="B137" s="100"/>
      <c r="C137" s="206" t="s">
        <v>474</v>
      </c>
      <c r="D137" s="206" t="s">
        <v>178</v>
      </c>
      <c r="E137" s="207" t="s">
        <v>2997</v>
      </c>
      <c r="F137" s="208" t="s">
        <v>2998</v>
      </c>
      <c r="G137" s="209" t="s">
        <v>2707</v>
      </c>
      <c r="H137" s="210">
        <v>2</v>
      </c>
      <c r="I137" s="4"/>
      <c r="J137" s="211">
        <f t="shared" si="10"/>
        <v>0</v>
      </c>
      <c r="K137" s="208" t="s">
        <v>3</v>
      </c>
      <c r="L137" s="100"/>
      <c r="M137" s="212" t="s">
        <v>3</v>
      </c>
      <c r="N137" s="163" t="s">
        <v>42</v>
      </c>
      <c r="P137" s="164">
        <f t="shared" si="11"/>
        <v>0</v>
      </c>
      <c r="Q137" s="164">
        <v>0</v>
      </c>
      <c r="R137" s="164">
        <f t="shared" si="12"/>
        <v>0</v>
      </c>
      <c r="S137" s="164">
        <v>0</v>
      </c>
      <c r="T137" s="165">
        <f t="shared" si="13"/>
        <v>0</v>
      </c>
      <c r="AR137" s="166" t="s">
        <v>183</v>
      </c>
      <c r="AT137" s="166" t="s">
        <v>178</v>
      </c>
      <c r="AU137" s="166" t="s">
        <v>15</v>
      </c>
      <c r="AY137" s="92" t="s">
        <v>176</v>
      </c>
      <c r="BE137" s="167">
        <f t="shared" si="14"/>
        <v>0</v>
      </c>
      <c r="BF137" s="167">
        <f t="shared" si="15"/>
        <v>0</v>
      </c>
      <c r="BG137" s="167">
        <f t="shared" si="16"/>
        <v>0</v>
      </c>
      <c r="BH137" s="167">
        <f t="shared" si="17"/>
        <v>0</v>
      </c>
      <c r="BI137" s="167">
        <f t="shared" si="18"/>
        <v>0</v>
      </c>
      <c r="BJ137" s="92" t="s">
        <v>15</v>
      </c>
      <c r="BK137" s="167">
        <f t="shared" si="19"/>
        <v>0</v>
      </c>
      <c r="BL137" s="92" t="s">
        <v>183</v>
      </c>
      <c r="BM137" s="166" t="s">
        <v>831</v>
      </c>
    </row>
    <row r="138" spans="2:65" s="99" customFormat="1" ht="24.2" customHeight="1">
      <c r="B138" s="100"/>
      <c r="C138" s="206" t="s">
        <v>484</v>
      </c>
      <c r="D138" s="206" t="s">
        <v>178</v>
      </c>
      <c r="E138" s="207" t="s">
        <v>2999</v>
      </c>
      <c r="F138" s="208" t="s">
        <v>3000</v>
      </c>
      <c r="G138" s="209" t="s">
        <v>2707</v>
      </c>
      <c r="H138" s="210">
        <v>2</v>
      </c>
      <c r="I138" s="4"/>
      <c r="J138" s="211">
        <f t="shared" si="10"/>
        <v>0</v>
      </c>
      <c r="K138" s="208" t="s">
        <v>3</v>
      </c>
      <c r="L138" s="100"/>
      <c r="M138" s="212" t="s">
        <v>3</v>
      </c>
      <c r="N138" s="163" t="s">
        <v>42</v>
      </c>
      <c r="P138" s="164">
        <f t="shared" si="11"/>
        <v>0</v>
      </c>
      <c r="Q138" s="164">
        <v>0</v>
      </c>
      <c r="R138" s="164">
        <f t="shared" si="12"/>
        <v>0</v>
      </c>
      <c r="S138" s="164">
        <v>0</v>
      </c>
      <c r="T138" s="165">
        <f t="shared" si="13"/>
        <v>0</v>
      </c>
      <c r="AR138" s="166" t="s">
        <v>183</v>
      </c>
      <c r="AT138" s="166" t="s">
        <v>178</v>
      </c>
      <c r="AU138" s="166" t="s">
        <v>15</v>
      </c>
      <c r="AY138" s="92" t="s">
        <v>176</v>
      </c>
      <c r="BE138" s="167">
        <f t="shared" si="14"/>
        <v>0</v>
      </c>
      <c r="BF138" s="167">
        <f t="shared" si="15"/>
        <v>0</v>
      </c>
      <c r="BG138" s="167">
        <f t="shared" si="16"/>
        <v>0</v>
      </c>
      <c r="BH138" s="167">
        <f t="shared" si="17"/>
        <v>0</v>
      </c>
      <c r="BI138" s="167">
        <f t="shared" si="18"/>
        <v>0</v>
      </c>
      <c r="BJ138" s="92" t="s">
        <v>15</v>
      </c>
      <c r="BK138" s="167">
        <f t="shared" si="19"/>
        <v>0</v>
      </c>
      <c r="BL138" s="92" t="s">
        <v>183</v>
      </c>
      <c r="BM138" s="166" t="s">
        <v>846</v>
      </c>
    </row>
    <row r="139" spans="2:65" s="99" customFormat="1" ht="16.5" customHeight="1">
      <c r="B139" s="100"/>
      <c r="C139" s="206" t="s">
        <v>490</v>
      </c>
      <c r="D139" s="206" t="s">
        <v>178</v>
      </c>
      <c r="E139" s="207" t="s">
        <v>3001</v>
      </c>
      <c r="F139" s="208" t="s">
        <v>3002</v>
      </c>
      <c r="G139" s="209" t="s">
        <v>2707</v>
      </c>
      <c r="H139" s="210">
        <v>6</v>
      </c>
      <c r="I139" s="4"/>
      <c r="J139" s="211">
        <f t="shared" si="10"/>
        <v>0</v>
      </c>
      <c r="K139" s="208" t="s">
        <v>3</v>
      </c>
      <c r="L139" s="100"/>
      <c r="M139" s="212" t="s">
        <v>3</v>
      </c>
      <c r="N139" s="163" t="s">
        <v>42</v>
      </c>
      <c r="P139" s="164">
        <f t="shared" si="11"/>
        <v>0</v>
      </c>
      <c r="Q139" s="164">
        <v>0</v>
      </c>
      <c r="R139" s="164">
        <f t="shared" si="12"/>
        <v>0</v>
      </c>
      <c r="S139" s="164">
        <v>0</v>
      </c>
      <c r="T139" s="165">
        <f t="shared" si="13"/>
        <v>0</v>
      </c>
      <c r="AR139" s="166" t="s">
        <v>183</v>
      </c>
      <c r="AT139" s="166" t="s">
        <v>178</v>
      </c>
      <c r="AU139" s="166" t="s">
        <v>15</v>
      </c>
      <c r="AY139" s="92" t="s">
        <v>176</v>
      </c>
      <c r="BE139" s="167">
        <f t="shared" si="14"/>
        <v>0</v>
      </c>
      <c r="BF139" s="167">
        <f t="shared" si="15"/>
        <v>0</v>
      </c>
      <c r="BG139" s="167">
        <f t="shared" si="16"/>
        <v>0</v>
      </c>
      <c r="BH139" s="167">
        <f t="shared" si="17"/>
        <v>0</v>
      </c>
      <c r="BI139" s="167">
        <f t="shared" si="18"/>
        <v>0</v>
      </c>
      <c r="BJ139" s="92" t="s">
        <v>15</v>
      </c>
      <c r="BK139" s="167">
        <f t="shared" si="19"/>
        <v>0</v>
      </c>
      <c r="BL139" s="92" t="s">
        <v>183</v>
      </c>
      <c r="BM139" s="166" t="s">
        <v>869</v>
      </c>
    </row>
    <row r="140" spans="2:65" s="99" customFormat="1" ht="16.5" customHeight="1">
      <c r="B140" s="100"/>
      <c r="C140" s="206" t="s">
        <v>495</v>
      </c>
      <c r="D140" s="206" t="s">
        <v>178</v>
      </c>
      <c r="E140" s="207" t="s">
        <v>3003</v>
      </c>
      <c r="F140" s="208" t="s">
        <v>3004</v>
      </c>
      <c r="G140" s="209" t="s">
        <v>2707</v>
      </c>
      <c r="H140" s="210">
        <v>26</v>
      </c>
      <c r="I140" s="4"/>
      <c r="J140" s="211">
        <f t="shared" si="10"/>
        <v>0</v>
      </c>
      <c r="K140" s="208" t="s">
        <v>3</v>
      </c>
      <c r="L140" s="100"/>
      <c r="M140" s="212" t="s">
        <v>3</v>
      </c>
      <c r="N140" s="163" t="s">
        <v>42</v>
      </c>
      <c r="P140" s="164">
        <f t="shared" si="11"/>
        <v>0</v>
      </c>
      <c r="Q140" s="164">
        <v>0</v>
      </c>
      <c r="R140" s="164">
        <f t="shared" si="12"/>
        <v>0</v>
      </c>
      <c r="S140" s="164">
        <v>0</v>
      </c>
      <c r="T140" s="165">
        <f t="shared" si="13"/>
        <v>0</v>
      </c>
      <c r="AR140" s="166" t="s">
        <v>183</v>
      </c>
      <c r="AT140" s="166" t="s">
        <v>178</v>
      </c>
      <c r="AU140" s="166" t="s">
        <v>15</v>
      </c>
      <c r="AY140" s="92" t="s">
        <v>176</v>
      </c>
      <c r="BE140" s="167">
        <f t="shared" si="14"/>
        <v>0</v>
      </c>
      <c r="BF140" s="167">
        <f t="shared" si="15"/>
        <v>0</v>
      </c>
      <c r="BG140" s="167">
        <f t="shared" si="16"/>
        <v>0</v>
      </c>
      <c r="BH140" s="167">
        <f t="shared" si="17"/>
        <v>0</v>
      </c>
      <c r="BI140" s="167">
        <f t="shared" si="18"/>
        <v>0</v>
      </c>
      <c r="BJ140" s="92" t="s">
        <v>15</v>
      </c>
      <c r="BK140" s="167">
        <f t="shared" si="19"/>
        <v>0</v>
      </c>
      <c r="BL140" s="92" t="s">
        <v>183</v>
      </c>
      <c r="BM140" s="166" t="s">
        <v>892</v>
      </c>
    </row>
    <row r="141" spans="2:65" s="99" customFormat="1" ht="16.5" customHeight="1">
      <c r="B141" s="100"/>
      <c r="C141" s="206" t="s">
        <v>501</v>
      </c>
      <c r="D141" s="206" t="s">
        <v>178</v>
      </c>
      <c r="E141" s="207" t="s">
        <v>3005</v>
      </c>
      <c r="F141" s="208" t="s">
        <v>3006</v>
      </c>
      <c r="G141" s="209" t="s">
        <v>2707</v>
      </c>
      <c r="H141" s="210">
        <v>16</v>
      </c>
      <c r="I141" s="4"/>
      <c r="J141" s="211">
        <f t="shared" si="10"/>
        <v>0</v>
      </c>
      <c r="K141" s="208" t="s">
        <v>3</v>
      </c>
      <c r="L141" s="100"/>
      <c r="M141" s="212" t="s">
        <v>3</v>
      </c>
      <c r="N141" s="163" t="s">
        <v>42</v>
      </c>
      <c r="P141" s="164">
        <f t="shared" si="11"/>
        <v>0</v>
      </c>
      <c r="Q141" s="164">
        <v>0</v>
      </c>
      <c r="R141" s="164">
        <f t="shared" si="12"/>
        <v>0</v>
      </c>
      <c r="S141" s="164">
        <v>0</v>
      </c>
      <c r="T141" s="165">
        <f t="shared" si="13"/>
        <v>0</v>
      </c>
      <c r="AR141" s="166" t="s">
        <v>183</v>
      </c>
      <c r="AT141" s="166" t="s">
        <v>178</v>
      </c>
      <c r="AU141" s="166" t="s">
        <v>15</v>
      </c>
      <c r="AY141" s="92" t="s">
        <v>176</v>
      </c>
      <c r="BE141" s="167">
        <f t="shared" si="14"/>
        <v>0</v>
      </c>
      <c r="BF141" s="167">
        <f t="shared" si="15"/>
        <v>0</v>
      </c>
      <c r="BG141" s="167">
        <f t="shared" si="16"/>
        <v>0</v>
      </c>
      <c r="BH141" s="167">
        <f t="shared" si="17"/>
        <v>0</v>
      </c>
      <c r="BI141" s="167">
        <f t="shared" si="18"/>
        <v>0</v>
      </c>
      <c r="BJ141" s="92" t="s">
        <v>15</v>
      </c>
      <c r="BK141" s="167">
        <f t="shared" si="19"/>
        <v>0</v>
      </c>
      <c r="BL141" s="92" t="s">
        <v>183</v>
      </c>
      <c r="BM141" s="166" t="s">
        <v>907</v>
      </c>
    </row>
    <row r="142" spans="2:65" s="99" customFormat="1" ht="16.5" customHeight="1">
      <c r="B142" s="100"/>
      <c r="C142" s="206" t="s">
        <v>507</v>
      </c>
      <c r="D142" s="206" t="s">
        <v>178</v>
      </c>
      <c r="E142" s="207" t="s">
        <v>3007</v>
      </c>
      <c r="F142" s="208" t="s">
        <v>3008</v>
      </c>
      <c r="G142" s="209" t="s">
        <v>2931</v>
      </c>
      <c r="H142" s="210">
        <v>10</v>
      </c>
      <c r="I142" s="4"/>
      <c r="J142" s="211">
        <f t="shared" si="10"/>
        <v>0</v>
      </c>
      <c r="K142" s="208" t="s">
        <v>3</v>
      </c>
      <c r="L142" s="100"/>
      <c r="M142" s="212" t="s">
        <v>3</v>
      </c>
      <c r="N142" s="163" t="s">
        <v>42</v>
      </c>
      <c r="P142" s="164">
        <f t="shared" si="11"/>
        <v>0</v>
      </c>
      <c r="Q142" s="164">
        <v>0</v>
      </c>
      <c r="R142" s="164">
        <f t="shared" si="12"/>
        <v>0</v>
      </c>
      <c r="S142" s="164">
        <v>0</v>
      </c>
      <c r="T142" s="165">
        <f t="shared" si="13"/>
        <v>0</v>
      </c>
      <c r="AR142" s="166" t="s">
        <v>183</v>
      </c>
      <c r="AT142" s="166" t="s">
        <v>178</v>
      </c>
      <c r="AU142" s="166" t="s">
        <v>15</v>
      </c>
      <c r="AY142" s="92" t="s">
        <v>176</v>
      </c>
      <c r="BE142" s="167">
        <f t="shared" si="14"/>
        <v>0</v>
      </c>
      <c r="BF142" s="167">
        <f t="shared" si="15"/>
        <v>0</v>
      </c>
      <c r="BG142" s="167">
        <f t="shared" si="16"/>
        <v>0</v>
      </c>
      <c r="BH142" s="167">
        <f t="shared" si="17"/>
        <v>0</v>
      </c>
      <c r="BI142" s="167">
        <f t="shared" si="18"/>
        <v>0</v>
      </c>
      <c r="BJ142" s="92" t="s">
        <v>15</v>
      </c>
      <c r="BK142" s="167">
        <f t="shared" si="19"/>
        <v>0</v>
      </c>
      <c r="BL142" s="92" t="s">
        <v>183</v>
      </c>
      <c r="BM142" s="166" t="s">
        <v>986</v>
      </c>
    </row>
    <row r="143" spans="2:65" s="99" customFormat="1" ht="16.5" customHeight="1">
      <c r="B143" s="100"/>
      <c r="C143" s="206" t="s">
        <v>513</v>
      </c>
      <c r="D143" s="206" t="s">
        <v>178</v>
      </c>
      <c r="E143" s="207" t="s">
        <v>3009</v>
      </c>
      <c r="F143" s="208" t="s">
        <v>3010</v>
      </c>
      <c r="G143" s="209" t="s">
        <v>2931</v>
      </c>
      <c r="H143" s="210">
        <v>10</v>
      </c>
      <c r="I143" s="4"/>
      <c r="J143" s="211">
        <f t="shared" si="10"/>
        <v>0</v>
      </c>
      <c r="K143" s="208" t="s">
        <v>3</v>
      </c>
      <c r="L143" s="100"/>
      <c r="M143" s="212" t="s">
        <v>3</v>
      </c>
      <c r="N143" s="163" t="s">
        <v>42</v>
      </c>
      <c r="P143" s="164">
        <f t="shared" si="11"/>
        <v>0</v>
      </c>
      <c r="Q143" s="164">
        <v>0</v>
      </c>
      <c r="R143" s="164">
        <f t="shared" si="12"/>
        <v>0</v>
      </c>
      <c r="S143" s="164">
        <v>0</v>
      </c>
      <c r="T143" s="165">
        <f t="shared" si="13"/>
        <v>0</v>
      </c>
      <c r="AR143" s="166" t="s">
        <v>183</v>
      </c>
      <c r="AT143" s="166" t="s">
        <v>178</v>
      </c>
      <c r="AU143" s="166" t="s">
        <v>15</v>
      </c>
      <c r="AY143" s="92" t="s">
        <v>176</v>
      </c>
      <c r="BE143" s="167">
        <f t="shared" si="14"/>
        <v>0</v>
      </c>
      <c r="BF143" s="167">
        <f t="shared" si="15"/>
        <v>0</v>
      </c>
      <c r="BG143" s="167">
        <f t="shared" si="16"/>
        <v>0</v>
      </c>
      <c r="BH143" s="167">
        <f t="shared" si="17"/>
        <v>0</v>
      </c>
      <c r="BI143" s="167">
        <f t="shared" si="18"/>
        <v>0</v>
      </c>
      <c r="BJ143" s="92" t="s">
        <v>15</v>
      </c>
      <c r="BK143" s="167">
        <f t="shared" si="19"/>
        <v>0</v>
      </c>
      <c r="BL143" s="92" t="s">
        <v>183</v>
      </c>
      <c r="BM143" s="166" t="s">
        <v>1015</v>
      </c>
    </row>
    <row r="144" spans="2:65" s="99" customFormat="1" ht="16.5" customHeight="1">
      <c r="B144" s="100"/>
      <c r="C144" s="206" t="s">
        <v>519</v>
      </c>
      <c r="D144" s="206" t="s">
        <v>178</v>
      </c>
      <c r="E144" s="207" t="s">
        <v>3011</v>
      </c>
      <c r="F144" s="208" t="s">
        <v>3012</v>
      </c>
      <c r="G144" s="209" t="s">
        <v>2931</v>
      </c>
      <c r="H144" s="210">
        <v>45</v>
      </c>
      <c r="I144" s="4"/>
      <c r="J144" s="211">
        <f t="shared" si="10"/>
        <v>0</v>
      </c>
      <c r="K144" s="208" t="s">
        <v>3</v>
      </c>
      <c r="L144" s="100"/>
      <c r="M144" s="212" t="s">
        <v>3</v>
      </c>
      <c r="N144" s="163" t="s">
        <v>42</v>
      </c>
      <c r="P144" s="164">
        <f t="shared" si="11"/>
        <v>0</v>
      </c>
      <c r="Q144" s="164">
        <v>0</v>
      </c>
      <c r="R144" s="164">
        <f t="shared" si="12"/>
        <v>0</v>
      </c>
      <c r="S144" s="164">
        <v>0</v>
      </c>
      <c r="T144" s="165">
        <f t="shared" si="13"/>
        <v>0</v>
      </c>
      <c r="AR144" s="166" t="s">
        <v>183</v>
      </c>
      <c r="AT144" s="166" t="s">
        <v>178</v>
      </c>
      <c r="AU144" s="166" t="s">
        <v>15</v>
      </c>
      <c r="AY144" s="92" t="s">
        <v>176</v>
      </c>
      <c r="BE144" s="167">
        <f t="shared" si="14"/>
        <v>0</v>
      </c>
      <c r="BF144" s="167">
        <f t="shared" si="15"/>
        <v>0</v>
      </c>
      <c r="BG144" s="167">
        <f t="shared" si="16"/>
        <v>0</v>
      </c>
      <c r="BH144" s="167">
        <f t="shared" si="17"/>
        <v>0</v>
      </c>
      <c r="BI144" s="167">
        <f t="shared" si="18"/>
        <v>0</v>
      </c>
      <c r="BJ144" s="92" t="s">
        <v>15</v>
      </c>
      <c r="BK144" s="167">
        <f t="shared" si="19"/>
        <v>0</v>
      </c>
      <c r="BL144" s="92" t="s">
        <v>183</v>
      </c>
      <c r="BM144" s="166" t="s">
        <v>1025</v>
      </c>
    </row>
    <row r="145" spans="2:65" s="99" customFormat="1" ht="16.5" customHeight="1">
      <c r="B145" s="100"/>
      <c r="C145" s="206" t="s">
        <v>525</v>
      </c>
      <c r="D145" s="206" t="s">
        <v>178</v>
      </c>
      <c r="E145" s="207" t="s">
        <v>3013</v>
      </c>
      <c r="F145" s="208" t="s">
        <v>3014</v>
      </c>
      <c r="G145" s="209" t="s">
        <v>2931</v>
      </c>
      <c r="H145" s="210">
        <v>40</v>
      </c>
      <c r="I145" s="4"/>
      <c r="J145" s="211">
        <f t="shared" si="10"/>
        <v>0</v>
      </c>
      <c r="K145" s="208" t="s">
        <v>3</v>
      </c>
      <c r="L145" s="100"/>
      <c r="M145" s="212" t="s">
        <v>3</v>
      </c>
      <c r="N145" s="163" t="s">
        <v>42</v>
      </c>
      <c r="P145" s="164">
        <f t="shared" si="11"/>
        <v>0</v>
      </c>
      <c r="Q145" s="164">
        <v>0</v>
      </c>
      <c r="R145" s="164">
        <f t="shared" si="12"/>
        <v>0</v>
      </c>
      <c r="S145" s="164">
        <v>0</v>
      </c>
      <c r="T145" s="165">
        <f t="shared" si="13"/>
        <v>0</v>
      </c>
      <c r="AR145" s="166" t="s">
        <v>183</v>
      </c>
      <c r="AT145" s="166" t="s">
        <v>178</v>
      </c>
      <c r="AU145" s="166" t="s">
        <v>15</v>
      </c>
      <c r="AY145" s="92" t="s">
        <v>176</v>
      </c>
      <c r="BE145" s="167">
        <f t="shared" si="14"/>
        <v>0</v>
      </c>
      <c r="BF145" s="167">
        <f t="shared" si="15"/>
        <v>0</v>
      </c>
      <c r="BG145" s="167">
        <f t="shared" si="16"/>
        <v>0</v>
      </c>
      <c r="BH145" s="167">
        <f t="shared" si="17"/>
        <v>0</v>
      </c>
      <c r="BI145" s="167">
        <f t="shared" si="18"/>
        <v>0</v>
      </c>
      <c r="BJ145" s="92" t="s">
        <v>15</v>
      </c>
      <c r="BK145" s="167">
        <f t="shared" si="19"/>
        <v>0</v>
      </c>
      <c r="BL145" s="92" t="s">
        <v>183</v>
      </c>
      <c r="BM145" s="166" t="s">
        <v>1037</v>
      </c>
    </row>
    <row r="146" spans="2:65" s="99" customFormat="1" ht="16.5" customHeight="1">
      <c r="B146" s="100"/>
      <c r="C146" s="206" t="s">
        <v>532</v>
      </c>
      <c r="D146" s="206" t="s">
        <v>178</v>
      </c>
      <c r="E146" s="207" t="s">
        <v>3015</v>
      </c>
      <c r="F146" s="208" t="s">
        <v>3016</v>
      </c>
      <c r="G146" s="209" t="s">
        <v>2931</v>
      </c>
      <c r="H146" s="210">
        <v>25</v>
      </c>
      <c r="I146" s="4"/>
      <c r="J146" s="211">
        <f t="shared" si="10"/>
        <v>0</v>
      </c>
      <c r="K146" s="208" t="s">
        <v>3</v>
      </c>
      <c r="L146" s="100"/>
      <c r="M146" s="212" t="s">
        <v>3</v>
      </c>
      <c r="N146" s="163" t="s">
        <v>42</v>
      </c>
      <c r="P146" s="164">
        <f t="shared" si="11"/>
        <v>0</v>
      </c>
      <c r="Q146" s="164">
        <v>0</v>
      </c>
      <c r="R146" s="164">
        <f t="shared" si="12"/>
        <v>0</v>
      </c>
      <c r="S146" s="164">
        <v>0</v>
      </c>
      <c r="T146" s="165">
        <f t="shared" si="13"/>
        <v>0</v>
      </c>
      <c r="AR146" s="166" t="s">
        <v>183</v>
      </c>
      <c r="AT146" s="166" t="s">
        <v>178</v>
      </c>
      <c r="AU146" s="166" t="s">
        <v>15</v>
      </c>
      <c r="AY146" s="92" t="s">
        <v>176</v>
      </c>
      <c r="BE146" s="167">
        <f t="shared" si="14"/>
        <v>0</v>
      </c>
      <c r="BF146" s="167">
        <f t="shared" si="15"/>
        <v>0</v>
      </c>
      <c r="BG146" s="167">
        <f t="shared" si="16"/>
        <v>0</v>
      </c>
      <c r="BH146" s="167">
        <f t="shared" si="17"/>
        <v>0</v>
      </c>
      <c r="BI146" s="167">
        <f t="shared" si="18"/>
        <v>0</v>
      </c>
      <c r="BJ146" s="92" t="s">
        <v>15</v>
      </c>
      <c r="BK146" s="167">
        <f t="shared" si="19"/>
        <v>0</v>
      </c>
      <c r="BL146" s="92" t="s">
        <v>183</v>
      </c>
      <c r="BM146" s="166" t="s">
        <v>1048</v>
      </c>
    </row>
    <row r="147" spans="2:65" s="99" customFormat="1" ht="44.25" customHeight="1">
      <c r="B147" s="100"/>
      <c r="C147" s="206" t="s">
        <v>538</v>
      </c>
      <c r="D147" s="206" t="s">
        <v>178</v>
      </c>
      <c r="E147" s="207" t="s">
        <v>3017</v>
      </c>
      <c r="F147" s="208" t="s">
        <v>3018</v>
      </c>
      <c r="G147" s="209" t="s">
        <v>2931</v>
      </c>
      <c r="H147" s="210">
        <v>10</v>
      </c>
      <c r="I147" s="4"/>
      <c r="J147" s="211">
        <f t="shared" si="10"/>
        <v>0</v>
      </c>
      <c r="K147" s="208" t="s">
        <v>3</v>
      </c>
      <c r="L147" s="100"/>
      <c r="M147" s="212" t="s">
        <v>3</v>
      </c>
      <c r="N147" s="163" t="s">
        <v>42</v>
      </c>
      <c r="P147" s="164">
        <f t="shared" si="11"/>
        <v>0</v>
      </c>
      <c r="Q147" s="164">
        <v>0</v>
      </c>
      <c r="R147" s="164">
        <f t="shared" si="12"/>
        <v>0</v>
      </c>
      <c r="S147" s="164">
        <v>0</v>
      </c>
      <c r="T147" s="165">
        <f t="shared" si="13"/>
        <v>0</v>
      </c>
      <c r="AR147" s="166" t="s">
        <v>183</v>
      </c>
      <c r="AT147" s="166" t="s">
        <v>178</v>
      </c>
      <c r="AU147" s="166" t="s">
        <v>15</v>
      </c>
      <c r="AY147" s="92" t="s">
        <v>176</v>
      </c>
      <c r="BE147" s="167">
        <f t="shared" si="14"/>
        <v>0</v>
      </c>
      <c r="BF147" s="167">
        <f t="shared" si="15"/>
        <v>0</v>
      </c>
      <c r="BG147" s="167">
        <f t="shared" si="16"/>
        <v>0</v>
      </c>
      <c r="BH147" s="167">
        <f t="shared" si="17"/>
        <v>0</v>
      </c>
      <c r="BI147" s="167">
        <f t="shared" si="18"/>
        <v>0</v>
      </c>
      <c r="BJ147" s="92" t="s">
        <v>15</v>
      </c>
      <c r="BK147" s="167">
        <f t="shared" si="19"/>
        <v>0</v>
      </c>
      <c r="BL147" s="92" t="s">
        <v>183</v>
      </c>
      <c r="BM147" s="166" t="s">
        <v>1058</v>
      </c>
    </row>
    <row r="148" spans="2:65" s="99" customFormat="1" ht="44.25" customHeight="1">
      <c r="B148" s="100"/>
      <c r="C148" s="206" t="s">
        <v>544</v>
      </c>
      <c r="D148" s="206" t="s">
        <v>178</v>
      </c>
      <c r="E148" s="207" t="s">
        <v>3019</v>
      </c>
      <c r="F148" s="208" t="s">
        <v>3020</v>
      </c>
      <c r="G148" s="209" t="s">
        <v>2931</v>
      </c>
      <c r="H148" s="210">
        <v>40</v>
      </c>
      <c r="I148" s="4"/>
      <c r="J148" s="211">
        <f t="shared" si="10"/>
        <v>0</v>
      </c>
      <c r="K148" s="208" t="s">
        <v>3</v>
      </c>
      <c r="L148" s="100"/>
      <c r="M148" s="212" t="s">
        <v>3</v>
      </c>
      <c r="N148" s="163" t="s">
        <v>42</v>
      </c>
      <c r="P148" s="164">
        <f t="shared" si="11"/>
        <v>0</v>
      </c>
      <c r="Q148" s="164">
        <v>0</v>
      </c>
      <c r="R148" s="164">
        <f t="shared" si="12"/>
        <v>0</v>
      </c>
      <c r="S148" s="164">
        <v>0</v>
      </c>
      <c r="T148" s="165">
        <f t="shared" si="13"/>
        <v>0</v>
      </c>
      <c r="AR148" s="166" t="s">
        <v>183</v>
      </c>
      <c r="AT148" s="166" t="s">
        <v>178</v>
      </c>
      <c r="AU148" s="166" t="s">
        <v>15</v>
      </c>
      <c r="AY148" s="92" t="s">
        <v>176</v>
      </c>
      <c r="BE148" s="167">
        <f t="shared" si="14"/>
        <v>0</v>
      </c>
      <c r="BF148" s="167">
        <f t="shared" si="15"/>
        <v>0</v>
      </c>
      <c r="BG148" s="167">
        <f t="shared" si="16"/>
        <v>0</v>
      </c>
      <c r="BH148" s="167">
        <f t="shared" si="17"/>
        <v>0</v>
      </c>
      <c r="BI148" s="167">
        <f t="shared" si="18"/>
        <v>0</v>
      </c>
      <c r="BJ148" s="92" t="s">
        <v>15</v>
      </c>
      <c r="BK148" s="167">
        <f t="shared" si="19"/>
        <v>0</v>
      </c>
      <c r="BL148" s="92" t="s">
        <v>183</v>
      </c>
      <c r="BM148" s="166" t="s">
        <v>1063</v>
      </c>
    </row>
    <row r="149" spans="2:65" s="99" customFormat="1" ht="44.25" customHeight="1">
      <c r="B149" s="100"/>
      <c r="C149" s="206" t="s">
        <v>550</v>
      </c>
      <c r="D149" s="206" t="s">
        <v>178</v>
      </c>
      <c r="E149" s="207" t="s">
        <v>3021</v>
      </c>
      <c r="F149" s="208" t="s">
        <v>3022</v>
      </c>
      <c r="G149" s="209" t="s">
        <v>2931</v>
      </c>
      <c r="H149" s="210">
        <v>205</v>
      </c>
      <c r="I149" s="4"/>
      <c r="J149" s="211">
        <f t="shared" si="10"/>
        <v>0</v>
      </c>
      <c r="K149" s="208" t="s">
        <v>3</v>
      </c>
      <c r="L149" s="100"/>
      <c r="M149" s="212" t="s">
        <v>3</v>
      </c>
      <c r="N149" s="163" t="s">
        <v>42</v>
      </c>
      <c r="P149" s="164">
        <f t="shared" si="11"/>
        <v>0</v>
      </c>
      <c r="Q149" s="164">
        <v>0</v>
      </c>
      <c r="R149" s="164">
        <f t="shared" si="12"/>
        <v>0</v>
      </c>
      <c r="S149" s="164">
        <v>0</v>
      </c>
      <c r="T149" s="165">
        <f t="shared" si="13"/>
        <v>0</v>
      </c>
      <c r="AR149" s="166" t="s">
        <v>183</v>
      </c>
      <c r="AT149" s="166" t="s">
        <v>178</v>
      </c>
      <c r="AU149" s="166" t="s">
        <v>15</v>
      </c>
      <c r="AY149" s="92" t="s">
        <v>176</v>
      </c>
      <c r="BE149" s="167">
        <f t="shared" si="14"/>
        <v>0</v>
      </c>
      <c r="BF149" s="167">
        <f t="shared" si="15"/>
        <v>0</v>
      </c>
      <c r="BG149" s="167">
        <f t="shared" si="16"/>
        <v>0</v>
      </c>
      <c r="BH149" s="167">
        <f t="shared" si="17"/>
        <v>0</v>
      </c>
      <c r="BI149" s="167">
        <f t="shared" si="18"/>
        <v>0</v>
      </c>
      <c r="BJ149" s="92" t="s">
        <v>15</v>
      </c>
      <c r="BK149" s="167">
        <f t="shared" si="19"/>
        <v>0</v>
      </c>
      <c r="BL149" s="92" t="s">
        <v>183</v>
      </c>
      <c r="BM149" s="166" t="s">
        <v>1072</v>
      </c>
    </row>
    <row r="150" spans="2:65" s="99" customFormat="1" ht="44.25" customHeight="1">
      <c r="B150" s="100"/>
      <c r="C150" s="206" t="s">
        <v>555</v>
      </c>
      <c r="D150" s="206" t="s">
        <v>178</v>
      </c>
      <c r="E150" s="207" t="s">
        <v>3023</v>
      </c>
      <c r="F150" s="208" t="s">
        <v>3024</v>
      </c>
      <c r="G150" s="209" t="s">
        <v>2931</v>
      </c>
      <c r="H150" s="210">
        <v>85</v>
      </c>
      <c r="I150" s="4"/>
      <c r="J150" s="211">
        <f t="shared" si="10"/>
        <v>0</v>
      </c>
      <c r="K150" s="208" t="s">
        <v>3</v>
      </c>
      <c r="L150" s="100"/>
      <c r="M150" s="212" t="s">
        <v>3</v>
      </c>
      <c r="N150" s="163" t="s">
        <v>42</v>
      </c>
      <c r="P150" s="164">
        <f t="shared" si="11"/>
        <v>0</v>
      </c>
      <c r="Q150" s="164">
        <v>0</v>
      </c>
      <c r="R150" s="164">
        <f t="shared" si="12"/>
        <v>0</v>
      </c>
      <c r="S150" s="164">
        <v>0</v>
      </c>
      <c r="T150" s="165">
        <f t="shared" si="13"/>
        <v>0</v>
      </c>
      <c r="AR150" s="166" t="s">
        <v>183</v>
      </c>
      <c r="AT150" s="166" t="s">
        <v>178</v>
      </c>
      <c r="AU150" s="166" t="s">
        <v>15</v>
      </c>
      <c r="AY150" s="92" t="s">
        <v>176</v>
      </c>
      <c r="BE150" s="167">
        <f t="shared" si="14"/>
        <v>0</v>
      </c>
      <c r="BF150" s="167">
        <f t="shared" si="15"/>
        <v>0</v>
      </c>
      <c r="BG150" s="167">
        <f t="shared" si="16"/>
        <v>0</v>
      </c>
      <c r="BH150" s="167">
        <f t="shared" si="17"/>
        <v>0</v>
      </c>
      <c r="BI150" s="167">
        <f t="shared" si="18"/>
        <v>0</v>
      </c>
      <c r="BJ150" s="92" t="s">
        <v>15</v>
      </c>
      <c r="BK150" s="167">
        <f t="shared" si="19"/>
        <v>0</v>
      </c>
      <c r="BL150" s="92" t="s">
        <v>183</v>
      </c>
      <c r="BM150" s="166" t="s">
        <v>1080</v>
      </c>
    </row>
    <row r="151" spans="2:65" s="99" customFormat="1" ht="44.25" customHeight="1">
      <c r="B151" s="100"/>
      <c r="C151" s="206" t="s">
        <v>566</v>
      </c>
      <c r="D151" s="206" t="s">
        <v>178</v>
      </c>
      <c r="E151" s="207" t="s">
        <v>3025</v>
      </c>
      <c r="F151" s="208" t="s">
        <v>3026</v>
      </c>
      <c r="G151" s="209" t="s">
        <v>2931</v>
      </c>
      <c r="H151" s="210">
        <v>60</v>
      </c>
      <c r="I151" s="4"/>
      <c r="J151" s="211">
        <f t="shared" si="10"/>
        <v>0</v>
      </c>
      <c r="K151" s="208" t="s">
        <v>3</v>
      </c>
      <c r="L151" s="100"/>
      <c r="M151" s="212" t="s">
        <v>3</v>
      </c>
      <c r="N151" s="163" t="s">
        <v>42</v>
      </c>
      <c r="P151" s="164">
        <f t="shared" si="11"/>
        <v>0</v>
      </c>
      <c r="Q151" s="164">
        <v>0</v>
      </c>
      <c r="R151" s="164">
        <f t="shared" si="12"/>
        <v>0</v>
      </c>
      <c r="S151" s="164">
        <v>0</v>
      </c>
      <c r="T151" s="165">
        <f t="shared" si="13"/>
        <v>0</v>
      </c>
      <c r="AR151" s="166" t="s">
        <v>183</v>
      </c>
      <c r="AT151" s="166" t="s">
        <v>178</v>
      </c>
      <c r="AU151" s="166" t="s">
        <v>15</v>
      </c>
      <c r="AY151" s="92" t="s">
        <v>176</v>
      </c>
      <c r="BE151" s="167">
        <f t="shared" si="14"/>
        <v>0</v>
      </c>
      <c r="BF151" s="167">
        <f t="shared" si="15"/>
        <v>0</v>
      </c>
      <c r="BG151" s="167">
        <f t="shared" si="16"/>
        <v>0</v>
      </c>
      <c r="BH151" s="167">
        <f t="shared" si="17"/>
        <v>0</v>
      </c>
      <c r="BI151" s="167">
        <f t="shared" si="18"/>
        <v>0</v>
      </c>
      <c r="BJ151" s="92" t="s">
        <v>15</v>
      </c>
      <c r="BK151" s="167">
        <f t="shared" si="19"/>
        <v>0</v>
      </c>
      <c r="BL151" s="92" t="s">
        <v>183</v>
      </c>
      <c r="BM151" s="166" t="s">
        <v>1087</v>
      </c>
    </row>
    <row r="152" spans="2:65" s="99" customFormat="1" ht="37.9" customHeight="1">
      <c r="B152" s="100"/>
      <c r="C152" s="206" t="s">
        <v>573</v>
      </c>
      <c r="D152" s="206" t="s">
        <v>178</v>
      </c>
      <c r="E152" s="207" t="s">
        <v>3027</v>
      </c>
      <c r="F152" s="208" t="s">
        <v>3028</v>
      </c>
      <c r="G152" s="209" t="s">
        <v>181</v>
      </c>
      <c r="H152" s="210">
        <v>180</v>
      </c>
      <c r="I152" s="4"/>
      <c r="J152" s="211">
        <f t="shared" si="10"/>
        <v>0</v>
      </c>
      <c r="K152" s="208" t="s">
        <v>3</v>
      </c>
      <c r="L152" s="100"/>
      <c r="M152" s="212" t="s">
        <v>3</v>
      </c>
      <c r="N152" s="163" t="s">
        <v>42</v>
      </c>
      <c r="P152" s="164">
        <f t="shared" si="11"/>
        <v>0</v>
      </c>
      <c r="Q152" s="164">
        <v>0</v>
      </c>
      <c r="R152" s="164">
        <f t="shared" si="12"/>
        <v>0</v>
      </c>
      <c r="S152" s="164">
        <v>0</v>
      </c>
      <c r="T152" s="165">
        <f t="shared" si="13"/>
        <v>0</v>
      </c>
      <c r="AR152" s="166" t="s">
        <v>183</v>
      </c>
      <c r="AT152" s="166" t="s">
        <v>178</v>
      </c>
      <c r="AU152" s="166" t="s">
        <v>15</v>
      </c>
      <c r="AY152" s="92" t="s">
        <v>176</v>
      </c>
      <c r="BE152" s="167">
        <f t="shared" si="14"/>
        <v>0</v>
      </c>
      <c r="BF152" s="167">
        <f t="shared" si="15"/>
        <v>0</v>
      </c>
      <c r="BG152" s="167">
        <f t="shared" si="16"/>
        <v>0</v>
      </c>
      <c r="BH152" s="167">
        <f t="shared" si="17"/>
        <v>0</v>
      </c>
      <c r="BI152" s="167">
        <f t="shared" si="18"/>
        <v>0</v>
      </c>
      <c r="BJ152" s="92" t="s">
        <v>15</v>
      </c>
      <c r="BK152" s="167">
        <f t="shared" si="19"/>
        <v>0</v>
      </c>
      <c r="BL152" s="92" t="s">
        <v>183</v>
      </c>
      <c r="BM152" s="166" t="s">
        <v>1101</v>
      </c>
    </row>
    <row r="153" spans="2:65" s="99" customFormat="1" ht="37.9" customHeight="1">
      <c r="B153" s="100"/>
      <c r="C153" s="206" t="s">
        <v>588</v>
      </c>
      <c r="D153" s="206" t="s">
        <v>178</v>
      </c>
      <c r="E153" s="207" t="s">
        <v>3029</v>
      </c>
      <c r="F153" s="208" t="s">
        <v>3030</v>
      </c>
      <c r="G153" s="209" t="s">
        <v>181</v>
      </c>
      <c r="H153" s="210">
        <v>135</v>
      </c>
      <c r="I153" s="4"/>
      <c r="J153" s="211">
        <f t="shared" si="10"/>
        <v>0</v>
      </c>
      <c r="K153" s="208" t="s">
        <v>3</v>
      </c>
      <c r="L153" s="100"/>
      <c r="M153" s="212" t="s">
        <v>3</v>
      </c>
      <c r="N153" s="163" t="s">
        <v>42</v>
      </c>
      <c r="P153" s="164">
        <f t="shared" si="11"/>
        <v>0</v>
      </c>
      <c r="Q153" s="164">
        <v>0</v>
      </c>
      <c r="R153" s="164">
        <f t="shared" si="12"/>
        <v>0</v>
      </c>
      <c r="S153" s="164">
        <v>0</v>
      </c>
      <c r="T153" s="165">
        <f t="shared" si="13"/>
        <v>0</v>
      </c>
      <c r="AR153" s="166" t="s">
        <v>183</v>
      </c>
      <c r="AT153" s="166" t="s">
        <v>178</v>
      </c>
      <c r="AU153" s="166" t="s">
        <v>15</v>
      </c>
      <c r="AY153" s="92" t="s">
        <v>176</v>
      </c>
      <c r="BE153" s="167">
        <f t="shared" si="14"/>
        <v>0</v>
      </c>
      <c r="BF153" s="167">
        <f t="shared" si="15"/>
        <v>0</v>
      </c>
      <c r="BG153" s="167">
        <f t="shared" si="16"/>
        <v>0</v>
      </c>
      <c r="BH153" s="167">
        <f t="shared" si="17"/>
        <v>0</v>
      </c>
      <c r="BI153" s="167">
        <f t="shared" si="18"/>
        <v>0</v>
      </c>
      <c r="BJ153" s="92" t="s">
        <v>15</v>
      </c>
      <c r="BK153" s="167">
        <f t="shared" si="19"/>
        <v>0</v>
      </c>
      <c r="BL153" s="92" t="s">
        <v>183</v>
      </c>
      <c r="BM153" s="166" t="s">
        <v>1111</v>
      </c>
    </row>
    <row r="154" spans="2:65" s="99" customFormat="1" ht="24.2" customHeight="1">
      <c r="B154" s="100"/>
      <c r="C154" s="206" t="s">
        <v>595</v>
      </c>
      <c r="D154" s="206" t="s">
        <v>178</v>
      </c>
      <c r="E154" s="207" t="s">
        <v>3031</v>
      </c>
      <c r="F154" s="208" t="s">
        <v>3032</v>
      </c>
      <c r="G154" s="209" t="s">
        <v>181</v>
      </c>
      <c r="H154" s="210">
        <v>240</v>
      </c>
      <c r="I154" s="4"/>
      <c r="J154" s="211">
        <f t="shared" si="10"/>
        <v>0</v>
      </c>
      <c r="K154" s="208" t="s">
        <v>3</v>
      </c>
      <c r="L154" s="100"/>
      <c r="M154" s="212" t="s">
        <v>3</v>
      </c>
      <c r="N154" s="163" t="s">
        <v>42</v>
      </c>
      <c r="P154" s="164">
        <f t="shared" si="11"/>
        <v>0</v>
      </c>
      <c r="Q154" s="164">
        <v>0</v>
      </c>
      <c r="R154" s="164">
        <f t="shared" si="12"/>
        <v>0</v>
      </c>
      <c r="S154" s="164">
        <v>0</v>
      </c>
      <c r="T154" s="165">
        <f t="shared" si="13"/>
        <v>0</v>
      </c>
      <c r="AR154" s="166" t="s">
        <v>183</v>
      </c>
      <c r="AT154" s="166" t="s">
        <v>178</v>
      </c>
      <c r="AU154" s="166" t="s">
        <v>15</v>
      </c>
      <c r="AY154" s="92" t="s">
        <v>176</v>
      </c>
      <c r="BE154" s="167">
        <f t="shared" si="14"/>
        <v>0</v>
      </c>
      <c r="BF154" s="167">
        <f t="shared" si="15"/>
        <v>0</v>
      </c>
      <c r="BG154" s="167">
        <f t="shared" si="16"/>
        <v>0</v>
      </c>
      <c r="BH154" s="167">
        <f t="shared" si="17"/>
        <v>0</v>
      </c>
      <c r="BI154" s="167">
        <f t="shared" si="18"/>
        <v>0</v>
      </c>
      <c r="BJ154" s="92" t="s">
        <v>15</v>
      </c>
      <c r="BK154" s="167">
        <f t="shared" si="19"/>
        <v>0</v>
      </c>
      <c r="BL154" s="92" t="s">
        <v>183</v>
      </c>
      <c r="BM154" s="166" t="s">
        <v>1123</v>
      </c>
    </row>
    <row r="155" spans="2:65" s="99" customFormat="1" ht="24.2" customHeight="1">
      <c r="B155" s="100"/>
      <c r="C155" s="206" t="s">
        <v>602</v>
      </c>
      <c r="D155" s="206" t="s">
        <v>178</v>
      </c>
      <c r="E155" s="207" t="s">
        <v>3033</v>
      </c>
      <c r="F155" s="208" t="s">
        <v>3034</v>
      </c>
      <c r="G155" s="209" t="s">
        <v>181</v>
      </c>
      <c r="H155" s="210">
        <v>125</v>
      </c>
      <c r="I155" s="4"/>
      <c r="J155" s="211">
        <f t="shared" si="10"/>
        <v>0</v>
      </c>
      <c r="K155" s="208" t="s">
        <v>3</v>
      </c>
      <c r="L155" s="100"/>
      <c r="M155" s="212" t="s">
        <v>3</v>
      </c>
      <c r="N155" s="163" t="s">
        <v>42</v>
      </c>
      <c r="P155" s="164">
        <f t="shared" si="11"/>
        <v>0</v>
      </c>
      <c r="Q155" s="164">
        <v>0</v>
      </c>
      <c r="R155" s="164">
        <f t="shared" si="12"/>
        <v>0</v>
      </c>
      <c r="S155" s="164">
        <v>0</v>
      </c>
      <c r="T155" s="165">
        <f t="shared" si="13"/>
        <v>0</v>
      </c>
      <c r="AR155" s="166" t="s">
        <v>183</v>
      </c>
      <c r="AT155" s="166" t="s">
        <v>178</v>
      </c>
      <c r="AU155" s="166" t="s">
        <v>15</v>
      </c>
      <c r="AY155" s="92" t="s">
        <v>176</v>
      </c>
      <c r="BE155" s="167">
        <f t="shared" si="14"/>
        <v>0</v>
      </c>
      <c r="BF155" s="167">
        <f t="shared" si="15"/>
        <v>0</v>
      </c>
      <c r="BG155" s="167">
        <f t="shared" si="16"/>
        <v>0</v>
      </c>
      <c r="BH155" s="167">
        <f t="shared" si="17"/>
        <v>0</v>
      </c>
      <c r="BI155" s="167">
        <f t="shared" si="18"/>
        <v>0</v>
      </c>
      <c r="BJ155" s="92" t="s">
        <v>15</v>
      </c>
      <c r="BK155" s="167">
        <f t="shared" si="19"/>
        <v>0</v>
      </c>
      <c r="BL155" s="92" t="s">
        <v>183</v>
      </c>
      <c r="BM155" s="166" t="s">
        <v>1133</v>
      </c>
    </row>
    <row r="156" spans="2:65" s="99" customFormat="1" ht="24.2" customHeight="1">
      <c r="B156" s="100"/>
      <c r="C156" s="206" t="s">
        <v>616</v>
      </c>
      <c r="D156" s="206" t="s">
        <v>178</v>
      </c>
      <c r="E156" s="207" t="s">
        <v>3035</v>
      </c>
      <c r="F156" s="208" t="s">
        <v>3036</v>
      </c>
      <c r="G156" s="209" t="s">
        <v>181</v>
      </c>
      <c r="H156" s="210">
        <v>45</v>
      </c>
      <c r="I156" s="4"/>
      <c r="J156" s="211">
        <f t="shared" si="10"/>
        <v>0</v>
      </c>
      <c r="K156" s="208" t="s">
        <v>3</v>
      </c>
      <c r="L156" s="100"/>
      <c r="M156" s="212" t="s">
        <v>3</v>
      </c>
      <c r="N156" s="163" t="s">
        <v>42</v>
      </c>
      <c r="P156" s="164">
        <f t="shared" si="11"/>
        <v>0</v>
      </c>
      <c r="Q156" s="164">
        <v>0</v>
      </c>
      <c r="R156" s="164">
        <f t="shared" si="12"/>
        <v>0</v>
      </c>
      <c r="S156" s="164">
        <v>0</v>
      </c>
      <c r="T156" s="165">
        <f t="shared" si="13"/>
        <v>0</v>
      </c>
      <c r="AR156" s="166" t="s">
        <v>183</v>
      </c>
      <c r="AT156" s="166" t="s">
        <v>178</v>
      </c>
      <c r="AU156" s="166" t="s">
        <v>15</v>
      </c>
      <c r="AY156" s="92" t="s">
        <v>176</v>
      </c>
      <c r="BE156" s="167">
        <f t="shared" si="14"/>
        <v>0</v>
      </c>
      <c r="BF156" s="167">
        <f t="shared" si="15"/>
        <v>0</v>
      </c>
      <c r="BG156" s="167">
        <f t="shared" si="16"/>
        <v>0</v>
      </c>
      <c r="BH156" s="167">
        <f t="shared" si="17"/>
        <v>0</v>
      </c>
      <c r="BI156" s="167">
        <f t="shared" si="18"/>
        <v>0</v>
      </c>
      <c r="BJ156" s="92" t="s">
        <v>15</v>
      </c>
      <c r="BK156" s="167">
        <f t="shared" si="19"/>
        <v>0</v>
      </c>
      <c r="BL156" s="92" t="s">
        <v>183</v>
      </c>
      <c r="BM156" s="166" t="s">
        <v>1150</v>
      </c>
    </row>
    <row r="157" spans="2:65" s="99" customFormat="1" ht="24.2" customHeight="1">
      <c r="B157" s="100"/>
      <c r="C157" s="206" t="s">
        <v>621</v>
      </c>
      <c r="D157" s="206" t="s">
        <v>178</v>
      </c>
      <c r="E157" s="207" t="s">
        <v>3037</v>
      </c>
      <c r="F157" s="208" t="s">
        <v>3038</v>
      </c>
      <c r="G157" s="209" t="s">
        <v>181</v>
      </c>
      <c r="H157" s="210">
        <v>15</v>
      </c>
      <c r="I157" s="4"/>
      <c r="J157" s="211">
        <f t="shared" si="10"/>
        <v>0</v>
      </c>
      <c r="K157" s="208" t="s">
        <v>3</v>
      </c>
      <c r="L157" s="100"/>
      <c r="M157" s="212" t="s">
        <v>3</v>
      </c>
      <c r="N157" s="163" t="s">
        <v>42</v>
      </c>
      <c r="P157" s="164">
        <f t="shared" si="11"/>
        <v>0</v>
      </c>
      <c r="Q157" s="164">
        <v>0</v>
      </c>
      <c r="R157" s="164">
        <f t="shared" si="12"/>
        <v>0</v>
      </c>
      <c r="S157" s="164">
        <v>0</v>
      </c>
      <c r="T157" s="165">
        <f t="shared" si="13"/>
        <v>0</v>
      </c>
      <c r="AR157" s="166" t="s">
        <v>183</v>
      </c>
      <c r="AT157" s="166" t="s">
        <v>178</v>
      </c>
      <c r="AU157" s="166" t="s">
        <v>15</v>
      </c>
      <c r="AY157" s="92" t="s">
        <v>176</v>
      </c>
      <c r="BE157" s="167">
        <f t="shared" si="14"/>
        <v>0</v>
      </c>
      <c r="BF157" s="167">
        <f t="shared" si="15"/>
        <v>0</v>
      </c>
      <c r="BG157" s="167">
        <f t="shared" si="16"/>
        <v>0</v>
      </c>
      <c r="BH157" s="167">
        <f t="shared" si="17"/>
        <v>0</v>
      </c>
      <c r="BI157" s="167">
        <f t="shared" si="18"/>
        <v>0</v>
      </c>
      <c r="BJ157" s="92" t="s">
        <v>15</v>
      </c>
      <c r="BK157" s="167">
        <f t="shared" si="19"/>
        <v>0</v>
      </c>
      <c r="BL157" s="92" t="s">
        <v>183</v>
      </c>
      <c r="BM157" s="166" t="s">
        <v>1163</v>
      </c>
    </row>
    <row r="158" spans="2:65" s="99" customFormat="1" ht="24.2" customHeight="1">
      <c r="B158" s="100"/>
      <c r="C158" s="206" t="s">
        <v>626</v>
      </c>
      <c r="D158" s="206" t="s">
        <v>178</v>
      </c>
      <c r="E158" s="207" t="s">
        <v>3039</v>
      </c>
      <c r="F158" s="208" t="s">
        <v>3040</v>
      </c>
      <c r="G158" s="209" t="s">
        <v>2707</v>
      </c>
      <c r="H158" s="210">
        <v>2</v>
      </c>
      <c r="I158" s="4"/>
      <c r="J158" s="211">
        <f t="shared" si="10"/>
        <v>0</v>
      </c>
      <c r="K158" s="208" t="s">
        <v>3</v>
      </c>
      <c r="L158" s="100"/>
      <c r="M158" s="212" t="s">
        <v>3</v>
      </c>
      <c r="N158" s="163" t="s">
        <v>42</v>
      </c>
      <c r="P158" s="164">
        <f t="shared" si="11"/>
        <v>0</v>
      </c>
      <c r="Q158" s="164">
        <v>0</v>
      </c>
      <c r="R158" s="164">
        <f t="shared" si="12"/>
        <v>0</v>
      </c>
      <c r="S158" s="164">
        <v>0</v>
      </c>
      <c r="T158" s="165">
        <f t="shared" si="13"/>
        <v>0</v>
      </c>
      <c r="AR158" s="166" t="s">
        <v>183</v>
      </c>
      <c r="AT158" s="166" t="s">
        <v>178</v>
      </c>
      <c r="AU158" s="166" t="s">
        <v>15</v>
      </c>
      <c r="AY158" s="92" t="s">
        <v>176</v>
      </c>
      <c r="BE158" s="167">
        <f t="shared" si="14"/>
        <v>0</v>
      </c>
      <c r="BF158" s="167">
        <f t="shared" si="15"/>
        <v>0</v>
      </c>
      <c r="BG158" s="167">
        <f t="shared" si="16"/>
        <v>0</v>
      </c>
      <c r="BH158" s="167">
        <f t="shared" si="17"/>
        <v>0</v>
      </c>
      <c r="BI158" s="167">
        <f t="shared" si="18"/>
        <v>0</v>
      </c>
      <c r="BJ158" s="92" t="s">
        <v>15</v>
      </c>
      <c r="BK158" s="167">
        <f t="shared" si="19"/>
        <v>0</v>
      </c>
      <c r="BL158" s="92" t="s">
        <v>183</v>
      </c>
      <c r="BM158" s="166" t="s">
        <v>1173</v>
      </c>
    </row>
    <row r="159" spans="2:65" s="99" customFormat="1" ht="24.2" customHeight="1">
      <c r="B159" s="100"/>
      <c r="C159" s="206" t="s">
        <v>632</v>
      </c>
      <c r="D159" s="206" t="s">
        <v>178</v>
      </c>
      <c r="E159" s="207" t="s">
        <v>3041</v>
      </c>
      <c r="F159" s="208" t="s">
        <v>3042</v>
      </c>
      <c r="G159" s="209" t="s">
        <v>2707</v>
      </c>
      <c r="H159" s="210">
        <v>2</v>
      </c>
      <c r="I159" s="4"/>
      <c r="J159" s="211">
        <f t="shared" si="10"/>
        <v>0</v>
      </c>
      <c r="K159" s="208" t="s">
        <v>3</v>
      </c>
      <c r="L159" s="100"/>
      <c r="M159" s="212" t="s">
        <v>3</v>
      </c>
      <c r="N159" s="163" t="s">
        <v>42</v>
      </c>
      <c r="P159" s="164">
        <f t="shared" si="11"/>
        <v>0</v>
      </c>
      <c r="Q159" s="164">
        <v>0</v>
      </c>
      <c r="R159" s="164">
        <f t="shared" si="12"/>
        <v>0</v>
      </c>
      <c r="S159" s="164">
        <v>0</v>
      </c>
      <c r="T159" s="165">
        <f t="shared" si="13"/>
        <v>0</v>
      </c>
      <c r="AR159" s="166" t="s">
        <v>183</v>
      </c>
      <c r="AT159" s="166" t="s">
        <v>178</v>
      </c>
      <c r="AU159" s="166" t="s">
        <v>15</v>
      </c>
      <c r="AY159" s="92" t="s">
        <v>176</v>
      </c>
      <c r="BE159" s="167">
        <f t="shared" si="14"/>
        <v>0</v>
      </c>
      <c r="BF159" s="167">
        <f t="shared" si="15"/>
        <v>0</v>
      </c>
      <c r="BG159" s="167">
        <f t="shared" si="16"/>
        <v>0</v>
      </c>
      <c r="BH159" s="167">
        <f t="shared" si="17"/>
        <v>0</v>
      </c>
      <c r="BI159" s="167">
        <f t="shared" si="18"/>
        <v>0</v>
      </c>
      <c r="BJ159" s="92" t="s">
        <v>15</v>
      </c>
      <c r="BK159" s="167">
        <f t="shared" si="19"/>
        <v>0</v>
      </c>
      <c r="BL159" s="92" t="s">
        <v>183</v>
      </c>
      <c r="BM159" s="166" t="s">
        <v>1186</v>
      </c>
    </row>
    <row r="160" spans="2:63" s="151" customFormat="1" ht="25.9" customHeight="1">
      <c r="B160" s="152"/>
      <c r="D160" s="153" t="s">
        <v>70</v>
      </c>
      <c r="E160" s="154" t="s">
        <v>2681</v>
      </c>
      <c r="F160" s="154" t="s">
        <v>3043</v>
      </c>
      <c r="I160" s="3"/>
      <c r="J160" s="155">
        <f>BK160</f>
        <v>0</v>
      </c>
      <c r="L160" s="152"/>
      <c r="M160" s="156"/>
      <c r="P160" s="157">
        <f>SUM(P161:P168)</f>
        <v>0</v>
      </c>
      <c r="R160" s="157">
        <f>SUM(R161:R168)</f>
        <v>0</v>
      </c>
      <c r="T160" s="158">
        <f>SUM(T161:T168)</f>
        <v>0</v>
      </c>
      <c r="AR160" s="153" t="s">
        <v>15</v>
      </c>
      <c r="AT160" s="159" t="s">
        <v>70</v>
      </c>
      <c r="AU160" s="159" t="s">
        <v>71</v>
      </c>
      <c r="AY160" s="153" t="s">
        <v>176</v>
      </c>
      <c r="BK160" s="160">
        <f>SUM(BK161:BK168)</f>
        <v>0</v>
      </c>
    </row>
    <row r="161" spans="2:65" s="99" customFormat="1" ht="37.9" customHeight="1">
      <c r="B161" s="100"/>
      <c r="C161" s="206" t="s">
        <v>638</v>
      </c>
      <c r="D161" s="206" t="s">
        <v>178</v>
      </c>
      <c r="E161" s="207" t="s">
        <v>3044</v>
      </c>
      <c r="F161" s="208" t="s">
        <v>3045</v>
      </c>
      <c r="G161" s="209" t="s">
        <v>2707</v>
      </c>
      <c r="H161" s="210">
        <v>2</v>
      </c>
      <c r="I161" s="4"/>
      <c r="J161" s="211">
        <f aca="true" t="shared" si="20" ref="J161:J168">ROUND(I161*H161,2)</f>
        <v>0</v>
      </c>
      <c r="K161" s="208" t="s">
        <v>3</v>
      </c>
      <c r="L161" s="100"/>
      <c r="M161" s="212" t="s">
        <v>3</v>
      </c>
      <c r="N161" s="163" t="s">
        <v>42</v>
      </c>
      <c r="P161" s="164">
        <f aca="true" t="shared" si="21" ref="P161:P168">O161*H161</f>
        <v>0</v>
      </c>
      <c r="Q161" s="164">
        <v>0</v>
      </c>
      <c r="R161" s="164">
        <f aca="true" t="shared" si="22" ref="R161:R168">Q161*H161</f>
        <v>0</v>
      </c>
      <c r="S161" s="164">
        <v>0</v>
      </c>
      <c r="T161" s="165">
        <f aca="true" t="shared" si="23" ref="T161:T168">S161*H161</f>
        <v>0</v>
      </c>
      <c r="AR161" s="166" t="s">
        <v>183</v>
      </c>
      <c r="AT161" s="166" t="s">
        <v>178</v>
      </c>
      <c r="AU161" s="166" t="s">
        <v>15</v>
      </c>
      <c r="AY161" s="92" t="s">
        <v>176</v>
      </c>
      <c r="BE161" s="167">
        <f aca="true" t="shared" si="24" ref="BE161:BE168">IF(N161="základní",J161,0)</f>
        <v>0</v>
      </c>
      <c r="BF161" s="167">
        <f aca="true" t="shared" si="25" ref="BF161:BF168">IF(N161="snížená",J161,0)</f>
        <v>0</v>
      </c>
      <c r="BG161" s="167">
        <f aca="true" t="shared" si="26" ref="BG161:BG168">IF(N161="zákl. přenesená",J161,0)</f>
        <v>0</v>
      </c>
      <c r="BH161" s="167">
        <f aca="true" t="shared" si="27" ref="BH161:BH168">IF(N161="sníž. přenesená",J161,0)</f>
        <v>0</v>
      </c>
      <c r="BI161" s="167">
        <f aca="true" t="shared" si="28" ref="BI161:BI168">IF(N161="nulová",J161,0)</f>
        <v>0</v>
      </c>
      <c r="BJ161" s="92" t="s">
        <v>15</v>
      </c>
      <c r="BK161" s="167">
        <f aca="true" t="shared" si="29" ref="BK161:BK168">ROUND(I161*H161,2)</f>
        <v>0</v>
      </c>
      <c r="BL161" s="92" t="s">
        <v>183</v>
      </c>
      <c r="BM161" s="166" t="s">
        <v>1196</v>
      </c>
    </row>
    <row r="162" spans="2:65" s="99" customFormat="1" ht="24.2" customHeight="1">
      <c r="B162" s="100"/>
      <c r="C162" s="206" t="s">
        <v>644</v>
      </c>
      <c r="D162" s="206" t="s">
        <v>178</v>
      </c>
      <c r="E162" s="207" t="s">
        <v>3046</v>
      </c>
      <c r="F162" s="208" t="s">
        <v>3047</v>
      </c>
      <c r="G162" s="209" t="s">
        <v>2707</v>
      </c>
      <c r="H162" s="210">
        <v>2</v>
      </c>
      <c r="I162" s="4"/>
      <c r="J162" s="211">
        <f t="shared" si="20"/>
        <v>0</v>
      </c>
      <c r="K162" s="208" t="s">
        <v>3</v>
      </c>
      <c r="L162" s="100"/>
      <c r="M162" s="212" t="s">
        <v>3</v>
      </c>
      <c r="N162" s="163" t="s">
        <v>42</v>
      </c>
      <c r="P162" s="164">
        <f t="shared" si="21"/>
        <v>0</v>
      </c>
      <c r="Q162" s="164">
        <v>0</v>
      </c>
      <c r="R162" s="164">
        <f t="shared" si="22"/>
        <v>0</v>
      </c>
      <c r="S162" s="164">
        <v>0</v>
      </c>
      <c r="T162" s="165">
        <f t="shared" si="23"/>
        <v>0</v>
      </c>
      <c r="AR162" s="166" t="s">
        <v>183</v>
      </c>
      <c r="AT162" s="166" t="s">
        <v>178</v>
      </c>
      <c r="AU162" s="166" t="s">
        <v>15</v>
      </c>
      <c r="AY162" s="92" t="s">
        <v>176</v>
      </c>
      <c r="BE162" s="167">
        <f t="shared" si="24"/>
        <v>0</v>
      </c>
      <c r="BF162" s="167">
        <f t="shared" si="25"/>
        <v>0</v>
      </c>
      <c r="BG162" s="167">
        <f t="shared" si="26"/>
        <v>0</v>
      </c>
      <c r="BH162" s="167">
        <f t="shared" si="27"/>
        <v>0</v>
      </c>
      <c r="BI162" s="167">
        <f t="shared" si="28"/>
        <v>0</v>
      </c>
      <c r="BJ162" s="92" t="s">
        <v>15</v>
      </c>
      <c r="BK162" s="167">
        <f t="shared" si="29"/>
        <v>0</v>
      </c>
      <c r="BL162" s="92" t="s">
        <v>183</v>
      </c>
      <c r="BM162" s="166" t="s">
        <v>1207</v>
      </c>
    </row>
    <row r="163" spans="2:65" s="99" customFormat="1" ht="21.75" customHeight="1">
      <c r="B163" s="100"/>
      <c r="C163" s="206" t="s">
        <v>649</v>
      </c>
      <c r="D163" s="206" t="s">
        <v>178</v>
      </c>
      <c r="E163" s="207" t="s">
        <v>3048</v>
      </c>
      <c r="F163" s="208" t="s">
        <v>3049</v>
      </c>
      <c r="G163" s="209" t="s">
        <v>2707</v>
      </c>
      <c r="H163" s="210">
        <v>12</v>
      </c>
      <c r="I163" s="4"/>
      <c r="J163" s="211">
        <f t="shared" si="20"/>
        <v>0</v>
      </c>
      <c r="K163" s="208" t="s">
        <v>3</v>
      </c>
      <c r="L163" s="100"/>
      <c r="M163" s="212" t="s">
        <v>3</v>
      </c>
      <c r="N163" s="163" t="s">
        <v>42</v>
      </c>
      <c r="P163" s="164">
        <f t="shared" si="21"/>
        <v>0</v>
      </c>
      <c r="Q163" s="164">
        <v>0</v>
      </c>
      <c r="R163" s="164">
        <f t="shared" si="22"/>
        <v>0</v>
      </c>
      <c r="S163" s="164">
        <v>0</v>
      </c>
      <c r="T163" s="165">
        <f t="shared" si="23"/>
        <v>0</v>
      </c>
      <c r="AR163" s="166" t="s">
        <v>183</v>
      </c>
      <c r="AT163" s="166" t="s">
        <v>178</v>
      </c>
      <c r="AU163" s="166" t="s">
        <v>15</v>
      </c>
      <c r="AY163" s="92" t="s">
        <v>176</v>
      </c>
      <c r="BE163" s="167">
        <f t="shared" si="24"/>
        <v>0</v>
      </c>
      <c r="BF163" s="167">
        <f t="shared" si="25"/>
        <v>0</v>
      </c>
      <c r="BG163" s="167">
        <f t="shared" si="26"/>
        <v>0</v>
      </c>
      <c r="BH163" s="167">
        <f t="shared" si="27"/>
        <v>0</v>
      </c>
      <c r="BI163" s="167">
        <f t="shared" si="28"/>
        <v>0</v>
      </c>
      <c r="BJ163" s="92" t="s">
        <v>15</v>
      </c>
      <c r="BK163" s="167">
        <f t="shared" si="29"/>
        <v>0</v>
      </c>
      <c r="BL163" s="92" t="s">
        <v>183</v>
      </c>
      <c r="BM163" s="166" t="s">
        <v>1217</v>
      </c>
    </row>
    <row r="164" spans="2:65" s="99" customFormat="1" ht="37.9" customHeight="1">
      <c r="B164" s="100"/>
      <c r="C164" s="206" t="s">
        <v>655</v>
      </c>
      <c r="D164" s="206" t="s">
        <v>178</v>
      </c>
      <c r="E164" s="207" t="s">
        <v>3027</v>
      </c>
      <c r="F164" s="208" t="s">
        <v>3028</v>
      </c>
      <c r="G164" s="209" t="s">
        <v>181</v>
      </c>
      <c r="H164" s="210">
        <v>85</v>
      </c>
      <c r="I164" s="4"/>
      <c r="J164" s="211">
        <f t="shared" si="20"/>
        <v>0</v>
      </c>
      <c r="K164" s="208" t="s">
        <v>3</v>
      </c>
      <c r="L164" s="100"/>
      <c r="M164" s="212" t="s">
        <v>3</v>
      </c>
      <c r="N164" s="163" t="s">
        <v>42</v>
      </c>
      <c r="P164" s="164">
        <f t="shared" si="21"/>
        <v>0</v>
      </c>
      <c r="Q164" s="164">
        <v>0</v>
      </c>
      <c r="R164" s="164">
        <f t="shared" si="22"/>
        <v>0</v>
      </c>
      <c r="S164" s="164">
        <v>0</v>
      </c>
      <c r="T164" s="165">
        <f t="shared" si="23"/>
        <v>0</v>
      </c>
      <c r="AR164" s="166" t="s">
        <v>183</v>
      </c>
      <c r="AT164" s="166" t="s">
        <v>178</v>
      </c>
      <c r="AU164" s="166" t="s">
        <v>15</v>
      </c>
      <c r="AY164" s="92" t="s">
        <v>176</v>
      </c>
      <c r="BE164" s="167">
        <f t="shared" si="24"/>
        <v>0</v>
      </c>
      <c r="BF164" s="167">
        <f t="shared" si="25"/>
        <v>0</v>
      </c>
      <c r="BG164" s="167">
        <f t="shared" si="26"/>
        <v>0</v>
      </c>
      <c r="BH164" s="167">
        <f t="shared" si="27"/>
        <v>0</v>
      </c>
      <c r="BI164" s="167">
        <f t="shared" si="28"/>
        <v>0</v>
      </c>
      <c r="BJ164" s="92" t="s">
        <v>15</v>
      </c>
      <c r="BK164" s="167">
        <f t="shared" si="29"/>
        <v>0</v>
      </c>
      <c r="BL164" s="92" t="s">
        <v>183</v>
      </c>
      <c r="BM164" s="166" t="s">
        <v>1225</v>
      </c>
    </row>
    <row r="165" spans="2:65" s="99" customFormat="1" ht="37.9" customHeight="1">
      <c r="B165" s="100"/>
      <c r="C165" s="206" t="s">
        <v>664</v>
      </c>
      <c r="D165" s="206" t="s">
        <v>178</v>
      </c>
      <c r="E165" s="207" t="s">
        <v>3029</v>
      </c>
      <c r="F165" s="208" t="s">
        <v>3030</v>
      </c>
      <c r="G165" s="209" t="s">
        <v>181</v>
      </c>
      <c r="H165" s="210">
        <v>50</v>
      </c>
      <c r="I165" s="4"/>
      <c r="J165" s="211">
        <f t="shared" si="20"/>
        <v>0</v>
      </c>
      <c r="K165" s="208" t="s">
        <v>3</v>
      </c>
      <c r="L165" s="100"/>
      <c r="M165" s="212" t="s">
        <v>3</v>
      </c>
      <c r="N165" s="163" t="s">
        <v>42</v>
      </c>
      <c r="P165" s="164">
        <f t="shared" si="21"/>
        <v>0</v>
      </c>
      <c r="Q165" s="164">
        <v>0</v>
      </c>
      <c r="R165" s="164">
        <f t="shared" si="22"/>
        <v>0</v>
      </c>
      <c r="S165" s="164">
        <v>0</v>
      </c>
      <c r="T165" s="165">
        <f t="shared" si="23"/>
        <v>0</v>
      </c>
      <c r="AR165" s="166" t="s">
        <v>183</v>
      </c>
      <c r="AT165" s="166" t="s">
        <v>178</v>
      </c>
      <c r="AU165" s="166" t="s">
        <v>15</v>
      </c>
      <c r="AY165" s="92" t="s">
        <v>176</v>
      </c>
      <c r="BE165" s="167">
        <f t="shared" si="24"/>
        <v>0</v>
      </c>
      <c r="BF165" s="167">
        <f t="shared" si="25"/>
        <v>0</v>
      </c>
      <c r="BG165" s="167">
        <f t="shared" si="26"/>
        <v>0</v>
      </c>
      <c r="BH165" s="167">
        <f t="shared" si="27"/>
        <v>0</v>
      </c>
      <c r="BI165" s="167">
        <f t="shared" si="28"/>
        <v>0</v>
      </c>
      <c r="BJ165" s="92" t="s">
        <v>15</v>
      </c>
      <c r="BK165" s="167">
        <f t="shared" si="29"/>
        <v>0</v>
      </c>
      <c r="BL165" s="92" t="s">
        <v>183</v>
      </c>
      <c r="BM165" s="166" t="s">
        <v>1234</v>
      </c>
    </row>
    <row r="166" spans="2:65" s="99" customFormat="1" ht="24.2" customHeight="1">
      <c r="B166" s="100"/>
      <c r="C166" s="206" t="s">
        <v>675</v>
      </c>
      <c r="D166" s="206" t="s">
        <v>178</v>
      </c>
      <c r="E166" s="207" t="s">
        <v>3031</v>
      </c>
      <c r="F166" s="208" t="s">
        <v>3032</v>
      </c>
      <c r="G166" s="209" t="s">
        <v>181</v>
      </c>
      <c r="H166" s="210">
        <v>85</v>
      </c>
      <c r="I166" s="4"/>
      <c r="J166" s="211">
        <f t="shared" si="20"/>
        <v>0</v>
      </c>
      <c r="K166" s="208" t="s">
        <v>3</v>
      </c>
      <c r="L166" s="100"/>
      <c r="M166" s="212" t="s">
        <v>3</v>
      </c>
      <c r="N166" s="163" t="s">
        <v>42</v>
      </c>
      <c r="P166" s="164">
        <f t="shared" si="21"/>
        <v>0</v>
      </c>
      <c r="Q166" s="164">
        <v>0</v>
      </c>
      <c r="R166" s="164">
        <f t="shared" si="22"/>
        <v>0</v>
      </c>
      <c r="S166" s="164">
        <v>0</v>
      </c>
      <c r="T166" s="165">
        <f t="shared" si="23"/>
        <v>0</v>
      </c>
      <c r="AR166" s="166" t="s">
        <v>183</v>
      </c>
      <c r="AT166" s="166" t="s">
        <v>178</v>
      </c>
      <c r="AU166" s="166" t="s">
        <v>15</v>
      </c>
      <c r="AY166" s="92" t="s">
        <v>176</v>
      </c>
      <c r="BE166" s="167">
        <f t="shared" si="24"/>
        <v>0</v>
      </c>
      <c r="BF166" s="167">
        <f t="shared" si="25"/>
        <v>0</v>
      </c>
      <c r="BG166" s="167">
        <f t="shared" si="26"/>
        <v>0</v>
      </c>
      <c r="BH166" s="167">
        <f t="shared" si="27"/>
        <v>0</v>
      </c>
      <c r="BI166" s="167">
        <f t="shared" si="28"/>
        <v>0</v>
      </c>
      <c r="BJ166" s="92" t="s">
        <v>15</v>
      </c>
      <c r="BK166" s="167">
        <f t="shared" si="29"/>
        <v>0</v>
      </c>
      <c r="BL166" s="92" t="s">
        <v>183</v>
      </c>
      <c r="BM166" s="166" t="s">
        <v>1247</v>
      </c>
    </row>
    <row r="167" spans="2:65" s="99" customFormat="1" ht="24.2" customHeight="1">
      <c r="B167" s="100"/>
      <c r="C167" s="206" t="s">
        <v>680</v>
      </c>
      <c r="D167" s="206" t="s">
        <v>178</v>
      </c>
      <c r="E167" s="207" t="s">
        <v>3037</v>
      </c>
      <c r="F167" s="208" t="s">
        <v>3038</v>
      </c>
      <c r="G167" s="209" t="s">
        <v>181</v>
      </c>
      <c r="H167" s="210">
        <v>70</v>
      </c>
      <c r="I167" s="4"/>
      <c r="J167" s="211">
        <f t="shared" si="20"/>
        <v>0</v>
      </c>
      <c r="K167" s="208" t="s">
        <v>3</v>
      </c>
      <c r="L167" s="100"/>
      <c r="M167" s="212" t="s">
        <v>3</v>
      </c>
      <c r="N167" s="163" t="s">
        <v>42</v>
      </c>
      <c r="P167" s="164">
        <f t="shared" si="21"/>
        <v>0</v>
      </c>
      <c r="Q167" s="164">
        <v>0</v>
      </c>
      <c r="R167" s="164">
        <f t="shared" si="22"/>
        <v>0</v>
      </c>
      <c r="S167" s="164">
        <v>0</v>
      </c>
      <c r="T167" s="165">
        <f t="shared" si="23"/>
        <v>0</v>
      </c>
      <c r="AR167" s="166" t="s">
        <v>183</v>
      </c>
      <c r="AT167" s="166" t="s">
        <v>178</v>
      </c>
      <c r="AU167" s="166" t="s">
        <v>15</v>
      </c>
      <c r="AY167" s="92" t="s">
        <v>176</v>
      </c>
      <c r="BE167" s="167">
        <f t="shared" si="24"/>
        <v>0</v>
      </c>
      <c r="BF167" s="167">
        <f t="shared" si="25"/>
        <v>0</v>
      </c>
      <c r="BG167" s="167">
        <f t="shared" si="26"/>
        <v>0</v>
      </c>
      <c r="BH167" s="167">
        <f t="shared" si="27"/>
        <v>0</v>
      </c>
      <c r="BI167" s="167">
        <f t="shared" si="28"/>
        <v>0</v>
      </c>
      <c r="BJ167" s="92" t="s">
        <v>15</v>
      </c>
      <c r="BK167" s="167">
        <f t="shared" si="29"/>
        <v>0</v>
      </c>
      <c r="BL167" s="92" t="s">
        <v>183</v>
      </c>
      <c r="BM167" s="166" t="s">
        <v>1257</v>
      </c>
    </row>
    <row r="168" spans="2:65" s="99" customFormat="1" ht="24.2" customHeight="1">
      <c r="B168" s="100"/>
      <c r="C168" s="206" t="s">
        <v>688</v>
      </c>
      <c r="D168" s="206" t="s">
        <v>178</v>
      </c>
      <c r="E168" s="207" t="s">
        <v>3050</v>
      </c>
      <c r="F168" s="208" t="s">
        <v>3051</v>
      </c>
      <c r="G168" s="209" t="s">
        <v>2707</v>
      </c>
      <c r="H168" s="210">
        <v>2</v>
      </c>
      <c r="I168" s="4"/>
      <c r="J168" s="211">
        <f t="shared" si="20"/>
        <v>0</v>
      </c>
      <c r="K168" s="208" t="s">
        <v>3</v>
      </c>
      <c r="L168" s="100"/>
      <c r="M168" s="212" t="s">
        <v>3</v>
      </c>
      <c r="N168" s="163" t="s">
        <v>42</v>
      </c>
      <c r="P168" s="164">
        <f t="shared" si="21"/>
        <v>0</v>
      </c>
      <c r="Q168" s="164">
        <v>0</v>
      </c>
      <c r="R168" s="164">
        <f t="shared" si="22"/>
        <v>0</v>
      </c>
      <c r="S168" s="164">
        <v>0</v>
      </c>
      <c r="T168" s="165">
        <f t="shared" si="23"/>
        <v>0</v>
      </c>
      <c r="AR168" s="166" t="s">
        <v>183</v>
      </c>
      <c r="AT168" s="166" t="s">
        <v>178</v>
      </c>
      <c r="AU168" s="166" t="s">
        <v>15</v>
      </c>
      <c r="AY168" s="92" t="s">
        <v>176</v>
      </c>
      <c r="BE168" s="167">
        <f t="shared" si="24"/>
        <v>0</v>
      </c>
      <c r="BF168" s="167">
        <f t="shared" si="25"/>
        <v>0</v>
      </c>
      <c r="BG168" s="167">
        <f t="shared" si="26"/>
        <v>0</v>
      </c>
      <c r="BH168" s="167">
        <f t="shared" si="27"/>
        <v>0</v>
      </c>
      <c r="BI168" s="167">
        <f t="shared" si="28"/>
        <v>0</v>
      </c>
      <c r="BJ168" s="92" t="s">
        <v>15</v>
      </c>
      <c r="BK168" s="167">
        <f t="shared" si="29"/>
        <v>0</v>
      </c>
      <c r="BL168" s="92" t="s">
        <v>183</v>
      </c>
      <c r="BM168" s="166" t="s">
        <v>1270</v>
      </c>
    </row>
    <row r="169" spans="2:63" s="151" customFormat="1" ht="25.9" customHeight="1">
      <c r="B169" s="152"/>
      <c r="D169" s="153" t="s">
        <v>70</v>
      </c>
      <c r="E169" s="154" t="s">
        <v>3052</v>
      </c>
      <c r="F169" s="154" t="s">
        <v>3053</v>
      </c>
      <c r="I169" s="3"/>
      <c r="J169" s="155">
        <f>BK169</f>
        <v>0</v>
      </c>
      <c r="L169" s="152"/>
      <c r="M169" s="156"/>
      <c r="P169" s="157">
        <f>SUM(P170:P185)</f>
        <v>0</v>
      </c>
      <c r="R169" s="157">
        <f>SUM(R170:R185)</f>
        <v>0</v>
      </c>
      <c r="T169" s="158">
        <f>SUM(T170:T185)</f>
        <v>0</v>
      </c>
      <c r="AR169" s="153" t="s">
        <v>15</v>
      </c>
      <c r="AT169" s="159" t="s">
        <v>70</v>
      </c>
      <c r="AU169" s="159" t="s">
        <v>71</v>
      </c>
      <c r="AY169" s="153" t="s">
        <v>176</v>
      </c>
      <c r="BK169" s="160">
        <f>SUM(BK170:BK185)</f>
        <v>0</v>
      </c>
    </row>
    <row r="170" spans="2:65" s="99" customFormat="1" ht="37.9" customHeight="1">
      <c r="B170" s="100"/>
      <c r="C170" s="206" t="s">
        <v>693</v>
      </c>
      <c r="D170" s="206" t="s">
        <v>178</v>
      </c>
      <c r="E170" s="207" t="s">
        <v>3054</v>
      </c>
      <c r="F170" s="208" t="s">
        <v>3055</v>
      </c>
      <c r="G170" s="209" t="s">
        <v>2707</v>
      </c>
      <c r="H170" s="210">
        <v>1</v>
      </c>
      <c r="I170" s="4"/>
      <c r="J170" s="211">
        <f aca="true" t="shared" si="30" ref="J170:J185">ROUND(I170*H170,2)</f>
        <v>0</v>
      </c>
      <c r="K170" s="208" t="s">
        <v>3</v>
      </c>
      <c r="L170" s="100"/>
      <c r="M170" s="212" t="s">
        <v>3</v>
      </c>
      <c r="N170" s="163" t="s">
        <v>42</v>
      </c>
      <c r="P170" s="164">
        <f aca="true" t="shared" si="31" ref="P170:P185">O170*H170</f>
        <v>0</v>
      </c>
      <c r="Q170" s="164">
        <v>0</v>
      </c>
      <c r="R170" s="164">
        <f aca="true" t="shared" si="32" ref="R170:R185">Q170*H170</f>
        <v>0</v>
      </c>
      <c r="S170" s="164">
        <v>0</v>
      </c>
      <c r="T170" s="165">
        <f aca="true" t="shared" si="33" ref="T170:T185">S170*H170</f>
        <v>0</v>
      </c>
      <c r="AR170" s="166" t="s">
        <v>183</v>
      </c>
      <c r="AT170" s="166" t="s">
        <v>178</v>
      </c>
      <c r="AU170" s="166" t="s">
        <v>15</v>
      </c>
      <c r="AY170" s="92" t="s">
        <v>176</v>
      </c>
      <c r="BE170" s="167">
        <f aca="true" t="shared" si="34" ref="BE170:BE185">IF(N170="základní",J170,0)</f>
        <v>0</v>
      </c>
      <c r="BF170" s="167">
        <f aca="true" t="shared" si="35" ref="BF170:BF185">IF(N170="snížená",J170,0)</f>
        <v>0</v>
      </c>
      <c r="BG170" s="167">
        <f aca="true" t="shared" si="36" ref="BG170:BG185">IF(N170="zákl. přenesená",J170,0)</f>
        <v>0</v>
      </c>
      <c r="BH170" s="167">
        <f aca="true" t="shared" si="37" ref="BH170:BH185">IF(N170="sníž. přenesená",J170,0)</f>
        <v>0</v>
      </c>
      <c r="BI170" s="167">
        <f aca="true" t="shared" si="38" ref="BI170:BI185">IF(N170="nulová",J170,0)</f>
        <v>0</v>
      </c>
      <c r="BJ170" s="92" t="s">
        <v>15</v>
      </c>
      <c r="BK170" s="167">
        <f aca="true" t="shared" si="39" ref="BK170:BK185">ROUND(I170*H170,2)</f>
        <v>0</v>
      </c>
      <c r="BL170" s="92" t="s">
        <v>183</v>
      </c>
      <c r="BM170" s="166" t="s">
        <v>1284</v>
      </c>
    </row>
    <row r="171" spans="2:65" s="99" customFormat="1" ht="16.5" customHeight="1">
      <c r="B171" s="100"/>
      <c r="C171" s="206" t="s">
        <v>702</v>
      </c>
      <c r="D171" s="206" t="s">
        <v>178</v>
      </c>
      <c r="E171" s="207" t="s">
        <v>3056</v>
      </c>
      <c r="F171" s="208" t="s">
        <v>3057</v>
      </c>
      <c r="G171" s="209" t="s">
        <v>2707</v>
      </c>
      <c r="H171" s="210">
        <v>3</v>
      </c>
      <c r="I171" s="4"/>
      <c r="J171" s="211">
        <f t="shared" si="30"/>
        <v>0</v>
      </c>
      <c r="K171" s="208" t="s">
        <v>3</v>
      </c>
      <c r="L171" s="100"/>
      <c r="M171" s="212" t="s">
        <v>3</v>
      </c>
      <c r="N171" s="163" t="s">
        <v>42</v>
      </c>
      <c r="P171" s="164">
        <f t="shared" si="31"/>
        <v>0</v>
      </c>
      <c r="Q171" s="164">
        <v>0</v>
      </c>
      <c r="R171" s="164">
        <f t="shared" si="32"/>
        <v>0</v>
      </c>
      <c r="S171" s="164">
        <v>0</v>
      </c>
      <c r="T171" s="165">
        <f t="shared" si="33"/>
        <v>0</v>
      </c>
      <c r="AR171" s="166" t="s">
        <v>183</v>
      </c>
      <c r="AT171" s="166" t="s">
        <v>178</v>
      </c>
      <c r="AU171" s="166" t="s">
        <v>15</v>
      </c>
      <c r="AY171" s="92" t="s">
        <v>176</v>
      </c>
      <c r="BE171" s="167">
        <f t="shared" si="34"/>
        <v>0</v>
      </c>
      <c r="BF171" s="167">
        <f t="shared" si="35"/>
        <v>0</v>
      </c>
      <c r="BG171" s="167">
        <f t="shared" si="36"/>
        <v>0</v>
      </c>
      <c r="BH171" s="167">
        <f t="shared" si="37"/>
        <v>0</v>
      </c>
      <c r="BI171" s="167">
        <f t="shared" si="38"/>
        <v>0</v>
      </c>
      <c r="BJ171" s="92" t="s">
        <v>15</v>
      </c>
      <c r="BK171" s="167">
        <f t="shared" si="39"/>
        <v>0</v>
      </c>
      <c r="BL171" s="92" t="s">
        <v>183</v>
      </c>
      <c r="BM171" s="166" t="s">
        <v>1295</v>
      </c>
    </row>
    <row r="172" spans="2:65" s="99" customFormat="1" ht="37.9" customHeight="1">
      <c r="B172" s="100"/>
      <c r="C172" s="206" t="s">
        <v>708</v>
      </c>
      <c r="D172" s="206" t="s">
        <v>178</v>
      </c>
      <c r="E172" s="207" t="s">
        <v>3058</v>
      </c>
      <c r="F172" s="208" t="s">
        <v>3059</v>
      </c>
      <c r="G172" s="209" t="s">
        <v>2707</v>
      </c>
      <c r="H172" s="210">
        <v>5</v>
      </c>
      <c r="I172" s="4"/>
      <c r="J172" s="211">
        <f t="shared" si="30"/>
        <v>0</v>
      </c>
      <c r="K172" s="208" t="s">
        <v>3</v>
      </c>
      <c r="L172" s="100"/>
      <c r="M172" s="212" t="s">
        <v>3</v>
      </c>
      <c r="N172" s="163" t="s">
        <v>42</v>
      </c>
      <c r="P172" s="164">
        <f t="shared" si="31"/>
        <v>0</v>
      </c>
      <c r="Q172" s="164">
        <v>0</v>
      </c>
      <c r="R172" s="164">
        <f t="shared" si="32"/>
        <v>0</v>
      </c>
      <c r="S172" s="164">
        <v>0</v>
      </c>
      <c r="T172" s="165">
        <f t="shared" si="33"/>
        <v>0</v>
      </c>
      <c r="AR172" s="166" t="s">
        <v>183</v>
      </c>
      <c r="AT172" s="166" t="s">
        <v>178</v>
      </c>
      <c r="AU172" s="166" t="s">
        <v>15</v>
      </c>
      <c r="AY172" s="92" t="s">
        <v>176</v>
      </c>
      <c r="BE172" s="167">
        <f t="shared" si="34"/>
        <v>0</v>
      </c>
      <c r="BF172" s="167">
        <f t="shared" si="35"/>
        <v>0</v>
      </c>
      <c r="BG172" s="167">
        <f t="shared" si="36"/>
        <v>0</v>
      </c>
      <c r="BH172" s="167">
        <f t="shared" si="37"/>
        <v>0</v>
      </c>
      <c r="BI172" s="167">
        <f t="shared" si="38"/>
        <v>0</v>
      </c>
      <c r="BJ172" s="92" t="s">
        <v>15</v>
      </c>
      <c r="BK172" s="167">
        <f t="shared" si="39"/>
        <v>0</v>
      </c>
      <c r="BL172" s="92" t="s">
        <v>183</v>
      </c>
      <c r="BM172" s="166" t="s">
        <v>1305</v>
      </c>
    </row>
    <row r="173" spans="2:65" s="99" customFormat="1" ht="37.9" customHeight="1">
      <c r="B173" s="100"/>
      <c r="C173" s="206" t="s">
        <v>731</v>
      </c>
      <c r="D173" s="206" t="s">
        <v>178</v>
      </c>
      <c r="E173" s="207" t="s">
        <v>3060</v>
      </c>
      <c r="F173" s="208" t="s">
        <v>3061</v>
      </c>
      <c r="G173" s="209" t="s">
        <v>2707</v>
      </c>
      <c r="H173" s="210">
        <v>7</v>
      </c>
      <c r="I173" s="4"/>
      <c r="J173" s="211">
        <f t="shared" si="30"/>
        <v>0</v>
      </c>
      <c r="K173" s="208" t="s">
        <v>3</v>
      </c>
      <c r="L173" s="100"/>
      <c r="M173" s="212" t="s">
        <v>3</v>
      </c>
      <c r="N173" s="163" t="s">
        <v>42</v>
      </c>
      <c r="P173" s="164">
        <f t="shared" si="31"/>
        <v>0</v>
      </c>
      <c r="Q173" s="164">
        <v>0</v>
      </c>
      <c r="R173" s="164">
        <f t="shared" si="32"/>
        <v>0</v>
      </c>
      <c r="S173" s="164">
        <v>0</v>
      </c>
      <c r="T173" s="165">
        <f t="shared" si="33"/>
        <v>0</v>
      </c>
      <c r="AR173" s="166" t="s">
        <v>183</v>
      </c>
      <c r="AT173" s="166" t="s">
        <v>178</v>
      </c>
      <c r="AU173" s="166" t="s">
        <v>15</v>
      </c>
      <c r="AY173" s="92" t="s">
        <v>176</v>
      </c>
      <c r="BE173" s="167">
        <f t="shared" si="34"/>
        <v>0</v>
      </c>
      <c r="BF173" s="167">
        <f t="shared" si="35"/>
        <v>0</v>
      </c>
      <c r="BG173" s="167">
        <f t="shared" si="36"/>
        <v>0</v>
      </c>
      <c r="BH173" s="167">
        <f t="shared" si="37"/>
        <v>0</v>
      </c>
      <c r="BI173" s="167">
        <f t="shared" si="38"/>
        <v>0</v>
      </c>
      <c r="BJ173" s="92" t="s">
        <v>15</v>
      </c>
      <c r="BK173" s="167">
        <f t="shared" si="39"/>
        <v>0</v>
      </c>
      <c r="BL173" s="92" t="s">
        <v>183</v>
      </c>
      <c r="BM173" s="166" t="s">
        <v>1316</v>
      </c>
    </row>
    <row r="174" spans="2:65" s="99" customFormat="1" ht="37.9" customHeight="1">
      <c r="B174" s="100"/>
      <c r="C174" s="206" t="s">
        <v>743</v>
      </c>
      <c r="D174" s="206" t="s">
        <v>178</v>
      </c>
      <c r="E174" s="207" t="s">
        <v>3062</v>
      </c>
      <c r="F174" s="208" t="s">
        <v>3063</v>
      </c>
      <c r="G174" s="209" t="s">
        <v>2707</v>
      </c>
      <c r="H174" s="210">
        <v>1</v>
      </c>
      <c r="I174" s="4"/>
      <c r="J174" s="211">
        <f t="shared" si="30"/>
        <v>0</v>
      </c>
      <c r="K174" s="208" t="s">
        <v>3</v>
      </c>
      <c r="L174" s="100"/>
      <c r="M174" s="212" t="s">
        <v>3</v>
      </c>
      <c r="N174" s="163" t="s">
        <v>42</v>
      </c>
      <c r="P174" s="164">
        <f t="shared" si="31"/>
        <v>0</v>
      </c>
      <c r="Q174" s="164">
        <v>0</v>
      </c>
      <c r="R174" s="164">
        <f t="shared" si="32"/>
        <v>0</v>
      </c>
      <c r="S174" s="164">
        <v>0</v>
      </c>
      <c r="T174" s="165">
        <f t="shared" si="33"/>
        <v>0</v>
      </c>
      <c r="AR174" s="166" t="s">
        <v>183</v>
      </c>
      <c r="AT174" s="166" t="s">
        <v>178</v>
      </c>
      <c r="AU174" s="166" t="s">
        <v>15</v>
      </c>
      <c r="AY174" s="92" t="s">
        <v>176</v>
      </c>
      <c r="BE174" s="167">
        <f t="shared" si="34"/>
        <v>0</v>
      </c>
      <c r="BF174" s="167">
        <f t="shared" si="35"/>
        <v>0</v>
      </c>
      <c r="BG174" s="167">
        <f t="shared" si="36"/>
        <v>0</v>
      </c>
      <c r="BH174" s="167">
        <f t="shared" si="37"/>
        <v>0</v>
      </c>
      <c r="BI174" s="167">
        <f t="shared" si="38"/>
        <v>0</v>
      </c>
      <c r="BJ174" s="92" t="s">
        <v>15</v>
      </c>
      <c r="BK174" s="167">
        <f t="shared" si="39"/>
        <v>0</v>
      </c>
      <c r="BL174" s="92" t="s">
        <v>183</v>
      </c>
      <c r="BM174" s="166" t="s">
        <v>1326</v>
      </c>
    </row>
    <row r="175" spans="2:65" s="99" customFormat="1" ht="37.9" customHeight="1">
      <c r="B175" s="100"/>
      <c r="C175" s="206" t="s">
        <v>748</v>
      </c>
      <c r="D175" s="206" t="s">
        <v>178</v>
      </c>
      <c r="E175" s="207" t="s">
        <v>3064</v>
      </c>
      <c r="F175" s="208" t="s">
        <v>3065</v>
      </c>
      <c r="G175" s="209" t="s">
        <v>2707</v>
      </c>
      <c r="H175" s="210">
        <v>2</v>
      </c>
      <c r="I175" s="4"/>
      <c r="J175" s="211">
        <f t="shared" si="30"/>
        <v>0</v>
      </c>
      <c r="K175" s="208" t="s">
        <v>3</v>
      </c>
      <c r="L175" s="100"/>
      <c r="M175" s="212" t="s">
        <v>3</v>
      </c>
      <c r="N175" s="163" t="s">
        <v>42</v>
      </c>
      <c r="P175" s="164">
        <f t="shared" si="31"/>
        <v>0</v>
      </c>
      <c r="Q175" s="164">
        <v>0</v>
      </c>
      <c r="R175" s="164">
        <f t="shared" si="32"/>
        <v>0</v>
      </c>
      <c r="S175" s="164">
        <v>0</v>
      </c>
      <c r="T175" s="165">
        <f t="shared" si="33"/>
        <v>0</v>
      </c>
      <c r="AR175" s="166" t="s">
        <v>183</v>
      </c>
      <c r="AT175" s="166" t="s">
        <v>178</v>
      </c>
      <c r="AU175" s="166" t="s">
        <v>15</v>
      </c>
      <c r="AY175" s="92" t="s">
        <v>176</v>
      </c>
      <c r="BE175" s="167">
        <f t="shared" si="34"/>
        <v>0</v>
      </c>
      <c r="BF175" s="167">
        <f t="shared" si="35"/>
        <v>0</v>
      </c>
      <c r="BG175" s="167">
        <f t="shared" si="36"/>
        <v>0</v>
      </c>
      <c r="BH175" s="167">
        <f t="shared" si="37"/>
        <v>0</v>
      </c>
      <c r="BI175" s="167">
        <f t="shared" si="38"/>
        <v>0</v>
      </c>
      <c r="BJ175" s="92" t="s">
        <v>15</v>
      </c>
      <c r="BK175" s="167">
        <f t="shared" si="39"/>
        <v>0</v>
      </c>
      <c r="BL175" s="92" t="s">
        <v>183</v>
      </c>
      <c r="BM175" s="166" t="s">
        <v>1338</v>
      </c>
    </row>
    <row r="176" spans="2:65" s="99" customFormat="1" ht="37.9" customHeight="1">
      <c r="B176" s="100"/>
      <c r="C176" s="206" t="s">
        <v>757</v>
      </c>
      <c r="D176" s="206" t="s">
        <v>178</v>
      </c>
      <c r="E176" s="207" t="s">
        <v>3066</v>
      </c>
      <c r="F176" s="208" t="s">
        <v>3067</v>
      </c>
      <c r="G176" s="209" t="s">
        <v>2707</v>
      </c>
      <c r="H176" s="210">
        <v>1</v>
      </c>
      <c r="I176" s="4"/>
      <c r="J176" s="211">
        <f t="shared" si="30"/>
        <v>0</v>
      </c>
      <c r="K176" s="208" t="s">
        <v>3</v>
      </c>
      <c r="L176" s="100"/>
      <c r="M176" s="212" t="s">
        <v>3</v>
      </c>
      <c r="N176" s="163" t="s">
        <v>42</v>
      </c>
      <c r="P176" s="164">
        <f t="shared" si="31"/>
        <v>0</v>
      </c>
      <c r="Q176" s="164">
        <v>0</v>
      </c>
      <c r="R176" s="164">
        <f t="shared" si="32"/>
        <v>0</v>
      </c>
      <c r="S176" s="164">
        <v>0</v>
      </c>
      <c r="T176" s="165">
        <f t="shared" si="33"/>
        <v>0</v>
      </c>
      <c r="AR176" s="166" t="s">
        <v>183</v>
      </c>
      <c r="AT176" s="166" t="s">
        <v>178</v>
      </c>
      <c r="AU176" s="166" t="s">
        <v>15</v>
      </c>
      <c r="AY176" s="92" t="s">
        <v>176</v>
      </c>
      <c r="BE176" s="167">
        <f t="shared" si="34"/>
        <v>0</v>
      </c>
      <c r="BF176" s="167">
        <f t="shared" si="35"/>
        <v>0</v>
      </c>
      <c r="BG176" s="167">
        <f t="shared" si="36"/>
        <v>0</v>
      </c>
      <c r="BH176" s="167">
        <f t="shared" si="37"/>
        <v>0</v>
      </c>
      <c r="BI176" s="167">
        <f t="shared" si="38"/>
        <v>0</v>
      </c>
      <c r="BJ176" s="92" t="s">
        <v>15</v>
      </c>
      <c r="BK176" s="167">
        <f t="shared" si="39"/>
        <v>0</v>
      </c>
      <c r="BL176" s="92" t="s">
        <v>183</v>
      </c>
      <c r="BM176" s="166" t="s">
        <v>1351</v>
      </c>
    </row>
    <row r="177" spans="2:65" s="99" customFormat="1" ht="16.5" customHeight="1">
      <c r="B177" s="100"/>
      <c r="C177" s="206" t="s">
        <v>798</v>
      </c>
      <c r="D177" s="206" t="s">
        <v>178</v>
      </c>
      <c r="E177" s="207" t="s">
        <v>3068</v>
      </c>
      <c r="F177" s="208" t="s">
        <v>3069</v>
      </c>
      <c r="G177" s="209" t="s">
        <v>2707</v>
      </c>
      <c r="H177" s="210">
        <v>1</v>
      </c>
      <c r="I177" s="4"/>
      <c r="J177" s="211">
        <f t="shared" si="30"/>
        <v>0</v>
      </c>
      <c r="K177" s="208" t="s">
        <v>3</v>
      </c>
      <c r="L177" s="100"/>
      <c r="M177" s="212" t="s">
        <v>3</v>
      </c>
      <c r="N177" s="163" t="s">
        <v>42</v>
      </c>
      <c r="P177" s="164">
        <f t="shared" si="31"/>
        <v>0</v>
      </c>
      <c r="Q177" s="164">
        <v>0</v>
      </c>
      <c r="R177" s="164">
        <f t="shared" si="32"/>
        <v>0</v>
      </c>
      <c r="S177" s="164">
        <v>0</v>
      </c>
      <c r="T177" s="165">
        <f t="shared" si="33"/>
        <v>0</v>
      </c>
      <c r="AR177" s="166" t="s">
        <v>183</v>
      </c>
      <c r="AT177" s="166" t="s">
        <v>178</v>
      </c>
      <c r="AU177" s="166" t="s">
        <v>15</v>
      </c>
      <c r="AY177" s="92" t="s">
        <v>176</v>
      </c>
      <c r="BE177" s="167">
        <f t="shared" si="34"/>
        <v>0</v>
      </c>
      <c r="BF177" s="167">
        <f t="shared" si="35"/>
        <v>0</v>
      </c>
      <c r="BG177" s="167">
        <f t="shared" si="36"/>
        <v>0</v>
      </c>
      <c r="BH177" s="167">
        <f t="shared" si="37"/>
        <v>0</v>
      </c>
      <c r="BI177" s="167">
        <f t="shared" si="38"/>
        <v>0</v>
      </c>
      <c r="BJ177" s="92" t="s">
        <v>15</v>
      </c>
      <c r="BK177" s="167">
        <f t="shared" si="39"/>
        <v>0</v>
      </c>
      <c r="BL177" s="92" t="s">
        <v>183</v>
      </c>
      <c r="BM177" s="166" t="s">
        <v>1359</v>
      </c>
    </row>
    <row r="178" spans="2:65" s="99" customFormat="1" ht="21.75" customHeight="1">
      <c r="B178" s="100"/>
      <c r="C178" s="206" t="s">
        <v>805</v>
      </c>
      <c r="D178" s="206" t="s">
        <v>178</v>
      </c>
      <c r="E178" s="207" t="s">
        <v>3070</v>
      </c>
      <c r="F178" s="208" t="s">
        <v>3071</v>
      </c>
      <c r="G178" s="209" t="s">
        <v>2707</v>
      </c>
      <c r="H178" s="210">
        <v>16</v>
      </c>
      <c r="I178" s="4"/>
      <c r="J178" s="211">
        <f t="shared" si="30"/>
        <v>0</v>
      </c>
      <c r="K178" s="208" t="s">
        <v>3</v>
      </c>
      <c r="L178" s="100"/>
      <c r="M178" s="212" t="s">
        <v>3</v>
      </c>
      <c r="N178" s="163" t="s">
        <v>42</v>
      </c>
      <c r="P178" s="164">
        <f t="shared" si="31"/>
        <v>0</v>
      </c>
      <c r="Q178" s="164">
        <v>0</v>
      </c>
      <c r="R178" s="164">
        <f t="shared" si="32"/>
        <v>0</v>
      </c>
      <c r="S178" s="164">
        <v>0</v>
      </c>
      <c r="T178" s="165">
        <f t="shared" si="33"/>
        <v>0</v>
      </c>
      <c r="AR178" s="166" t="s">
        <v>183</v>
      </c>
      <c r="AT178" s="166" t="s">
        <v>178</v>
      </c>
      <c r="AU178" s="166" t="s">
        <v>15</v>
      </c>
      <c r="AY178" s="92" t="s">
        <v>176</v>
      </c>
      <c r="BE178" s="167">
        <f t="shared" si="34"/>
        <v>0</v>
      </c>
      <c r="BF178" s="167">
        <f t="shared" si="35"/>
        <v>0</v>
      </c>
      <c r="BG178" s="167">
        <f t="shared" si="36"/>
        <v>0</v>
      </c>
      <c r="BH178" s="167">
        <f t="shared" si="37"/>
        <v>0</v>
      </c>
      <c r="BI178" s="167">
        <f t="shared" si="38"/>
        <v>0</v>
      </c>
      <c r="BJ178" s="92" t="s">
        <v>15</v>
      </c>
      <c r="BK178" s="167">
        <f t="shared" si="39"/>
        <v>0</v>
      </c>
      <c r="BL178" s="92" t="s">
        <v>183</v>
      </c>
      <c r="BM178" s="166" t="s">
        <v>1369</v>
      </c>
    </row>
    <row r="179" spans="2:65" s="99" customFormat="1" ht="24.2" customHeight="1">
      <c r="B179" s="100"/>
      <c r="C179" s="206" t="s">
        <v>816</v>
      </c>
      <c r="D179" s="206" t="s">
        <v>178</v>
      </c>
      <c r="E179" s="207" t="s">
        <v>3072</v>
      </c>
      <c r="F179" s="208" t="s">
        <v>3073</v>
      </c>
      <c r="G179" s="209" t="s">
        <v>437</v>
      </c>
      <c r="H179" s="210">
        <v>1</v>
      </c>
      <c r="I179" s="4"/>
      <c r="J179" s="211">
        <f t="shared" si="30"/>
        <v>0</v>
      </c>
      <c r="K179" s="208" t="s">
        <v>3</v>
      </c>
      <c r="L179" s="100"/>
      <c r="M179" s="212" t="s">
        <v>3</v>
      </c>
      <c r="N179" s="163" t="s">
        <v>42</v>
      </c>
      <c r="P179" s="164">
        <f t="shared" si="31"/>
        <v>0</v>
      </c>
      <c r="Q179" s="164">
        <v>0</v>
      </c>
      <c r="R179" s="164">
        <f t="shared" si="32"/>
        <v>0</v>
      </c>
      <c r="S179" s="164">
        <v>0</v>
      </c>
      <c r="T179" s="165">
        <f t="shared" si="33"/>
        <v>0</v>
      </c>
      <c r="AR179" s="166" t="s">
        <v>183</v>
      </c>
      <c r="AT179" s="166" t="s">
        <v>178</v>
      </c>
      <c r="AU179" s="166" t="s">
        <v>15</v>
      </c>
      <c r="AY179" s="92" t="s">
        <v>176</v>
      </c>
      <c r="BE179" s="167">
        <f t="shared" si="34"/>
        <v>0</v>
      </c>
      <c r="BF179" s="167">
        <f t="shared" si="35"/>
        <v>0</v>
      </c>
      <c r="BG179" s="167">
        <f t="shared" si="36"/>
        <v>0</v>
      </c>
      <c r="BH179" s="167">
        <f t="shared" si="37"/>
        <v>0</v>
      </c>
      <c r="BI179" s="167">
        <f t="shared" si="38"/>
        <v>0</v>
      </c>
      <c r="BJ179" s="92" t="s">
        <v>15</v>
      </c>
      <c r="BK179" s="167">
        <f t="shared" si="39"/>
        <v>0</v>
      </c>
      <c r="BL179" s="92" t="s">
        <v>183</v>
      </c>
      <c r="BM179" s="166" t="s">
        <v>1381</v>
      </c>
    </row>
    <row r="180" spans="2:65" s="99" customFormat="1" ht="16.5" customHeight="1">
      <c r="B180" s="100"/>
      <c r="C180" s="206" t="s">
        <v>825</v>
      </c>
      <c r="D180" s="206" t="s">
        <v>178</v>
      </c>
      <c r="E180" s="207" t="s">
        <v>3074</v>
      </c>
      <c r="F180" s="208" t="s">
        <v>3075</v>
      </c>
      <c r="G180" s="209" t="s">
        <v>1958</v>
      </c>
      <c r="H180" s="210">
        <v>10</v>
      </c>
      <c r="I180" s="4"/>
      <c r="J180" s="211">
        <f t="shared" si="30"/>
        <v>0</v>
      </c>
      <c r="K180" s="208" t="s">
        <v>3</v>
      </c>
      <c r="L180" s="100"/>
      <c r="M180" s="212" t="s">
        <v>3</v>
      </c>
      <c r="N180" s="163" t="s">
        <v>42</v>
      </c>
      <c r="P180" s="164">
        <f t="shared" si="31"/>
        <v>0</v>
      </c>
      <c r="Q180" s="164">
        <v>0</v>
      </c>
      <c r="R180" s="164">
        <f t="shared" si="32"/>
        <v>0</v>
      </c>
      <c r="S180" s="164">
        <v>0</v>
      </c>
      <c r="T180" s="165">
        <f t="shared" si="33"/>
        <v>0</v>
      </c>
      <c r="AR180" s="166" t="s">
        <v>183</v>
      </c>
      <c r="AT180" s="166" t="s">
        <v>178</v>
      </c>
      <c r="AU180" s="166" t="s">
        <v>15</v>
      </c>
      <c r="AY180" s="92" t="s">
        <v>176</v>
      </c>
      <c r="BE180" s="167">
        <f t="shared" si="34"/>
        <v>0</v>
      </c>
      <c r="BF180" s="167">
        <f t="shared" si="35"/>
        <v>0</v>
      </c>
      <c r="BG180" s="167">
        <f t="shared" si="36"/>
        <v>0</v>
      </c>
      <c r="BH180" s="167">
        <f t="shared" si="37"/>
        <v>0</v>
      </c>
      <c r="BI180" s="167">
        <f t="shared" si="38"/>
        <v>0</v>
      </c>
      <c r="BJ180" s="92" t="s">
        <v>15</v>
      </c>
      <c r="BK180" s="167">
        <f t="shared" si="39"/>
        <v>0</v>
      </c>
      <c r="BL180" s="92" t="s">
        <v>183</v>
      </c>
      <c r="BM180" s="166" t="s">
        <v>1394</v>
      </c>
    </row>
    <row r="181" spans="2:65" s="99" customFormat="1" ht="16.5" customHeight="1">
      <c r="B181" s="100"/>
      <c r="C181" s="206" t="s">
        <v>831</v>
      </c>
      <c r="D181" s="206" t="s">
        <v>178</v>
      </c>
      <c r="E181" s="207" t="s">
        <v>3076</v>
      </c>
      <c r="F181" s="208" t="s">
        <v>3077</v>
      </c>
      <c r="G181" s="209" t="s">
        <v>2707</v>
      </c>
      <c r="H181" s="210">
        <v>16</v>
      </c>
      <c r="I181" s="4"/>
      <c r="J181" s="211">
        <f t="shared" si="30"/>
        <v>0</v>
      </c>
      <c r="K181" s="208" t="s">
        <v>3</v>
      </c>
      <c r="L181" s="100"/>
      <c r="M181" s="212" t="s">
        <v>3</v>
      </c>
      <c r="N181" s="163" t="s">
        <v>42</v>
      </c>
      <c r="P181" s="164">
        <f t="shared" si="31"/>
        <v>0</v>
      </c>
      <c r="Q181" s="164">
        <v>0</v>
      </c>
      <c r="R181" s="164">
        <f t="shared" si="32"/>
        <v>0</v>
      </c>
      <c r="S181" s="164">
        <v>0</v>
      </c>
      <c r="T181" s="165">
        <f t="shared" si="33"/>
        <v>0</v>
      </c>
      <c r="AR181" s="166" t="s">
        <v>183</v>
      </c>
      <c r="AT181" s="166" t="s">
        <v>178</v>
      </c>
      <c r="AU181" s="166" t="s">
        <v>15</v>
      </c>
      <c r="AY181" s="92" t="s">
        <v>176</v>
      </c>
      <c r="BE181" s="167">
        <f t="shared" si="34"/>
        <v>0</v>
      </c>
      <c r="BF181" s="167">
        <f t="shared" si="35"/>
        <v>0</v>
      </c>
      <c r="BG181" s="167">
        <f t="shared" si="36"/>
        <v>0</v>
      </c>
      <c r="BH181" s="167">
        <f t="shared" si="37"/>
        <v>0</v>
      </c>
      <c r="BI181" s="167">
        <f t="shared" si="38"/>
        <v>0</v>
      </c>
      <c r="BJ181" s="92" t="s">
        <v>15</v>
      </c>
      <c r="BK181" s="167">
        <f t="shared" si="39"/>
        <v>0</v>
      </c>
      <c r="BL181" s="92" t="s">
        <v>183</v>
      </c>
      <c r="BM181" s="166" t="s">
        <v>1405</v>
      </c>
    </row>
    <row r="182" spans="2:65" s="99" customFormat="1" ht="16.5" customHeight="1">
      <c r="B182" s="100"/>
      <c r="C182" s="206" t="s">
        <v>836</v>
      </c>
      <c r="D182" s="206" t="s">
        <v>178</v>
      </c>
      <c r="E182" s="207" t="s">
        <v>3078</v>
      </c>
      <c r="F182" s="208" t="s">
        <v>3079</v>
      </c>
      <c r="G182" s="209" t="s">
        <v>2707</v>
      </c>
      <c r="H182" s="210">
        <v>15</v>
      </c>
      <c r="I182" s="4"/>
      <c r="J182" s="211">
        <f t="shared" si="30"/>
        <v>0</v>
      </c>
      <c r="K182" s="208" t="s">
        <v>3</v>
      </c>
      <c r="L182" s="100"/>
      <c r="M182" s="212" t="s">
        <v>3</v>
      </c>
      <c r="N182" s="163" t="s">
        <v>42</v>
      </c>
      <c r="P182" s="164">
        <f t="shared" si="31"/>
        <v>0</v>
      </c>
      <c r="Q182" s="164">
        <v>0</v>
      </c>
      <c r="R182" s="164">
        <f t="shared" si="32"/>
        <v>0</v>
      </c>
      <c r="S182" s="164">
        <v>0</v>
      </c>
      <c r="T182" s="165">
        <f t="shared" si="33"/>
        <v>0</v>
      </c>
      <c r="AR182" s="166" t="s">
        <v>183</v>
      </c>
      <c r="AT182" s="166" t="s">
        <v>178</v>
      </c>
      <c r="AU182" s="166" t="s">
        <v>15</v>
      </c>
      <c r="AY182" s="92" t="s">
        <v>176</v>
      </c>
      <c r="BE182" s="167">
        <f t="shared" si="34"/>
        <v>0</v>
      </c>
      <c r="BF182" s="167">
        <f t="shared" si="35"/>
        <v>0</v>
      </c>
      <c r="BG182" s="167">
        <f t="shared" si="36"/>
        <v>0</v>
      </c>
      <c r="BH182" s="167">
        <f t="shared" si="37"/>
        <v>0</v>
      </c>
      <c r="BI182" s="167">
        <f t="shared" si="38"/>
        <v>0</v>
      </c>
      <c r="BJ182" s="92" t="s">
        <v>15</v>
      </c>
      <c r="BK182" s="167">
        <f t="shared" si="39"/>
        <v>0</v>
      </c>
      <c r="BL182" s="92" t="s">
        <v>183</v>
      </c>
      <c r="BM182" s="166" t="s">
        <v>1415</v>
      </c>
    </row>
    <row r="183" spans="2:65" s="99" customFormat="1" ht="21.75" customHeight="1">
      <c r="B183" s="100"/>
      <c r="C183" s="206" t="s">
        <v>846</v>
      </c>
      <c r="D183" s="206" t="s">
        <v>178</v>
      </c>
      <c r="E183" s="207" t="s">
        <v>3080</v>
      </c>
      <c r="F183" s="208" t="s">
        <v>3081</v>
      </c>
      <c r="G183" s="209" t="s">
        <v>2931</v>
      </c>
      <c r="H183" s="210">
        <v>140</v>
      </c>
      <c r="I183" s="4"/>
      <c r="J183" s="211">
        <f t="shared" si="30"/>
        <v>0</v>
      </c>
      <c r="K183" s="208" t="s">
        <v>3</v>
      </c>
      <c r="L183" s="100"/>
      <c r="M183" s="212" t="s">
        <v>3</v>
      </c>
      <c r="N183" s="163" t="s">
        <v>42</v>
      </c>
      <c r="P183" s="164">
        <f t="shared" si="31"/>
        <v>0</v>
      </c>
      <c r="Q183" s="164">
        <v>0</v>
      </c>
      <c r="R183" s="164">
        <f t="shared" si="32"/>
        <v>0</v>
      </c>
      <c r="S183" s="164">
        <v>0</v>
      </c>
      <c r="T183" s="165">
        <f t="shared" si="33"/>
        <v>0</v>
      </c>
      <c r="AR183" s="166" t="s">
        <v>183</v>
      </c>
      <c r="AT183" s="166" t="s">
        <v>178</v>
      </c>
      <c r="AU183" s="166" t="s">
        <v>15</v>
      </c>
      <c r="AY183" s="92" t="s">
        <v>176</v>
      </c>
      <c r="BE183" s="167">
        <f t="shared" si="34"/>
        <v>0</v>
      </c>
      <c r="BF183" s="167">
        <f t="shared" si="35"/>
        <v>0</v>
      </c>
      <c r="BG183" s="167">
        <f t="shared" si="36"/>
        <v>0</v>
      </c>
      <c r="BH183" s="167">
        <f t="shared" si="37"/>
        <v>0</v>
      </c>
      <c r="BI183" s="167">
        <f t="shared" si="38"/>
        <v>0</v>
      </c>
      <c r="BJ183" s="92" t="s">
        <v>15</v>
      </c>
      <c r="BK183" s="167">
        <f t="shared" si="39"/>
        <v>0</v>
      </c>
      <c r="BL183" s="92" t="s">
        <v>183</v>
      </c>
      <c r="BM183" s="166" t="s">
        <v>1427</v>
      </c>
    </row>
    <row r="184" spans="2:65" s="99" customFormat="1" ht="24.2" customHeight="1">
      <c r="B184" s="100"/>
      <c r="C184" s="206" t="s">
        <v>851</v>
      </c>
      <c r="D184" s="206" t="s">
        <v>178</v>
      </c>
      <c r="E184" s="207" t="s">
        <v>3082</v>
      </c>
      <c r="F184" s="208" t="s">
        <v>3083</v>
      </c>
      <c r="G184" s="209" t="s">
        <v>2931</v>
      </c>
      <c r="H184" s="210">
        <v>5</v>
      </c>
      <c r="I184" s="4"/>
      <c r="J184" s="211">
        <f t="shared" si="30"/>
        <v>0</v>
      </c>
      <c r="K184" s="208" t="s">
        <v>3</v>
      </c>
      <c r="L184" s="100"/>
      <c r="M184" s="212" t="s">
        <v>3</v>
      </c>
      <c r="N184" s="163" t="s">
        <v>42</v>
      </c>
      <c r="P184" s="164">
        <f t="shared" si="31"/>
        <v>0</v>
      </c>
      <c r="Q184" s="164">
        <v>0</v>
      </c>
      <c r="R184" s="164">
        <f t="shared" si="32"/>
        <v>0</v>
      </c>
      <c r="S184" s="164">
        <v>0</v>
      </c>
      <c r="T184" s="165">
        <f t="shared" si="33"/>
        <v>0</v>
      </c>
      <c r="AR184" s="166" t="s">
        <v>183</v>
      </c>
      <c r="AT184" s="166" t="s">
        <v>178</v>
      </c>
      <c r="AU184" s="166" t="s">
        <v>15</v>
      </c>
      <c r="AY184" s="92" t="s">
        <v>176</v>
      </c>
      <c r="BE184" s="167">
        <f t="shared" si="34"/>
        <v>0</v>
      </c>
      <c r="BF184" s="167">
        <f t="shared" si="35"/>
        <v>0</v>
      </c>
      <c r="BG184" s="167">
        <f t="shared" si="36"/>
        <v>0</v>
      </c>
      <c r="BH184" s="167">
        <f t="shared" si="37"/>
        <v>0</v>
      </c>
      <c r="BI184" s="167">
        <f t="shared" si="38"/>
        <v>0</v>
      </c>
      <c r="BJ184" s="92" t="s">
        <v>15</v>
      </c>
      <c r="BK184" s="167">
        <f t="shared" si="39"/>
        <v>0</v>
      </c>
      <c r="BL184" s="92" t="s">
        <v>183</v>
      </c>
      <c r="BM184" s="166" t="s">
        <v>1434</v>
      </c>
    </row>
    <row r="185" spans="2:65" s="99" customFormat="1" ht="24.2" customHeight="1">
      <c r="B185" s="100"/>
      <c r="C185" s="206" t="s">
        <v>869</v>
      </c>
      <c r="D185" s="206" t="s">
        <v>178</v>
      </c>
      <c r="E185" s="207" t="s">
        <v>3084</v>
      </c>
      <c r="F185" s="208" t="s">
        <v>3085</v>
      </c>
      <c r="G185" s="209" t="s">
        <v>437</v>
      </c>
      <c r="H185" s="210">
        <v>1</v>
      </c>
      <c r="I185" s="4"/>
      <c r="J185" s="211">
        <f t="shared" si="30"/>
        <v>0</v>
      </c>
      <c r="K185" s="208" t="s">
        <v>3</v>
      </c>
      <c r="L185" s="100"/>
      <c r="M185" s="212" t="s">
        <v>3</v>
      </c>
      <c r="N185" s="163" t="s">
        <v>42</v>
      </c>
      <c r="P185" s="164">
        <f t="shared" si="31"/>
        <v>0</v>
      </c>
      <c r="Q185" s="164">
        <v>0</v>
      </c>
      <c r="R185" s="164">
        <f t="shared" si="32"/>
        <v>0</v>
      </c>
      <c r="S185" s="164">
        <v>0</v>
      </c>
      <c r="T185" s="165">
        <f t="shared" si="33"/>
        <v>0</v>
      </c>
      <c r="AR185" s="166" t="s">
        <v>183</v>
      </c>
      <c r="AT185" s="166" t="s">
        <v>178</v>
      </c>
      <c r="AU185" s="166" t="s">
        <v>15</v>
      </c>
      <c r="AY185" s="92" t="s">
        <v>176</v>
      </c>
      <c r="BE185" s="167">
        <f t="shared" si="34"/>
        <v>0</v>
      </c>
      <c r="BF185" s="167">
        <f t="shared" si="35"/>
        <v>0</v>
      </c>
      <c r="BG185" s="167">
        <f t="shared" si="36"/>
        <v>0</v>
      </c>
      <c r="BH185" s="167">
        <f t="shared" si="37"/>
        <v>0</v>
      </c>
      <c r="BI185" s="167">
        <f t="shared" si="38"/>
        <v>0</v>
      </c>
      <c r="BJ185" s="92" t="s">
        <v>15</v>
      </c>
      <c r="BK185" s="167">
        <f t="shared" si="39"/>
        <v>0</v>
      </c>
      <c r="BL185" s="92" t="s">
        <v>183</v>
      </c>
      <c r="BM185" s="166" t="s">
        <v>1440</v>
      </c>
    </row>
    <row r="186" spans="2:63" s="151" customFormat="1" ht="25.9" customHeight="1">
      <c r="B186" s="152"/>
      <c r="D186" s="153" t="s">
        <v>70</v>
      </c>
      <c r="E186" s="154" t="s">
        <v>3086</v>
      </c>
      <c r="F186" s="154" t="s">
        <v>3087</v>
      </c>
      <c r="I186" s="3"/>
      <c r="J186" s="155">
        <f>BK186</f>
        <v>0</v>
      </c>
      <c r="L186" s="152"/>
      <c r="M186" s="156"/>
      <c r="P186" s="157">
        <f>SUM(P187:P188)</f>
        <v>0</v>
      </c>
      <c r="R186" s="157">
        <f>SUM(R187:R188)</f>
        <v>0</v>
      </c>
      <c r="T186" s="158">
        <f>SUM(T187:T188)</f>
        <v>0</v>
      </c>
      <c r="AR186" s="153" t="s">
        <v>15</v>
      </c>
      <c r="AT186" s="159" t="s">
        <v>70</v>
      </c>
      <c r="AU186" s="159" t="s">
        <v>71</v>
      </c>
      <c r="AY186" s="153" t="s">
        <v>176</v>
      </c>
      <c r="BK186" s="160">
        <f>SUM(BK187:BK188)</f>
        <v>0</v>
      </c>
    </row>
    <row r="187" spans="2:65" s="99" customFormat="1" ht="24.2" customHeight="1">
      <c r="B187" s="100"/>
      <c r="C187" s="206" t="s">
        <v>874</v>
      </c>
      <c r="D187" s="206" t="s">
        <v>178</v>
      </c>
      <c r="E187" s="207" t="s">
        <v>3088</v>
      </c>
      <c r="F187" s="208" t="s">
        <v>3089</v>
      </c>
      <c r="G187" s="209" t="s">
        <v>2931</v>
      </c>
      <c r="H187" s="210">
        <v>25</v>
      </c>
      <c r="I187" s="4"/>
      <c r="J187" s="211">
        <f>ROUND(I187*H187,2)</f>
        <v>0</v>
      </c>
      <c r="K187" s="208" t="s">
        <v>3</v>
      </c>
      <c r="L187" s="100"/>
      <c r="M187" s="212" t="s">
        <v>3</v>
      </c>
      <c r="N187" s="163" t="s">
        <v>42</v>
      </c>
      <c r="P187" s="164">
        <f>O187*H187</f>
        <v>0</v>
      </c>
      <c r="Q187" s="164">
        <v>0</v>
      </c>
      <c r="R187" s="164">
        <f>Q187*H187</f>
        <v>0</v>
      </c>
      <c r="S187" s="164">
        <v>0</v>
      </c>
      <c r="T187" s="165">
        <f>S187*H187</f>
        <v>0</v>
      </c>
      <c r="AR187" s="166" t="s">
        <v>183</v>
      </c>
      <c r="AT187" s="166" t="s">
        <v>178</v>
      </c>
      <c r="AU187" s="166" t="s">
        <v>15</v>
      </c>
      <c r="AY187" s="92" t="s">
        <v>176</v>
      </c>
      <c r="BE187" s="167">
        <f>IF(N187="základní",J187,0)</f>
        <v>0</v>
      </c>
      <c r="BF187" s="167">
        <f>IF(N187="snížená",J187,0)</f>
        <v>0</v>
      </c>
      <c r="BG187" s="167">
        <f>IF(N187="zákl. přenesená",J187,0)</f>
        <v>0</v>
      </c>
      <c r="BH187" s="167">
        <f>IF(N187="sníž. přenesená",J187,0)</f>
        <v>0</v>
      </c>
      <c r="BI187" s="167">
        <f>IF(N187="nulová",J187,0)</f>
        <v>0</v>
      </c>
      <c r="BJ187" s="92" t="s">
        <v>15</v>
      </c>
      <c r="BK187" s="167">
        <f>ROUND(I187*H187,2)</f>
        <v>0</v>
      </c>
      <c r="BL187" s="92" t="s">
        <v>183</v>
      </c>
      <c r="BM187" s="166" t="s">
        <v>1451</v>
      </c>
    </row>
    <row r="188" spans="2:65" s="99" customFormat="1" ht="24.2" customHeight="1">
      <c r="B188" s="100"/>
      <c r="C188" s="206" t="s">
        <v>892</v>
      </c>
      <c r="D188" s="206" t="s">
        <v>178</v>
      </c>
      <c r="E188" s="207" t="s">
        <v>3090</v>
      </c>
      <c r="F188" s="208" t="s">
        <v>3085</v>
      </c>
      <c r="G188" s="209" t="s">
        <v>437</v>
      </c>
      <c r="H188" s="210">
        <v>1</v>
      </c>
      <c r="I188" s="4"/>
      <c r="J188" s="211">
        <f>ROUND(I188*H188,2)</f>
        <v>0</v>
      </c>
      <c r="K188" s="208" t="s">
        <v>3</v>
      </c>
      <c r="L188" s="100"/>
      <c r="M188" s="212" t="s">
        <v>3</v>
      </c>
      <c r="N188" s="163" t="s">
        <v>42</v>
      </c>
      <c r="P188" s="164">
        <f>O188*H188</f>
        <v>0</v>
      </c>
      <c r="Q188" s="164">
        <v>0</v>
      </c>
      <c r="R188" s="164">
        <f>Q188*H188</f>
        <v>0</v>
      </c>
      <c r="S188" s="164">
        <v>0</v>
      </c>
      <c r="T188" s="165">
        <f>S188*H188</f>
        <v>0</v>
      </c>
      <c r="AR188" s="166" t="s">
        <v>183</v>
      </c>
      <c r="AT188" s="166" t="s">
        <v>178</v>
      </c>
      <c r="AU188" s="166" t="s">
        <v>15</v>
      </c>
      <c r="AY188" s="92" t="s">
        <v>176</v>
      </c>
      <c r="BE188" s="167">
        <f>IF(N188="základní",J188,0)</f>
        <v>0</v>
      </c>
      <c r="BF188" s="167">
        <f>IF(N188="snížená",J188,0)</f>
        <v>0</v>
      </c>
      <c r="BG188" s="167">
        <f>IF(N188="zákl. přenesená",J188,0)</f>
        <v>0</v>
      </c>
      <c r="BH188" s="167">
        <f>IF(N188="sníž. přenesená",J188,0)</f>
        <v>0</v>
      </c>
      <c r="BI188" s="167">
        <f>IF(N188="nulová",J188,0)</f>
        <v>0</v>
      </c>
      <c r="BJ188" s="92" t="s">
        <v>15</v>
      </c>
      <c r="BK188" s="167">
        <f>ROUND(I188*H188,2)</f>
        <v>0</v>
      </c>
      <c r="BL188" s="92" t="s">
        <v>183</v>
      </c>
      <c r="BM188" s="166" t="s">
        <v>1459</v>
      </c>
    </row>
    <row r="189" spans="2:63" s="151" customFormat="1" ht="25.9" customHeight="1">
      <c r="B189" s="152"/>
      <c r="D189" s="153" t="s">
        <v>70</v>
      </c>
      <c r="E189" s="154" t="s">
        <v>2701</v>
      </c>
      <c r="F189" s="154" t="s">
        <v>3091</v>
      </c>
      <c r="I189" s="3"/>
      <c r="J189" s="155">
        <f>BK189</f>
        <v>0</v>
      </c>
      <c r="L189" s="152"/>
      <c r="M189" s="156"/>
      <c r="P189" s="157">
        <f>SUM(P190:P198)</f>
        <v>0</v>
      </c>
      <c r="R189" s="157">
        <f>SUM(R190:R198)</f>
        <v>0</v>
      </c>
      <c r="T189" s="158">
        <f>SUM(T190:T198)</f>
        <v>0</v>
      </c>
      <c r="AR189" s="153" t="s">
        <v>15</v>
      </c>
      <c r="AT189" s="159" t="s">
        <v>70</v>
      </c>
      <c r="AU189" s="159" t="s">
        <v>71</v>
      </c>
      <c r="AY189" s="153" t="s">
        <v>176</v>
      </c>
      <c r="BK189" s="160">
        <f>SUM(BK190:BK198)</f>
        <v>0</v>
      </c>
    </row>
    <row r="190" spans="2:65" s="99" customFormat="1" ht="24.2" customHeight="1">
      <c r="B190" s="100"/>
      <c r="C190" s="206" t="s">
        <v>900</v>
      </c>
      <c r="D190" s="206" t="s">
        <v>178</v>
      </c>
      <c r="E190" s="207" t="s">
        <v>3092</v>
      </c>
      <c r="F190" s="208" t="s">
        <v>3093</v>
      </c>
      <c r="G190" s="209" t="s">
        <v>2707</v>
      </c>
      <c r="H190" s="210">
        <v>2</v>
      </c>
      <c r="I190" s="4"/>
      <c r="J190" s="211">
        <f aca="true" t="shared" si="40" ref="J190:J198">ROUND(I190*H190,2)</f>
        <v>0</v>
      </c>
      <c r="K190" s="208" t="s">
        <v>3</v>
      </c>
      <c r="L190" s="100"/>
      <c r="M190" s="212" t="s">
        <v>3</v>
      </c>
      <c r="N190" s="163" t="s">
        <v>42</v>
      </c>
      <c r="P190" s="164">
        <f aca="true" t="shared" si="41" ref="P190:P198">O190*H190</f>
        <v>0</v>
      </c>
      <c r="Q190" s="164">
        <v>0</v>
      </c>
      <c r="R190" s="164">
        <f aca="true" t="shared" si="42" ref="R190:R198">Q190*H190</f>
        <v>0</v>
      </c>
      <c r="S190" s="164">
        <v>0</v>
      </c>
      <c r="T190" s="165">
        <f aca="true" t="shared" si="43" ref="T190:T198">S190*H190</f>
        <v>0</v>
      </c>
      <c r="AR190" s="166" t="s">
        <v>183</v>
      </c>
      <c r="AT190" s="166" t="s">
        <v>178</v>
      </c>
      <c r="AU190" s="166" t="s">
        <v>15</v>
      </c>
      <c r="AY190" s="92" t="s">
        <v>176</v>
      </c>
      <c r="BE190" s="167">
        <f aca="true" t="shared" si="44" ref="BE190:BE198">IF(N190="základní",J190,0)</f>
        <v>0</v>
      </c>
      <c r="BF190" s="167">
        <f aca="true" t="shared" si="45" ref="BF190:BF198">IF(N190="snížená",J190,0)</f>
        <v>0</v>
      </c>
      <c r="BG190" s="167">
        <f aca="true" t="shared" si="46" ref="BG190:BG198">IF(N190="zákl. přenesená",J190,0)</f>
        <v>0</v>
      </c>
      <c r="BH190" s="167">
        <f aca="true" t="shared" si="47" ref="BH190:BH198">IF(N190="sníž. přenesená",J190,0)</f>
        <v>0</v>
      </c>
      <c r="BI190" s="167">
        <f aca="true" t="shared" si="48" ref="BI190:BI198">IF(N190="nulová",J190,0)</f>
        <v>0</v>
      </c>
      <c r="BJ190" s="92" t="s">
        <v>15</v>
      </c>
      <c r="BK190" s="167">
        <f aca="true" t="shared" si="49" ref="BK190:BK198">ROUND(I190*H190,2)</f>
        <v>0</v>
      </c>
      <c r="BL190" s="92" t="s">
        <v>183</v>
      </c>
      <c r="BM190" s="166" t="s">
        <v>1469</v>
      </c>
    </row>
    <row r="191" spans="2:65" s="99" customFormat="1" ht="16.5" customHeight="1">
      <c r="B191" s="100"/>
      <c r="C191" s="206" t="s">
        <v>907</v>
      </c>
      <c r="D191" s="206" t="s">
        <v>178</v>
      </c>
      <c r="E191" s="207" t="s">
        <v>3094</v>
      </c>
      <c r="F191" s="208" t="s">
        <v>3095</v>
      </c>
      <c r="G191" s="209" t="s">
        <v>2707</v>
      </c>
      <c r="H191" s="210">
        <v>2</v>
      </c>
      <c r="I191" s="4"/>
      <c r="J191" s="211">
        <f t="shared" si="40"/>
        <v>0</v>
      </c>
      <c r="K191" s="208" t="s">
        <v>3</v>
      </c>
      <c r="L191" s="100"/>
      <c r="M191" s="212" t="s">
        <v>3</v>
      </c>
      <c r="N191" s="163" t="s">
        <v>42</v>
      </c>
      <c r="P191" s="164">
        <f t="shared" si="41"/>
        <v>0</v>
      </c>
      <c r="Q191" s="164">
        <v>0</v>
      </c>
      <c r="R191" s="164">
        <f t="shared" si="42"/>
        <v>0</v>
      </c>
      <c r="S191" s="164">
        <v>0</v>
      </c>
      <c r="T191" s="165">
        <f t="shared" si="43"/>
        <v>0</v>
      </c>
      <c r="AR191" s="166" t="s">
        <v>183</v>
      </c>
      <c r="AT191" s="166" t="s">
        <v>178</v>
      </c>
      <c r="AU191" s="166" t="s">
        <v>15</v>
      </c>
      <c r="AY191" s="92" t="s">
        <v>176</v>
      </c>
      <c r="BE191" s="167">
        <f t="shared" si="44"/>
        <v>0</v>
      </c>
      <c r="BF191" s="167">
        <f t="shared" si="45"/>
        <v>0</v>
      </c>
      <c r="BG191" s="167">
        <f t="shared" si="46"/>
        <v>0</v>
      </c>
      <c r="BH191" s="167">
        <f t="shared" si="47"/>
        <v>0</v>
      </c>
      <c r="BI191" s="167">
        <f t="shared" si="48"/>
        <v>0</v>
      </c>
      <c r="BJ191" s="92" t="s">
        <v>15</v>
      </c>
      <c r="BK191" s="167">
        <f t="shared" si="49"/>
        <v>0</v>
      </c>
      <c r="BL191" s="92" t="s">
        <v>183</v>
      </c>
      <c r="BM191" s="166" t="s">
        <v>1476</v>
      </c>
    </row>
    <row r="192" spans="2:65" s="99" customFormat="1" ht="37.9" customHeight="1">
      <c r="B192" s="100"/>
      <c r="C192" s="206" t="s">
        <v>978</v>
      </c>
      <c r="D192" s="206" t="s">
        <v>178</v>
      </c>
      <c r="E192" s="207" t="s">
        <v>3096</v>
      </c>
      <c r="F192" s="208" t="s">
        <v>3097</v>
      </c>
      <c r="G192" s="209" t="s">
        <v>2707</v>
      </c>
      <c r="H192" s="210">
        <v>2</v>
      </c>
      <c r="I192" s="4"/>
      <c r="J192" s="211">
        <f t="shared" si="40"/>
        <v>0</v>
      </c>
      <c r="K192" s="208" t="s">
        <v>3</v>
      </c>
      <c r="L192" s="100"/>
      <c r="M192" s="212" t="s">
        <v>3</v>
      </c>
      <c r="N192" s="163" t="s">
        <v>42</v>
      </c>
      <c r="P192" s="164">
        <f t="shared" si="41"/>
        <v>0</v>
      </c>
      <c r="Q192" s="164">
        <v>0</v>
      </c>
      <c r="R192" s="164">
        <f t="shared" si="42"/>
        <v>0</v>
      </c>
      <c r="S192" s="164">
        <v>0</v>
      </c>
      <c r="T192" s="165">
        <f t="shared" si="43"/>
        <v>0</v>
      </c>
      <c r="AR192" s="166" t="s">
        <v>183</v>
      </c>
      <c r="AT192" s="166" t="s">
        <v>178</v>
      </c>
      <c r="AU192" s="166" t="s">
        <v>15</v>
      </c>
      <c r="AY192" s="92" t="s">
        <v>176</v>
      </c>
      <c r="BE192" s="167">
        <f t="shared" si="44"/>
        <v>0</v>
      </c>
      <c r="BF192" s="167">
        <f t="shared" si="45"/>
        <v>0</v>
      </c>
      <c r="BG192" s="167">
        <f t="shared" si="46"/>
        <v>0</v>
      </c>
      <c r="BH192" s="167">
        <f t="shared" si="47"/>
        <v>0</v>
      </c>
      <c r="BI192" s="167">
        <f t="shared" si="48"/>
        <v>0</v>
      </c>
      <c r="BJ192" s="92" t="s">
        <v>15</v>
      </c>
      <c r="BK192" s="167">
        <f t="shared" si="49"/>
        <v>0</v>
      </c>
      <c r="BL192" s="92" t="s">
        <v>183</v>
      </c>
      <c r="BM192" s="166" t="s">
        <v>1486</v>
      </c>
    </row>
    <row r="193" spans="2:65" s="99" customFormat="1" ht="16.5" customHeight="1">
      <c r="B193" s="100"/>
      <c r="C193" s="206" t="s">
        <v>986</v>
      </c>
      <c r="D193" s="206" t="s">
        <v>178</v>
      </c>
      <c r="E193" s="207" t="s">
        <v>3098</v>
      </c>
      <c r="F193" s="208" t="s">
        <v>3099</v>
      </c>
      <c r="G193" s="209" t="s">
        <v>2707</v>
      </c>
      <c r="H193" s="210">
        <v>2</v>
      </c>
      <c r="I193" s="4"/>
      <c r="J193" s="211">
        <f t="shared" si="40"/>
        <v>0</v>
      </c>
      <c r="K193" s="208" t="s">
        <v>3</v>
      </c>
      <c r="L193" s="100"/>
      <c r="M193" s="212" t="s">
        <v>3</v>
      </c>
      <c r="N193" s="163" t="s">
        <v>42</v>
      </c>
      <c r="P193" s="164">
        <f t="shared" si="41"/>
        <v>0</v>
      </c>
      <c r="Q193" s="164">
        <v>0</v>
      </c>
      <c r="R193" s="164">
        <f t="shared" si="42"/>
        <v>0</v>
      </c>
      <c r="S193" s="164">
        <v>0</v>
      </c>
      <c r="T193" s="165">
        <f t="shared" si="43"/>
        <v>0</v>
      </c>
      <c r="AR193" s="166" t="s">
        <v>183</v>
      </c>
      <c r="AT193" s="166" t="s">
        <v>178</v>
      </c>
      <c r="AU193" s="166" t="s">
        <v>15</v>
      </c>
      <c r="AY193" s="92" t="s">
        <v>176</v>
      </c>
      <c r="BE193" s="167">
        <f t="shared" si="44"/>
        <v>0</v>
      </c>
      <c r="BF193" s="167">
        <f t="shared" si="45"/>
        <v>0</v>
      </c>
      <c r="BG193" s="167">
        <f t="shared" si="46"/>
        <v>0</v>
      </c>
      <c r="BH193" s="167">
        <f t="shared" si="47"/>
        <v>0</v>
      </c>
      <c r="BI193" s="167">
        <f t="shared" si="48"/>
        <v>0</v>
      </c>
      <c r="BJ193" s="92" t="s">
        <v>15</v>
      </c>
      <c r="BK193" s="167">
        <f t="shared" si="49"/>
        <v>0</v>
      </c>
      <c r="BL193" s="92" t="s">
        <v>183</v>
      </c>
      <c r="BM193" s="166" t="s">
        <v>1496</v>
      </c>
    </row>
    <row r="194" spans="2:65" s="99" customFormat="1" ht="49.15" customHeight="1">
      <c r="B194" s="100"/>
      <c r="C194" s="206" t="s">
        <v>995</v>
      </c>
      <c r="D194" s="206" t="s">
        <v>178</v>
      </c>
      <c r="E194" s="207" t="s">
        <v>3100</v>
      </c>
      <c r="F194" s="208" t="s">
        <v>3101</v>
      </c>
      <c r="G194" s="209" t="s">
        <v>2707</v>
      </c>
      <c r="H194" s="210">
        <v>2</v>
      </c>
      <c r="I194" s="4"/>
      <c r="J194" s="211">
        <f t="shared" si="40"/>
        <v>0</v>
      </c>
      <c r="K194" s="208" t="s">
        <v>3</v>
      </c>
      <c r="L194" s="100"/>
      <c r="M194" s="212" t="s">
        <v>3</v>
      </c>
      <c r="N194" s="163" t="s">
        <v>42</v>
      </c>
      <c r="P194" s="164">
        <f t="shared" si="41"/>
        <v>0</v>
      </c>
      <c r="Q194" s="164">
        <v>0</v>
      </c>
      <c r="R194" s="164">
        <f t="shared" si="42"/>
        <v>0</v>
      </c>
      <c r="S194" s="164">
        <v>0</v>
      </c>
      <c r="T194" s="165">
        <f t="shared" si="43"/>
        <v>0</v>
      </c>
      <c r="AR194" s="166" t="s">
        <v>183</v>
      </c>
      <c r="AT194" s="166" t="s">
        <v>178</v>
      </c>
      <c r="AU194" s="166" t="s">
        <v>15</v>
      </c>
      <c r="AY194" s="92" t="s">
        <v>176</v>
      </c>
      <c r="BE194" s="167">
        <f t="shared" si="44"/>
        <v>0</v>
      </c>
      <c r="BF194" s="167">
        <f t="shared" si="45"/>
        <v>0</v>
      </c>
      <c r="BG194" s="167">
        <f t="shared" si="46"/>
        <v>0</v>
      </c>
      <c r="BH194" s="167">
        <f t="shared" si="47"/>
        <v>0</v>
      </c>
      <c r="BI194" s="167">
        <f t="shared" si="48"/>
        <v>0</v>
      </c>
      <c r="BJ194" s="92" t="s">
        <v>15</v>
      </c>
      <c r="BK194" s="167">
        <f t="shared" si="49"/>
        <v>0</v>
      </c>
      <c r="BL194" s="92" t="s">
        <v>183</v>
      </c>
      <c r="BM194" s="166" t="s">
        <v>1509</v>
      </c>
    </row>
    <row r="195" spans="2:65" s="99" customFormat="1" ht="16.5" customHeight="1">
      <c r="B195" s="100"/>
      <c r="C195" s="206" t="s">
        <v>1015</v>
      </c>
      <c r="D195" s="206" t="s">
        <v>178</v>
      </c>
      <c r="E195" s="207" t="s">
        <v>3102</v>
      </c>
      <c r="F195" s="208" t="s">
        <v>3103</v>
      </c>
      <c r="G195" s="209" t="s">
        <v>2931</v>
      </c>
      <c r="H195" s="210">
        <v>4</v>
      </c>
      <c r="I195" s="4"/>
      <c r="J195" s="211">
        <f t="shared" si="40"/>
        <v>0</v>
      </c>
      <c r="K195" s="208" t="s">
        <v>3</v>
      </c>
      <c r="L195" s="100"/>
      <c r="M195" s="212" t="s">
        <v>3</v>
      </c>
      <c r="N195" s="163" t="s">
        <v>42</v>
      </c>
      <c r="P195" s="164">
        <f t="shared" si="41"/>
        <v>0</v>
      </c>
      <c r="Q195" s="164">
        <v>0</v>
      </c>
      <c r="R195" s="164">
        <f t="shared" si="42"/>
        <v>0</v>
      </c>
      <c r="S195" s="164">
        <v>0</v>
      </c>
      <c r="T195" s="165">
        <f t="shared" si="43"/>
        <v>0</v>
      </c>
      <c r="AR195" s="166" t="s">
        <v>183</v>
      </c>
      <c r="AT195" s="166" t="s">
        <v>178</v>
      </c>
      <c r="AU195" s="166" t="s">
        <v>15</v>
      </c>
      <c r="AY195" s="92" t="s">
        <v>176</v>
      </c>
      <c r="BE195" s="167">
        <f t="shared" si="44"/>
        <v>0</v>
      </c>
      <c r="BF195" s="167">
        <f t="shared" si="45"/>
        <v>0</v>
      </c>
      <c r="BG195" s="167">
        <f t="shared" si="46"/>
        <v>0</v>
      </c>
      <c r="BH195" s="167">
        <f t="shared" si="47"/>
        <v>0</v>
      </c>
      <c r="BI195" s="167">
        <f t="shared" si="48"/>
        <v>0</v>
      </c>
      <c r="BJ195" s="92" t="s">
        <v>15</v>
      </c>
      <c r="BK195" s="167">
        <f t="shared" si="49"/>
        <v>0</v>
      </c>
      <c r="BL195" s="92" t="s">
        <v>183</v>
      </c>
      <c r="BM195" s="166" t="s">
        <v>1524</v>
      </c>
    </row>
    <row r="196" spans="2:65" s="99" customFormat="1" ht="44.25" customHeight="1">
      <c r="B196" s="100"/>
      <c r="C196" s="206" t="s">
        <v>1020</v>
      </c>
      <c r="D196" s="206" t="s">
        <v>178</v>
      </c>
      <c r="E196" s="207" t="s">
        <v>3104</v>
      </c>
      <c r="F196" s="208" t="s">
        <v>3105</v>
      </c>
      <c r="G196" s="209" t="s">
        <v>2931</v>
      </c>
      <c r="H196" s="210">
        <v>5</v>
      </c>
      <c r="I196" s="4"/>
      <c r="J196" s="211">
        <f t="shared" si="40"/>
        <v>0</v>
      </c>
      <c r="K196" s="208" t="s">
        <v>3</v>
      </c>
      <c r="L196" s="100"/>
      <c r="M196" s="212" t="s">
        <v>3</v>
      </c>
      <c r="N196" s="163" t="s">
        <v>42</v>
      </c>
      <c r="P196" s="164">
        <f t="shared" si="41"/>
        <v>0</v>
      </c>
      <c r="Q196" s="164">
        <v>0</v>
      </c>
      <c r="R196" s="164">
        <f t="shared" si="42"/>
        <v>0</v>
      </c>
      <c r="S196" s="164">
        <v>0</v>
      </c>
      <c r="T196" s="165">
        <f t="shared" si="43"/>
        <v>0</v>
      </c>
      <c r="AR196" s="166" t="s">
        <v>183</v>
      </c>
      <c r="AT196" s="166" t="s">
        <v>178</v>
      </c>
      <c r="AU196" s="166" t="s">
        <v>15</v>
      </c>
      <c r="AY196" s="92" t="s">
        <v>176</v>
      </c>
      <c r="BE196" s="167">
        <f t="shared" si="44"/>
        <v>0</v>
      </c>
      <c r="BF196" s="167">
        <f t="shared" si="45"/>
        <v>0</v>
      </c>
      <c r="BG196" s="167">
        <f t="shared" si="46"/>
        <v>0</v>
      </c>
      <c r="BH196" s="167">
        <f t="shared" si="47"/>
        <v>0</v>
      </c>
      <c r="BI196" s="167">
        <f t="shared" si="48"/>
        <v>0</v>
      </c>
      <c r="BJ196" s="92" t="s">
        <v>15</v>
      </c>
      <c r="BK196" s="167">
        <f t="shared" si="49"/>
        <v>0</v>
      </c>
      <c r="BL196" s="92" t="s">
        <v>183</v>
      </c>
      <c r="BM196" s="166" t="s">
        <v>1536</v>
      </c>
    </row>
    <row r="197" spans="2:65" s="99" customFormat="1" ht="44.25" customHeight="1">
      <c r="B197" s="100"/>
      <c r="C197" s="206" t="s">
        <v>1025</v>
      </c>
      <c r="D197" s="206" t="s">
        <v>178</v>
      </c>
      <c r="E197" s="207" t="s">
        <v>3017</v>
      </c>
      <c r="F197" s="208" t="s">
        <v>3018</v>
      </c>
      <c r="G197" s="209" t="s">
        <v>2931</v>
      </c>
      <c r="H197" s="210">
        <v>55</v>
      </c>
      <c r="I197" s="4"/>
      <c r="J197" s="211">
        <f t="shared" si="40"/>
        <v>0</v>
      </c>
      <c r="K197" s="208" t="s">
        <v>3</v>
      </c>
      <c r="L197" s="100"/>
      <c r="M197" s="212" t="s">
        <v>3</v>
      </c>
      <c r="N197" s="163" t="s">
        <v>42</v>
      </c>
      <c r="P197" s="164">
        <f t="shared" si="41"/>
        <v>0</v>
      </c>
      <c r="Q197" s="164">
        <v>0</v>
      </c>
      <c r="R197" s="164">
        <f t="shared" si="42"/>
        <v>0</v>
      </c>
      <c r="S197" s="164">
        <v>0</v>
      </c>
      <c r="T197" s="165">
        <f t="shared" si="43"/>
        <v>0</v>
      </c>
      <c r="AR197" s="166" t="s">
        <v>183</v>
      </c>
      <c r="AT197" s="166" t="s">
        <v>178</v>
      </c>
      <c r="AU197" s="166" t="s">
        <v>15</v>
      </c>
      <c r="AY197" s="92" t="s">
        <v>176</v>
      </c>
      <c r="BE197" s="167">
        <f t="shared" si="44"/>
        <v>0</v>
      </c>
      <c r="BF197" s="167">
        <f t="shared" si="45"/>
        <v>0</v>
      </c>
      <c r="BG197" s="167">
        <f t="shared" si="46"/>
        <v>0</v>
      </c>
      <c r="BH197" s="167">
        <f t="shared" si="47"/>
        <v>0</v>
      </c>
      <c r="BI197" s="167">
        <f t="shared" si="48"/>
        <v>0</v>
      </c>
      <c r="BJ197" s="92" t="s">
        <v>15</v>
      </c>
      <c r="BK197" s="167">
        <f t="shared" si="49"/>
        <v>0</v>
      </c>
      <c r="BL197" s="92" t="s">
        <v>183</v>
      </c>
      <c r="BM197" s="166" t="s">
        <v>1547</v>
      </c>
    </row>
    <row r="198" spans="2:65" s="99" customFormat="1" ht="24.2" customHeight="1">
      <c r="B198" s="100"/>
      <c r="C198" s="206" t="s">
        <v>1032</v>
      </c>
      <c r="D198" s="206" t="s">
        <v>178</v>
      </c>
      <c r="E198" s="207" t="s">
        <v>3031</v>
      </c>
      <c r="F198" s="208" t="s">
        <v>3032</v>
      </c>
      <c r="G198" s="209" t="s">
        <v>181</v>
      </c>
      <c r="H198" s="210">
        <v>65</v>
      </c>
      <c r="I198" s="4"/>
      <c r="J198" s="211">
        <f t="shared" si="40"/>
        <v>0</v>
      </c>
      <c r="K198" s="208" t="s">
        <v>3</v>
      </c>
      <c r="L198" s="100"/>
      <c r="M198" s="212" t="s">
        <v>3</v>
      </c>
      <c r="N198" s="163" t="s">
        <v>42</v>
      </c>
      <c r="P198" s="164">
        <f t="shared" si="41"/>
        <v>0</v>
      </c>
      <c r="Q198" s="164">
        <v>0</v>
      </c>
      <c r="R198" s="164">
        <f t="shared" si="42"/>
        <v>0</v>
      </c>
      <c r="S198" s="164">
        <v>0</v>
      </c>
      <c r="T198" s="165">
        <f t="shared" si="43"/>
        <v>0</v>
      </c>
      <c r="AR198" s="166" t="s">
        <v>183</v>
      </c>
      <c r="AT198" s="166" t="s">
        <v>178</v>
      </c>
      <c r="AU198" s="166" t="s">
        <v>15</v>
      </c>
      <c r="AY198" s="92" t="s">
        <v>176</v>
      </c>
      <c r="BE198" s="167">
        <f t="shared" si="44"/>
        <v>0</v>
      </c>
      <c r="BF198" s="167">
        <f t="shared" si="45"/>
        <v>0</v>
      </c>
      <c r="BG198" s="167">
        <f t="shared" si="46"/>
        <v>0</v>
      </c>
      <c r="BH198" s="167">
        <f t="shared" si="47"/>
        <v>0</v>
      </c>
      <c r="BI198" s="167">
        <f t="shared" si="48"/>
        <v>0</v>
      </c>
      <c r="BJ198" s="92" t="s">
        <v>15</v>
      </c>
      <c r="BK198" s="167">
        <f t="shared" si="49"/>
        <v>0</v>
      </c>
      <c r="BL198" s="92" t="s">
        <v>183</v>
      </c>
      <c r="BM198" s="166" t="s">
        <v>1561</v>
      </c>
    </row>
    <row r="199" spans="2:63" s="151" customFormat="1" ht="25.9" customHeight="1">
      <c r="B199" s="152"/>
      <c r="D199" s="153" t="s">
        <v>70</v>
      </c>
      <c r="E199" s="154" t="s">
        <v>2726</v>
      </c>
      <c r="F199" s="154" t="s">
        <v>3106</v>
      </c>
      <c r="I199" s="3"/>
      <c r="J199" s="155">
        <f>BK199</f>
        <v>0</v>
      </c>
      <c r="L199" s="152"/>
      <c r="M199" s="156"/>
      <c r="P199" s="157">
        <f>P200+P205+P208</f>
        <v>0</v>
      </c>
      <c r="R199" s="157">
        <f>R200+R205+R208</f>
        <v>0</v>
      </c>
      <c r="T199" s="158">
        <f>T200+T205+T208</f>
        <v>0</v>
      </c>
      <c r="AR199" s="153" t="s">
        <v>15</v>
      </c>
      <c r="AT199" s="159" t="s">
        <v>70</v>
      </c>
      <c r="AU199" s="159" t="s">
        <v>71</v>
      </c>
      <c r="AY199" s="153" t="s">
        <v>176</v>
      </c>
      <c r="BK199" s="160">
        <f>BK200+BK205+BK208</f>
        <v>0</v>
      </c>
    </row>
    <row r="200" spans="2:63" s="151" customFormat="1" ht="22.9" customHeight="1">
      <c r="B200" s="152"/>
      <c r="D200" s="153" t="s">
        <v>70</v>
      </c>
      <c r="E200" s="161" t="s">
        <v>2781</v>
      </c>
      <c r="F200" s="161" t="s">
        <v>3107</v>
      </c>
      <c r="I200" s="3"/>
      <c r="J200" s="162">
        <f>BK200</f>
        <v>0</v>
      </c>
      <c r="L200" s="152"/>
      <c r="M200" s="156"/>
      <c r="P200" s="157">
        <f>SUM(P201:P204)</f>
        <v>0</v>
      </c>
      <c r="R200" s="157">
        <f>SUM(R201:R204)</f>
        <v>0</v>
      </c>
      <c r="T200" s="158">
        <f>SUM(T201:T204)</f>
        <v>0</v>
      </c>
      <c r="AR200" s="153" t="s">
        <v>15</v>
      </c>
      <c r="AT200" s="159" t="s">
        <v>70</v>
      </c>
      <c r="AU200" s="159" t="s">
        <v>15</v>
      </c>
      <c r="AY200" s="153" t="s">
        <v>176</v>
      </c>
      <c r="BK200" s="160">
        <f>SUM(BK201:BK204)</f>
        <v>0</v>
      </c>
    </row>
    <row r="201" spans="2:65" s="99" customFormat="1" ht="16.5" customHeight="1">
      <c r="B201" s="100"/>
      <c r="C201" s="206" t="s">
        <v>1037</v>
      </c>
      <c r="D201" s="206" t="s">
        <v>178</v>
      </c>
      <c r="E201" s="207" t="s">
        <v>3108</v>
      </c>
      <c r="F201" s="208" t="s">
        <v>3109</v>
      </c>
      <c r="G201" s="209" t="s">
        <v>437</v>
      </c>
      <c r="H201" s="210">
        <v>1</v>
      </c>
      <c r="I201" s="4"/>
      <c r="J201" s="211">
        <f>ROUND(I201*H201,2)</f>
        <v>0</v>
      </c>
      <c r="K201" s="208" t="s">
        <v>3</v>
      </c>
      <c r="L201" s="100"/>
      <c r="M201" s="212" t="s">
        <v>3</v>
      </c>
      <c r="N201" s="163" t="s">
        <v>42</v>
      </c>
      <c r="P201" s="164">
        <f>O201*H201</f>
        <v>0</v>
      </c>
      <c r="Q201" s="164">
        <v>0</v>
      </c>
      <c r="R201" s="164">
        <f>Q201*H201</f>
        <v>0</v>
      </c>
      <c r="S201" s="164">
        <v>0</v>
      </c>
      <c r="T201" s="165">
        <f>S201*H201</f>
        <v>0</v>
      </c>
      <c r="AR201" s="166" t="s">
        <v>183</v>
      </c>
      <c r="AT201" s="166" t="s">
        <v>178</v>
      </c>
      <c r="AU201" s="166" t="s">
        <v>79</v>
      </c>
      <c r="AY201" s="92" t="s">
        <v>176</v>
      </c>
      <c r="BE201" s="167">
        <f>IF(N201="základní",J201,0)</f>
        <v>0</v>
      </c>
      <c r="BF201" s="167">
        <f>IF(N201="snížená",J201,0)</f>
        <v>0</v>
      </c>
      <c r="BG201" s="167">
        <f>IF(N201="zákl. přenesená",J201,0)</f>
        <v>0</v>
      </c>
      <c r="BH201" s="167">
        <f>IF(N201="sníž. přenesená",J201,0)</f>
        <v>0</v>
      </c>
      <c r="BI201" s="167">
        <f>IF(N201="nulová",J201,0)</f>
        <v>0</v>
      </c>
      <c r="BJ201" s="92" t="s">
        <v>15</v>
      </c>
      <c r="BK201" s="167">
        <f>ROUND(I201*H201,2)</f>
        <v>0</v>
      </c>
      <c r="BL201" s="92" t="s">
        <v>183</v>
      </c>
      <c r="BM201" s="166" t="s">
        <v>1573</v>
      </c>
    </row>
    <row r="202" spans="2:65" s="99" customFormat="1" ht="16.5" customHeight="1">
      <c r="B202" s="100"/>
      <c r="C202" s="206" t="s">
        <v>1043</v>
      </c>
      <c r="D202" s="206" t="s">
        <v>178</v>
      </c>
      <c r="E202" s="207" t="s">
        <v>3110</v>
      </c>
      <c r="F202" s="208" t="s">
        <v>3111</v>
      </c>
      <c r="G202" s="209" t="s">
        <v>437</v>
      </c>
      <c r="H202" s="210">
        <v>1</v>
      </c>
      <c r="I202" s="4"/>
      <c r="J202" s="211">
        <f>ROUND(I202*H202,2)</f>
        <v>0</v>
      </c>
      <c r="K202" s="208" t="s">
        <v>3</v>
      </c>
      <c r="L202" s="100"/>
      <c r="M202" s="212" t="s">
        <v>3</v>
      </c>
      <c r="N202" s="163" t="s">
        <v>42</v>
      </c>
      <c r="P202" s="164">
        <f>O202*H202</f>
        <v>0</v>
      </c>
      <c r="Q202" s="164">
        <v>0</v>
      </c>
      <c r="R202" s="164">
        <f>Q202*H202</f>
        <v>0</v>
      </c>
      <c r="S202" s="164">
        <v>0</v>
      </c>
      <c r="T202" s="165">
        <f>S202*H202</f>
        <v>0</v>
      </c>
      <c r="AR202" s="166" t="s">
        <v>183</v>
      </c>
      <c r="AT202" s="166" t="s">
        <v>178</v>
      </c>
      <c r="AU202" s="166" t="s">
        <v>79</v>
      </c>
      <c r="AY202" s="92" t="s">
        <v>176</v>
      </c>
      <c r="BE202" s="167">
        <f>IF(N202="základní",J202,0)</f>
        <v>0</v>
      </c>
      <c r="BF202" s="167">
        <f>IF(N202="snížená",J202,0)</f>
        <v>0</v>
      </c>
      <c r="BG202" s="167">
        <f>IF(N202="zákl. přenesená",J202,0)</f>
        <v>0</v>
      </c>
      <c r="BH202" s="167">
        <f>IF(N202="sníž. přenesená",J202,0)</f>
        <v>0</v>
      </c>
      <c r="BI202" s="167">
        <f>IF(N202="nulová",J202,0)</f>
        <v>0</v>
      </c>
      <c r="BJ202" s="92" t="s">
        <v>15</v>
      </c>
      <c r="BK202" s="167">
        <f>ROUND(I202*H202,2)</f>
        <v>0</v>
      </c>
      <c r="BL202" s="92" t="s">
        <v>183</v>
      </c>
      <c r="BM202" s="166" t="s">
        <v>1582</v>
      </c>
    </row>
    <row r="203" spans="2:65" s="99" customFormat="1" ht="16.5" customHeight="1">
      <c r="B203" s="100"/>
      <c r="C203" s="206" t="s">
        <v>1048</v>
      </c>
      <c r="D203" s="206" t="s">
        <v>178</v>
      </c>
      <c r="E203" s="207" t="s">
        <v>3112</v>
      </c>
      <c r="F203" s="208" t="s">
        <v>3113</v>
      </c>
      <c r="G203" s="209" t="s">
        <v>437</v>
      </c>
      <c r="H203" s="210">
        <v>1</v>
      </c>
      <c r="I203" s="4"/>
      <c r="J203" s="211">
        <f>ROUND(I203*H203,2)</f>
        <v>0</v>
      </c>
      <c r="K203" s="208" t="s">
        <v>3</v>
      </c>
      <c r="L203" s="100"/>
      <c r="M203" s="212" t="s">
        <v>3</v>
      </c>
      <c r="N203" s="163" t="s">
        <v>42</v>
      </c>
      <c r="P203" s="164">
        <f>O203*H203</f>
        <v>0</v>
      </c>
      <c r="Q203" s="164">
        <v>0</v>
      </c>
      <c r="R203" s="164">
        <f>Q203*H203</f>
        <v>0</v>
      </c>
      <c r="S203" s="164">
        <v>0</v>
      </c>
      <c r="T203" s="165">
        <f>S203*H203</f>
        <v>0</v>
      </c>
      <c r="AR203" s="166" t="s">
        <v>183</v>
      </c>
      <c r="AT203" s="166" t="s">
        <v>178</v>
      </c>
      <c r="AU203" s="166" t="s">
        <v>79</v>
      </c>
      <c r="AY203" s="92" t="s">
        <v>176</v>
      </c>
      <c r="BE203" s="167">
        <f>IF(N203="základní",J203,0)</f>
        <v>0</v>
      </c>
      <c r="BF203" s="167">
        <f>IF(N203="snížená",J203,0)</f>
        <v>0</v>
      </c>
      <c r="BG203" s="167">
        <f>IF(N203="zákl. přenesená",J203,0)</f>
        <v>0</v>
      </c>
      <c r="BH203" s="167">
        <f>IF(N203="sníž. přenesená",J203,0)</f>
        <v>0</v>
      </c>
      <c r="BI203" s="167">
        <f>IF(N203="nulová",J203,0)</f>
        <v>0</v>
      </c>
      <c r="BJ203" s="92" t="s">
        <v>15</v>
      </c>
      <c r="BK203" s="167">
        <f>ROUND(I203*H203,2)</f>
        <v>0</v>
      </c>
      <c r="BL203" s="92" t="s">
        <v>183</v>
      </c>
      <c r="BM203" s="166" t="s">
        <v>1591</v>
      </c>
    </row>
    <row r="204" spans="2:65" s="99" customFormat="1" ht="16.5" customHeight="1">
      <c r="B204" s="100"/>
      <c r="C204" s="206" t="s">
        <v>1053</v>
      </c>
      <c r="D204" s="206" t="s">
        <v>178</v>
      </c>
      <c r="E204" s="207" t="s">
        <v>3114</v>
      </c>
      <c r="F204" s="208" t="s">
        <v>3115</v>
      </c>
      <c r="G204" s="209" t="s">
        <v>437</v>
      </c>
      <c r="H204" s="210">
        <v>1</v>
      </c>
      <c r="I204" s="4"/>
      <c r="J204" s="211">
        <f>ROUND(I204*H204,2)</f>
        <v>0</v>
      </c>
      <c r="K204" s="208" t="s">
        <v>3</v>
      </c>
      <c r="L204" s="100"/>
      <c r="M204" s="212" t="s">
        <v>3</v>
      </c>
      <c r="N204" s="163" t="s">
        <v>42</v>
      </c>
      <c r="P204" s="164">
        <f>O204*H204</f>
        <v>0</v>
      </c>
      <c r="Q204" s="164">
        <v>0</v>
      </c>
      <c r="R204" s="164">
        <f>Q204*H204</f>
        <v>0</v>
      </c>
      <c r="S204" s="164">
        <v>0</v>
      </c>
      <c r="T204" s="165">
        <f>S204*H204</f>
        <v>0</v>
      </c>
      <c r="AR204" s="166" t="s">
        <v>183</v>
      </c>
      <c r="AT204" s="166" t="s">
        <v>178</v>
      </c>
      <c r="AU204" s="166" t="s">
        <v>79</v>
      </c>
      <c r="AY204" s="92" t="s">
        <v>176</v>
      </c>
      <c r="BE204" s="167">
        <f>IF(N204="základní",J204,0)</f>
        <v>0</v>
      </c>
      <c r="BF204" s="167">
        <f>IF(N204="snížená",J204,0)</f>
        <v>0</v>
      </c>
      <c r="BG204" s="167">
        <f>IF(N204="zákl. přenesená",J204,0)</f>
        <v>0</v>
      </c>
      <c r="BH204" s="167">
        <f>IF(N204="sníž. přenesená",J204,0)</f>
        <v>0</v>
      </c>
      <c r="BI204" s="167">
        <f>IF(N204="nulová",J204,0)</f>
        <v>0</v>
      </c>
      <c r="BJ204" s="92" t="s">
        <v>15</v>
      </c>
      <c r="BK204" s="167">
        <f>ROUND(I204*H204,2)</f>
        <v>0</v>
      </c>
      <c r="BL204" s="92" t="s">
        <v>183</v>
      </c>
      <c r="BM204" s="166" t="s">
        <v>1607</v>
      </c>
    </row>
    <row r="205" spans="2:63" s="151" customFormat="1" ht="22.9" customHeight="1">
      <c r="B205" s="152"/>
      <c r="D205" s="153" t="s">
        <v>70</v>
      </c>
      <c r="E205" s="161" t="s">
        <v>3116</v>
      </c>
      <c r="F205" s="161" t="s">
        <v>3117</v>
      </c>
      <c r="I205" s="3"/>
      <c r="J205" s="162">
        <f>BK205</f>
        <v>0</v>
      </c>
      <c r="L205" s="152"/>
      <c r="M205" s="156"/>
      <c r="P205" s="157">
        <f>SUM(P206:P207)</f>
        <v>0</v>
      </c>
      <c r="R205" s="157">
        <f>SUM(R206:R207)</f>
        <v>0</v>
      </c>
      <c r="T205" s="158">
        <f>SUM(T206:T207)</f>
        <v>0</v>
      </c>
      <c r="AR205" s="153" t="s">
        <v>15</v>
      </c>
      <c r="AT205" s="159" t="s">
        <v>70</v>
      </c>
      <c r="AU205" s="159" t="s">
        <v>15</v>
      </c>
      <c r="AY205" s="153" t="s">
        <v>176</v>
      </c>
      <c r="BK205" s="160">
        <f>SUM(BK206:BK207)</f>
        <v>0</v>
      </c>
    </row>
    <row r="206" spans="2:65" s="99" customFormat="1" ht="24.2" customHeight="1">
      <c r="B206" s="100"/>
      <c r="C206" s="206" t="s">
        <v>1058</v>
      </c>
      <c r="D206" s="206" t="s">
        <v>178</v>
      </c>
      <c r="E206" s="207" t="s">
        <v>3118</v>
      </c>
      <c r="F206" s="208" t="s">
        <v>3119</v>
      </c>
      <c r="G206" s="209" t="s">
        <v>437</v>
      </c>
      <c r="H206" s="210">
        <v>1</v>
      </c>
      <c r="I206" s="4"/>
      <c r="J206" s="211">
        <f>ROUND(I206*H206,2)</f>
        <v>0</v>
      </c>
      <c r="K206" s="208" t="s">
        <v>3</v>
      </c>
      <c r="L206" s="100"/>
      <c r="M206" s="212" t="s">
        <v>3</v>
      </c>
      <c r="N206" s="163" t="s">
        <v>42</v>
      </c>
      <c r="P206" s="164">
        <f>O206*H206</f>
        <v>0</v>
      </c>
      <c r="Q206" s="164">
        <v>0</v>
      </c>
      <c r="R206" s="164">
        <f>Q206*H206</f>
        <v>0</v>
      </c>
      <c r="S206" s="164">
        <v>0</v>
      </c>
      <c r="T206" s="165">
        <f>S206*H206</f>
        <v>0</v>
      </c>
      <c r="AR206" s="166" t="s">
        <v>183</v>
      </c>
      <c r="AT206" s="166" t="s">
        <v>178</v>
      </c>
      <c r="AU206" s="166" t="s">
        <v>79</v>
      </c>
      <c r="AY206" s="92" t="s">
        <v>176</v>
      </c>
      <c r="BE206" s="167">
        <f>IF(N206="základní",J206,0)</f>
        <v>0</v>
      </c>
      <c r="BF206" s="167">
        <f>IF(N206="snížená",J206,0)</f>
        <v>0</v>
      </c>
      <c r="BG206" s="167">
        <f>IF(N206="zákl. přenesená",J206,0)</f>
        <v>0</v>
      </c>
      <c r="BH206" s="167">
        <f>IF(N206="sníž. přenesená",J206,0)</f>
        <v>0</v>
      </c>
      <c r="BI206" s="167">
        <f>IF(N206="nulová",J206,0)</f>
        <v>0</v>
      </c>
      <c r="BJ206" s="92" t="s">
        <v>15</v>
      </c>
      <c r="BK206" s="167">
        <f>ROUND(I206*H206,2)</f>
        <v>0</v>
      </c>
      <c r="BL206" s="92" t="s">
        <v>183</v>
      </c>
      <c r="BM206" s="166" t="s">
        <v>1617</v>
      </c>
    </row>
    <row r="207" spans="2:65" s="99" customFormat="1" ht="16.5" customHeight="1">
      <c r="B207" s="100"/>
      <c r="C207" s="206" t="s">
        <v>1061</v>
      </c>
      <c r="D207" s="206" t="s">
        <v>178</v>
      </c>
      <c r="E207" s="207" t="s">
        <v>3120</v>
      </c>
      <c r="F207" s="208" t="s">
        <v>3115</v>
      </c>
      <c r="G207" s="209" t="s">
        <v>437</v>
      </c>
      <c r="H207" s="210">
        <v>1</v>
      </c>
      <c r="I207" s="4"/>
      <c r="J207" s="211">
        <f>ROUND(I207*H207,2)</f>
        <v>0</v>
      </c>
      <c r="K207" s="208" t="s">
        <v>3</v>
      </c>
      <c r="L207" s="100"/>
      <c r="M207" s="212" t="s">
        <v>3</v>
      </c>
      <c r="N207" s="163" t="s">
        <v>42</v>
      </c>
      <c r="P207" s="164">
        <f>O207*H207</f>
        <v>0</v>
      </c>
      <c r="Q207" s="164">
        <v>0</v>
      </c>
      <c r="R207" s="164">
        <f>Q207*H207</f>
        <v>0</v>
      </c>
      <c r="S207" s="164">
        <v>0</v>
      </c>
      <c r="T207" s="165">
        <f>S207*H207</f>
        <v>0</v>
      </c>
      <c r="AR207" s="166" t="s">
        <v>183</v>
      </c>
      <c r="AT207" s="166" t="s">
        <v>178</v>
      </c>
      <c r="AU207" s="166" t="s">
        <v>79</v>
      </c>
      <c r="AY207" s="92" t="s">
        <v>176</v>
      </c>
      <c r="BE207" s="167">
        <f>IF(N207="základní",J207,0)</f>
        <v>0</v>
      </c>
      <c r="BF207" s="167">
        <f>IF(N207="snížená",J207,0)</f>
        <v>0</v>
      </c>
      <c r="BG207" s="167">
        <f>IF(N207="zákl. přenesená",J207,0)</f>
        <v>0</v>
      </c>
      <c r="BH207" s="167">
        <f>IF(N207="sníž. přenesená",J207,0)</f>
        <v>0</v>
      </c>
      <c r="BI207" s="167">
        <f>IF(N207="nulová",J207,0)</f>
        <v>0</v>
      </c>
      <c r="BJ207" s="92" t="s">
        <v>15</v>
      </c>
      <c r="BK207" s="167">
        <f>ROUND(I207*H207,2)</f>
        <v>0</v>
      </c>
      <c r="BL207" s="92" t="s">
        <v>183</v>
      </c>
      <c r="BM207" s="166" t="s">
        <v>1625</v>
      </c>
    </row>
    <row r="208" spans="2:63" s="151" customFormat="1" ht="22.9" customHeight="1">
      <c r="B208" s="152"/>
      <c r="D208" s="153" t="s">
        <v>70</v>
      </c>
      <c r="E208" s="161" t="s">
        <v>3121</v>
      </c>
      <c r="F208" s="161" t="s">
        <v>3122</v>
      </c>
      <c r="I208" s="3"/>
      <c r="J208" s="162">
        <f>BK208</f>
        <v>0</v>
      </c>
      <c r="L208" s="152"/>
      <c r="M208" s="156"/>
      <c r="P208" s="157">
        <f>SUM(P209:P213)</f>
        <v>0</v>
      </c>
      <c r="R208" s="157">
        <f>SUM(R209:R213)</f>
        <v>0</v>
      </c>
      <c r="T208" s="158">
        <f>SUM(T209:T213)</f>
        <v>0</v>
      </c>
      <c r="AR208" s="153" t="s">
        <v>15</v>
      </c>
      <c r="AT208" s="159" t="s">
        <v>70</v>
      </c>
      <c r="AU208" s="159" t="s">
        <v>15</v>
      </c>
      <c r="AY208" s="153" t="s">
        <v>176</v>
      </c>
      <c r="BK208" s="160">
        <f>SUM(BK209:BK213)</f>
        <v>0</v>
      </c>
    </row>
    <row r="209" spans="2:65" s="99" customFormat="1" ht="16.5" customHeight="1">
      <c r="B209" s="100"/>
      <c r="C209" s="206" t="s">
        <v>1063</v>
      </c>
      <c r="D209" s="206" t="s">
        <v>178</v>
      </c>
      <c r="E209" s="207" t="s">
        <v>3123</v>
      </c>
      <c r="F209" s="208" t="s">
        <v>3124</v>
      </c>
      <c r="G209" s="209" t="s">
        <v>3125</v>
      </c>
      <c r="H209" s="210">
        <v>480</v>
      </c>
      <c r="I209" s="4"/>
      <c r="J209" s="211">
        <f>ROUND(I209*H209,2)</f>
        <v>0</v>
      </c>
      <c r="K209" s="208" t="s">
        <v>3</v>
      </c>
      <c r="L209" s="100"/>
      <c r="M209" s="212" t="s">
        <v>3</v>
      </c>
      <c r="N209" s="163" t="s">
        <v>42</v>
      </c>
      <c r="P209" s="164">
        <f>O209*H209</f>
        <v>0</v>
      </c>
      <c r="Q209" s="164">
        <v>0</v>
      </c>
      <c r="R209" s="164">
        <f>Q209*H209</f>
        <v>0</v>
      </c>
      <c r="S209" s="164">
        <v>0</v>
      </c>
      <c r="T209" s="165">
        <f>S209*H209</f>
        <v>0</v>
      </c>
      <c r="AR209" s="166" t="s">
        <v>183</v>
      </c>
      <c r="AT209" s="166" t="s">
        <v>178</v>
      </c>
      <c r="AU209" s="166" t="s">
        <v>79</v>
      </c>
      <c r="AY209" s="92" t="s">
        <v>176</v>
      </c>
      <c r="BE209" s="167">
        <f>IF(N209="základní",J209,0)</f>
        <v>0</v>
      </c>
      <c r="BF209" s="167">
        <f>IF(N209="snížená",J209,0)</f>
        <v>0</v>
      </c>
      <c r="BG209" s="167">
        <f>IF(N209="zákl. přenesená",J209,0)</f>
        <v>0</v>
      </c>
      <c r="BH209" s="167">
        <f>IF(N209="sníž. přenesená",J209,0)</f>
        <v>0</v>
      </c>
      <c r="BI209" s="167">
        <f>IF(N209="nulová",J209,0)</f>
        <v>0</v>
      </c>
      <c r="BJ209" s="92" t="s">
        <v>15</v>
      </c>
      <c r="BK209" s="167">
        <f>ROUND(I209*H209,2)</f>
        <v>0</v>
      </c>
      <c r="BL209" s="92" t="s">
        <v>183</v>
      </c>
      <c r="BM209" s="166" t="s">
        <v>1637</v>
      </c>
    </row>
    <row r="210" spans="2:65" s="99" customFormat="1" ht="16.5" customHeight="1">
      <c r="B210" s="100"/>
      <c r="C210" s="206" t="s">
        <v>1066</v>
      </c>
      <c r="D210" s="206" t="s">
        <v>178</v>
      </c>
      <c r="E210" s="207" t="s">
        <v>3126</v>
      </c>
      <c r="F210" s="208" t="s">
        <v>3127</v>
      </c>
      <c r="G210" s="209" t="s">
        <v>3125</v>
      </c>
      <c r="H210" s="210">
        <v>210</v>
      </c>
      <c r="I210" s="4"/>
      <c r="J210" s="211">
        <f>ROUND(I210*H210,2)</f>
        <v>0</v>
      </c>
      <c r="K210" s="208" t="s">
        <v>3</v>
      </c>
      <c r="L210" s="100"/>
      <c r="M210" s="212" t="s">
        <v>3</v>
      </c>
      <c r="N210" s="163" t="s">
        <v>42</v>
      </c>
      <c r="P210" s="164">
        <f>O210*H210</f>
        <v>0</v>
      </c>
      <c r="Q210" s="164">
        <v>0</v>
      </c>
      <c r="R210" s="164">
        <f>Q210*H210</f>
        <v>0</v>
      </c>
      <c r="S210" s="164">
        <v>0</v>
      </c>
      <c r="T210" s="165">
        <f>S210*H210</f>
        <v>0</v>
      </c>
      <c r="AR210" s="166" t="s">
        <v>183</v>
      </c>
      <c r="AT210" s="166" t="s">
        <v>178</v>
      </c>
      <c r="AU210" s="166" t="s">
        <v>79</v>
      </c>
      <c r="AY210" s="92" t="s">
        <v>176</v>
      </c>
      <c r="BE210" s="167">
        <f>IF(N210="základní",J210,0)</f>
        <v>0</v>
      </c>
      <c r="BF210" s="167">
        <f>IF(N210="snížená",J210,0)</f>
        <v>0</v>
      </c>
      <c r="BG210" s="167">
        <f>IF(N210="zákl. přenesená",J210,0)</f>
        <v>0</v>
      </c>
      <c r="BH210" s="167">
        <f>IF(N210="sníž. přenesená",J210,0)</f>
        <v>0</v>
      </c>
      <c r="BI210" s="167">
        <f>IF(N210="nulová",J210,0)</f>
        <v>0</v>
      </c>
      <c r="BJ210" s="92" t="s">
        <v>15</v>
      </c>
      <c r="BK210" s="167">
        <f>ROUND(I210*H210,2)</f>
        <v>0</v>
      </c>
      <c r="BL210" s="92" t="s">
        <v>183</v>
      </c>
      <c r="BM210" s="166" t="s">
        <v>1645</v>
      </c>
    </row>
    <row r="211" spans="2:65" s="99" customFormat="1" ht="16.5" customHeight="1">
      <c r="B211" s="100"/>
      <c r="C211" s="206" t="s">
        <v>1072</v>
      </c>
      <c r="D211" s="206" t="s">
        <v>178</v>
      </c>
      <c r="E211" s="207" t="s">
        <v>3128</v>
      </c>
      <c r="F211" s="208" t="s">
        <v>3129</v>
      </c>
      <c r="G211" s="209" t="s">
        <v>437</v>
      </c>
      <c r="H211" s="210">
        <v>1</v>
      </c>
      <c r="I211" s="4"/>
      <c r="J211" s="211">
        <f>ROUND(I211*H211,2)</f>
        <v>0</v>
      </c>
      <c r="K211" s="208" t="s">
        <v>3</v>
      </c>
      <c r="L211" s="100"/>
      <c r="M211" s="212" t="s">
        <v>3</v>
      </c>
      <c r="N211" s="163" t="s">
        <v>42</v>
      </c>
      <c r="P211" s="164">
        <f>O211*H211</f>
        <v>0</v>
      </c>
      <c r="Q211" s="164">
        <v>0</v>
      </c>
      <c r="R211" s="164">
        <f>Q211*H211</f>
        <v>0</v>
      </c>
      <c r="S211" s="164">
        <v>0</v>
      </c>
      <c r="T211" s="165">
        <f>S211*H211</f>
        <v>0</v>
      </c>
      <c r="AR211" s="166" t="s">
        <v>183</v>
      </c>
      <c r="AT211" s="166" t="s">
        <v>178</v>
      </c>
      <c r="AU211" s="166" t="s">
        <v>79</v>
      </c>
      <c r="AY211" s="92" t="s">
        <v>176</v>
      </c>
      <c r="BE211" s="167">
        <f>IF(N211="základní",J211,0)</f>
        <v>0</v>
      </c>
      <c r="BF211" s="167">
        <f>IF(N211="snížená",J211,0)</f>
        <v>0</v>
      </c>
      <c r="BG211" s="167">
        <f>IF(N211="zákl. přenesená",J211,0)</f>
        <v>0</v>
      </c>
      <c r="BH211" s="167">
        <f>IF(N211="sníž. přenesená",J211,0)</f>
        <v>0</v>
      </c>
      <c r="BI211" s="167">
        <f>IF(N211="nulová",J211,0)</f>
        <v>0</v>
      </c>
      <c r="BJ211" s="92" t="s">
        <v>15</v>
      </c>
      <c r="BK211" s="167">
        <f>ROUND(I211*H211,2)</f>
        <v>0</v>
      </c>
      <c r="BL211" s="92" t="s">
        <v>183</v>
      </c>
      <c r="BM211" s="166" t="s">
        <v>1653</v>
      </c>
    </row>
    <row r="212" spans="2:65" s="99" customFormat="1" ht="16.5" customHeight="1">
      <c r="B212" s="100"/>
      <c r="C212" s="206" t="s">
        <v>1077</v>
      </c>
      <c r="D212" s="206" t="s">
        <v>178</v>
      </c>
      <c r="E212" s="207" t="s">
        <v>3130</v>
      </c>
      <c r="F212" s="208" t="s">
        <v>3131</v>
      </c>
      <c r="G212" s="209" t="s">
        <v>437</v>
      </c>
      <c r="H212" s="210">
        <v>1</v>
      </c>
      <c r="I212" s="4"/>
      <c r="J212" s="211">
        <f>ROUND(I212*H212,2)</f>
        <v>0</v>
      </c>
      <c r="K212" s="208" t="s">
        <v>3</v>
      </c>
      <c r="L212" s="100"/>
      <c r="M212" s="212" t="s">
        <v>3</v>
      </c>
      <c r="N212" s="163" t="s">
        <v>42</v>
      </c>
      <c r="P212" s="164">
        <f>O212*H212</f>
        <v>0</v>
      </c>
      <c r="Q212" s="164">
        <v>0</v>
      </c>
      <c r="R212" s="164">
        <f>Q212*H212</f>
        <v>0</v>
      </c>
      <c r="S212" s="164">
        <v>0</v>
      </c>
      <c r="T212" s="165">
        <f>S212*H212</f>
        <v>0</v>
      </c>
      <c r="AR212" s="166" t="s">
        <v>183</v>
      </c>
      <c r="AT212" s="166" t="s">
        <v>178</v>
      </c>
      <c r="AU212" s="166" t="s">
        <v>79</v>
      </c>
      <c r="AY212" s="92" t="s">
        <v>176</v>
      </c>
      <c r="BE212" s="167">
        <f>IF(N212="základní",J212,0)</f>
        <v>0</v>
      </c>
      <c r="BF212" s="167">
        <f>IF(N212="snížená",J212,0)</f>
        <v>0</v>
      </c>
      <c r="BG212" s="167">
        <f>IF(N212="zákl. přenesená",J212,0)</f>
        <v>0</v>
      </c>
      <c r="BH212" s="167">
        <f>IF(N212="sníž. přenesená",J212,0)</f>
        <v>0</v>
      </c>
      <c r="BI212" s="167">
        <f>IF(N212="nulová",J212,0)</f>
        <v>0</v>
      </c>
      <c r="BJ212" s="92" t="s">
        <v>15</v>
      </c>
      <c r="BK212" s="167">
        <f>ROUND(I212*H212,2)</f>
        <v>0</v>
      </c>
      <c r="BL212" s="92" t="s">
        <v>183</v>
      </c>
      <c r="BM212" s="166" t="s">
        <v>1661</v>
      </c>
    </row>
    <row r="213" spans="2:65" s="99" customFormat="1" ht="16.5" customHeight="1">
      <c r="B213" s="100"/>
      <c r="C213" s="206" t="s">
        <v>1080</v>
      </c>
      <c r="D213" s="206" t="s">
        <v>178</v>
      </c>
      <c r="E213" s="207" t="s">
        <v>3132</v>
      </c>
      <c r="F213" s="208" t="s">
        <v>3133</v>
      </c>
      <c r="G213" s="209" t="s">
        <v>437</v>
      </c>
      <c r="H213" s="210">
        <v>1</v>
      </c>
      <c r="I213" s="4"/>
      <c r="J213" s="211">
        <f>ROUND(I213*H213,2)</f>
        <v>0</v>
      </c>
      <c r="K213" s="208" t="s">
        <v>3</v>
      </c>
      <c r="L213" s="100"/>
      <c r="M213" s="220" t="s">
        <v>3</v>
      </c>
      <c r="N213" s="221" t="s">
        <v>42</v>
      </c>
      <c r="O213" s="203"/>
      <c r="P213" s="222">
        <f>O213*H213</f>
        <v>0</v>
      </c>
      <c r="Q213" s="222">
        <v>0</v>
      </c>
      <c r="R213" s="222">
        <f>Q213*H213</f>
        <v>0</v>
      </c>
      <c r="S213" s="222">
        <v>0</v>
      </c>
      <c r="T213" s="223">
        <f>S213*H213</f>
        <v>0</v>
      </c>
      <c r="AR213" s="166" t="s">
        <v>183</v>
      </c>
      <c r="AT213" s="166" t="s">
        <v>178</v>
      </c>
      <c r="AU213" s="166" t="s">
        <v>79</v>
      </c>
      <c r="AY213" s="92" t="s">
        <v>176</v>
      </c>
      <c r="BE213" s="167">
        <f>IF(N213="základní",J213,0)</f>
        <v>0</v>
      </c>
      <c r="BF213" s="167">
        <f>IF(N213="snížená",J213,0)</f>
        <v>0</v>
      </c>
      <c r="BG213" s="167">
        <f>IF(N213="zákl. přenesená",J213,0)</f>
        <v>0</v>
      </c>
      <c r="BH213" s="167">
        <f>IF(N213="sníž. přenesená",J213,0)</f>
        <v>0</v>
      </c>
      <c r="BI213" s="167">
        <f>IF(N213="nulová",J213,0)</f>
        <v>0</v>
      </c>
      <c r="BJ213" s="92" t="s">
        <v>15</v>
      </c>
      <c r="BK213" s="167">
        <f>ROUND(I213*H213,2)</f>
        <v>0</v>
      </c>
      <c r="BL213" s="92" t="s">
        <v>183</v>
      </c>
      <c r="BM213" s="166" t="s">
        <v>1669</v>
      </c>
    </row>
    <row r="214" spans="2:12" s="99" customFormat="1" ht="6.95" customHeight="1">
      <c r="B214" s="119"/>
      <c r="C214" s="120"/>
      <c r="D214" s="120"/>
      <c r="E214" s="120"/>
      <c r="F214" s="120"/>
      <c r="G214" s="120"/>
      <c r="H214" s="120"/>
      <c r="I214" s="120"/>
      <c r="J214" s="120"/>
      <c r="K214" s="120"/>
      <c r="L214" s="100"/>
    </row>
  </sheetData>
  <sheetProtection algorithmName="SHA-512" hashValue="mDykK7A0DkuLGiU6+WVB6HcOAEq6EwG/019S/6ISV0yJN/MTScq4U2rv7iHKtxLsDJsYJdCZXLhnwjii5aAM+g==" saltValue="Zx/5X10yWXiZ3bn/iUTy1g==" spinCount="100000" sheet="1" objects="1" scenarios="1"/>
  <autoFilter ref="C93:K213"/>
  <mergeCells count="12">
    <mergeCell ref="E86:H86"/>
    <mergeCell ref="L2:V2"/>
    <mergeCell ref="E50:H50"/>
    <mergeCell ref="E52:H52"/>
    <mergeCell ref="E54:H54"/>
    <mergeCell ref="E82:H82"/>
    <mergeCell ref="E84:H8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61"/>
  <sheetViews>
    <sheetView showGridLines="0" workbookViewId="0" topLeftCell="A82">
      <selection activeCell="I99" sqref="I99:I260"/>
    </sheetView>
  </sheetViews>
  <sheetFormatPr defaultColWidth="9.140625" defaultRowHeight="12"/>
  <cols>
    <col min="1" max="1" width="8.28125" style="91" customWidth="1"/>
    <col min="2" max="2" width="1.1484375" style="91" customWidth="1"/>
    <col min="3" max="3" width="4.140625" style="91" customWidth="1"/>
    <col min="4" max="4" width="4.28125" style="91" customWidth="1"/>
    <col min="5" max="5" width="17.140625" style="91" customWidth="1"/>
    <col min="6" max="6" width="50.8515625" style="91" customWidth="1"/>
    <col min="7" max="7" width="7.421875" style="91" customWidth="1"/>
    <col min="8" max="8" width="14.00390625" style="91" customWidth="1"/>
    <col min="9" max="9" width="15.8515625" style="91" customWidth="1"/>
    <col min="10" max="11" width="22.28125" style="91" customWidth="1"/>
    <col min="12" max="12" width="9.28125" style="91" customWidth="1"/>
    <col min="13" max="13" width="10.8515625" style="91" hidden="1" customWidth="1"/>
    <col min="14" max="14" width="9.28125" style="91" hidden="1" customWidth="1"/>
    <col min="15" max="20" width="14.140625" style="91" hidden="1" customWidth="1"/>
    <col min="21" max="21" width="16.28125" style="91" hidden="1" customWidth="1"/>
    <col min="22" max="22" width="12.28125" style="91" customWidth="1"/>
    <col min="23" max="23" width="16.28125" style="91" customWidth="1"/>
    <col min="24" max="24" width="12.28125" style="91" customWidth="1"/>
    <col min="25" max="25" width="15.00390625" style="91" customWidth="1"/>
    <col min="26" max="26" width="11.00390625" style="91" customWidth="1"/>
    <col min="27" max="27" width="15.00390625" style="91" customWidth="1"/>
    <col min="28" max="28" width="16.28125" style="91" customWidth="1"/>
    <col min="29" max="29" width="11.00390625" style="91" customWidth="1"/>
    <col min="30" max="30" width="15.00390625" style="91" customWidth="1"/>
    <col min="31" max="31" width="16.28125" style="91" customWidth="1"/>
    <col min="32" max="43" width="9.28125" style="91" customWidth="1"/>
    <col min="44" max="65" width="9.28125" style="91" hidden="1" customWidth="1"/>
    <col min="66" max="16384" width="9.28125" style="91" customWidth="1"/>
  </cols>
  <sheetData>
    <row r="1" ht="12"/>
    <row r="2" spans="12:46" ht="36.95" customHeight="1">
      <c r="L2" s="285" t="s">
        <v>6</v>
      </c>
      <c r="M2" s="286"/>
      <c r="N2" s="286"/>
      <c r="O2" s="286"/>
      <c r="P2" s="286"/>
      <c r="Q2" s="286"/>
      <c r="R2" s="286"/>
      <c r="S2" s="286"/>
      <c r="T2" s="286"/>
      <c r="U2" s="286"/>
      <c r="V2" s="286"/>
      <c r="AT2" s="92" t="s">
        <v>93</v>
      </c>
    </row>
    <row r="3" spans="2:46" ht="6.95" customHeight="1">
      <c r="B3" s="93"/>
      <c r="C3" s="94"/>
      <c r="D3" s="94"/>
      <c r="E3" s="94"/>
      <c r="F3" s="94"/>
      <c r="G3" s="94"/>
      <c r="H3" s="94"/>
      <c r="I3" s="94"/>
      <c r="J3" s="94"/>
      <c r="K3" s="94"/>
      <c r="L3" s="95"/>
      <c r="AT3" s="92" t="s">
        <v>79</v>
      </c>
    </row>
    <row r="4" spans="2:46" ht="24.95" customHeight="1">
      <c r="B4" s="95"/>
      <c r="D4" s="96" t="s">
        <v>121</v>
      </c>
      <c r="L4" s="95"/>
      <c r="M4" s="97" t="s">
        <v>11</v>
      </c>
      <c r="AT4" s="92" t="s">
        <v>4</v>
      </c>
    </row>
    <row r="5" spans="2:12" ht="6.95" customHeight="1">
      <c r="B5" s="95"/>
      <c r="L5" s="95"/>
    </row>
    <row r="6" spans="2:12" ht="12" customHeight="1">
      <c r="B6" s="95"/>
      <c r="D6" s="98" t="s">
        <v>17</v>
      </c>
      <c r="L6" s="95"/>
    </row>
    <row r="7" spans="2:12" ht="16.5" customHeight="1">
      <c r="B7" s="95"/>
      <c r="E7" s="321" t="str">
        <f>'Rekapitulace stavby'!K6</f>
        <v>Infekce Nemocnice Tábor, a.s.</v>
      </c>
      <c r="F7" s="322"/>
      <c r="G7" s="322"/>
      <c r="H7" s="322"/>
      <c r="L7" s="95"/>
    </row>
    <row r="8" spans="2:12" ht="12" customHeight="1">
      <c r="B8" s="95"/>
      <c r="D8" s="98" t="s">
        <v>122</v>
      </c>
      <c r="L8" s="95"/>
    </row>
    <row r="9" spans="2:12" s="99" customFormat="1" ht="16.5" customHeight="1">
      <c r="B9" s="100"/>
      <c r="E9" s="321" t="s">
        <v>123</v>
      </c>
      <c r="F9" s="320"/>
      <c r="G9" s="320"/>
      <c r="H9" s="320"/>
      <c r="L9" s="100"/>
    </row>
    <row r="10" spans="2:12" s="99" customFormat="1" ht="12" customHeight="1">
      <c r="B10" s="100"/>
      <c r="D10" s="98" t="s">
        <v>124</v>
      </c>
      <c r="L10" s="100"/>
    </row>
    <row r="11" spans="2:12" s="99" customFormat="1" ht="16.5" customHeight="1">
      <c r="B11" s="100"/>
      <c r="E11" s="316" t="s">
        <v>3134</v>
      </c>
      <c r="F11" s="320"/>
      <c r="G11" s="320"/>
      <c r="H11" s="320"/>
      <c r="L11" s="100"/>
    </row>
    <row r="12" spans="2:12" s="99" customFormat="1" ht="12">
      <c r="B12" s="100"/>
      <c r="L12" s="100"/>
    </row>
    <row r="13" spans="2:12" s="99" customFormat="1" ht="12" customHeight="1">
      <c r="B13" s="100"/>
      <c r="D13" s="98" t="s">
        <v>19</v>
      </c>
      <c r="F13" s="101" t="s">
        <v>3</v>
      </c>
      <c r="I13" s="98" t="s">
        <v>20</v>
      </c>
      <c r="J13" s="101" t="s">
        <v>3</v>
      </c>
      <c r="L13" s="100"/>
    </row>
    <row r="14" spans="2:12" s="99" customFormat="1" ht="12" customHeight="1">
      <c r="B14" s="100"/>
      <c r="D14" s="98" t="s">
        <v>21</v>
      </c>
      <c r="F14" s="101" t="s">
        <v>22</v>
      </c>
      <c r="I14" s="98" t="s">
        <v>23</v>
      </c>
      <c r="J14" s="102" t="str">
        <f>'Rekapitulace stavby'!AN8</f>
        <v>12. 4. 2023</v>
      </c>
      <c r="L14" s="100"/>
    </row>
    <row r="15" spans="2:12" s="99" customFormat="1" ht="10.9" customHeight="1">
      <c r="B15" s="100"/>
      <c r="L15" s="100"/>
    </row>
    <row r="16" spans="2:12" s="99" customFormat="1" ht="12" customHeight="1">
      <c r="B16" s="100"/>
      <c r="D16" s="98" t="s">
        <v>25</v>
      </c>
      <c r="I16" s="98" t="s">
        <v>26</v>
      </c>
      <c r="J16" s="101" t="str">
        <f>IF('Rekapitulace stavby'!AN10="","",'Rekapitulace stavby'!AN10)</f>
        <v/>
      </c>
      <c r="L16" s="100"/>
    </row>
    <row r="17" spans="2:12" s="99" customFormat="1" ht="18" customHeight="1">
      <c r="B17" s="100"/>
      <c r="E17" s="101" t="str">
        <f>IF('Rekapitulace stavby'!E11="","",'Rekapitulace stavby'!E11)</f>
        <v>Nemocnice Tábor, a.s.</v>
      </c>
      <c r="I17" s="98" t="s">
        <v>28</v>
      </c>
      <c r="J17" s="101" t="str">
        <f>IF('Rekapitulace stavby'!AN11="","",'Rekapitulace stavby'!AN11)</f>
        <v/>
      </c>
      <c r="L17" s="100"/>
    </row>
    <row r="18" spans="2:12" s="99" customFormat="1" ht="6.95" customHeight="1">
      <c r="B18" s="100"/>
      <c r="L18" s="100"/>
    </row>
    <row r="19" spans="2:12" s="99" customFormat="1" ht="12" customHeight="1">
      <c r="B19" s="100"/>
      <c r="D19" s="98" t="s">
        <v>29</v>
      </c>
      <c r="I19" s="98" t="s">
        <v>26</v>
      </c>
      <c r="J19" s="205" t="str">
        <f>'Rekapitulace stavby'!AN13</f>
        <v>Vyplň údaj</v>
      </c>
      <c r="L19" s="100"/>
    </row>
    <row r="20" spans="2:12" s="99" customFormat="1" ht="18" customHeight="1">
      <c r="B20" s="100"/>
      <c r="E20" s="324" t="str">
        <f>'Rekapitulace stavby'!E14</f>
        <v>Vyplň údaj</v>
      </c>
      <c r="F20" s="306"/>
      <c r="G20" s="306"/>
      <c r="H20" s="306"/>
      <c r="I20" s="98" t="s">
        <v>28</v>
      </c>
      <c r="J20" s="205" t="str">
        <f>'Rekapitulace stavby'!AN14</f>
        <v>Vyplň údaj</v>
      </c>
      <c r="L20" s="100"/>
    </row>
    <row r="21" spans="2:12" s="99" customFormat="1" ht="6.95" customHeight="1">
      <c r="B21" s="100"/>
      <c r="L21" s="100"/>
    </row>
    <row r="22" spans="2:12" s="99" customFormat="1" ht="12" customHeight="1">
      <c r="B22" s="100"/>
      <c r="D22" s="98" t="s">
        <v>31</v>
      </c>
      <c r="I22" s="98" t="s">
        <v>26</v>
      </c>
      <c r="J22" s="101" t="str">
        <f>IF('Rekapitulace stavby'!AN16="","",'Rekapitulace stavby'!AN16)</f>
        <v/>
      </c>
      <c r="L22" s="100"/>
    </row>
    <row r="23" spans="2:12" s="99" customFormat="1" ht="18" customHeight="1">
      <c r="B23" s="100"/>
      <c r="E23" s="101" t="str">
        <f>IF('Rekapitulace stavby'!E17="","",'Rekapitulace stavby'!E17)</f>
        <v>AGP nova spol. s r.o.</v>
      </c>
      <c r="I23" s="98" t="s">
        <v>28</v>
      </c>
      <c r="J23" s="101" t="str">
        <f>IF('Rekapitulace stavby'!AN17="","",'Rekapitulace stavby'!AN17)</f>
        <v/>
      </c>
      <c r="L23" s="100"/>
    </row>
    <row r="24" spans="2:12" s="99" customFormat="1" ht="6.95" customHeight="1">
      <c r="B24" s="100"/>
      <c r="L24" s="100"/>
    </row>
    <row r="25" spans="2:12" s="99" customFormat="1" ht="12" customHeight="1">
      <c r="B25" s="100"/>
      <c r="D25" s="98" t="s">
        <v>34</v>
      </c>
      <c r="I25" s="98" t="s">
        <v>26</v>
      </c>
      <c r="J25" s="101" t="str">
        <f>IF('Rekapitulace stavby'!AN19="","",'Rekapitulace stavby'!AN19)</f>
        <v/>
      </c>
      <c r="L25" s="100"/>
    </row>
    <row r="26" spans="2:12" s="99" customFormat="1" ht="18" customHeight="1">
      <c r="B26" s="100"/>
      <c r="E26" s="101" t="str">
        <f>IF('Rekapitulace stavby'!E20="","",'Rekapitulace stavby'!E20)</f>
        <v xml:space="preserve"> </v>
      </c>
      <c r="I26" s="98" t="s">
        <v>28</v>
      </c>
      <c r="J26" s="101" t="str">
        <f>IF('Rekapitulace stavby'!AN20="","",'Rekapitulace stavby'!AN20)</f>
        <v/>
      </c>
      <c r="L26" s="100"/>
    </row>
    <row r="27" spans="2:12" s="99" customFormat="1" ht="6.95" customHeight="1">
      <c r="B27" s="100"/>
      <c r="L27" s="100"/>
    </row>
    <row r="28" spans="2:12" s="99" customFormat="1" ht="12" customHeight="1">
      <c r="B28" s="100"/>
      <c r="D28" s="98" t="s">
        <v>35</v>
      </c>
      <c r="L28" s="100"/>
    </row>
    <row r="29" spans="2:12" s="103" customFormat="1" ht="131.25" customHeight="1">
      <c r="B29" s="104"/>
      <c r="E29" s="310" t="s">
        <v>3135</v>
      </c>
      <c r="F29" s="310"/>
      <c r="G29" s="310"/>
      <c r="H29" s="310"/>
      <c r="L29" s="104"/>
    </row>
    <row r="30" spans="2:12" s="99" customFormat="1" ht="6.95" customHeight="1">
      <c r="B30" s="100"/>
      <c r="L30" s="100"/>
    </row>
    <row r="31" spans="2:12" s="99" customFormat="1" ht="6.95" customHeight="1">
      <c r="B31" s="100"/>
      <c r="D31" s="105"/>
      <c r="E31" s="105"/>
      <c r="F31" s="105"/>
      <c r="G31" s="105"/>
      <c r="H31" s="105"/>
      <c r="I31" s="105"/>
      <c r="J31" s="105"/>
      <c r="K31" s="105"/>
      <c r="L31" s="100"/>
    </row>
    <row r="32" spans="2:12" s="99" customFormat="1" ht="25.35" customHeight="1">
      <c r="B32" s="100"/>
      <c r="D32" s="106" t="s">
        <v>37</v>
      </c>
      <c r="J32" s="107">
        <f>ROUND(J96,2)</f>
        <v>0</v>
      </c>
      <c r="L32" s="100"/>
    </row>
    <row r="33" spans="2:12" s="99" customFormat="1" ht="6.95" customHeight="1">
      <c r="B33" s="100"/>
      <c r="D33" s="105"/>
      <c r="E33" s="105"/>
      <c r="F33" s="105"/>
      <c r="G33" s="105"/>
      <c r="H33" s="105"/>
      <c r="I33" s="105"/>
      <c r="J33" s="105"/>
      <c r="K33" s="105"/>
      <c r="L33" s="100"/>
    </row>
    <row r="34" spans="2:12" s="99" customFormat="1" ht="14.45" customHeight="1">
      <c r="B34" s="100"/>
      <c r="F34" s="108" t="s">
        <v>39</v>
      </c>
      <c r="I34" s="108" t="s">
        <v>38</v>
      </c>
      <c r="J34" s="108" t="s">
        <v>40</v>
      </c>
      <c r="L34" s="100"/>
    </row>
    <row r="35" spans="2:12" s="99" customFormat="1" ht="14.45" customHeight="1">
      <c r="B35" s="100"/>
      <c r="D35" s="109" t="s">
        <v>41</v>
      </c>
      <c r="E35" s="98" t="s">
        <v>42</v>
      </c>
      <c r="F35" s="110">
        <f>ROUND((SUM(BE96:BE260)),2)</f>
        <v>0</v>
      </c>
      <c r="I35" s="111">
        <v>0.21</v>
      </c>
      <c r="J35" s="110">
        <f>ROUND(((SUM(BE96:BE260))*I35),2)</f>
        <v>0</v>
      </c>
      <c r="L35" s="100"/>
    </row>
    <row r="36" spans="2:12" s="99" customFormat="1" ht="14.45" customHeight="1">
      <c r="B36" s="100"/>
      <c r="E36" s="98" t="s">
        <v>43</v>
      </c>
      <c r="F36" s="110">
        <f>ROUND((SUM(BF96:BF260)),2)</f>
        <v>0</v>
      </c>
      <c r="I36" s="111">
        <v>0.15</v>
      </c>
      <c r="J36" s="110">
        <f>ROUND(((SUM(BF96:BF260))*I36),2)</f>
        <v>0</v>
      </c>
      <c r="L36" s="100"/>
    </row>
    <row r="37" spans="2:12" s="99" customFormat="1" ht="14.45" customHeight="1" hidden="1">
      <c r="B37" s="100"/>
      <c r="E37" s="98" t="s">
        <v>44</v>
      </c>
      <c r="F37" s="110">
        <f>ROUND((SUM(BG96:BG260)),2)</f>
        <v>0</v>
      </c>
      <c r="I37" s="111">
        <v>0.21</v>
      </c>
      <c r="J37" s="110">
        <f>0</f>
        <v>0</v>
      </c>
      <c r="L37" s="100"/>
    </row>
    <row r="38" spans="2:12" s="99" customFormat="1" ht="14.45" customHeight="1" hidden="1">
      <c r="B38" s="100"/>
      <c r="E38" s="98" t="s">
        <v>45</v>
      </c>
      <c r="F38" s="110">
        <f>ROUND((SUM(BH96:BH260)),2)</f>
        <v>0</v>
      </c>
      <c r="I38" s="111">
        <v>0.15</v>
      </c>
      <c r="J38" s="110">
        <f>0</f>
        <v>0</v>
      </c>
      <c r="L38" s="100"/>
    </row>
    <row r="39" spans="2:12" s="99" customFormat="1" ht="14.45" customHeight="1" hidden="1">
      <c r="B39" s="100"/>
      <c r="E39" s="98" t="s">
        <v>46</v>
      </c>
      <c r="F39" s="110">
        <f>ROUND((SUM(BI96:BI260)),2)</f>
        <v>0</v>
      </c>
      <c r="I39" s="111">
        <v>0</v>
      </c>
      <c r="J39" s="110">
        <f>0</f>
        <v>0</v>
      </c>
      <c r="L39" s="100"/>
    </row>
    <row r="40" spans="2:12" s="99" customFormat="1" ht="6.95" customHeight="1">
      <c r="B40" s="100"/>
      <c r="L40" s="100"/>
    </row>
    <row r="41" spans="2:12" s="99" customFormat="1" ht="25.35" customHeight="1">
      <c r="B41" s="100"/>
      <c r="C41" s="112"/>
      <c r="D41" s="113" t="s">
        <v>47</v>
      </c>
      <c r="E41" s="114"/>
      <c r="F41" s="114"/>
      <c r="G41" s="115" t="s">
        <v>48</v>
      </c>
      <c r="H41" s="116" t="s">
        <v>49</v>
      </c>
      <c r="I41" s="114"/>
      <c r="J41" s="117">
        <f>SUM(J32:J39)</f>
        <v>0</v>
      </c>
      <c r="K41" s="118"/>
      <c r="L41" s="100"/>
    </row>
    <row r="42" spans="2:12" s="99" customFormat="1" ht="14.45" customHeight="1">
      <c r="B42" s="119"/>
      <c r="C42" s="120"/>
      <c r="D42" s="120"/>
      <c r="E42" s="120"/>
      <c r="F42" s="120"/>
      <c r="G42" s="120"/>
      <c r="H42" s="120"/>
      <c r="I42" s="120"/>
      <c r="J42" s="120"/>
      <c r="K42" s="120"/>
      <c r="L42" s="100"/>
    </row>
    <row r="46" spans="2:12" s="99" customFormat="1" ht="6.95" customHeight="1">
      <c r="B46" s="121"/>
      <c r="C46" s="122"/>
      <c r="D46" s="122"/>
      <c r="E46" s="122"/>
      <c r="F46" s="122"/>
      <c r="G46" s="122"/>
      <c r="H46" s="122"/>
      <c r="I46" s="122"/>
      <c r="J46" s="122"/>
      <c r="K46" s="122"/>
      <c r="L46" s="100"/>
    </row>
    <row r="47" spans="2:12" s="99" customFormat="1" ht="24.95" customHeight="1">
      <c r="B47" s="100"/>
      <c r="C47" s="96" t="s">
        <v>126</v>
      </c>
      <c r="L47" s="100"/>
    </row>
    <row r="48" spans="2:12" s="99" customFormat="1" ht="6.95" customHeight="1">
      <c r="B48" s="100"/>
      <c r="L48" s="100"/>
    </row>
    <row r="49" spans="2:12" s="99" customFormat="1" ht="12" customHeight="1">
      <c r="B49" s="100"/>
      <c r="C49" s="98" t="s">
        <v>17</v>
      </c>
      <c r="L49" s="100"/>
    </row>
    <row r="50" spans="2:12" s="99" customFormat="1" ht="16.5" customHeight="1">
      <c r="B50" s="100"/>
      <c r="E50" s="321" t="str">
        <f>E7</f>
        <v>Infekce Nemocnice Tábor, a.s.</v>
      </c>
      <c r="F50" s="322"/>
      <c r="G50" s="322"/>
      <c r="H50" s="322"/>
      <c r="L50" s="100"/>
    </row>
    <row r="51" spans="2:12" ht="12" customHeight="1">
      <c r="B51" s="95"/>
      <c r="C51" s="98" t="s">
        <v>122</v>
      </c>
      <c r="L51" s="95"/>
    </row>
    <row r="52" spans="2:12" s="99" customFormat="1" ht="16.5" customHeight="1">
      <c r="B52" s="100"/>
      <c r="E52" s="321" t="s">
        <v>123</v>
      </c>
      <c r="F52" s="320"/>
      <c r="G52" s="320"/>
      <c r="H52" s="320"/>
      <c r="L52" s="100"/>
    </row>
    <row r="53" spans="2:12" s="99" customFormat="1" ht="12" customHeight="1">
      <c r="B53" s="100"/>
      <c r="C53" s="98" t="s">
        <v>124</v>
      </c>
      <c r="L53" s="100"/>
    </row>
    <row r="54" spans="2:12" s="99" customFormat="1" ht="16.5" customHeight="1">
      <c r="B54" s="100"/>
      <c r="E54" s="316" t="str">
        <f>E11</f>
        <v>D.1.4.4 - Elektroinstalace</v>
      </c>
      <c r="F54" s="320"/>
      <c r="G54" s="320"/>
      <c r="H54" s="320"/>
      <c r="L54" s="100"/>
    </row>
    <row r="55" spans="2:12" s="99" customFormat="1" ht="6.95" customHeight="1">
      <c r="B55" s="100"/>
      <c r="L55" s="100"/>
    </row>
    <row r="56" spans="2:12" s="99" customFormat="1" ht="12" customHeight="1">
      <c r="B56" s="100"/>
      <c r="C56" s="98" t="s">
        <v>21</v>
      </c>
      <c r="F56" s="101" t="str">
        <f>F14</f>
        <v xml:space="preserve"> </v>
      </c>
      <c r="I56" s="98" t="s">
        <v>23</v>
      </c>
      <c r="J56" s="102" t="str">
        <f>IF(J14="","",J14)</f>
        <v>12. 4. 2023</v>
      </c>
      <c r="L56" s="100"/>
    </row>
    <row r="57" spans="2:12" s="99" customFormat="1" ht="6.95" customHeight="1">
      <c r="B57" s="100"/>
      <c r="L57" s="100"/>
    </row>
    <row r="58" spans="2:12" s="99" customFormat="1" ht="15.2" customHeight="1">
      <c r="B58" s="100"/>
      <c r="C58" s="98" t="s">
        <v>25</v>
      </c>
      <c r="F58" s="101" t="str">
        <f>E17</f>
        <v>Nemocnice Tábor, a.s.</v>
      </c>
      <c r="I58" s="98" t="s">
        <v>31</v>
      </c>
      <c r="J58" s="123" t="str">
        <f>E23</f>
        <v>AGP nova spol. s r.o.</v>
      </c>
      <c r="L58" s="100"/>
    </row>
    <row r="59" spans="2:12" s="99" customFormat="1" ht="15.2" customHeight="1">
      <c r="B59" s="100"/>
      <c r="C59" s="98" t="s">
        <v>29</v>
      </c>
      <c r="F59" s="101" t="str">
        <f>IF(E20="","",E20)</f>
        <v>Vyplň údaj</v>
      </c>
      <c r="I59" s="98" t="s">
        <v>34</v>
      </c>
      <c r="J59" s="123" t="str">
        <f>E26</f>
        <v xml:space="preserve"> </v>
      </c>
      <c r="L59" s="100"/>
    </row>
    <row r="60" spans="2:12" s="99" customFormat="1" ht="10.35" customHeight="1">
      <c r="B60" s="100"/>
      <c r="L60" s="100"/>
    </row>
    <row r="61" spans="2:12" s="99" customFormat="1" ht="29.25" customHeight="1">
      <c r="B61" s="100"/>
      <c r="C61" s="124" t="s">
        <v>127</v>
      </c>
      <c r="D61" s="112"/>
      <c r="E61" s="112"/>
      <c r="F61" s="112"/>
      <c r="G61" s="112"/>
      <c r="H61" s="112"/>
      <c r="I61" s="112"/>
      <c r="J61" s="125" t="s">
        <v>128</v>
      </c>
      <c r="K61" s="112"/>
      <c r="L61" s="100"/>
    </row>
    <row r="62" spans="2:12" s="99" customFormat="1" ht="10.35" customHeight="1">
      <c r="B62" s="100"/>
      <c r="L62" s="100"/>
    </row>
    <row r="63" spans="2:47" s="99" customFormat="1" ht="22.9" customHeight="1">
      <c r="B63" s="100"/>
      <c r="C63" s="126" t="s">
        <v>69</v>
      </c>
      <c r="J63" s="107">
        <f>J96</f>
        <v>0</v>
      </c>
      <c r="L63" s="100"/>
      <c r="AU63" s="92" t="s">
        <v>129</v>
      </c>
    </row>
    <row r="64" spans="2:12" s="127" customFormat="1" ht="24.95" customHeight="1">
      <c r="B64" s="128"/>
      <c r="D64" s="129" t="s">
        <v>146</v>
      </c>
      <c r="E64" s="130"/>
      <c r="F64" s="130"/>
      <c r="G64" s="130"/>
      <c r="H64" s="130"/>
      <c r="I64" s="130"/>
      <c r="J64" s="131">
        <f>J97</f>
        <v>0</v>
      </c>
      <c r="L64" s="128"/>
    </row>
    <row r="65" spans="2:12" s="132" customFormat="1" ht="19.9" customHeight="1">
      <c r="B65" s="133"/>
      <c r="D65" s="134" t="s">
        <v>3136</v>
      </c>
      <c r="E65" s="135"/>
      <c r="F65" s="135"/>
      <c r="G65" s="135"/>
      <c r="H65" s="135"/>
      <c r="I65" s="135"/>
      <c r="J65" s="136">
        <f>J98</f>
        <v>0</v>
      </c>
      <c r="L65" s="133"/>
    </row>
    <row r="66" spans="2:12" s="132" customFormat="1" ht="19.9" customHeight="1">
      <c r="B66" s="133"/>
      <c r="D66" s="134" t="s">
        <v>3137</v>
      </c>
      <c r="E66" s="135"/>
      <c r="F66" s="135"/>
      <c r="G66" s="135"/>
      <c r="H66" s="135"/>
      <c r="I66" s="135"/>
      <c r="J66" s="136">
        <f>J104</f>
        <v>0</v>
      </c>
      <c r="L66" s="133"/>
    </row>
    <row r="67" spans="2:12" s="132" customFormat="1" ht="19.9" customHeight="1">
      <c r="B67" s="133"/>
      <c r="D67" s="134" t="s">
        <v>3138</v>
      </c>
      <c r="E67" s="135"/>
      <c r="F67" s="135"/>
      <c r="G67" s="135"/>
      <c r="H67" s="135"/>
      <c r="I67" s="135"/>
      <c r="J67" s="136">
        <f>J130</f>
        <v>0</v>
      </c>
      <c r="L67" s="133"/>
    </row>
    <row r="68" spans="2:12" s="132" customFormat="1" ht="19.9" customHeight="1">
      <c r="B68" s="133"/>
      <c r="D68" s="134" t="s">
        <v>3139</v>
      </c>
      <c r="E68" s="135"/>
      <c r="F68" s="135"/>
      <c r="G68" s="135"/>
      <c r="H68" s="135"/>
      <c r="I68" s="135"/>
      <c r="J68" s="136">
        <f>J151</f>
        <v>0</v>
      </c>
      <c r="L68" s="133"/>
    </row>
    <row r="69" spans="2:12" s="132" customFormat="1" ht="19.9" customHeight="1">
      <c r="B69" s="133"/>
      <c r="D69" s="134" t="s">
        <v>3140</v>
      </c>
      <c r="E69" s="135"/>
      <c r="F69" s="135"/>
      <c r="G69" s="135"/>
      <c r="H69" s="135"/>
      <c r="I69" s="135"/>
      <c r="J69" s="136">
        <f>J162</f>
        <v>0</v>
      </c>
      <c r="L69" s="133"/>
    </row>
    <row r="70" spans="2:12" s="132" customFormat="1" ht="19.9" customHeight="1">
      <c r="B70" s="133"/>
      <c r="D70" s="134" t="s">
        <v>3141</v>
      </c>
      <c r="E70" s="135"/>
      <c r="F70" s="135"/>
      <c r="G70" s="135"/>
      <c r="H70" s="135"/>
      <c r="I70" s="135"/>
      <c r="J70" s="136">
        <f>J167</f>
        <v>0</v>
      </c>
      <c r="L70" s="133"/>
    </row>
    <row r="71" spans="2:12" s="132" customFormat="1" ht="19.9" customHeight="1">
      <c r="B71" s="133"/>
      <c r="D71" s="134" t="s">
        <v>3142</v>
      </c>
      <c r="E71" s="135"/>
      <c r="F71" s="135"/>
      <c r="G71" s="135"/>
      <c r="H71" s="135"/>
      <c r="I71" s="135"/>
      <c r="J71" s="136">
        <f>J185</f>
        <v>0</v>
      </c>
      <c r="L71" s="133"/>
    </row>
    <row r="72" spans="2:12" s="132" customFormat="1" ht="19.9" customHeight="1">
      <c r="B72" s="133"/>
      <c r="D72" s="134" t="s">
        <v>3143</v>
      </c>
      <c r="E72" s="135"/>
      <c r="F72" s="135"/>
      <c r="G72" s="135"/>
      <c r="H72" s="135"/>
      <c r="I72" s="135"/>
      <c r="J72" s="136">
        <f>J228</f>
        <v>0</v>
      </c>
      <c r="L72" s="133"/>
    </row>
    <row r="73" spans="2:12" s="132" customFormat="1" ht="19.9" customHeight="1">
      <c r="B73" s="133"/>
      <c r="D73" s="134" t="s">
        <v>3144</v>
      </c>
      <c r="E73" s="135"/>
      <c r="F73" s="135"/>
      <c r="G73" s="135"/>
      <c r="H73" s="135"/>
      <c r="I73" s="135"/>
      <c r="J73" s="136">
        <f>J250</f>
        <v>0</v>
      </c>
      <c r="L73" s="133"/>
    </row>
    <row r="74" spans="2:12" s="132" customFormat="1" ht="19.9" customHeight="1">
      <c r="B74" s="133"/>
      <c r="D74" s="134" t="s">
        <v>3145</v>
      </c>
      <c r="E74" s="135"/>
      <c r="F74" s="135"/>
      <c r="G74" s="135"/>
      <c r="H74" s="135"/>
      <c r="I74" s="135"/>
      <c r="J74" s="136">
        <f>J258</f>
        <v>0</v>
      </c>
      <c r="L74" s="133"/>
    </row>
    <row r="75" spans="2:12" s="99" customFormat="1" ht="21.75" customHeight="1">
      <c r="B75" s="100"/>
      <c r="L75" s="100"/>
    </row>
    <row r="76" spans="2:12" s="99" customFormat="1" ht="6.95" customHeight="1">
      <c r="B76" s="119"/>
      <c r="C76" s="120"/>
      <c r="D76" s="120"/>
      <c r="E76" s="120"/>
      <c r="F76" s="120"/>
      <c r="G76" s="120"/>
      <c r="H76" s="120"/>
      <c r="I76" s="120"/>
      <c r="J76" s="120"/>
      <c r="K76" s="120"/>
      <c r="L76" s="100"/>
    </row>
    <row r="80" spans="2:12" s="99" customFormat="1" ht="6.95" customHeight="1">
      <c r="B80" s="121"/>
      <c r="C80" s="122"/>
      <c r="D80" s="122"/>
      <c r="E80" s="122"/>
      <c r="F80" s="122"/>
      <c r="G80" s="122"/>
      <c r="H80" s="122"/>
      <c r="I80" s="122"/>
      <c r="J80" s="122"/>
      <c r="K80" s="122"/>
      <c r="L80" s="100"/>
    </row>
    <row r="81" spans="2:12" s="99" customFormat="1" ht="24.95" customHeight="1">
      <c r="B81" s="100"/>
      <c r="C81" s="96" t="s">
        <v>161</v>
      </c>
      <c r="L81" s="100"/>
    </row>
    <row r="82" spans="2:12" s="99" customFormat="1" ht="6.95" customHeight="1">
      <c r="B82" s="100"/>
      <c r="L82" s="100"/>
    </row>
    <row r="83" spans="2:12" s="99" customFormat="1" ht="12" customHeight="1">
      <c r="B83" s="100"/>
      <c r="C83" s="98" t="s">
        <v>17</v>
      </c>
      <c r="L83" s="100"/>
    </row>
    <row r="84" spans="2:12" s="99" customFormat="1" ht="16.5" customHeight="1">
      <c r="B84" s="100"/>
      <c r="E84" s="321" t="str">
        <f>E7</f>
        <v>Infekce Nemocnice Tábor, a.s.</v>
      </c>
      <c r="F84" s="322"/>
      <c r="G84" s="322"/>
      <c r="H84" s="322"/>
      <c r="L84" s="100"/>
    </row>
    <row r="85" spans="2:12" ht="12" customHeight="1">
      <c r="B85" s="95"/>
      <c r="C85" s="98" t="s">
        <v>122</v>
      </c>
      <c r="L85" s="95"/>
    </row>
    <row r="86" spans="2:12" s="99" customFormat="1" ht="16.5" customHeight="1">
      <c r="B86" s="100"/>
      <c r="E86" s="321" t="s">
        <v>123</v>
      </c>
      <c r="F86" s="320"/>
      <c r="G86" s="320"/>
      <c r="H86" s="320"/>
      <c r="L86" s="100"/>
    </row>
    <row r="87" spans="2:12" s="99" customFormat="1" ht="12" customHeight="1">
      <c r="B87" s="100"/>
      <c r="C87" s="98" t="s">
        <v>124</v>
      </c>
      <c r="L87" s="100"/>
    </row>
    <row r="88" spans="2:12" s="99" customFormat="1" ht="16.5" customHeight="1">
      <c r="B88" s="100"/>
      <c r="E88" s="316" t="str">
        <f>E11</f>
        <v>D.1.4.4 - Elektroinstalace</v>
      </c>
      <c r="F88" s="320"/>
      <c r="G88" s="320"/>
      <c r="H88" s="320"/>
      <c r="L88" s="100"/>
    </row>
    <row r="89" spans="2:12" s="99" customFormat="1" ht="6.95" customHeight="1">
      <c r="B89" s="100"/>
      <c r="L89" s="100"/>
    </row>
    <row r="90" spans="2:12" s="99" customFormat="1" ht="12" customHeight="1">
      <c r="B90" s="100"/>
      <c r="C90" s="98" t="s">
        <v>21</v>
      </c>
      <c r="F90" s="101" t="str">
        <f>F14</f>
        <v xml:space="preserve"> </v>
      </c>
      <c r="I90" s="98" t="s">
        <v>23</v>
      </c>
      <c r="J90" s="102" t="str">
        <f>IF(J14="","",J14)</f>
        <v>12. 4. 2023</v>
      </c>
      <c r="L90" s="100"/>
    </row>
    <row r="91" spans="2:12" s="99" customFormat="1" ht="6.95" customHeight="1">
      <c r="B91" s="100"/>
      <c r="L91" s="100"/>
    </row>
    <row r="92" spans="2:12" s="99" customFormat="1" ht="15.2" customHeight="1">
      <c r="B92" s="100"/>
      <c r="C92" s="98" t="s">
        <v>25</v>
      </c>
      <c r="F92" s="101" t="str">
        <f>E17</f>
        <v>Nemocnice Tábor, a.s.</v>
      </c>
      <c r="I92" s="98" t="s">
        <v>31</v>
      </c>
      <c r="J92" s="123" t="str">
        <f>E23</f>
        <v>AGP nova spol. s r.o.</v>
      </c>
      <c r="L92" s="100"/>
    </row>
    <row r="93" spans="2:12" s="99" customFormat="1" ht="15.2" customHeight="1">
      <c r="B93" s="100"/>
      <c r="C93" s="98" t="s">
        <v>29</v>
      </c>
      <c r="F93" s="101" t="str">
        <f>IF(E20="","",E20)</f>
        <v>Vyplň údaj</v>
      </c>
      <c r="I93" s="98" t="s">
        <v>34</v>
      </c>
      <c r="J93" s="123" t="str">
        <f>E26</f>
        <v xml:space="preserve"> </v>
      </c>
      <c r="L93" s="100"/>
    </row>
    <row r="94" spans="2:12" s="99" customFormat="1" ht="10.35" customHeight="1">
      <c r="B94" s="100"/>
      <c r="L94" s="100"/>
    </row>
    <row r="95" spans="2:20" s="137" customFormat="1" ht="29.25" customHeight="1">
      <c r="B95" s="138"/>
      <c r="C95" s="139" t="s">
        <v>162</v>
      </c>
      <c r="D95" s="140" t="s">
        <v>56</v>
      </c>
      <c r="E95" s="140" t="s">
        <v>52</v>
      </c>
      <c r="F95" s="140" t="s">
        <v>53</v>
      </c>
      <c r="G95" s="140" t="s">
        <v>163</v>
      </c>
      <c r="H95" s="140" t="s">
        <v>164</v>
      </c>
      <c r="I95" s="140" t="s">
        <v>165</v>
      </c>
      <c r="J95" s="140" t="s">
        <v>128</v>
      </c>
      <c r="K95" s="141" t="s">
        <v>166</v>
      </c>
      <c r="L95" s="138"/>
      <c r="M95" s="142" t="s">
        <v>3</v>
      </c>
      <c r="N95" s="143" t="s">
        <v>41</v>
      </c>
      <c r="O95" s="143" t="s">
        <v>167</v>
      </c>
      <c r="P95" s="143" t="s">
        <v>168</v>
      </c>
      <c r="Q95" s="143" t="s">
        <v>169</v>
      </c>
      <c r="R95" s="143" t="s">
        <v>170</v>
      </c>
      <c r="S95" s="143" t="s">
        <v>171</v>
      </c>
      <c r="T95" s="144" t="s">
        <v>172</v>
      </c>
    </row>
    <row r="96" spans="2:63" s="99" customFormat="1" ht="22.9" customHeight="1">
      <c r="B96" s="100"/>
      <c r="C96" s="145" t="s">
        <v>173</v>
      </c>
      <c r="J96" s="146">
        <f>BK96</f>
        <v>0</v>
      </c>
      <c r="L96" s="100"/>
      <c r="M96" s="147"/>
      <c r="N96" s="105"/>
      <c r="O96" s="105"/>
      <c r="P96" s="148">
        <f>P97</f>
        <v>0</v>
      </c>
      <c r="Q96" s="105"/>
      <c r="R96" s="148">
        <f>R97</f>
        <v>0</v>
      </c>
      <c r="S96" s="105"/>
      <c r="T96" s="149">
        <f>T97</f>
        <v>0</v>
      </c>
      <c r="AT96" s="92" t="s">
        <v>70</v>
      </c>
      <c r="AU96" s="92" t="s">
        <v>129</v>
      </c>
      <c r="BK96" s="150">
        <f>BK97</f>
        <v>0</v>
      </c>
    </row>
    <row r="97" spans="2:63" s="151" customFormat="1" ht="25.9" customHeight="1">
      <c r="B97" s="152"/>
      <c r="D97" s="153" t="s">
        <v>70</v>
      </c>
      <c r="E97" s="154" t="s">
        <v>1275</v>
      </c>
      <c r="F97" s="154" t="s">
        <v>1276</v>
      </c>
      <c r="J97" s="155">
        <f>BK97</f>
        <v>0</v>
      </c>
      <c r="L97" s="152"/>
      <c r="M97" s="156"/>
      <c r="P97" s="157">
        <f>P98+P104+P130+P151+P162+P167+P185+P228+P250+P258</f>
        <v>0</v>
      </c>
      <c r="R97" s="157">
        <f>R98+R104+R130+R151+R162+R167+R185+R228+R250+R258</f>
        <v>0</v>
      </c>
      <c r="T97" s="158">
        <f>T98+T104+T130+T151+T162+T167+T185+T228+T250+T258</f>
        <v>0</v>
      </c>
      <c r="AR97" s="153" t="s">
        <v>79</v>
      </c>
      <c r="AT97" s="159" t="s">
        <v>70</v>
      </c>
      <c r="AU97" s="159" t="s">
        <v>71</v>
      </c>
      <c r="AY97" s="153" t="s">
        <v>176</v>
      </c>
      <c r="BK97" s="160">
        <f>BK98+BK104+BK130+BK151+BK162+BK167+BK185+BK228+BK250+BK258</f>
        <v>0</v>
      </c>
    </row>
    <row r="98" spans="2:63" s="151" customFormat="1" ht="22.9" customHeight="1">
      <c r="B98" s="152"/>
      <c r="D98" s="153" t="s">
        <v>70</v>
      </c>
      <c r="E98" s="161" t="s">
        <v>3146</v>
      </c>
      <c r="F98" s="161" t="s">
        <v>3147</v>
      </c>
      <c r="J98" s="162">
        <f>BK98</f>
        <v>0</v>
      </c>
      <c r="L98" s="152"/>
      <c r="M98" s="156"/>
      <c r="P98" s="157">
        <f>SUM(P99:P103)</f>
        <v>0</v>
      </c>
      <c r="R98" s="157">
        <f>SUM(R99:R103)</f>
        <v>0</v>
      </c>
      <c r="T98" s="158">
        <f>SUM(T99:T103)</f>
        <v>0</v>
      </c>
      <c r="AR98" s="153" t="s">
        <v>79</v>
      </c>
      <c r="AT98" s="159" t="s">
        <v>70</v>
      </c>
      <c r="AU98" s="159" t="s">
        <v>15</v>
      </c>
      <c r="AY98" s="153" t="s">
        <v>176</v>
      </c>
      <c r="BK98" s="160">
        <f>SUM(BK99:BK103)</f>
        <v>0</v>
      </c>
    </row>
    <row r="99" spans="2:65" s="99" customFormat="1" ht="33" customHeight="1">
      <c r="B99" s="100"/>
      <c r="C99" s="206" t="s">
        <v>15</v>
      </c>
      <c r="D99" s="206" t="s">
        <v>178</v>
      </c>
      <c r="E99" s="207" t="s">
        <v>3148</v>
      </c>
      <c r="F99" s="208" t="s">
        <v>3149</v>
      </c>
      <c r="G99" s="209" t="s">
        <v>2707</v>
      </c>
      <c r="H99" s="210">
        <v>1</v>
      </c>
      <c r="I99" s="4"/>
      <c r="J99" s="211">
        <f>ROUND(I99*H99,2)</f>
        <v>0</v>
      </c>
      <c r="K99" s="208" t="s">
        <v>3</v>
      </c>
      <c r="L99" s="100"/>
      <c r="M99" s="212" t="s">
        <v>3</v>
      </c>
      <c r="N99" s="163" t="s">
        <v>42</v>
      </c>
      <c r="P99" s="164">
        <f>O99*H99</f>
        <v>0</v>
      </c>
      <c r="Q99" s="164">
        <v>0</v>
      </c>
      <c r="R99" s="164">
        <f>Q99*H99</f>
        <v>0</v>
      </c>
      <c r="S99" s="164">
        <v>0</v>
      </c>
      <c r="T99" s="165">
        <f>S99*H99</f>
        <v>0</v>
      </c>
      <c r="AR99" s="166" t="s">
        <v>288</v>
      </c>
      <c r="AT99" s="166" t="s">
        <v>178</v>
      </c>
      <c r="AU99" s="166" t="s">
        <v>79</v>
      </c>
      <c r="AY99" s="92" t="s">
        <v>176</v>
      </c>
      <c r="BE99" s="167">
        <f>IF(N99="základní",J99,0)</f>
        <v>0</v>
      </c>
      <c r="BF99" s="167">
        <f>IF(N99="snížená",J99,0)</f>
        <v>0</v>
      </c>
      <c r="BG99" s="167">
        <f>IF(N99="zákl. přenesená",J99,0)</f>
        <v>0</v>
      </c>
      <c r="BH99" s="167">
        <f>IF(N99="sníž. přenesená",J99,0)</f>
        <v>0</v>
      </c>
      <c r="BI99" s="167">
        <f>IF(N99="nulová",J99,0)</f>
        <v>0</v>
      </c>
      <c r="BJ99" s="92" t="s">
        <v>15</v>
      </c>
      <c r="BK99" s="167">
        <f>ROUND(I99*H99,2)</f>
        <v>0</v>
      </c>
      <c r="BL99" s="92" t="s">
        <v>288</v>
      </c>
      <c r="BM99" s="166" t="s">
        <v>3150</v>
      </c>
    </row>
    <row r="100" spans="2:65" s="99" customFormat="1" ht="16.5" customHeight="1">
      <c r="B100" s="100"/>
      <c r="C100" s="206" t="s">
        <v>79</v>
      </c>
      <c r="D100" s="206" t="s">
        <v>178</v>
      </c>
      <c r="E100" s="207" t="s">
        <v>3151</v>
      </c>
      <c r="F100" s="208" t="s">
        <v>3152</v>
      </c>
      <c r="G100" s="209" t="s">
        <v>2707</v>
      </c>
      <c r="H100" s="210">
        <v>1</v>
      </c>
      <c r="I100" s="4"/>
      <c r="J100" s="211">
        <f>ROUND(I100*H100,2)</f>
        <v>0</v>
      </c>
      <c r="K100" s="208" t="s">
        <v>3</v>
      </c>
      <c r="L100" s="100"/>
      <c r="M100" s="212" t="s">
        <v>3</v>
      </c>
      <c r="N100" s="163" t="s">
        <v>42</v>
      </c>
      <c r="P100" s="164">
        <f>O100*H100</f>
        <v>0</v>
      </c>
      <c r="Q100" s="164">
        <v>0</v>
      </c>
      <c r="R100" s="164">
        <f>Q100*H100</f>
        <v>0</v>
      </c>
      <c r="S100" s="164">
        <v>0</v>
      </c>
      <c r="T100" s="165">
        <f>S100*H100</f>
        <v>0</v>
      </c>
      <c r="AR100" s="166" t="s">
        <v>288</v>
      </c>
      <c r="AT100" s="166" t="s">
        <v>178</v>
      </c>
      <c r="AU100" s="166" t="s">
        <v>79</v>
      </c>
      <c r="AY100" s="92" t="s">
        <v>176</v>
      </c>
      <c r="BE100" s="167">
        <f>IF(N100="základní",J100,0)</f>
        <v>0</v>
      </c>
      <c r="BF100" s="167">
        <f>IF(N100="snížená",J100,0)</f>
        <v>0</v>
      </c>
      <c r="BG100" s="167">
        <f>IF(N100="zákl. přenesená",J100,0)</f>
        <v>0</v>
      </c>
      <c r="BH100" s="167">
        <f>IF(N100="sníž. přenesená",J100,0)</f>
        <v>0</v>
      </c>
      <c r="BI100" s="167">
        <f>IF(N100="nulová",J100,0)</f>
        <v>0</v>
      </c>
      <c r="BJ100" s="92" t="s">
        <v>15</v>
      </c>
      <c r="BK100" s="167">
        <f>ROUND(I100*H100,2)</f>
        <v>0</v>
      </c>
      <c r="BL100" s="92" t="s">
        <v>288</v>
      </c>
      <c r="BM100" s="166" t="s">
        <v>3153</v>
      </c>
    </row>
    <row r="101" spans="2:65" s="99" customFormat="1" ht="90" customHeight="1">
      <c r="B101" s="100"/>
      <c r="C101" s="206" t="s">
        <v>195</v>
      </c>
      <c r="D101" s="206" t="s">
        <v>178</v>
      </c>
      <c r="E101" s="207" t="s">
        <v>3154</v>
      </c>
      <c r="F101" s="208" t="s">
        <v>3155</v>
      </c>
      <c r="G101" s="209" t="s">
        <v>2707</v>
      </c>
      <c r="H101" s="210">
        <v>1</v>
      </c>
      <c r="I101" s="4"/>
      <c r="J101" s="211">
        <f>ROUND(I101*H101,2)</f>
        <v>0</v>
      </c>
      <c r="K101" s="208" t="s">
        <v>3</v>
      </c>
      <c r="L101" s="100"/>
      <c r="M101" s="212" t="s">
        <v>3</v>
      </c>
      <c r="N101" s="163" t="s">
        <v>42</v>
      </c>
      <c r="P101" s="164">
        <f>O101*H101</f>
        <v>0</v>
      </c>
      <c r="Q101" s="164">
        <v>0</v>
      </c>
      <c r="R101" s="164">
        <f>Q101*H101</f>
        <v>0</v>
      </c>
      <c r="S101" s="164">
        <v>0</v>
      </c>
      <c r="T101" s="165">
        <f>S101*H101</f>
        <v>0</v>
      </c>
      <c r="AR101" s="166" t="s">
        <v>288</v>
      </c>
      <c r="AT101" s="166" t="s">
        <v>178</v>
      </c>
      <c r="AU101" s="166" t="s">
        <v>79</v>
      </c>
      <c r="AY101" s="92" t="s">
        <v>176</v>
      </c>
      <c r="BE101" s="167">
        <f>IF(N101="základní",J101,0)</f>
        <v>0</v>
      </c>
      <c r="BF101" s="167">
        <f>IF(N101="snížená",J101,0)</f>
        <v>0</v>
      </c>
      <c r="BG101" s="167">
        <f>IF(N101="zákl. přenesená",J101,0)</f>
        <v>0</v>
      </c>
      <c r="BH101" s="167">
        <f>IF(N101="sníž. přenesená",J101,0)</f>
        <v>0</v>
      </c>
      <c r="BI101" s="167">
        <f>IF(N101="nulová",J101,0)</f>
        <v>0</v>
      </c>
      <c r="BJ101" s="92" t="s">
        <v>15</v>
      </c>
      <c r="BK101" s="167">
        <f>ROUND(I101*H101,2)</f>
        <v>0</v>
      </c>
      <c r="BL101" s="92" t="s">
        <v>288</v>
      </c>
      <c r="BM101" s="166" t="s">
        <v>3156</v>
      </c>
    </row>
    <row r="102" spans="2:65" s="99" customFormat="1" ht="56.25" customHeight="1">
      <c r="B102" s="100"/>
      <c r="C102" s="206" t="s">
        <v>183</v>
      </c>
      <c r="D102" s="206" t="s">
        <v>178</v>
      </c>
      <c r="E102" s="207" t="s">
        <v>3157</v>
      </c>
      <c r="F102" s="208" t="s">
        <v>3158</v>
      </c>
      <c r="G102" s="209" t="s">
        <v>2707</v>
      </c>
      <c r="H102" s="210">
        <v>1</v>
      </c>
      <c r="I102" s="4"/>
      <c r="J102" s="211">
        <f>ROUND(I102*H102,2)</f>
        <v>0</v>
      </c>
      <c r="K102" s="208" t="s">
        <v>3</v>
      </c>
      <c r="L102" s="100"/>
      <c r="M102" s="212" t="s">
        <v>3</v>
      </c>
      <c r="N102" s="163" t="s">
        <v>42</v>
      </c>
      <c r="P102" s="164">
        <f>O102*H102</f>
        <v>0</v>
      </c>
      <c r="Q102" s="164">
        <v>0</v>
      </c>
      <c r="R102" s="164">
        <f>Q102*H102</f>
        <v>0</v>
      </c>
      <c r="S102" s="164">
        <v>0</v>
      </c>
      <c r="T102" s="165">
        <f>S102*H102</f>
        <v>0</v>
      </c>
      <c r="AR102" s="166" t="s">
        <v>288</v>
      </c>
      <c r="AT102" s="166" t="s">
        <v>178</v>
      </c>
      <c r="AU102" s="166" t="s">
        <v>79</v>
      </c>
      <c r="AY102" s="92" t="s">
        <v>176</v>
      </c>
      <c r="BE102" s="167">
        <f>IF(N102="základní",J102,0)</f>
        <v>0</v>
      </c>
      <c r="BF102" s="167">
        <f>IF(N102="snížená",J102,0)</f>
        <v>0</v>
      </c>
      <c r="BG102" s="167">
        <f>IF(N102="zákl. přenesená",J102,0)</f>
        <v>0</v>
      </c>
      <c r="BH102" s="167">
        <f>IF(N102="sníž. přenesená",J102,0)</f>
        <v>0</v>
      </c>
      <c r="BI102" s="167">
        <f>IF(N102="nulová",J102,0)</f>
        <v>0</v>
      </c>
      <c r="BJ102" s="92" t="s">
        <v>15</v>
      </c>
      <c r="BK102" s="167">
        <f>ROUND(I102*H102,2)</f>
        <v>0</v>
      </c>
      <c r="BL102" s="92" t="s">
        <v>288</v>
      </c>
      <c r="BM102" s="166" t="s">
        <v>3159</v>
      </c>
    </row>
    <row r="103" spans="2:65" s="99" customFormat="1" ht="78" customHeight="1">
      <c r="B103" s="100"/>
      <c r="C103" s="206" t="s">
        <v>213</v>
      </c>
      <c r="D103" s="206" t="s">
        <v>178</v>
      </c>
      <c r="E103" s="207" t="s">
        <v>3160</v>
      </c>
      <c r="F103" s="208" t="s">
        <v>3161</v>
      </c>
      <c r="G103" s="209" t="s">
        <v>2707</v>
      </c>
      <c r="H103" s="210">
        <v>1</v>
      </c>
      <c r="I103" s="4"/>
      <c r="J103" s="211">
        <f>ROUND(I103*H103,2)</f>
        <v>0</v>
      </c>
      <c r="K103" s="208" t="s">
        <v>3</v>
      </c>
      <c r="L103" s="100"/>
      <c r="M103" s="212" t="s">
        <v>3</v>
      </c>
      <c r="N103" s="163" t="s">
        <v>42</v>
      </c>
      <c r="P103" s="164">
        <f>O103*H103</f>
        <v>0</v>
      </c>
      <c r="Q103" s="164">
        <v>0</v>
      </c>
      <c r="R103" s="164">
        <f>Q103*H103</f>
        <v>0</v>
      </c>
      <c r="S103" s="164">
        <v>0</v>
      </c>
      <c r="T103" s="165">
        <f>S103*H103</f>
        <v>0</v>
      </c>
      <c r="AR103" s="166" t="s">
        <v>288</v>
      </c>
      <c r="AT103" s="166" t="s">
        <v>178</v>
      </c>
      <c r="AU103" s="166" t="s">
        <v>79</v>
      </c>
      <c r="AY103" s="92" t="s">
        <v>176</v>
      </c>
      <c r="BE103" s="167">
        <f>IF(N103="základní",J103,0)</f>
        <v>0</v>
      </c>
      <c r="BF103" s="167">
        <f>IF(N103="snížená",J103,0)</f>
        <v>0</v>
      </c>
      <c r="BG103" s="167">
        <f>IF(N103="zákl. přenesená",J103,0)</f>
        <v>0</v>
      </c>
      <c r="BH103" s="167">
        <f>IF(N103="sníž. přenesená",J103,0)</f>
        <v>0</v>
      </c>
      <c r="BI103" s="167">
        <f>IF(N103="nulová",J103,0)</f>
        <v>0</v>
      </c>
      <c r="BJ103" s="92" t="s">
        <v>15</v>
      </c>
      <c r="BK103" s="167">
        <f>ROUND(I103*H103,2)</f>
        <v>0</v>
      </c>
      <c r="BL103" s="92" t="s">
        <v>288</v>
      </c>
      <c r="BM103" s="166" t="s">
        <v>3162</v>
      </c>
    </row>
    <row r="104" spans="2:63" s="151" customFormat="1" ht="22.9" customHeight="1">
      <c r="B104" s="152"/>
      <c r="D104" s="153" t="s">
        <v>70</v>
      </c>
      <c r="E104" s="161" t="s">
        <v>3163</v>
      </c>
      <c r="F104" s="161" t="s">
        <v>3164</v>
      </c>
      <c r="I104" s="3"/>
      <c r="J104" s="162">
        <f>BK104</f>
        <v>0</v>
      </c>
      <c r="L104" s="152"/>
      <c r="M104" s="156"/>
      <c r="P104" s="157">
        <f>SUM(P105:P129)</f>
        <v>0</v>
      </c>
      <c r="R104" s="157">
        <f>SUM(R105:R129)</f>
        <v>0</v>
      </c>
      <c r="T104" s="158">
        <f>SUM(T105:T129)</f>
        <v>0</v>
      </c>
      <c r="AR104" s="153" t="s">
        <v>79</v>
      </c>
      <c r="AT104" s="159" t="s">
        <v>70</v>
      </c>
      <c r="AU104" s="159" t="s">
        <v>15</v>
      </c>
      <c r="AY104" s="153" t="s">
        <v>176</v>
      </c>
      <c r="BK104" s="160">
        <f>SUM(BK105:BK129)</f>
        <v>0</v>
      </c>
    </row>
    <row r="105" spans="2:65" s="99" customFormat="1" ht="16.5" customHeight="1">
      <c r="B105" s="100"/>
      <c r="C105" s="206" t="s">
        <v>223</v>
      </c>
      <c r="D105" s="206" t="s">
        <v>178</v>
      </c>
      <c r="E105" s="207" t="s">
        <v>3165</v>
      </c>
      <c r="F105" s="208" t="s">
        <v>3166</v>
      </c>
      <c r="G105" s="209" t="s">
        <v>2707</v>
      </c>
      <c r="H105" s="210">
        <v>2</v>
      </c>
      <c r="I105" s="4"/>
      <c r="J105" s="211">
        <f aca="true" t="shared" si="0" ref="J105:J129">ROUND(I105*H105,2)</f>
        <v>0</v>
      </c>
      <c r="K105" s="208" t="s">
        <v>3</v>
      </c>
      <c r="L105" s="100"/>
      <c r="M105" s="212" t="s">
        <v>3</v>
      </c>
      <c r="N105" s="163" t="s">
        <v>42</v>
      </c>
      <c r="P105" s="164">
        <f aca="true" t="shared" si="1" ref="P105:P129">O105*H105</f>
        <v>0</v>
      </c>
      <c r="Q105" s="164">
        <v>0</v>
      </c>
      <c r="R105" s="164">
        <f aca="true" t="shared" si="2" ref="R105:R129">Q105*H105</f>
        <v>0</v>
      </c>
      <c r="S105" s="164">
        <v>0</v>
      </c>
      <c r="T105" s="165">
        <f aca="true" t="shared" si="3" ref="T105:T129">S105*H105</f>
        <v>0</v>
      </c>
      <c r="AR105" s="166" t="s">
        <v>288</v>
      </c>
      <c r="AT105" s="166" t="s">
        <v>178</v>
      </c>
      <c r="AU105" s="166" t="s">
        <v>79</v>
      </c>
      <c r="AY105" s="92" t="s">
        <v>176</v>
      </c>
      <c r="BE105" s="167">
        <f aca="true" t="shared" si="4" ref="BE105:BE129">IF(N105="základní",J105,0)</f>
        <v>0</v>
      </c>
      <c r="BF105" s="167">
        <f aca="true" t="shared" si="5" ref="BF105:BF129">IF(N105="snížená",J105,0)</f>
        <v>0</v>
      </c>
      <c r="BG105" s="167">
        <f aca="true" t="shared" si="6" ref="BG105:BG129">IF(N105="zákl. přenesená",J105,0)</f>
        <v>0</v>
      </c>
      <c r="BH105" s="167">
        <f aca="true" t="shared" si="7" ref="BH105:BH129">IF(N105="sníž. přenesená",J105,0)</f>
        <v>0</v>
      </c>
      <c r="BI105" s="167">
        <f aca="true" t="shared" si="8" ref="BI105:BI129">IF(N105="nulová",J105,0)</f>
        <v>0</v>
      </c>
      <c r="BJ105" s="92" t="s">
        <v>15</v>
      </c>
      <c r="BK105" s="167">
        <f aca="true" t="shared" si="9" ref="BK105:BK129">ROUND(I105*H105,2)</f>
        <v>0</v>
      </c>
      <c r="BL105" s="92" t="s">
        <v>288</v>
      </c>
      <c r="BM105" s="166" t="s">
        <v>3167</v>
      </c>
    </row>
    <row r="106" spans="2:65" s="99" customFormat="1" ht="24.2" customHeight="1">
      <c r="B106" s="100"/>
      <c r="C106" s="206" t="s">
        <v>235</v>
      </c>
      <c r="D106" s="206" t="s">
        <v>178</v>
      </c>
      <c r="E106" s="207" t="s">
        <v>3168</v>
      </c>
      <c r="F106" s="208" t="s">
        <v>3169</v>
      </c>
      <c r="G106" s="209" t="s">
        <v>2707</v>
      </c>
      <c r="H106" s="210">
        <v>20</v>
      </c>
      <c r="I106" s="4"/>
      <c r="J106" s="211">
        <f t="shared" si="0"/>
        <v>0</v>
      </c>
      <c r="K106" s="208" t="s">
        <v>3</v>
      </c>
      <c r="L106" s="100"/>
      <c r="M106" s="212" t="s">
        <v>3</v>
      </c>
      <c r="N106" s="163" t="s">
        <v>42</v>
      </c>
      <c r="P106" s="164">
        <f t="shared" si="1"/>
        <v>0</v>
      </c>
      <c r="Q106" s="164">
        <v>0</v>
      </c>
      <c r="R106" s="164">
        <f t="shared" si="2"/>
        <v>0</v>
      </c>
      <c r="S106" s="164">
        <v>0</v>
      </c>
      <c r="T106" s="165">
        <f t="shared" si="3"/>
        <v>0</v>
      </c>
      <c r="AR106" s="166" t="s">
        <v>288</v>
      </c>
      <c r="AT106" s="166" t="s">
        <v>178</v>
      </c>
      <c r="AU106" s="166" t="s">
        <v>79</v>
      </c>
      <c r="AY106" s="92" t="s">
        <v>176</v>
      </c>
      <c r="BE106" s="167">
        <f t="shared" si="4"/>
        <v>0</v>
      </c>
      <c r="BF106" s="167">
        <f t="shared" si="5"/>
        <v>0</v>
      </c>
      <c r="BG106" s="167">
        <f t="shared" si="6"/>
        <v>0</v>
      </c>
      <c r="BH106" s="167">
        <f t="shared" si="7"/>
        <v>0</v>
      </c>
      <c r="BI106" s="167">
        <f t="shared" si="8"/>
        <v>0</v>
      </c>
      <c r="BJ106" s="92" t="s">
        <v>15</v>
      </c>
      <c r="BK106" s="167">
        <f t="shared" si="9"/>
        <v>0</v>
      </c>
      <c r="BL106" s="92" t="s">
        <v>288</v>
      </c>
      <c r="BM106" s="166" t="s">
        <v>3170</v>
      </c>
    </row>
    <row r="107" spans="2:65" s="99" customFormat="1" ht="44.25" customHeight="1">
      <c r="B107" s="100"/>
      <c r="C107" s="206" t="s">
        <v>241</v>
      </c>
      <c r="D107" s="206" t="s">
        <v>178</v>
      </c>
      <c r="E107" s="207" t="s">
        <v>3171</v>
      </c>
      <c r="F107" s="208" t="s">
        <v>3172</v>
      </c>
      <c r="G107" s="209" t="s">
        <v>269</v>
      </c>
      <c r="H107" s="210">
        <v>6</v>
      </c>
      <c r="I107" s="4"/>
      <c r="J107" s="211">
        <f t="shared" si="0"/>
        <v>0</v>
      </c>
      <c r="K107" s="208" t="s">
        <v>3</v>
      </c>
      <c r="L107" s="100"/>
      <c r="M107" s="212" t="s">
        <v>3</v>
      </c>
      <c r="N107" s="163" t="s">
        <v>42</v>
      </c>
      <c r="P107" s="164">
        <f t="shared" si="1"/>
        <v>0</v>
      </c>
      <c r="Q107" s="164">
        <v>0</v>
      </c>
      <c r="R107" s="164">
        <f t="shared" si="2"/>
        <v>0</v>
      </c>
      <c r="S107" s="164">
        <v>0</v>
      </c>
      <c r="T107" s="165">
        <f t="shared" si="3"/>
        <v>0</v>
      </c>
      <c r="AR107" s="166" t="s">
        <v>288</v>
      </c>
      <c r="AT107" s="166" t="s">
        <v>178</v>
      </c>
      <c r="AU107" s="166" t="s">
        <v>79</v>
      </c>
      <c r="AY107" s="92" t="s">
        <v>176</v>
      </c>
      <c r="BE107" s="167">
        <f t="shared" si="4"/>
        <v>0</v>
      </c>
      <c r="BF107" s="167">
        <f t="shared" si="5"/>
        <v>0</v>
      </c>
      <c r="BG107" s="167">
        <f t="shared" si="6"/>
        <v>0</v>
      </c>
      <c r="BH107" s="167">
        <f t="shared" si="7"/>
        <v>0</v>
      </c>
      <c r="BI107" s="167">
        <f t="shared" si="8"/>
        <v>0</v>
      </c>
      <c r="BJ107" s="92" t="s">
        <v>15</v>
      </c>
      <c r="BK107" s="167">
        <f t="shared" si="9"/>
        <v>0</v>
      </c>
      <c r="BL107" s="92" t="s">
        <v>288</v>
      </c>
      <c r="BM107" s="166" t="s">
        <v>3173</v>
      </c>
    </row>
    <row r="108" spans="2:65" s="99" customFormat="1" ht="37.9" customHeight="1">
      <c r="B108" s="100"/>
      <c r="C108" s="206" t="s">
        <v>246</v>
      </c>
      <c r="D108" s="206" t="s">
        <v>178</v>
      </c>
      <c r="E108" s="207" t="s">
        <v>3174</v>
      </c>
      <c r="F108" s="208" t="s">
        <v>3175</v>
      </c>
      <c r="G108" s="209" t="s">
        <v>2707</v>
      </c>
      <c r="H108" s="210">
        <v>44</v>
      </c>
      <c r="I108" s="4"/>
      <c r="J108" s="211">
        <f t="shared" si="0"/>
        <v>0</v>
      </c>
      <c r="K108" s="208" t="s">
        <v>3</v>
      </c>
      <c r="L108" s="100"/>
      <c r="M108" s="212" t="s">
        <v>3</v>
      </c>
      <c r="N108" s="163" t="s">
        <v>42</v>
      </c>
      <c r="P108" s="164">
        <f t="shared" si="1"/>
        <v>0</v>
      </c>
      <c r="Q108" s="164">
        <v>0</v>
      </c>
      <c r="R108" s="164">
        <f t="shared" si="2"/>
        <v>0</v>
      </c>
      <c r="S108" s="164">
        <v>0</v>
      </c>
      <c r="T108" s="165">
        <f t="shared" si="3"/>
        <v>0</v>
      </c>
      <c r="AR108" s="166" t="s">
        <v>288</v>
      </c>
      <c r="AT108" s="166" t="s">
        <v>178</v>
      </c>
      <c r="AU108" s="166" t="s">
        <v>79</v>
      </c>
      <c r="AY108" s="92" t="s">
        <v>176</v>
      </c>
      <c r="BE108" s="167">
        <f t="shared" si="4"/>
        <v>0</v>
      </c>
      <c r="BF108" s="167">
        <f t="shared" si="5"/>
        <v>0</v>
      </c>
      <c r="BG108" s="167">
        <f t="shared" si="6"/>
        <v>0</v>
      </c>
      <c r="BH108" s="167">
        <f t="shared" si="7"/>
        <v>0</v>
      </c>
      <c r="BI108" s="167">
        <f t="shared" si="8"/>
        <v>0</v>
      </c>
      <c r="BJ108" s="92" t="s">
        <v>15</v>
      </c>
      <c r="BK108" s="167">
        <f t="shared" si="9"/>
        <v>0</v>
      </c>
      <c r="BL108" s="92" t="s">
        <v>288</v>
      </c>
      <c r="BM108" s="166" t="s">
        <v>3176</v>
      </c>
    </row>
    <row r="109" spans="2:65" s="99" customFormat="1" ht="24.2" customHeight="1">
      <c r="B109" s="100"/>
      <c r="C109" s="206" t="s">
        <v>253</v>
      </c>
      <c r="D109" s="206" t="s">
        <v>178</v>
      </c>
      <c r="E109" s="207" t="s">
        <v>3177</v>
      </c>
      <c r="F109" s="208" t="s">
        <v>3178</v>
      </c>
      <c r="G109" s="209" t="s">
        <v>2707</v>
      </c>
      <c r="H109" s="210">
        <v>188</v>
      </c>
      <c r="I109" s="4"/>
      <c r="J109" s="211">
        <f t="shared" si="0"/>
        <v>0</v>
      </c>
      <c r="K109" s="208" t="s">
        <v>3</v>
      </c>
      <c r="L109" s="100"/>
      <c r="M109" s="212" t="s">
        <v>3</v>
      </c>
      <c r="N109" s="163" t="s">
        <v>42</v>
      </c>
      <c r="P109" s="164">
        <f t="shared" si="1"/>
        <v>0</v>
      </c>
      <c r="Q109" s="164">
        <v>0</v>
      </c>
      <c r="R109" s="164">
        <f t="shared" si="2"/>
        <v>0</v>
      </c>
      <c r="S109" s="164">
        <v>0</v>
      </c>
      <c r="T109" s="165">
        <f t="shared" si="3"/>
        <v>0</v>
      </c>
      <c r="AR109" s="166" t="s">
        <v>288</v>
      </c>
      <c r="AT109" s="166" t="s">
        <v>178</v>
      </c>
      <c r="AU109" s="166" t="s">
        <v>79</v>
      </c>
      <c r="AY109" s="92" t="s">
        <v>176</v>
      </c>
      <c r="BE109" s="167">
        <f t="shared" si="4"/>
        <v>0</v>
      </c>
      <c r="BF109" s="167">
        <f t="shared" si="5"/>
        <v>0</v>
      </c>
      <c r="BG109" s="167">
        <f t="shared" si="6"/>
        <v>0</v>
      </c>
      <c r="BH109" s="167">
        <f t="shared" si="7"/>
        <v>0</v>
      </c>
      <c r="BI109" s="167">
        <f t="shared" si="8"/>
        <v>0</v>
      </c>
      <c r="BJ109" s="92" t="s">
        <v>15</v>
      </c>
      <c r="BK109" s="167">
        <f t="shared" si="9"/>
        <v>0</v>
      </c>
      <c r="BL109" s="92" t="s">
        <v>288</v>
      </c>
      <c r="BM109" s="166" t="s">
        <v>3179</v>
      </c>
    </row>
    <row r="110" spans="2:65" s="99" customFormat="1" ht="16.5" customHeight="1">
      <c r="B110" s="100"/>
      <c r="C110" s="206" t="s">
        <v>259</v>
      </c>
      <c r="D110" s="206" t="s">
        <v>178</v>
      </c>
      <c r="E110" s="207" t="s">
        <v>3180</v>
      </c>
      <c r="F110" s="208" t="s">
        <v>3181</v>
      </c>
      <c r="G110" s="209" t="s">
        <v>2707</v>
      </c>
      <c r="H110" s="210">
        <v>8</v>
      </c>
      <c r="I110" s="4"/>
      <c r="J110" s="211">
        <f t="shared" si="0"/>
        <v>0</v>
      </c>
      <c r="K110" s="208" t="s">
        <v>3</v>
      </c>
      <c r="L110" s="100"/>
      <c r="M110" s="212" t="s">
        <v>3</v>
      </c>
      <c r="N110" s="163" t="s">
        <v>42</v>
      </c>
      <c r="P110" s="164">
        <f t="shared" si="1"/>
        <v>0</v>
      </c>
      <c r="Q110" s="164">
        <v>0</v>
      </c>
      <c r="R110" s="164">
        <f t="shared" si="2"/>
        <v>0</v>
      </c>
      <c r="S110" s="164">
        <v>0</v>
      </c>
      <c r="T110" s="165">
        <f t="shared" si="3"/>
        <v>0</v>
      </c>
      <c r="AR110" s="166" t="s">
        <v>288</v>
      </c>
      <c r="AT110" s="166" t="s">
        <v>178</v>
      </c>
      <c r="AU110" s="166" t="s">
        <v>79</v>
      </c>
      <c r="AY110" s="92" t="s">
        <v>176</v>
      </c>
      <c r="BE110" s="167">
        <f t="shared" si="4"/>
        <v>0</v>
      </c>
      <c r="BF110" s="167">
        <f t="shared" si="5"/>
        <v>0</v>
      </c>
      <c r="BG110" s="167">
        <f t="shared" si="6"/>
        <v>0</v>
      </c>
      <c r="BH110" s="167">
        <f t="shared" si="7"/>
        <v>0</v>
      </c>
      <c r="BI110" s="167">
        <f t="shared" si="8"/>
        <v>0</v>
      </c>
      <c r="BJ110" s="92" t="s">
        <v>15</v>
      </c>
      <c r="BK110" s="167">
        <f t="shared" si="9"/>
        <v>0</v>
      </c>
      <c r="BL110" s="92" t="s">
        <v>288</v>
      </c>
      <c r="BM110" s="166" t="s">
        <v>3182</v>
      </c>
    </row>
    <row r="111" spans="2:65" s="99" customFormat="1" ht="33" customHeight="1">
      <c r="B111" s="100"/>
      <c r="C111" s="206" t="s">
        <v>266</v>
      </c>
      <c r="D111" s="206" t="s">
        <v>178</v>
      </c>
      <c r="E111" s="207" t="s">
        <v>3183</v>
      </c>
      <c r="F111" s="208" t="s">
        <v>3184</v>
      </c>
      <c r="G111" s="209" t="s">
        <v>2707</v>
      </c>
      <c r="H111" s="210">
        <v>28</v>
      </c>
      <c r="I111" s="4"/>
      <c r="J111" s="211">
        <f t="shared" si="0"/>
        <v>0</v>
      </c>
      <c r="K111" s="208" t="s">
        <v>3</v>
      </c>
      <c r="L111" s="100"/>
      <c r="M111" s="212" t="s">
        <v>3</v>
      </c>
      <c r="N111" s="163" t="s">
        <v>42</v>
      </c>
      <c r="P111" s="164">
        <f t="shared" si="1"/>
        <v>0</v>
      </c>
      <c r="Q111" s="164">
        <v>0</v>
      </c>
      <c r="R111" s="164">
        <f t="shared" si="2"/>
        <v>0</v>
      </c>
      <c r="S111" s="164">
        <v>0</v>
      </c>
      <c r="T111" s="165">
        <f t="shared" si="3"/>
        <v>0</v>
      </c>
      <c r="AR111" s="166" t="s">
        <v>288</v>
      </c>
      <c r="AT111" s="166" t="s">
        <v>178</v>
      </c>
      <c r="AU111" s="166" t="s">
        <v>79</v>
      </c>
      <c r="AY111" s="92" t="s">
        <v>176</v>
      </c>
      <c r="BE111" s="167">
        <f t="shared" si="4"/>
        <v>0</v>
      </c>
      <c r="BF111" s="167">
        <f t="shared" si="5"/>
        <v>0</v>
      </c>
      <c r="BG111" s="167">
        <f t="shared" si="6"/>
        <v>0</v>
      </c>
      <c r="BH111" s="167">
        <f t="shared" si="7"/>
        <v>0</v>
      </c>
      <c r="BI111" s="167">
        <f t="shared" si="8"/>
        <v>0</v>
      </c>
      <c r="BJ111" s="92" t="s">
        <v>15</v>
      </c>
      <c r="BK111" s="167">
        <f t="shared" si="9"/>
        <v>0</v>
      </c>
      <c r="BL111" s="92" t="s">
        <v>288</v>
      </c>
      <c r="BM111" s="166" t="s">
        <v>3185</v>
      </c>
    </row>
    <row r="112" spans="2:65" s="99" customFormat="1" ht="44.25" customHeight="1">
      <c r="B112" s="100"/>
      <c r="C112" s="206" t="s">
        <v>273</v>
      </c>
      <c r="D112" s="206" t="s">
        <v>178</v>
      </c>
      <c r="E112" s="207" t="s">
        <v>3186</v>
      </c>
      <c r="F112" s="208" t="s">
        <v>3187</v>
      </c>
      <c r="G112" s="209" t="s">
        <v>2707</v>
      </c>
      <c r="H112" s="210">
        <v>2</v>
      </c>
      <c r="I112" s="4"/>
      <c r="J112" s="211">
        <f t="shared" si="0"/>
        <v>0</v>
      </c>
      <c r="K112" s="208" t="s">
        <v>3</v>
      </c>
      <c r="L112" s="100"/>
      <c r="M112" s="212" t="s">
        <v>3</v>
      </c>
      <c r="N112" s="163" t="s">
        <v>42</v>
      </c>
      <c r="P112" s="164">
        <f t="shared" si="1"/>
        <v>0</v>
      </c>
      <c r="Q112" s="164">
        <v>0</v>
      </c>
      <c r="R112" s="164">
        <f t="shared" si="2"/>
        <v>0</v>
      </c>
      <c r="S112" s="164">
        <v>0</v>
      </c>
      <c r="T112" s="165">
        <f t="shared" si="3"/>
        <v>0</v>
      </c>
      <c r="AR112" s="166" t="s">
        <v>288</v>
      </c>
      <c r="AT112" s="166" t="s">
        <v>178</v>
      </c>
      <c r="AU112" s="166" t="s">
        <v>79</v>
      </c>
      <c r="AY112" s="92" t="s">
        <v>176</v>
      </c>
      <c r="BE112" s="167">
        <f t="shared" si="4"/>
        <v>0</v>
      </c>
      <c r="BF112" s="167">
        <f t="shared" si="5"/>
        <v>0</v>
      </c>
      <c r="BG112" s="167">
        <f t="shared" si="6"/>
        <v>0</v>
      </c>
      <c r="BH112" s="167">
        <f t="shared" si="7"/>
        <v>0</v>
      </c>
      <c r="BI112" s="167">
        <f t="shared" si="8"/>
        <v>0</v>
      </c>
      <c r="BJ112" s="92" t="s">
        <v>15</v>
      </c>
      <c r="BK112" s="167">
        <f t="shared" si="9"/>
        <v>0</v>
      </c>
      <c r="BL112" s="92" t="s">
        <v>288</v>
      </c>
      <c r="BM112" s="166" t="s">
        <v>3188</v>
      </c>
    </row>
    <row r="113" spans="2:65" s="99" customFormat="1" ht="24.2" customHeight="1">
      <c r="B113" s="100"/>
      <c r="C113" s="206" t="s">
        <v>277</v>
      </c>
      <c r="D113" s="206" t="s">
        <v>178</v>
      </c>
      <c r="E113" s="207" t="s">
        <v>3189</v>
      </c>
      <c r="F113" s="208" t="s">
        <v>3190</v>
      </c>
      <c r="G113" s="209" t="s">
        <v>2707</v>
      </c>
      <c r="H113" s="210">
        <v>2</v>
      </c>
      <c r="I113" s="4"/>
      <c r="J113" s="211">
        <f t="shared" si="0"/>
        <v>0</v>
      </c>
      <c r="K113" s="208" t="s">
        <v>3</v>
      </c>
      <c r="L113" s="100"/>
      <c r="M113" s="212" t="s">
        <v>3</v>
      </c>
      <c r="N113" s="163" t="s">
        <v>42</v>
      </c>
      <c r="P113" s="164">
        <f t="shared" si="1"/>
        <v>0</v>
      </c>
      <c r="Q113" s="164">
        <v>0</v>
      </c>
      <c r="R113" s="164">
        <f t="shared" si="2"/>
        <v>0</v>
      </c>
      <c r="S113" s="164">
        <v>0</v>
      </c>
      <c r="T113" s="165">
        <f t="shared" si="3"/>
        <v>0</v>
      </c>
      <c r="AR113" s="166" t="s">
        <v>288</v>
      </c>
      <c r="AT113" s="166" t="s">
        <v>178</v>
      </c>
      <c r="AU113" s="166" t="s">
        <v>79</v>
      </c>
      <c r="AY113" s="92" t="s">
        <v>176</v>
      </c>
      <c r="BE113" s="167">
        <f t="shared" si="4"/>
        <v>0</v>
      </c>
      <c r="BF113" s="167">
        <f t="shared" si="5"/>
        <v>0</v>
      </c>
      <c r="BG113" s="167">
        <f t="shared" si="6"/>
        <v>0</v>
      </c>
      <c r="BH113" s="167">
        <f t="shared" si="7"/>
        <v>0</v>
      </c>
      <c r="BI113" s="167">
        <f t="shared" si="8"/>
        <v>0</v>
      </c>
      <c r="BJ113" s="92" t="s">
        <v>15</v>
      </c>
      <c r="BK113" s="167">
        <f t="shared" si="9"/>
        <v>0</v>
      </c>
      <c r="BL113" s="92" t="s">
        <v>288</v>
      </c>
      <c r="BM113" s="166" t="s">
        <v>3191</v>
      </c>
    </row>
    <row r="114" spans="2:65" s="99" customFormat="1" ht="37.9" customHeight="1">
      <c r="B114" s="100"/>
      <c r="C114" s="206" t="s">
        <v>9</v>
      </c>
      <c r="D114" s="206" t="s">
        <v>178</v>
      </c>
      <c r="E114" s="207" t="s">
        <v>3192</v>
      </c>
      <c r="F114" s="208" t="s">
        <v>3193</v>
      </c>
      <c r="G114" s="209" t="s">
        <v>2707</v>
      </c>
      <c r="H114" s="210">
        <v>30</v>
      </c>
      <c r="I114" s="4"/>
      <c r="J114" s="211">
        <f t="shared" si="0"/>
        <v>0</v>
      </c>
      <c r="K114" s="208" t="s">
        <v>3</v>
      </c>
      <c r="L114" s="100"/>
      <c r="M114" s="212" t="s">
        <v>3</v>
      </c>
      <c r="N114" s="163" t="s">
        <v>42</v>
      </c>
      <c r="P114" s="164">
        <f t="shared" si="1"/>
        <v>0</v>
      </c>
      <c r="Q114" s="164">
        <v>0</v>
      </c>
      <c r="R114" s="164">
        <f t="shared" si="2"/>
        <v>0</v>
      </c>
      <c r="S114" s="164">
        <v>0</v>
      </c>
      <c r="T114" s="165">
        <f t="shared" si="3"/>
        <v>0</v>
      </c>
      <c r="AR114" s="166" t="s">
        <v>288</v>
      </c>
      <c r="AT114" s="166" t="s">
        <v>178</v>
      </c>
      <c r="AU114" s="166" t="s">
        <v>79</v>
      </c>
      <c r="AY114" s="92" t="s">
        <v>176</v>
      </c>
      <c r="BE114" s="167">
        <f t="shared" si="4"/>
        <v>0</v>
      </c>
      <c r="BF114" s="167">
        <f t="shared" si="5"/>
        <v>0</v>
      </c>
      <c r="BG114" s="167">
        <f t="shared" si="6"/>
        <v>0</v>
      </c>
      <c r="BH114" s="167">
        <f t="shared" si="7"/>
        <v>0</v>
      </c>
      <c r="BI114" s="167">
        <f t="shared" si="8"/>
        <v>0</v>
      </c>
      <c r="BJ114" s="92" t="s">
        <v>15</v>
      </c>
      <c r="BK114" s="167">
        <f t="shared" si="9"/>
        <v>0</v>
      </c>
      <c r="BL114" s="92" t="s">
        <v>288</v>
      </c>
      <c r="BM114" s="166" t="s">
        <v>3194</v>
      </c>
    </row>
    <row r="115" spans="2:65" s="99" customFormat="1" ht="37.9" customHeight="1">
      <c r="B115" s="100"/>
      <c r="C115" s="206" t="s">
        <v>288</v>
      </c>
      <c r="D115" s="206" t="s">
        <v>178</v>
      </c>
      <c r="E115" s="207" t="s">
        <v>3195</v>
      </c>
      <c r="F115" s="208" t="s">
        <v>3196</v>
      </c>
      <c r="G115" s="209" t="s">
        <v>2707</v>
      </c>
      <c r="H115" s="210">
        <v>16</v>
      </c>
      <c r="I115" s="4"/>
      <c r="J115" s="211">
        <f t="shared" si="0"/>
        <v>0</v>
      </c>
      <c r="K115" s="208" t="s">
        <v>3</v>
      </c>
      <c r="L115" s="100"/>
      <c r="M115" s="212" t="s">
        <v>3</v>
      </c>
      <c r="N115" s="163" t="s">
        <v>42</v>
      </c>
      <c r="P115" s="164">
        <f t="shared" si="1"/>
        <v>0</v>
      </c>
      <c r="Q115" s="164">
        <v>0</v>
      </c>
      <c r="R115" s="164">
        <f t="shared" si="2"/>
        <v>0</v>
      </c>
      <c r="S115" s="164">
        <v>0</v>
      </c>
      <c r="T115" s="165">
        <f t="shared" si="3"/>
        <v>0</v>
      </c>
      <c r="AR115" s="166" t="s">
        <v>288</v>
      </c>
      <c r="AT115" s="166" t="s">
        <v>178</v>
      </c>
      <c r="AU115" s="166" t="s">
        <v>79</v>
      </c>
      <c r="AY115" s="92" t="s">
        <v>176</v>
      </c>
      <c r="BE115" s="167">
        <f t="shared" si="4"/>
        <v>0</v>
      </c>
      <c r="BF115" s="167">
        <f t="shared" si="5"/>
        <v>0</v>
      </c>
      <c r="BG115" s="167">
        <f t="shared" si="6"/>
        <v>0</v>
      </c>
      <c r="BH115" s="167">
        <f t="shared" si="7"/>
        <v>0</v>
      </c>
      <c r="BI115" s="167">
        <f t="shared" si="8"/>
        <v>0</v>
      </c>
      <c r="BJ115" s="92" t="s">
        <v>15</v>
      </c>
      <c r="BK115" s="167">
        <f t="shared" si="9"/>
        <v>0</v>
      </c>
      <c r="BL115" s="92" t="s">
        <v>288</v>
      </c>
      <c r="BM115" s="166" t="s">
        <v>3197</v>
      </c>
    </row>
    <row r="116" spans="2:65" s="99" customFormat="1" ht="37.9" customHeight="1">
      <c r="B116" s="100"/>
      <c r="C116" s="206" t="s">
        <v>293</v>
      </c>
      <c r="D116" s="206" t="s">
        <v>178</v>
      </c>
      <c r="E116" s="207" t="s">
        <v>3198</v>
      </c>
      <c r="F116" s="208" t="s">
        <v>3199</v>
      </c>
      <c r="G116" s="209" t="s">
        <v>2707</v>
      </c>
      <c r="H116" s="210">
        <v>8</v>
      </c>
      <c r="I116" s="4"/>
      <c r="J116" s="211">
        <f t="shared" si="0"/>
        <v>0</v>
      </c>
      <c r="K116" s="208" t="s">
        <v>3</v>
      </c>
      <c r="L116" s="100"/>
      <c r="M116" s="212" t="s">
        <v>3</v>
      </c>
      <c r="N116" s="163" t="s">
        <v>42</v>
      </c>
      <c r="P116" s="164">
        <f t="shared" si="1"/>
        <v>0</v>
      </c>
      <c r="Q116" s="164">
        <v>0</v>
      </c>
      <c r="R116" s="164">
        <f t="shared" si="2"/>
        <v>0</v>
      </c>
      <c r="S116" s="164">
        <v>0</v>
      </c>
      <c r="T116" s="165">
        <f t="shared" si="3"/>
        <v>0</v>
      </c>
      <c r="AR116" s="166" t="s">
        <v>288</v>
      </c>
      <c r="AT116" s="166" t="s">
        <v>178</v>
      </c>
      <c r="AU116" s="166" t="s">
        <v>79</v>
      </c>
      <c r="AY116" s="92" t="s">
        <v>176</v>
      </c>
      <c r="BE116" s="167">
        <f t="shared" si="4"/>
        <v>0</v>
      </c>
      <c r="BF116" s="167">
        <f t="shared" si="5"/>
        <v>0</v>
      </c>
      <c r="BG116" s="167">
        <f t="shared" si="6"/>
        <v>0</v>
      </c>
      <c r="BH116" s="167">
        <f t="shared" si="7"/>
        <v>0</v>
      </c>
      <c r="BI116" s="167">
        <f t="shared" si="8"/>
        <v>0</v>
      </c>
      <c r="BJ116" s="92" t="s">
        <v>15</v>
      </c>
      <c r="BK116" s="167">
        <f t="shared" si="9"/>
        <v>0</v>
      </c>
      <c r="BL116" s="92" t="s">
        <v>288</v>
      </c>
      <c r="BM116" s="166" t="s">
        <v>3200</v>
      </c>
    </row>
    <row r="117" spans="2:65" s="99" customFormat="1" ht="24.2" customHeight="1">
      <c r="B117" s="100"/>
      <c r="C117" s="206" t="s">
        <v>300</v>
      </c>
      <c r="D117" s="206" t="s">
        <v>178</v>
      </c>
      <c r="E117" s="207" t="s">
        <v>3201</v>
      </c>
      <c r="F117" s="208" t="s">
        <v>3202</v>
      </c>
      <c r="G117" s="209" t="s">
        <v>2707</v>
      </c>
      <c r="H117" s="210">
        <v>4</v>
      </c>
      <c r="I117" s="4"/>
      <c r="J117" s="211">
        <f t="shared" si="0"/>
        <v>0</v>
      </c>
      <c r="K117" s="208" t="s">
        <v>3</v>
      </c>
      <c r="L117" s="100"/>
      <c r="M117" s="212" t="s">
        <v>3</v>
      </c>
      <c r="N117" s="163" t="s">
        <v>42</v>
      </c>
      <c r="P117" s="164">
        <f t="shared" si="1"/>
        <v>0</v>
      </c>
      <c r="Q117" s="164">
        <v>0</v>
      </c>
      <c r="R117" s="164">
        <f t="shared" si="2"/>
        <v>0</v>
      </c>
      <c r="S117" s="164">
        <v>0</v>
      </c>
      <c r="T117" s="165">
        <f t="shared" si="3"/>
        <v>0</v>
      </c>
      <c r="AR117" s="166" t="s">
        <v>288</v>
      </c>
      <c r="AT117" s="166" t="s">
        <v>178</v>
      </c>
      <c r="AU117" s="166" t="s">
        <v>79</v>
      </c>
      <c r="AY117" s="92" t="s">
        <v>176</v>
      </c>
      <c r="BE117" s="167">
        <f t="shared" si="4"/>
        <v>0</v>
      </c>
      <c r="BF117" s="167">
        <f t="shared" si="5"/>
        <v>0</v>
      </c>
      <c r="BG117" s="167">
        <f t="shared" si="6"/>
        <v>0</v>
      </c>
      <c r="BH117" s="167">
        <f t="shared" si="7"/>
        <v>0</v>
      </c>
      <c r="BI117" s="167">
        <f t="shared" si="8"/>
        <v>0</v>
      </c>
      <c r="BJ117" s="92" t="s">
        <v>15</v>
      </c>
      <c r="BK117" s="167">
        <f t="shared" si="9"/>
        <v>0</v>
      </c>
      <c r="BL117" s="92" t="s">
        <v>288</v>
      </c>
      <c r="BM117" s="166" t="s">
        <v>3203</v>
      </c>
    </row>
    <row r="118" spans="2:65" s="99" customFormat="1" ht="24.2" customHeight="1">
      <c r="B118" s="100"/>
      <c r="C118" s="206" t="s">
        <v>306</v>
      </c>
      <c r="D118" s="206" t="s">
        <v>178</v>
      </c>
      <c r="E118" s="207" t="s">
        <v>3204</v>
      </c>
      <c r="F118" s="208" t="s">
        <v>3205</v>
      </c>
      <c r="G118" s="209" t="s">
        <v>2707</v>
      </c>
      <c r="H118" s="210">
        <v>6</v>
      </c>
      <c r="I118" s="4"/>
      <c r="J118" s="211">
        <f t="shared" si="0"/>
        <v>0</v>
      </c>
      <c r="K118" s="208" t="s">
        <v>3</v>
      </c>
      <c r="L118" s="100"/>
      <c r="M118" s="212" t="s">
        <v>3</v>
      </c>
      <c r="N118" s="163" t="s">
        <v>42</v>
      </c>
      <c r="P118" s="164">
        <f t="shared" si="1"/>
        <v>0</v>
      </c>
      <c r="Q118" s="164">
        <v>0</v>
      </c>
      <c r="R118" s="164">
        <f t="shared" si="2"/>
        <v>0</v>
      </c>
      <c r="S118" s="164">
        <v>0</v>
      </c>
      <c r="T118" s="165">
        <f t="shared" si="3"/>
        <v>0</v>
      </c>
      <c r="AR118" s="166" t="s">
        <v>288</v>
      </c>
      <c r="AT118" s="166" t="s">
        <v>178</v>
      </c>
      <c r="AU118" s="166" t="s">
        <v>79</v>
      </c>
      <c r="AY118" s="92" t="s">
        <v>176</v>
      </c>
      <c r="BE118" s="167">
        <f t="shared" si="4"/>
        <v>0</v>
      </c>
      <c r="BF118" s="167">
        <f t="shared" si="5"/>
        <v>0</v>
      </c>
      <c r="BG118" s="167">
        <f t="shared" si="6"/>
        <v>0</v>
      </c>
      <c r="BH118" s="167">
        <f t="shared" si="7"/>
        <v>0</v>
      </c>
      <c r="BI118" s="167">
        <f t="shared" si="8"/>
        <v>0</v>
      </c>
      <c r="BJ118" s="92" t="s">
        <v>15</v>
      </c>
      <c r="BK118" s="167">
        <f t="shared" si="9"/>
        <v>0</v>
      </c>
      <c r="BL118" s="92" t="s">
        <v>288</v>
      </c>
      <c r="BM118" s="166" t="s">
        <v>3206</v>
      </c>
    </row>
    <row r="119" spans="2:65" s="99" customFormat="1" ht="37.9" customHeight="1">
      <c r="B119" s="100"/>
      <c r="C119" s="206" t="s">
        <v>311</v>
      </c>
      <c r="D119" s="206" t="s">
        <v>178</v>
      </c>
      <c r="E119" s="207" t="s">
        <v>3207</v>
      </c>
      <c r="F119" s="208" t="s">
        <v>3208</v>
      </c>
      <c r="G119" s="209" t="s">
        <v>2707</v>
      </c>
      <c r="H119" s="210">
        <v>40</v>
      </c>
      <c r="I119" s="4"/>
      <c r="J119" s="211">
        <f t="shared" si="0"/>
        <v>0</v>
      </c>
      <c r="K119" s="208" t="s">
        <v>3</v>
      </c>
      <c r="L119" s="100"/>
      <c r="M119" s="212" t="s">
        <v>3</v>
      </c>
      <c r="N119" s="163" t="s">
        <v>42</v>
      </c>
      <c r="P119" s="164">
        <f t="shared" si="1"/>
        <v>0</v>
      </c>
      <c r="Q119" s="164">
        <v>0</v>
      </c>
      <c r="R119" s="164">
        <f t="shared" si="2"/>
        <v>0</v>
      </c>
      <c r="S119" s="164">
        <v>0</v>
      </c>
      <c r="T119" s="165">
        <f t="shared" si="3"/>
        <v>0</v>
      </c>
      <c r="AR119" s="166" t="s">
        <v>288</v>
      </c>
      <c r="AT119" s="166" t="s">
        <v>178</v>
      </c>
      <c r="AU119" s="166" t="s">
        <v>79</v>
      </c>
      <c r="AY119" s="92" t="s">
        <v>176</v>
      </c>
      <c r="BE119" s="167">
        <f t="shared" si="4"/>
        <v>0</v>
      </c>
      <c r="BF119" s="167">
        <f t="shared" si="5"/>
        <v>0</v>
      </c>
      <c r="BG119" s="167">
        <f t="shared" si="6"/>
        <v>0</v>
      </c>
      <c r="BH119" s="167">
        <f t="shared" si="7"/>
        <v>0</v>
      </c>
      <c r="BI119" s="167">
        <f t="shared" si="8"/>
        <v>0</v>
      </c>
      <c r="BJ119" s="92" t="s">
        <v>15</v>
      </c>
      <c r="BK119" s="167">
        <f t="shared" si="9"/>
        <v>0</v>
      </c>
      <c r="BL119" s="92" t="s">
        <v>288</v>
      </c>
      <c r="BM119" s="166" t="s">
        <v>3209</v>
      </c>
    </row>
    <row r="120" spans="2:65" s="99" customFormat="1" ht="16.5" customHeight="1">
      <c r="B120" s="100"/>
      <c r="C120" s="206" t="s">
        <v>8</v>
      </c>
      <c r="D120" s="206" t="s">
        <v>178</v>
      </c>
      <c r="E120" s="207" t="s">
        <v>3210</v>
      </c>
      <c r="F120" s="208" t="s">
        <v>3211</v>
      </c>
      <c r="G120" s="209" t="s">
        <v>2707</v>
      </c>
      <c r="H120" s="210">
        <v>2</v>
      </c>
      <c r="I120" s="4"/>
      <c r="J120" s="211">
        <f t="shared" si="0"/>
        <v>0</v>
      </c>
      <c r="K120" s="208" t="s">
        <v>3</v>
      </c>
      <c r="L120" s="100"/>
      <c r="M120" s="212" t="s">
        <v>3</v>
      </c>
      <c r="N120" s="163" t="s">
        <v>42</v>
      </c>
      <c r="P120" s="164">
        <f t="shared" si="1"/>
        <v>0</v>
      </c>
      <c r="Q120" s="164">
        <v>0</v>
      </c>
      <c r="R120" s="164">
        <f t="shared" si="2"/>
        <v>0</v>
      </c>
      <c r="S120" s="164">
        <v>0</v>
      </c>
      <c r="T120" s="165">
        <f t="shared" si="3"/>
        <v>0</v>
      </c>
      <c r="AR120" s="166" t="s">
        <v>288</v>
      </c>
      <c r="AT120" s="166" t="s">
        <v>178</v>
      </c>
      <c r="AU120" s="166" t="s">
        <v>79</v>
      </c>
      <c r="AY120" s="92" t="s">
        <v>176</v>
      </c>
      <c r="BE120" s="167">
        <f t="shared" si="4"/>
        <v>0</v>
      </c>
      <c r="BF120" s="167">
        <f t="shared" si="5"/>
        <v>0</v>
      </c>
      <c r="BG120" s="167">
        <f t="shared" si="6"/>
        <v>0</v>
      </c>
      <c r="BH120" s="167">
        <f t="shared" si="7"/>
        <v>0</v>
      </c>
      <c r="BI120" s="167">
        <f t="shared" si="8"/>
        <v>0</v>
      </c>
      <c r="BJ120" s="92" t="s">
        <v>15</v>
      </c>
      <c r="BK120" s="167">
        <f t="shared" si="9"/>
        <v>0</v>
      </c>
      <c r="BL120" s="92" t="s">
        <v>288</v>
      </c>
      <c r="BM120" s="166" t="s">
        <v>3212</v>
      </c>
    </row>
    <row r="121" spans="2:65" s="99" customFormat="1" ht="24.2" customHeight="1">
      <c r="B121" s="100"/>
      <c r="C121" s="206" t="s">
        <v>321</v>
      </c>
      <c r="D121" s="206" t="s">
        <v>178</v>
      </c>
      <c r="E121" s="207" t="s">
        <v>3213</v>
      </c>
      <c r="F121" s="208" t="s">
        <v>3214</v>
      </c>
      <c r="G121" s="209" t="s">
        <v>2707</v>
      </c>
      <c r="H121" s="210">
        <v>14</v>
      </c>
      <c r="I121" s="4"/>
      <c r="J121" s="211">
        <f t="shared" si="0"/>
        <v>0</v>
      </c>
      <c r="K121" s="208" t="s">
        <v>3</v>
      </c>
      <c r="L121" s="100"/>
      <c r="M121" s="212" t="s">
        <v>3</v>
      </c>
      <c r="N121" s="163" t="s">
        <v>42</v>
      </c>
      <c r="P121" s="164">
        <f t="shared" si="1"/>
        <v>0</v>
      </c>
      <c r="Q121" s="164">
        <v>0</v>
      </c>
      <c r="R121" s="164">
        <f t="shared" si="2"/>
        <v>0</v>
      </c>
      <c r="S121" s="164">
        <v>0</v>
      </c>
      <c r="T121" s="165">
        <f t="shared" si="3"/>
        <v>0</v>
      </c>
      <c r="AR121" s="166" t="s">
        <v>288</v>
      </c>
      <c r="AT121" s="166" t="s">
        <v>178</v>
      </c>
      <c r="AU121" s="166" t="s">
        <v>79</v>
      </c>
      <c r="AY121" s="92" t="s">
        <v>176</v>
      </c>
      <c r="BE121" s="167">
        <f t="shared" si="4"/>
        <v>0</v>
      </c>
      <c r="BF121" s="167">
        <f t="shared" si="5"/>
        <v>0</v>
      </c>
      <c r="BG121" s="167">
        <f t="shared" si="6"/>
        <v>0</v>
      </c>
      <c r="BH121" s="167">
        <f t="shared" si="7"/>
        <v>0</v>
      </c>
      <c r="BI121" s="167">
        <f t="shared" si="8"/>
        <v>0</v>
      </c>
      <c r="BJ121" s="92" t="s">
        <v>15</v>
      </c>
      <c r="BK121" s="167">
        <f t="shared" si="9"/>
        <v>0</v>
      </c>
      <c r="BL121" s="92" t="s">
        <v>288</v>
      </c>
      <c r="BM121" s="166" t="s">
        <v>3215</v>
      </c>
    </row>
    <row r="122" spans="2:65" s="99" customFormat="1" ht="66.75" customHeight="1">
      <c r="B122" s="100"/>
      <c r="C122" s="206" t="s">
        <v>324</v>
      </c>
      <c r="D122" s="206" t="s">
        <v>178</v>
      </c>
      <c r="E122" s="207" t="s">
        <v>3216</v>
      </c>
      <c r="F122" s="208" t="s">
        <v>3217</v>
      </c>
      <c r="G122" s="209" t="s">
        <v>2707</v>
      </c>
      <c r="H122" s="210">
        <v>20</v>
      </c>
      <c r="I122" s="4"/>
      <c r="J122" s="211">
        <f t="shared" si="0"/>
        <v>0</v>
      </c>
      <c r="K122" s="208" t="s">
        <v>3</v>
      </c>
      <c r="L122" s="100"/>
      <c r="M122" s="212" t="s">
        <v>3</v>
      </c>
      <c r="N122" s="163" t="s">
        <v>42</v>
      </c>
      <c r="P122" s="164">
        <f t="shared" si="1"/>
        <v>0</v>
      </c>
      <c r="Q122" s="164">
        <v>0</v>
      </c>
      <c r="R122" s="164">
        <f t="shared" si="2"/>
        <v>0</v>
      </c>
      <c r="S122" s="164">
        <v>0</v>
      </c>
      <c r="T122" s="165">
        <f t="shared" si="3"/>
        <v>0</v>
      </c>
      <c r="AR122" s="166" t="s">
        <v>288</v>
      </c>
      <c r="AT122" s="166" t="s">
        <v>178</v>
      </c>
      <c r="AU122" s="166" t="s">
        <v>79</v>
      </c>
      <c r="AY122" s="92" t="s">
        <v>176</v>
      </c>
      <c r="BE122" s="167">
        <f t="shared" si="4"/>
        <v>0</v>
      </c>
      <c r="BF122" s="167">
        <f t="shared" si="5"/>
        <v>0</v>
      </c>
      <c r="BG122" s="167">
        <f t="shared" si="6"/>
        <v>0</v>
      </c>
      <c r="BH122" s="167">
        <f t="shared" si="7"/>
        <v>0</v>
      </c>
      <c r="BI122" s="167">
        <f t="shared" si="8"/>
        <v>0</v>
      </c>
      <c r="BJ122" s="92" t="s">
        <v>15</v>
      </c>
      <c r="BK122" s="167">
        <f t="shared" si="9"/>
        <v>0</v>
      </c>
      <c r="BL122" s="92" t="s">
        <v>288</v>
      </c>
      <c r="BM122" s="166" t="s">
        <v>3218</v>
      </c>
    </row>
    <row r="123" spans="2:65" s="99" customFormat="1" ht="16.5" customHeight="1">
      <c r="B123" s="100"/>
      <c r="C123" s="206" t="s">
        <v>334</v>
      </c>
      <c r="D123" s="206" t="s">
        <v>178</v>
      </c>
      <c r="E123" s="207" t="s">
        <v>3219</v>
      </c>
      <c r="F123" s="208" t="s">
        <v>3220</v>
      </c>
      <c r="G123" s="209" t="s">
        <v>2707</v>
      </c>
      <c r="H123" s="210">
        <v>2</v>
      </c>
      <c r="I123" s="4"/>
      <c r="J123" s="211">
        <f t="shared" si="0"/>
        <v>0</v>
      </c>
      <c r="K123" s="208" t="s">
        <v>3</v>
      </c>
      <c r="L123" s="100"/>
      <c r="M123" s="212" t="s">
        <v>3</v>
      </c>
      <c r="N123" s="163" t="s">
        <v>42</v>
      </c>
      <c r="P123" s="164">
        <f t="shared" si="1"/>
        <v>0</v>
      </c>
      <c r="Q123" s="164">
        <v>0</v>
      </c>
      <c r="R123" s="164">
        <f t="shared" si="2"/>
        <v>0</v>
      </c>
      <c r="S123" s="164">
        <v>0</v>
      </c>
      <c r="T123" s="165">
        <f t="shared" si="3"/>
        <v>0</v>
      </c>
      <c r="AR123" s="166" t="s">
        <v>288</v>
      </c>
      <c r="AT123" s="166" t="s">
        <v>178</v>
      </c>
      <c r="AU123" s="166" t="s">
        <v>79</v>
      </c>
      <c r="AY123" s="92" t="s">
        <v>176</v>
      </c>
      <c r="BE123" s="167">
        <f t="shared" si="4"/>
        <v>0</v>
      </c>
      <c r="BF123" s="167">
        <f t="shared" si="5"/>
        <v>0</v>
      </c>
      <c r="BG123" s="167">
        <f t="shared" si="6"/>
        <v>0</v>
      </c>
      <c r="BH123" s="167">
        <f t="shared" si="7"/>
        <v>0</v>
      </c>
      <c r="BI123" s="167">
        <f t="shared" si="8"/>
        <v>0</v>
      </c>
      <c r="BJ123" s="92" t="s">
        <v>15</v>
      </c>
      <c r="BK123" s="167">
        <f t="shared" si="9"/>
        <v>0</v>
      </c>
      <c r="BL123" s="92" t="s">
        <v>288</v>
      </c>
      <c r="BM123" s="166" t="s">
        <v>3221</v>
      </c>
    </row>
    <row r="124" spans="2:65" s="99" customFormat="1" ht="24.2" customHeight="1">
      <c r="B124" s="100"/>
      <c r="C124" s="206" t="s">
        <v>340</v>
      </c>
      <c r="D124" s="206" t="s">
        <v>178</v>
      </c>
      <c r="E124" s="207" t="s">
        <v>3222</v>
      </c>
      <c r="F124" s="208" t="s">
        <v>3223</v>
      </c>
      <c r="G124" s="209" t="s">
        <v>2707</v>
      </c>
      <c r="H124" s="210">
        <v>1</v>
      </c>
      <c r="I124" s="4"/>
      <c r="J124" s="211">
        <f t="shared" si="0"/>
        <v>0</v>
      </c>
      <c r="K124" s="208" t="s">
        <v>3</v>
      </c>
      <c r="L124" s="100"/>
      <c r="M124" s="212" t="s">
        <v>3</v>
      </c>
      <c r="N124" s="163" t="s">
        <v>42</v>
      </c>
      <c r="P124" s="164">
        <f t="shared" si="1"/>
        <v>0</v>
      </c>
      <c r="Q124" s="164">
        <v>0</v>
      </c>
      <c r="R124" s="164">
        <f t="shared" si="2"/>
        <v>0</v>
      </c>
      <c r="S124" s="164">
        <v>0</v>
      </c>
      <c r="T124" s="165">
        <f t="shared" si="3"/>
        <v>0</v>
      </c>
      <c r="AR124" s="166" t="s">
        <v>288</v>
      </c>
      <c r="AT124" s="166" t="s">
        <v>178</v>
      </c>
      <c r="AU124" s="166" t="s">
        <v>79</v>
      </c>
      <c r="AY124" s="92" t="s">
        <v>176</v>
      </c>
      <c r="BE124" s="167">
        <f t="shared" si="4"/>
        <v>0</v>
      </c>
      <c r="BF124" s="167">
        <f t="shared" si="5"/>
        <v>0</v>
      </c>
      <c r="BG124" s="167">
        <f t="shared" si="6"/>
        <v>0</v>
      </c>
      <c r="BH124" s="167">
        <f t="shared" si="7"/>
        <v>0</v>
      </c>
      <c r="BI124" s="167">
        <f t="shared" si="8"/>
        <v>0</v>
      </c>
      <c r="BJ124" s="92" t="s">
        <v>15</v>
      </c>
      <c r="BK124" s="167">
        <f t="shared" si="9"/>
        <v>0</v>
      </c>
      <c r="BL124" s="92" t="s">
        <v>288</v>
      </c>
      <c r="BM124" s="166" t="s">
        <v>3224</v>
      </c>
    </row>
    <row r="125" spans="2:65" s="99" customFormat="1" ht="24.2" customHeight="1">
      <c r="B125" s="100"/>
      <c r="C125" s="206" t="s">
        <v>346</v>
      </c>
      <c r="D125" s="206" t="s">
        <v>178</v>
      </c>
      <c r="E125" s="207" t="s">
        <v>3225</v>
      </c>
      <c r="F125" s="208" t="s">
        <v>3226</v>
      </c>
      <c r="G125" s="209" t="s">
        <v>2707</v>
      </c>
      <c r="H125" s="210">
        <v>2</v>
      </c>
      <c r="I125" s="4"/>
      <c r="J125" s="211">
        <f t="shared" si="0"/>
        <v>0</v>
      </c>
      <c r="K125" s="208" t="s">
        <v>3</v>
      </c>
      <c r="L125" s="100"/>
      <c r="M125" s="212" t="s">
        <v>3</v>
      </c>
      <c r="N125" s="163" t="s">
        <v>42</v>
      </c>
      <c r="P125" s="164">
        <f t="shared" si="1"/>
        <v>0</v>
      </c>
      <c r="Q125" s="164">
        <v>0</v>
      </c>
      <c r="R125" s="164">
        <f t="shared" si="2"/>
        <v>0</v>
      </c>
      <c r="S125" s="164">
        <v>0</v>
      </c>
      <c r="T125" s="165">
        <f t="shared" si="3"/>
        <v>0</v>
      </c>
      <c r="AR125" s="166" t="s">
        <v>288</v>
      </c>
      <c r="AT125" s="166" t="s">
        <v>178</v>
      </c>
      <c r="AU125" s="166" t="s">
        <v>79</v>
      </c>
      <c r="AY125" s="92" t="s">
        <v>176</v>
      </c>
      <c r="BE125" s="167">
        <f t="shared" si="4"/>
        <v>0</v>
      </c>
      <c r="BF125" s="167">
        <f t="shared" si="5"/>
        <v>0</v>
      </c>
      <c r="BG125" s="167">
        <f t="shared" si="6"/>
        <v>0</v>
      </c>
      <c r="BH125" s="167">
        <f t="shared" si="7"/>
        <v>0</v>
      </c>
      <c r="BI125" s="167">
        <f t="shared" si="8"/>
        <v>0</v>
      </c>
      <c r="BJ125" s="92" t="s">
        <v>15</v>
      </c>
      <c r="BK125" s="167">
        <f t="shared" si="9"/>
        <v>0</v>
      </c>
      <c r="BL125" s="92" t="s">
        <v>288</v>
      </c>
      <c r="BM125" s="166" t="s">
        <v>3227</v>
      </c>
    </row>
    <row r="126" spans="2:65" s="99" customFormat="1" ht="24.2" customHeight="1">
      <c r="B126" s="100"/>
      <c r="C126" s="206" t="s">
        <v>353</v>
      </c>
      <c r="D126" s="206" t="s">
        <v>178</v>
      </c>
      <c r="E126" s="207" t="s">
        <v>3228</v>
      </c>
      <c r="F126" s="208" t="s">
        <v>3229</v>
      </c>
      <c r="G126" s="209" t="s">
        <v>2707</v>
      </c>
      <c r="H126" s="210">
        <v>1</v>
      </c>
      <c r="I126" s="4"/>
      <c r="J126" s="211">
        <f t="shared" si="0"/>
        <v>0</v>
      </c>
      <c r="K126" s="208" t="s">
        <v>3</v>
      </c>
      <c r="L126" s="100"/>
      <c r="M126" s="212" t="s">
        <v>3</v>
      </c>
      <c r="N126" s="163" t="s">
        <v>42</v>
      </c>
      <c r="P126" s="164">
        <f t="shared" si="1"/>
        <v>0</v>
      </c>
      <c r="Q126" s="164">
        <v>0</v>
      </c>
      <c r="R126" s="164">
        <f t="shared" si="2"/>
        <v>0</v>
      </c>
      <c r="S126" s="164">
        <v>0</v>
      </c>
      <c r="T126" s="165">
        <f t="shared" si="3"/>
        <v>0</v>
      </c>
      <c r="AR126" s="166" t="s">
        <v>288</v>
      </c>
      <c r="AT126" s="166" t="s">
        <v>178</v>
      </c>
      <c r="AU126" s="166" t="s">
        <v>79</v>
      </c>
      <c r="AY126" s="92" t="s">
        <v>176</v>
      </c>
      <c r="BE126" s="167">
        <f t="shared" si="4"/>
        <v>0</v>
      </c>
      <c r="BF126" s="167">
        <f t="shared" si="5"/>
        <v>0</v>
      </c>
      <c r="BG126" s="167">
        <f t="shared" si="6"/>
        <v>0</v>
      </c>
      <c r="BH126" s="167">
        <f t="shared" si="7"/>
        <v>0</v>
      </c>
      <c r="BI126" s="167">
        <f t="shared" si="8"/>
        <v>0</v>
      </c>
      <c r="BJ126" s="92" t="s">
        <v>15</v>
      </c>
      <c r="BK126" s="167">
        <f t="shared" si="9"/>
        <v>0</v>
      </c>
      <c r="BL126" s="92" t="s">
        <v>288</v>
      </c>
      <c r="BM126" s="166" t="s">
        <v>3230</v>
      </c>
    </row>
    <row r="127" spans="2:65" s="99" customFormat="1" ht="24.2" customHeight="1">
      <c r="B127" s="100"/>
      <c r="C127" s="206" t="s">
        <v>359</v>
      </c>
      <c r="D127" s="206" t="s">
        <v>178</v>
      </c>
      <c r="E127" s="207" t="s">
        <v>3231</v>
      </c>
      <c r="F127" s="208" t="s">
        <v>3232</v>
      </c>
      <c r="G127" s="209" t="s">
        <v>2707</v>
      </c>
      <c r="H127" s="210">
        <v>2</v>
      </c>
      <c r="I127" s="4"/>
      <c r="J127" s="211">
        <f t="shared" si="0"/>
        <v>0</v>
      </c>
      <c r="K127" s="208" t="s">
        <v>3</v>
      </c>
      <c r="L127" s="100"/>
      <c r="M127" s="212" t="s">
        <v>3</v>
      </c>
      <c r="N127" s="163" t="s">
        <v>42</v>
      </c>
      <c r="P127" s="164">
        <f t="shared" si="1"/>
        <v>0</v>
      </c>
      <c r="Q127" s="164">
        <v>0</v>
      </c>
      <c r="R127" s="164">
        <f t="shared" si="2"/>
        <v>0</v>
      </c>
      <c r="S127" s="164">
        <v>0</v>
      </c>
      <c r="T127" s="165">
        <f t="shared" si="3"/>
        <v>0</v>
      </c>
      <c r="AR127" s="166" t="s">
        <v>288</v>
      </c>
      <c r="AT127" s="166" t="s">
        <v>178</v>
      </c>
      <c r="AU127" s="166" t="s">
        <v>79</v>
      </c>
      <c r="AY127" s="92" t="s">
        <v>176</v>
      </c>
      <c r="BE127" s="167">
        <f t="shared" si="4"/>
        <v>0</v>
      </c>
      <c r="BF127" s="167">
        <f t="shared" si="5"/>
        <v>0</v>
      </c>
      <c r="BG127" s="167">
        <f t="shared" si="6"/>
        <v>0</v>
      </c>
      <c r="BH127" s="167">
        <f t="shared" si="7"/>
        <v>0</v>
      </c>
      <c r="BI127" s="167">
        <f t="shared" si="8"/>
        <v>0</v>
      </c>
      <c r="BJ127" s="92" t="s">
        <v>15</v>
      </c>
      <c r="BK127" s="167">
        <f t="shared" si="9"/>
        <v>0</v>
      </c>
      <c r="BL127" s="92" t="s">
        <v>288</v>
      </c>
      <c r="BM127" s="166" t="s">
        <v>3233</v>
      </c>
    </row>
    <row r="128" spans="2:65" s="99" customFormat="1" ht="33" customHeight="1">
      <c r="B128" s="100"/>
      <c r="C128" s="206" t="s">
        <v>365</v>
      </c>
      <c r="D128" s="206" t="s">
        <v>178</v>
      </c>
      <c r="E128" s="207" t="s">
        <v>3234</v>
      </c>
      <c r="F128" s="208" t="s">
        <v>3235</v>
      </c>
      <c r="G128" s="209" t="s">
        <v>2707</v>
      </c>
      <c r="H128" s="210">
        <v>4</v>
      </c>
      <c r="I128" s="4"/>
      <c r="J128" s="211">
        <f t="shared" si="0"/>
        <v>0</v>
      </c>
      <c r="K128" s="208" t="s">
        <v>3</v>
      </c>
      <c r="L128" s="100"/>
      <c r="M128" s="212" t="s">
        <v>3</v>
      </c>
      <c r="N128" s="163" t="s">
        <v>42</v>
      </c>
      <c r="P128" s="164">
        <f t="shared" si="1"/>
        <v>0</v>
      </c>
      <c r="Q128" s="164">
        <v>0</v>
      </c>
      <c r="R128" s="164">
        <f t="shared" si="2"/>
        <v>0</v>
      </c>
      <c r="S128" s="164">
        <v>0</v>
      </c>
      <c r="T128" s="165">
        <f t="shared" si="3"/>
        <v>0</v>
      </c>
      <c r="AR128" s="166" t="s">
        <v>288</v>
      </c>
      <c r="AT128" s="166" t="s">
        <v>178</v>
      </c>
      <c r="AU128" s="166" t="s">
        <v>79</v>
      </c>
      <c r="AY128" s="92" t="s">
        <v>176</v>
      </c>
      <c r="BE128" s="167">
        <f t="shared" si="4"/>
        <v>0</v>
      </c>
      <c r="BF128" s="167">
        <f t="shared" si="5"/>
        <v>0</v>
      </c>
      <c r="BG128" s="167">
        <f t="shared" si="6"/>
        <v>0</v>
      </c>
      <c r="BH128" s="167">
        <f t="shared" si="7"/>
        <v>0</v>
      </c>
      <c r="BI128" s="167">
        <f t="shared" si="8"/>
        <v>0</v>
      </c>
      <c r="BJ128" s="92" t="s">
        <v>15</v>
      </c>
      <c r="BK128" s="167">
        <f t="shared" si="9"/>
        <v>0</v>
      </c>
      <c r="BL128" s="92" t="s">
        <v>288</v>
      </c>
      <c r="BM128" s="166" t="s">
        <v>3236</v>
      </c>
    </row>
    <row r="129" spans="2:65" s="99" customFormat="1" ht="33" customHeight="1">
      <c r="B129" s="100"/>
      <c r="C129" s="206" t="s">
        <v>370</v>
      </c>
      <c r="D129" s="206" t="s">
        <v>178</v>
      </c>
      <c r="E129" s="207" t="s">
        <v>3237</v>
      </c>
      <c r="F129" s="208" t="s">
        <v>3238</v>
      </c>
      <c r="G129" s="209" t="s">
        <v>2707</v>
      </c>
      <c r="H129" s="210">
        <v>1</v>
      </c>
      <c r="I129" s="4"/>
      <c r="J129" s="211">
        <f t="shared" si="0"/>
        <v>0</v>
      </c>
      <c r="K129" s="208" t="s">
        <v>3</v>
      </c>
      <c r="L129" s="100"/>
      <c r="M129" s="212" t="s">
        <v>3</v>
      </c>
      <c r="N129" s="163" t="s">
        <v>42</v>
      </c>
      <c r="P129" s="164">
        <f t="shared" si="1"/>
        <v>0</v>
      </c>
      <c r="Q129" s="164">
        <v>0</v>
      </c>
      <c r="R129" s="164">
        <f t="shared" si="2"/>
        <v>0</v>
      </c>
      <c r="S129" s="164">
        <v>0</v>
      </c>
      <c r="T129" s="165">
        <f t="shared" si="3"/>
        <v>0</v>
      </c>
      <c r="AR129" s="166" t="s">
        <v>288</v>
      </c>
      <c r="AT129" s="166" t="s">
        <v>178</v>
      </c>
      <c r="AU129" s="166" t="s">
        <v>79</v>
      </c>
      <c r="AY129" s="92" t="s">
        <v>176</v>
      </c>
      <c r="BE129" s="167">
        <f t="shared" si="4"/>
        <v>0</v>
      </c>
      <c r="BF129" s="167">
        <f t="shared" si="5"/>
        <v>0</v>
      </c>
      <c r="BG129" s="167">
        <f t="shared" si="6"/>
        <v>0</v>
      </c>
      <c r="BH129" s="167">
        <f t="shared" si="7"/>
        <v>0</v>
      </c>
      <c r="BI129" s="167">
        <f t="shared" si="8"/>
        <v>0</v>
      </c>
      <c r="BJ129" s="92" t="s">
        <v>15</v>
      </c>
      <c r="BK129" s="167">
        <f t="shared" si="9"/>
        <v>0</v>
      </c>
      <c r="BL129" s="92" t="s">
        <v>288</v>
      </c>
      <c r="BM129" s="166" t="s">
        <v>3239</v>
      </c>
    </row>
    <row r="130" spans="2:63" s="151" customFormat="1" ht="22.9" customHeight="1">
      <c r="B130" s="152"/>
      <c r="D130" s="153" t="s">
        <v>70</v>
      </c>
      <c r="E130" s="161" t="s">
        <v>3240</v>
      </c>
      <c r="F130" s="161" t="s">
        <v>3241</v>
      </c>
      <c r="I130" s="3"/>
      <c r="J130" s="162">
        <f>BK130</f>
        <v>0</v>
      </c>
      <c r="L130" s="152"/>
      <c r="M130" s="156"/>
      <c r="P130" s="157">
        <f>SUM(P131:P150)</f>
        <v>0</v>
      </c>
      <c r="R130" s="157">
        <f>SUM(R131:R150)</f>
        <v>0</v>
      </c>
      <c r="T130" s="158">
        <f>SUM(T131:T150)</f>
        <v>0</v>
      </c>
      <c r="AR130" s="153" t="s">
        <v>79</v>
      </c>
      <c r="AT130" s="159" t="s">
        <v>70</v>
      </c>
      <c r="AU130" s="159" t="s">
        <v>15</v>
      </c>
      <c r="AY130" s="153" t="s">
        <v>176</v>
      </c>
      <c r="BK130" s="160">
        <f>SUM(BK131:BK150)</f>
        <v>0</v>
      </c>
    </row>
    <row r="131" spans="2:65" s="99" customFormat="1" ht="16.5" customHeight="1">
      <c r="B131" s="100"/>
      <c r="C131" s="206" t="s">
        <v>376</v>
      </c>
      <c r="D131" s="206" t="s">
        <v>178</v>
      </c>
      <c r="E131" s="207" t="s">
        <v>3242</v>
      </c>
      <c r="F131" s="208" t="s">
        <v>3243</v>
      </c>
      <c r="G131" s="209" t="s">
        <v>269</v>
      </c>
      <c r="H131" s="210">
        <v>1000</v>
      </c>
      <c r="I131" s="4"/>
      <c r="J131" s="211">
        <f aca="true" t="shared" si="10" ref="J131:J150">ROUND(I131*H131,2)</f>
        <v>0</v>
      </c>
      <c r="K131" s="208" t="s">
        <v>3</v>
      </c>
      <c r="L131" s="100"/>
      <c r="M131" s="212" t="s">
        <v>3</v>
      </c>
      <c r="N131" s="163" t="s">
        <v>42</v>
      </c>
      <c r="P131" s="164">
        <f aca="true" t="shared" si="11" ref="P131:P150">O131*H131</f>
        <v>0</v>
      </c>
      <c r="Q131" s="164">
        <v>0</v>
      </c>
      <c r="R131" s="164">
        <f aca="true" t="shared" si="12" ref="R131:R150">Q131*H131</f>
        <v>0</v>
      </c>
      <c r="S131" s="164">
        <v>0</v>
      </c>
      <c r="T131" s="165">
        <f aca="true" t="shared" si="13" ref="T131:T150">S131*H131</f>
        <v>0</v>
      </c>
      <c r="AR131" s="166" t="s">
        <v>288</v>
      </c>
      <c r="AT131" s="166" t="s">
        <v>178</v>
      </c>
      <c r="AU131" s="166" t="s">
        <v>79</v>
      </c>
      <c r="AY131" s="92" t="s">
        <v>176</v>
      </c>
      <c r="BE131" s="167">
        <f aca="true" t="shared" si="14" ref="BE131:BE150">IF(N131="základní",J131,0)</f>
        <v>0</v>
      </c>
      <c r="BF131" s="167">
        <f aca="true" t="shared" si="15" ref="BF131:BF150">IF(N131="snížená",J131,0)</f>
        <v>0</v>
      </c>
      <c r="BG131" s="167">
        <f aca="true" t="shared" si="16" ref="BG131:BG150">IF(N131="zákl. přenesená",J131,0)</f>
        <v>0</v>
      </c>
      <c r="BH131" s="167">
        <f aca="true" t="shared" si="17" ref="BH131:BH150">IF(N131="sníž. přenesená",J131,0)</f>
        <v>0</v>
      </c>
      <c r="BI131" s="167">
        <f aca="true" t="shared" si="18" ref="BI131:BI150">IF(N131="nulová",J131,0)</f>
        <v>0</v>
      </c>
      <c r="BJ131" s="92" t="s">
        <v>15</v>
      </c>
      <c r="BK131" s="167">
        <f aca="true" t="shared" si="19" ref="BK131:BK150">ROUND(I131*H131,2)</f>
        <v>0</v>
      </c>
      <c r="BL131" s="92" t="s">
        <v>288</v>
      </c>
      <c r="BM131" s="166" t="s">
        <v>3244</v>
      </c>
    </row>
    <row r="132" spans="2:65" s="99" customFormat="1" ht="16.5" customHeight="1">
      <c r="B132" s="100"/>
      <c r="C132" s="206" t="s">
        <v>382</v>
      </c>
      <c r="D132" s="206" t="s">
        <v>178</v>
      </c>
      <c r="E132" s="207" t="s">
        <v>3245</v>
      </c>
      <c r="F132" s="208" t="s">
        <v>3246</v>
      </c>
      <c r="G132" s="209" t="s">
        <v>269</v>
      </c>
      <c r="H132" s="210">
        <v>5800</v>
      </c>
      <c r="I132" s="4"/>
      <c r="J132" s="211">
        <f t="shared" si="10"/>
        <v>0</v>
      </c>
      <c r="K132" s="208" t="s">
        <v>3</v>
      </c>
      <c r="L132" s="100"/>
      <c r="M132" s="212" t="s">
        <v>3</v>
      </c>
      <c r="N132" s="163" t="s">
        <v>42</v>
      </c>
      <c r="P132" s="164">
        <f t="shared" si="11"/>
        <v>0</v>
      </c>
      <c r="Q132" s="164">
        <v>0</v>
      </c>
      <c r="R132" s="164">
        <f t="shared" si="12"/>
        <v>0</v>
      </c>
      <c r="S132" s="164">
        <v>0</v>
      </c>
      <c r="T132" s="165">
        <f t="shared" si="13"/>
        <v>0</v>
      </c>
      <c r="AR132" s="166" t="s">
        <v>288</v>
      </c>
      <c r="AT132" s="166" t="s">
        <v>178</v>
      </c>
      <c r="AU132" s="166" t="s">
        <v>79</v>
      </c>
      <c r="AY132" s="92" t="s">
        <v>176</v>
      </c>
      <c r="BE132" s="167">
        <f t="shared" si="14"/>
        <v>0</v>
      </c>
      <c r="BF132" s="167">
        <f t="shared" si="15"/>
        <v>0</v>
      </c>
      <c r="BG132" s="167">
        <f t="shared" si="16"/>
        <v>0</v>
      </c>
      <c r="BH132" s="167">
        <f t="shared" si="17"/>
        <v>0</v>
      </c>
      <c r="BI132" s="167">
        <f t="shared" si="18"/>
        <v>0</v>
      </c>
      <c r="BJ132" s="92" t="s">
        <v>15</v>
      </c>
      <c r="BK132" s="167">
        <f t="shared" si="19"/>
        <v>0</v>
      </c>
      <c r="BL132" s="92" t="s">
        <v>288</v>
      </c>
      <c r="BM132" s="166" t="s">
        <v>3247</v>
      </c>
    </row>
    <row r="133" spans="2:65" s="99" customFormat="1" ht="16.5" customHeight="1">
      <c r="B133" s="100"/>
      <c r="C133" s="206" t="s">
        <v>390</v>
      </c>
      <c r="D133" s="206" t="s">
        <v>178</v>
      </c>
      <c r="E133" s="207" t="s">
        <v>3248</v>
      </c>
      <c r="F133" s="208" t="s">
        <v>3249</v>
      </c>
      <c r="G133" s="209" t="s">
        <v>269</v>
      </c>
      <c r="H133" s="210">
        <v>5600</v>
      </c>
      <c r="I133" s="4"/>
      <c r="J133" s="211">
        <f t="shared" si="10"/>
        <v>0</v>
      </c>
      <c r="K133" s="208" t="s">
        <v>3</v>
      </c>
      <c r="L133" s="100"/>
      <c r="M133" s="212" t="s">
        <v>3</v>
      </c>
      <c r="N133" s="163" t="s">
        <v>42</v>
      </c>
      <c r="P133" s="164">
        <f t="shared" si="11"/>
        <v>0</v>
      </c>
      <c r="Q133" s="164">
        <v>0</v>
      </c>
      <c r="R133" s="164">
        <f t="shared" si="12"/>
        <v>0</v>
      </c>
      <c r="S133" s="164">
        <v>0</v>
      </c>
      <c r="T133" s="165">
        <f t="shared" si="13"/>
        <v>0</v>
      </c>
      <c r="AR133" s="166" t="s">
        <v>288</v>
      </c>
      <c r="AT133" s="166" t="s">
        <v>178</v>
      </c>
      <c r="AU133" s="166" t="s">
        <v>79</v>
      </c>
      <c r="AY133" s="92" t="s">
        <v>176</v>
      </c>
      <c r="BE133" s="167">
        <f t="shared" si="14"/>
        <v>0</v>
      </c>
      <c r="BF133" s="167">
        <f t="shared" si="15"/>
        <v>0</v>
      </c>
      <c r="BG133" s="167">
        <f t="shared" si="16"/>
        <v>0</v>
      </c>
      <c r="BH133" s="167">
        <f t="shared" si="17"/>
        <v>0</v>
      </c>
      <c r="BI133" s="167">
        <f t="shared" si="18"/>
        <v>0</v>
      </c>
      <c r="BJ133" s="92" t="s">
        <v>15</v>
      </c>
      <c r="BK133" s="167">
        <f t="shared" si="19"/>
        <v>0</v>
      </c>
      <c r="BL133" s="92" t="s">
        <v>288</v>
      </c>
      <c r="BM133" s="166" t="s">
        <v>3250</v>
      </c>
    </row>
    <row r="134" spans="2:65" s="99" customFormat="1" ht="16.5" customHeight="1">
      <c r="B134" s="100"/>
      <c r="C134" s="206" t="s">
        <v>398</v>
      </c>
      <c r="D134" s="206" t="s">
        <v>178</v>
      </c>
      <c r="E134" s="207" t="s">
        <v>3251</v>
      </c>
      <c r="F134" s="208" t="s">
        <v>3252</v>
      </c>
      <c r="G134" s="209" t="s">
        <v>269</v>
      </c>
      <c r="H134" s="210">
        <v>100</v>
      </c>
      <c r="I134" s="4"/>
      <c r="J134" s="211">
        <f t="shared" si="10"/>
        <v>0</v>
      </c>
      <c r="K134" s="208" t="s">
        <v>3</v>
      </c>
      <c r="L134" s="100"/>
      <c r="M134" s="212" t="s">
        <v>3</v>
      </c>
      <c r="N134" s="163" t="s">
        <v>42</v>
      </c>
      <c r="P134" s="164">
        <f t="shared" si="11"/>
        <v>0</v>
      </c>
      <c r="Q134" s="164">
        <v>0</v>
      </c>
      <c r="R134" s="164">
        <f t="shared" si="12"/>
        <v>0</v>
      </c>
      <c r="S134" s="164">
        <v>0</v>
      </c>
      <c r="T134" s="165">
        <f t="shared" si="13"/>
        <v>0</v>
      </c>
      <c r="AR134" s="166" t="s">
        <v>288</v>
      </c>
      <c r="AT134" s="166" t="s">
        <v>178</v>
      </c>
      <c r="AU134" s="166" t="s">
        <v>79</v>
      </c>
      <c r="AY134" s="92" t="s">
        <v>176</v>
      </c>
      <c r="BE134" s="167">
        <f t="shared" si="14"/>
        <v>0</v>
      </c>
      <c r="BF134" s="167">
        <f t="shared" si="15"/>
        <v>0</v>
      </c>
      <c r="BG134" s="167">
        <f t="shared" si="16"/>
        <v>0</v>
      </c>
      <c r="BH134" s="167">
        <f t="shared" si="17"/>
        <v>0</v>
      </c>
      <c r="BI134" s="167">
        <f t="shared" si="18"/>
        <v>0</v>
      </c>
      <c r="BJ134" s="92" t="s">
        <v>15</v>
      </c>
      <c r="BK134" s="167">
        <f t="shared" si="19"/>
        <v>0</v>
      </c>
      <c r="BL134" s="92" t="s">
        <v>288</v>
      </c>
      <c r="BM134" s="166" t="s">
        <v>3253</v>
      </c>
    </row>
    <row r="135" spans="2:65" s="99" customFormat="1" ht="16.5" customHeight="1">
      <c r="B135" s="100"/>
      <c r="C135" s="206" t="s">
        <v>421</v>
      </c>
      <c r="D135" s="206" t="s">
        <v>178</v>
      </c>
      <c r="E135" s="207" t="s">
        <v>3254</v>
      </c>
      <c r="F135" s="208" t="s">
        <v>3255</v>
      </c>
      <c r="G135" s="209" t="s">
        <v>269</v>
      </c>
      <c r="H135" s="210">
        <v>100</v>
      </c>
      <c r="I135" s="4"/>
      <c r="J135" s="211">
        <f t="shared" si="10"/>
        <v>0</v>
      </c>
      <c r="K135" s="208" t="s">
        <v>3</v>
      </c>
      <c r="L135" s="100"/>
      <c r="M135" s="212" t="s">
        <v>3</v>
      </c>
      <c r="N135" s="163" t="s">
        <v>42</v>
      </c>
      <c r="P135" s="164">
        <f t="shared" si="11"/>
        <v>0</v>
      </c>
      <c r="Q135" s="164">
        <v>0</v>
      </c>
      <c r="R135" s="164">
        <f t="shared" si="12"/>
        <v>0</v>
      </c>
      <c r="S135" s="164">
        <v>0</v>
      </c>
      <c r="T135" s="165">
        <f t="shared" si="13"/>
        <v>0</v>
      </c>
      <c r="AR135" s="166" t="s">
        <v>288</v>
      </c>
      <c r="AT135" s="166" t="s">
        <v>178</v>
      </c>
      <c r="AU135" s="166" t="s">
        <v>79</v>
      </c>
      <c r="AY135" s="92" t="s">
        <v>176</v>
      </c>
      <c r="BE135" s="167">
        <f t="shared" si="14"/>
        <v>0</v>
      </c>
      <c r="BF135" s="167">
        <f t="shared" si="15"/>
        <v>0</v>
      </c>
      <c r="BG135" s="167">
        <f t="shared" si="16"/>
        <v>0</v>
      </c>
      <c r="BH135" s="167">
        <f t="shared" si="17"/>
        <v>0</v>
      </c>
      <c r="BI135" s="167">
        <f t="shared" si="18"/>
        <v>0</v>
      </c>
      <c r="BJ135" s="92" t="s">
        <v>15</v>
      </c>
      <c r="BK135" s="167">
        <f t="shared" si="19"/>
        <v>0</v>
      </c>
      <c r="BL135" s="92" t="s">
        <v>288</v>
      </c>
      <c r="BM135" s="166" t="s">
        <v>3256</v>
      </c>
    </row>
    <row r="136" spans="2:65" s="99" customFormat="1" ht="16.5" customHeight="1">
      <c r="B136" s="100"/>
      <c r="C136" s="206" t="s">
        <v>429</v>
      </c>
      <c r="D136" s="206" t="s">
        <v>178</v>
      </c>
      <c r="E136" s="207" t="s">
        <v>3257</v>
      </c>
      <c r="F136" s="208" t="s">
        <v>3258</v>
      </c>
      <c r="G136" s="209" t="s">
        <v>269</v>
      </c>
      <c r="H136" s="210">
        <v>600</v>
      </c>
      <c r="I136" s="4"/>
      <c r="J136" s="211">
        <f t="shared" si="10"/>
        <v>0</v>
      </c>
      <c r="K136" s="208" t="s">
        <v>3</v>
      </c>
      <c r="L136" s="100"/>
      <c r="M136" s="212" t="s">
        <v>3</v>
      </c>
      <c r="N136" s="163" t="s">
        <v>42</v>
      </c>
      <c r="P136" s="164">
        <f t="shared" si="11"/>
        <v>0</v>
      </c>
      <c r="Q136" s="164">
        <v>0</v>
      </c>
      <c r="R136" s="164">
        <f t="shared" si="12"/>
        <v>0</v>
      </c>
      <c r="S136" s="164">
        <v>0</v>
      </c>
      <c r="T136" s="165">
        <f t="shared" si="13"/>
        <v>0</v>
      </c>
      <c r="AR136" s="166" t="s">
        <v>288</v>
      </c>
      <c r="AT136" s="166" t="s">
        <v>178</v>
      </c>
      <c r="AU136" s="166" t="s">
        <v>79</v>
      </c>
      <c r="AY136" s="92" t="s">
        <v>176</v>
      </c>
      <c r="BE136" s="167">
        <f t="shared" si="14"/>
        <v>0</v>
      </c>
      <c r="BF136" s="167">
        <f t="shared" si="15"/>
        <v>0</v>
      </c>
      <c r="BG136" s="167">
        <f t="shared" si="16"/>
        <v>0</v>
      </c>
      <c r="BH136" s="167">
        <f t="shared" si="17"/>
        <v>0</v>
      </c>
      <c r="BI136" s="167">
        <f t="shared" si="18"/>
        <v>0</v>
      </c>
      <c r="BJ136" s="92" t="s">
        <v>15</v>
      </c>
      <c r="BK136" s="167">
        <f t="shared" si="19"/>
        <v>0</v>
      </c>
      <c r="BL136" s="92" t="s">
        <v>288</v>
      </c>
      <c r="BM136" s="166" t="s">
        <v>3259</v>
      </c>
    </row>
    <row r="137" spans="2:65" s="99" customFormat="1" ht="16.5" customHeight="1">
      <c r="B137" s="100"/>
      <c r="C137" s="206" t="s">
        <v>434</v>
      </c>
      <c r="D137" s="206" t="s">
        <v>178</v>
      </c>
      <c r="E137" s="207" t="s">
        <v>3260</v>
      </c>
      <c r="F137" s="208" t="s">
        <v>3261</v>
      </c>
      <c r="G137" s="209" t="s">
        <v>269</v>
      </c>
      <c r="H137" s="210">
        <v>800</v>
      </c>
      <c r="I137" s="4"/>
      <c r="J137" s="211">
        <f t="shared" si="10"/>
        <v>0</v>
      </c>
      <c r="K137" s="208" t="s">
        <v>3</v>
      </c>
      <c r="L137" s="100"/>
      <c r="M137" s="212" t="s">
        <v>3</v>
      </c>
      <c r="N137" s="163" t="s">
        <v>42</v>
      </c>
      <c r="P137" s="164">
        <f t="shared" si="11"/>
        <v>0</v>
      </c>
      <c r="Q137" s="164">
        <v>0</v>
      </c>
      <c r="R137" s="164">
        <f t="shared" si="12"/>
        <v>0</v>
      </c>
      <c r="S137" s="164">
        <v>0</v>
      </c>
      <c r="T137" s="165">
        <f t="shared" si="13"/>
        <v>0</v>
      </c>
      <c r="AR137" s="166" t="s">
        <v>288</v>
      </c>
      <c r="AT137" s="166" t="s">
        <v>178</v>
      </c>
      <c r="AU137" s="166" t="s">
        <v>79</v>
      </c>
      <c r="AY137" s="92" t="s">
        <v>176</v>
      </c>
      <c r="BE137" s="167">
        <f t="shared" si="14"/>
        <v>0</v>
      </c>
      <c r="BF137" s="167">
        <f t="shared" si="15"/>
        <v>0</v>
      </c>
      <c r="BG137" s="167">
        <f t="shared" si="16"/>
        <v>0</v>
      </c>
      <c r="BH137" s="167">
        <f t="shared" si="17"/>
        <v>0</v>
      </c>
      <c r="BI137" s="167">
        <f t="shared" si="18"/>
        <v>0</v>
      </c>
      <c r="BJ137" s="92" t="s">
        <v>15</v>
      </c>
      <c r="BK137" s="167">
        <f t="shared" si="19"/>
        <v>0</v>
      </c>
      <c r="BL137" s="92" t="s">
        <v>288</v>
      </c>
      <c r="BM137" s="166" t="s">
        <v>3262</v>
      </c>
    </row>
    <row r="138" spans="2:65" s="99" customFormat="1" ht="16.5" customHeight="1">
      <c r="B138" s="100"/>
      <c r="C138" s="206" t="s">
        <v>440</v>
      </c>
      <c r="D138" s="206" t="s">
        <v>178</v>
      </c>
      <c r="E138" s="207" t="s">
        <v>3263</v>
      </c>
      <c r="F138" s="208" t="s">
        <v>3264</v>
      </c>
      <c r="G138" s="209" t="s">
        <v>269</v>
      </c>
      <c r="H138" s="210">
        <v>300</v>
      </c>
      <c r="I138" s="4"/>
      <c r="J138" s="211">
        <f t="shared" si="10"/>
        <v>0</v>
      </c>
      <c r="K138" s="208" t="s">
        <v>3</v>
      </c>
      <c r="L138" s="100"/>
      <c r="M138" s="212" t="s">
        <v>3</v>
      </c>
      <c r="N138" s="163" t="s">
        <v>42</v>
      </c>
      <c r="P138" s="164">
        <f t="shared" si="11"/>
        <v>0</v>
      </c>
      <c r="Q138" s="164">
        <v>0</v>
      </c>
      <c r="R138" s="164">
        <f t="shared" si="12"/>
        <v>0</v>
      </c>
      <c r="S138" s="164">
        <v>0</v>
      </c>
      <c r="T138" s="165">
        <f t="shared" si="13"/>
        <v>0</v>
      </c>
      <c r="AR138" s="166" t="s">
        <v>288</v>
      </c>
      <c r="AT138" s="166" t="s">
        <v>178</v>
      </c>
      <c r="AU138" s="166" t="s">
        <v>79</v>
      </c>
      <c r="AY138" s="92" t="s">
        <v>176</v>
      </c>
      <c r="BE138" s="167">
        <f t="shared" si="14"/>
        <v>0</v>
      </c>
      <c r="BF138" s="167">
        <f t="shared" si="15"/>
        <v>0</v>
      </c>
      <c r="BG138" s="167">
        <f t="shared" si="16"/>
        <v>0</v>
      </c>
      <c r="BH138" s="167">
        <f t="shared" si="17"/>
        <v>0</v>
      </c>
      <c r="BI138" s="167">
        <f t="shared" si="18"/>
        <v>0</v>
      </c>
      <c r="BJ138" s="92" t="s">
        <v>15</v>
      </c>
      <c r="BK138" s="167">
        <f t="shared" si="19"/>
        <v>0</v>
      </c>
      <c r="BL138" s="92" t="s">
        <v>288</v>
      </c>
      <c r="BM138" s="166" t="s">
        <v>3265</v>
      </c>
    </row>
    <row r="139" spans="2:65" s="99" customFormat="1" ht="16.5" customHeight="1">
      <c r="B139" s="100"/>
      <c r="C139" s="206" t="s">
        <v>448</v>
      </c>
      <c r="D139" s="206" t="s">
        <v>178</v>
      </c>
      <c r="E139" s="207" t="s">
        <v>3266</v>
      </c>
      <c r="F139" s="208" t="s">
        <v>3267</v>
      </c>
      <c r="G139" s="209" t="s">
        <v>3</v>
      </c>
      <c r="H139" s="210">
        <v>100</v>
      </c>
      <c r="I139" s="4"/>
      <c r="J139" s="211">
        <f t="shared" si="10"/>
        <v>0</v>
      </c>
      <c r="K139" s="208" t="s">
        <v>3</v>
      </c>
      <c r="L139" s="100"/>
      <c r="M139" s="212" t="s">
        <v>3</v>
      </c>
      <c r="N139" s="163" t="s">
        <v>42</v>
      </c>
      <c r="P139" s="164">
        <f t="shared" si="11"/>
        <v>0</v>
      </c>
      <c r="Q139" s="164">
        <v>0</v>
      </c>
      <c r="R139" s="164">
        <f t="shared" si="12"/>
        <v>0</v>
      </c>
      <c r="S139" s="164">
        <v>0</v>
      </c>
      <c r="T139" s="165">
        <f t="shared" si="13"/>
        <v>0</v>
      </c>
      <c r="AR139" s="166" t="s">
        <v>288</v>
      </c>
      <c r="AT139" s="166" t="s">
        <v>178</v>
      </c>
      <c r="AU139" s="166" t="s">
        <v>79</v>
      </c>
      <c r="AY139" s="92" t="s">
        <v>176</v>
      </c>
      <c r="BE139" s="167">
        <f t="shared" si="14"/>
        <v>0</v>
      </c>
      <c r="BF139" s="167">
        <f t="shared" si="15"/>
        <v>0</v>
      </c>
      <c r="BG139" s="167">
        <f t="shared" si="16"/>
        <v>0</v>
      </c>
      <c r="BH139" s="167">
        <f t="shared" si="17"/>
        <v>0</v>
      </c>
      <c r="BI139" s="167">
        <f t="shared" si="18"/>
        <v>0</v>
      </c>
      <c r="BJ139" s="92" t="s">
        <v>15</v>
      </c>
      <c r="BK139" s="167">
        <f t="shared" si="19"/>
        <v>0</v>
      </c>
      <c r="BL139" s="92" t="s">
        <v>288</v>
      </c>
      <c r="BM139" s="166" t="s">
        <v>3268</v>
      </c>
    </row>
    <row r="140" spans="2:65" s="99" customFormat="1" ht="16.5" customHeight="1">
      <c r="B140" s="100"/>
      <c r="C140" s="206" t="s">
        <v>460</v>
      </c>
      <c r="D140" s="206" t="s">
        <v>178</v>
      </c>
      <c r="E140" s="207" t="s">
        <v>3269</v>
      </c>
      <c r="F140" s="208" t="s">
        <v>3270</v>
      </c>
      <c r="G140" s="209" t="s">
        <v>269</v>
      </c>
      <c r="H140" s="210">
        <v>200</v>
      </c>
      <c r="I140" s="4"/>
      <c r="J140" s="211">
        <f t="shared" si="10"/>
        <v>0</v>
      </c>
      <c r="K140" s="208" t="s">
        <v>3</v>
      </c>
      <c r="L140" s="100"/>
      <c r="M140" s="212" t="s">
        <v>3</v>
      </c>
      <c r="N140" s="163" t="s">
        <v>42</v>
      </c>
      <c r="P140" s="164">
        <f t="shared" si="11"/>
        <v>0</v>
      </c>
      <c r="Q140" s="164">
        <v>0</v>
      </c>
      <c r="R140" s="164">
        <f t="shared" si="12"/>
        <v>0</v>
      </c>
      <c r="S140" s="164">
        <v>0</v>
      </c>
      <c r="T140" s="165">
        <f t="shared" si="13"/>
        <v>0</v>
      </c>
      <c r="AR140" s="166" t="s">
        <v>288</v>
      </c>
      <c r="AT140" s="166" t="s">
        <v>178</v>
      </c>
      <c r="AU140" s="166" t="s">
        <v>79</v>
      </c>
      <c r="AY140" s="92" t="s">
        <v>176</v>
      </c>
      <c r="BE140" s="167">
        <f t="shared" si="14"/>
        <v>0</v>
      </c>
      <c r="BF140" s="167">
        <f t="shared" si="15"/>
        <v>0</v>
      </c>
      <c r="BG140" s="167">
        <f t="shared" si="16"/>
        <v>0</v>
      </c>
      <c r="BH140" s="167">
        <f t="shared" si="17"/>
        <v>0</v>
      </c>
      <c r="BI140" s="167">
        <f t="shared" si="18"/>
        <v>0</v>
      </c>
      <c r="BJ140" s="92" t="s">
        <v>15</v>
      </c>
      <c r="BK140" s="167">
        <f t="shared" si="19"/>
        <v>0</v>
      </c>
      <c r="BL140" s="92" t="s">
        <v>288</v>
      </c>
      <c r="BM140" s="166" t="s">
        <v>3271</v>
      </c>
    </row>
    <row r="141" spans="2:65" s="99" customFormat="1" ht="16.5" customHeight="1">
      <c r="B141" s="100"/>
      <c r="C141" s="206" t="s">
        <v>467</v>
      </c>
      <c r="D141" s="206" t="s">
        <v>178</v>
      </c>
      <c r="E141" s="207" t="s">
        <v>3272</v>
      </c>
      <c r="F141" s="208" t="s">
        <v>3273</v>
      </c>
      <c r="G141" s="209" t="s">
        <v>269</v>
      </c>
      <c r="H141" s="210">
        <v>70</v>
      </c>
      <c r="I141" s="4"/>
      <c r="J141" s="211">
        <f t="shared" si="10"/>
        <v>0</v>
      </c>
      <c r="K141" s="208" t="s">
        <v>3</v>
      </c>
      <c r="L141" s="100"/>
      <c r="M141" s="212" t="s">
        <v>3</v>
      </c>
      <c r="N141" s="163" t="s">
        <v>42</v>
      </c>
      <c r="P141" s="164">
        <f t="shared" si="11"/>
        <v>0</v>
      </c>
      <c r="Q141" s="164">
        <v>0</v>
      </c>
      <c r="R141" s="164">
        <f t="shared" si="12"/>
        <v>0</v>
      </c>
      <c r="S141" s="164">
        <v>0</v>
      </c>
      <c r="T141" s="165">
        <f t="shared" si="13"/>
        <v>0</v>
      </c>
      <c r="AR141" s="166" t="s">
        <v>288</v>
      </c>
      <c r="AT141" s="166" t="s">
        <v>178</v>
      </c>
      <c r="AU141" s="166" t="s">
        <v>79</v>
      </c>
      <c r="AY141" s="92" t="s">
        <v>176</v>
      </c>
      <c r="BE141" s="167">
        <f t="shared" si="14"/>
        <v>0</v>
      </c>
      <c r="BF141" s="167">
        <f t="shared" si="15"/>
        <v>0</v>
      </c>
      <c r="BG141" s="167">
        <f t="shared" si="16"/>
        <v>0</v>
      </c>
      <c r="BH141" s="167">
        <f t="shared" si="17"/>
        <v>0</v>
      </c>
      <c r="BI141" s="167">
        <f t="shared" si="18"/>
        <v>0</v>
      </c>
      <c r="BJ141" s="92" t="s">
        <v>15</v>
      </c>
      <c r="BK141" s="167">
        <f t="shared" si="19"/>
        <v>0</v>
      </c>
      <c r="BL141" s="92" t="s">
        <v>288</v>
      </c>
      <c r="BM141" s="166" t="s">
        <v>3274</v>
      </c>
    </row>
    <row r="142" spans="2:65" s="99" customFormat="1" ht="33" customHeight="1">
      <c r="B142" s="100"/>
      <c r="C142" s="206" t="s">
        <v>474</v>
      </c>
      <c r="D142" s="206" t="s">
        <v>178</v>
      </c>
      <c r="E142" s="207" t="s">
        <v>3275</v>
      </c>
      <c r="F142" s="208" t="s">
        <v>3276</v>
      </c>
      <c r="G142" s="209" t="s">
        <v>269</v>
      </c>
      <c r="H142" s="210">
        <v>10</v>
      </c>
      <c r="I142" s="4"/>
      <c r="J142" s="211">
        <f t="shared" si="10"/>
        <v>0</v>
      </c>
      <c r="K142" s="208" t="s">
        <v>3</v>
      </c>
      <c r="L142" s="100"/>
      <c r="M142" s="212" t="s">
        <v>3</v>
      </c>
      <c r="N142" s="163" t="s">
        <v>42</v>
      </c>
      <c r="P142" s="164">
        <f t="shared" si="11"/>
        <v>0</v>
      </c>
      <c r="Q142" s="164">
        <v>0</v>
      </c>
      <c r="R142" s="164">
        <f t="shared" si="12"/>
        <v>0</v>
      </c>
      <c r="S142" s="164">
        <v>0</v>
      </c>
      <c r="T142" s="165">
        <f t="shared" si="13"/>
        <v>0</v>
      </c>
      <c r="AR142" s="166" t="s">
        <v>288</v>
      </c>
      <c r="AT142" s="166" t="s">
        <v>178</v>
      </c>
      <c r="AU142" s="166" t="s">
        <v>79</v>
      </c>
      <c r="AY142" s="92" t="s">
        <v>176</v>
      </c>
      <c r="BE142" s="167">
        <f t="shared" si="14"/>
        <v>0</v>
      </c>
      <c r="BF142" s="167">
        <f t="shared" si="15"/>
        <v>0</v>
      </c>
      <c r="BG142" s="167">
        <f t="shared" si="16"/>
        <v>0</v>
      </c>
      <c r="BH142" s="167">
        <f t="shared" si="17"/>
        <v>0</v>
      </c>
      <c r="BI142" s="167">
        <f t="shared" si="18"/>
        <v>0</v>
      </c>
      <c r="BJ142" s="92" t="s">
        <v>15</v>
      </c>
      <c r="BK142" s="167">
        <f t="shared" si="19"/>
        <v>0</v>
      </c>
      <c r="BL142" s="92" t="s">
        <v>288</v>
      </c>
      <c r="BM142" s="166" t="s">
        <v>3277</v>
      </c>
    </row>
    <row r="143" spans="2:65" s="99" customFormat="1" ht="16.5" customHeight="1">
      <c r="B143" s="100"/>
      <c r="C143" s="206" t="s">
        <v>484</v>
      </c>
      <c r="D143" s="206" t="s">
        <v>178</v>
      </c>
      <c r="E143" s="207" t="s">
        <v>3278</v>
      </c>
      <c r="F143" s="208" t="s">
        <v>3279</v>
      </c>
      <c r="G143" s="209" t="s">
        <v>269</v>
      </c>
      <c r="H143" s="210">
        <v>100</v>
      </c>
      <c r="I143" s="4"/>
      <c r="J143" s="211">
        <f t="shared" si="10"/>
        <v>0</v>
      </c>
      <c r="K143" s="208" t="s">
        <v>3</v>
      </c>
      <c r="L143" s="100"/>
      <c r="M143" s="212" t="s">
        <v>3</v>
      </c>
      <c r="N143" s="163" t="s">
        <v>42</v>
      </c>
      <c r="P143" s="164">
        <f t="shared" si="11"/>
        <v>0</v>
      </c>
      <c r="Q143" s="164">
        <v>0</v>
      </c>
      <c r="R143" s="164">
        <f t="shared" si="12"/>
        <v>0</v>
      </c>
      <c r="S143" s="164">
        <v>0</v>
      </c>
      <c r="T143" s="165">
        <f t="shared" si="13"/>
        <v>0</v>
      </c>
      <c r="AR143" s="166" t="s">
        <v>288</v>
      </c>
      <c r="AT143" s="166" t="s">
        <v>178</v>
      </c>
      <c r="AU143" s="166" t="s">
        <v>79</v>
      </c>
      <c r="AY143" s="92" t="s">
        <v>176</v>
      </c>
      <c r="BE143" s="167">
        <f t="shared" si="14"/>
        <v>0</v>
      </c>
      <c r="BF143" s="167">
        <f t="shared" si="15"/>
        <v>0</v>
      </c>
      <c r="BG143" s="167">
        <f t="shared" si="16"/>
        <v>0</v>
      </c>
      <c r="BH143" s="167">
        <f t="shared" si="17"/>
        <v>0</v>
      </c>
      <c r="BI143" s="167">
        <f t="shared" si="18"/>
        <v>0</v>
      </c>
      <c r="BJ143" s="92" t="s">
        <v>15</v>
      </c>
      <c r="BK143" s="167">
        <f t="shared" si="19"/>
        <v>0</v>
      </c>
      <c r="BL143" s="92" t="s">
        <v>288</v>
      </c>
      <c r="BM143" s="166" t="s">
        <v>3280</v>
      </c>
    </row>
    <row r="144" spans="2:65" s="99" customFormat="1" ht="16.5" customHeight="1">
      <c r="B144" s="100"/>
      <c r="C144" s="206" t="s">
        <v>490</v>
      </c>
      <c r="D144" s="206" t="s">
        <v>178</v>
      </c>
      <c r="E144" s="207" t="s">
        <v>3281</v>
      </c>
      <c r="F144" s="208" t="s">
        <v>3282</v>
      </c>
      <c r="G144" s="209" t="s">
        <v>269</v>
      </c>
      <c r="H144" s="210">
        <v>140</v>
      </c>
      <c r="I144" s="4"/>
      <c r="J144" s="211">
        <f t="shared" si="10"/>
        <v>0</v>
      </c>
      <c r="K144" s="208" t="s">
        <v>3</v>
      </c>
      <c r="L144" s="100"/>
      <c r="M144" s="212" t="s">
        <v>3</v>
      </c>
      <c r="N144" s="163" t="s">
        <v>42</v>
      </c>
      <c r="P144" s="164">
        <f t="shared" si="11"/>
        <v>0</v>
      </c>
      <c r="Q144" s="164">
        <v>0</v>
      </c>
      <c r="R144" s="164">
        <f t="shared" si="12"/>
        <v>0</v>
      </c>
      <c r="S144" s="164">
        <v>0</v>
      </c>
      <c r="T144" s="165">
        <f t="shared" si="13"/>
        <v>0</v>
      </c>
      <c r="AR144" s="166" t="s">
        <v>288</v>
      </c>
      <c r="AT144" s="166" t="s">
        <v>178</v>
      </c>
      <c r="AU144" s="166" t="s">
        <v>79</v>
      </c>
      <c r="AY144" s="92" t="s">
        <v>176</v>
      </c>
      <c r="BE144" s="167">
        <f t="shared" si="14"/>
        <v>0</v>
      </c>
      <c r="BF144" s="167">
        <f t="shared" si="15"/>
        <v>0</v>
      </c>
      <c r="BG144" s="167">
        <f t="shared" si="16"/>
        <v>0</v>
      </c>
      <c r="BH144" s="167">
        <f t="shared" si="17"/>
        <v>0</v>
      </c>
      <c r="BI144" s="167">
        <f t="shared" si="18"/>
        <v>0</v>
      </c>
      <c r="BJ144" s="92" t="s">
        <v>15</v>
      </c>
      <c r="BK144" s="167">
        <f t="shared" si="19"/>
        <v>0</v>
      </c>
      <c r="BL144" s="92" t="s">
        <v>288</v>
      </c>
      <c r="BM144" s="166" t="s">
        <v>3283</v>
      </c>
    </row>
    <row r="145" spans="2:65" s="99" customFormat="1" ht="76.35" customHeight="1">
      <c r="B145" s="100"/>
      <c r="C145" s="206" t="s">
        <v>495</v>
      </c>
      <c r="D145" s="206" t="s">
        <v>178</v>
      </c>
      <c r="E145" s="207" t="s">
        <v>3284</v>
      </c>
      <c r="F145" s="208" t="s">
        <v>3285</v>
      </c>
      <c r="G145" s="209" t="s">
        <v>269</v>
      </c>
      <c r="H145" s="210">
        <v>200</v>
      </c>
      <c r="I145" s="4"/>
      <c r="J145" s="211">
        <f t="shared" si="10"/>
        <v>0</v>
      </c>
      <c r="K145" s="208" t="s">
        <v>3</v>
      </c>
      <c r="L145" s="100"/>
      <c r="M145" s="212" t="s">
        <v>3</v>
      </c>
      <c r="N145" s="163" t="s">
        <v>42</v>
      </c>
      <c r="P145" s="164">
        <f t="shared" si="11"/>
        <v>0</v>
      </c>
      <c r="Q145" s="164">
        <v>0</v>
      </c>
      <c r="R145" s="164">
        <f t="shared" si="12"/>
        <v>0</v>
      </c>
      <c r="S145" s="164">
        <v>0</v>
      </c>
      <c r="T145" s="165">
        <f t="shared" si="13"/>
        <v>0</v>
      </c>
      <c r="AR145" s="166" t="s">
        <v>288</v>
      </c>
      <c r="AT145" s="166" t="s">
        <v>178</v>
      </c>
      <c r="AU145" s="166" t="s">
        <v>79</v>
      </c>
      <c r="AY145" s="92" t="s">
        <v>176</v>
      </c>
      <c r="BE145" s="167">
        <f t="shared" si="14"/>
        <v>0</v>
      </c>
      <c r="BF145" s="167">
        <f t="shared" si="15"/>
        <v>0</v>
      </c>
      <c r="BG145" s="167">
        <f t="shared" si="16"/>
        <v>0</v>
      </c>
      <c r="BH145" s="167">
        <f t="shared" si="17"/>
        <v>0</v>
      </c>
      <c r="BI145" s="167">
        <f t="shared" si="18"/>
        <v>0</v>
      </c>
      <c r="BJ145" s="92" t="s">
        <v>15</v>
      </c>
      <c r="BK145" s="167">
        <f t="shared" si="19"/>
        <v>0</v>
      </c>
      <c r="BL145" s="92" t="s">
        <v>288</v>
      </c>
      <c r="BM145" s="166" t="s">
        <v>3286</v>
      </c>
    </row>
    <row r="146" spans="2:65" s="99" customFormat="1" ht="76.35" customHeight="1">
      <c r="B146" s="100"/>
      <c r="C146" s="206" t="s">
        <v>501</v>
      </c>
      <c r="D146" s="206" t="s">
        <v>178</v>
      </c>
      <c r="E146" s="207" t="s">
        <v>3287</v>
      </c>
      <c r="F146" s="208" t="s">
        <v>3285</v>
      </c>
      <c r="G146" s="209" t="s">
        <v>269</v>
      </c>
      <c r="H146" s="210">
        <v>150</v>
      </c>
      <c r="I146" s="4"/>
      <c r="J146" s="211">
        <f t="shared" si="10"/>
        <v>0</v>
      </c>
      <c r="K146" s="208" t="s">
        <v>3</v>
      </c>
      <c r="L146" s="100"/>
      <c r="M146" s="212" t="s">
        <v>3</v>
      </c>
      <c r="N146" s="163" t="s">
        <v>42</v>
      </c>
      <c r="P146" s="164">
        <f t="shared" si="11"/>
        <v>0</v>
      </c>
      <c r="Q146" s="164">
        <v>0</v>
      </c>
      <c r="R146" s="164">
        <f t="shared" si="12"/>
        <v>0</v>
      </c>
      <c r="S146" s="164">
        <v>0</v>
      </c>
      <c r="T146" s="165">
        <f t="shared" si="13"/>
        <v>0</v>
      </c>
      <c r="AR146" s="166" t="s">
        <v>288</v>
      </c>
      <c r="AT146" s="166" t="s">
        <v>178</v>
      </c>
      <c r="AU146" s="166" t="s">
        <v>79</v>
      </c>
      <c r="AY146" s="92" t="s">
        <v>176</v>
      </c>
      <c r="BE146" s="167">
        <f t="shared" si="14"/>
        <v>0</v>
      </c>
      <c r="BF146" s="167">
        <f t="shared" si="15"/>
        <v>0</v>
      </c>
      <c r="BG146" s="167">
        <f t="shared" si="16"/>
        <v>0</v>
      </c>
      <c r="BH146" s="167">
        <f t="shared" si="17"/>
        <v>0</v>
      </c>
      <c r="BI146" s="167">
        <f t="shared" si="18"/>
        <v>0</v>
      </c>
      <c r="BJ146" s="92" t="s">
        <v>15</v>
      </c>
      <c r="BK146" s="167">
        <f t="shared" si="19"/>
        <v>0</v>
      </c>
      <c r="BL146" s="92" t="s">
        <v>288</v>
      </c>
      <c r="BM146" s="166" t="s">
        <v>3288</v>
      </c>
    </row>
    <row r="147" spans="2:65" s="99" customFormat="1" ht="37.9" customHeight="1">
      <c r="B147" s="100"/>
      <c r="C147" s="206" t="s">
        <v>507</v>
      </c>
      <c r="D147" s="206" t="s">
        <v>178</v>
      </c>
      <c r="E147" s="207" t="s">
        <v>3289</v>
      </c>
      <c r="F147" s="208" t="s">
        <v>3290</v>
      </c>
      <c r="G147" s="209" t="s">
        <v>269</v>
      </c>
      <c r="H147" s="210">
        <v>30</v>
      </c>
      <c r="I147" s="4"/>
      <c r="J147" s="211">
        <f t="shared" si="10"/>
        <v>0</v>
      </c>
      <c r="K147" s="208" t="s">
        <v>3</v>
      </c>
      <c r="L147" s="100"/>
      <c r="M147" s="212" t="s">
        <v>3</v>
      </c>
      <c r="N147" s="163" t="s">
        <v>42</v>
      </c>
      <c r="P147" s="164">
        <f t="shared" si="11"/>
        <v>0</v>
      </c>
      <c r="Q147" s="164">
        <v>0</v>
      </c>
      <c r="R147" s="164">
        <f t="shared" si="12"/>
        <v>0</v>
      </c>
      <c r="S147" s="164">
        <v>0</v>
      </c>
      <c r="T147" s="165">
        <f t="shared" si="13"/>
        <v>0</v>
      </c>
      <c r="AR147" s="166" t="s">
        <v>288</v>
      </c>
      <c r="AT147" s="166" t="s">
        <v>178</v>
      </c>
      <c r="AU147" s="166" t="s">
        <v>79</v>
      </c>
      <c r="AY147" s="92" t="s">
        <v>176</v>
      </c>
      <c r="BE147" s="167">
        <f t="shared" si="14"/>
        <v>0</v>
      </c>
      <c r="BF147" s="167">
        <f t="shared" si="15"/>
        <v>0</v>
      </c>
      <c r="BG147" s="167">
        <f t="shared" si="16"/>
        <v>0</v>
      </c>
      <c r="BH147" s="167">
        <f t="shared" si="17"/>
        <v>0</v>
      </c>
      <c r="BI147" s="167">
        <f t="shared" si="18"/>
        <v>0</v>
      </c>
      <c r="BJ147" s="92" t="s">
        <v>15</v>
      </c>
      <c r="BK147" s="167">
        <f t="shared" si="19"/>
        <v>0</v>
      </c>
      <c r="BL147" s="92" t="s">
        <v>288</v>
      </c>
      <c r="BM147" s="166" t="s">
        <v>3291</v>
      </c>
    </row>
    <row r="148" spans="2:65" s="99" customFormat="1" ht="16.5" customHeight="1">
      <c r="B148" s="100"/>
      <c r="C148" s="206" t="s">
        <v>513</v>
      </c>
      <c r="D148" s="206" t="s">
        <v>178</v>
      </c>
      <c r="E148" s="207" t="s">
        <v>3292</v>
      </c>
      <c r="F148" s="208" t="s">
        <v>3293</v>
      </c>
      <c r="G148" s="209" t="s">
        <v>269</v>
      </c>
      <c r="H148" s="210">
        <v>1600</v>
      </c>
      <c r="I148" s="4"/>
      <c r="J148" s="211">
        <f t="shared" si="10"/>
        <v>0</v>
      </c>
      <c r="K148" s="208" t="s">
        <v>3</v>
      </c>
      <c r="L148" s="100"/>
      <c r="M148" s="212" t="s">
        <v>3</v>
      </c>
      <c r="N148" s="163" t="s">
        <v>42</v>
      </c>
      <c r="P148" s="164">
        <f t="shared" si="11"/>
        <v>0</v>
      </c>
      <c r="Q148" s="164">
        <v>0</v>
      </c>
      <c r="R148" s="164">
        <f t="shared" si="12"/>
        <v>0</v>
      </c>
      <c r="S148" s="164">
        <v>0</v>
      </c>
      <c r="T148" s="165">
        <f t="shared" si="13"/>
        <v>0</v>
      </c>
      <c r="AR148" s="166" t="s">
        <v>288</v>
      </c>
      <c r="AT148" s="166" t="s">
        <v>178</v>
      </c>
      <c r="AU148" s="166" t="s">
        <v>79</v>
      </c>
      <c r="AY148" s="92" t="s">
        <v>176</v>
      </c>
      <c r="BE148" s="167">
        <f t="shared" si="14"/>
        <v>0</v>
      </c>
      <c r="BF148" s="167">
        <f t="shared" si="15"/>
        <v>0</v>
      </c>
      <c r="BG148" s="167">
        <f t="shared" si="16"/>
        <v>0</v>
      </c>
      <c r="BH148" s="167">
        <f t="shared" si="17"/>
        <v>0</v>
      </c>
      <c r="BI148" s="167">
        <f t="shared" si="18"/>
        <v>0</v>
      </c>
      <c r="BJ148" s="92" t="s">
        <v>15</v>
      </c>
      <c r="BK148" s="167">
        <f t="shared" si="19"/>
        <v>0</v>
      </c>
      <c r="BL148" s="92" t="s">
        <v>288</v>
      </c>
      <c r="BM148" s="166" t="s">
        <v>3294</v>
      </c>
    </row>
    <row r="149" spans="2:65" s="99" customFormat="1" ht="16.5" customHeight="1">
      <c r="B149" s="100"/>
      <c r="C149" s="206" t="s">
        <v>519</v>
      </c>
      <c r="D149" s="206" t="s">
        <v>178</v>
      </c>
      <c r="E149" s="207" t="s">
        <v>3295</v>
      </c>
      <c r="F149" s="208" t="s">
        <v>3296</v>
      </c>
      <c r="G149" s="209" t="s">
        <v>269</v>
      </c>
      <c r="H149" s="210">
        <v>600</v>
      </c>
      <c r="I149" s="4"/>
      <c r="J149" s="211">
        <f t="shared" si="10"/>
        <v>0</v>
      </c>
      <c r="K149" s="208" t="s">
        <v>3</v>
      </c>
      <c r="L149" s="100"/>
      <c r="M149" s="212" t="s">
        <v>3</v>
      </c>
      <c r="N149" s="163" t="s">
        <v>42</v>
      </c>
      <c r="P149" s="164">
        <f t="shared" si="11"/>
        <v>0</v>
      </c>
      <c r="Q149" s="164">
        <v>0</v>
      </c>
      <c r="R149" s="164">
        <f t="shared" si="12"/>
        <v>0</v>
      </c>
      <c r="S149" s="164">
        <v>0</v>
      </c>
      <c r="T149" s="165">
        <f t="shared" si="13"/>
        <v>0</v>
      </c>
      <c r="AR149" s="166" t="s">
        <v>288</v>
      </c>
      <c r="AT149" s="166" t="s">
        <v>178</v>
      </c>
      <c r="AU149" s="166" t="s">
        <v>79</v>
      </c>
      <c r="AY149" s="92" t="s">
        <v>176</v>
      </c>
      <c r="BE149" s="167">
        <f t="shared" si="14"/>
        <v>0</v>
      </c>
      <c r="BF149" s="167">
        <f t="shared" si="15"/>
        <v>0</v>
      </c>
      <c r="BG149" s="167">
        <f t="shared" si="16"/>
        <v>0</v>
      </c>
      <c r="BH149" s="167">
        <f t="shared" si="17"/>
        <v>0</v>
      </c>
      <c r="BI149" s="167">
        <f t="shared" si="18"/>
        <v>0</v>
      </c>
      <c r="BJ149" s="92" t="s">
        <v>15</v>
      </c>
      <c r="BK149" s="167">
        <f t="shared" si="19"/>
        <v>0</v>
      </c>
      <c r="BL149" s="92" t="s">
        <v>288</v>
      </c>
      <c r="BM149" s="166" t="s">
        <v>3297</v>
      </c>
    </row>
    <row r="150" spans="2:65" s="99" customFormat="1" ht="16.5" customHeight="1">
      <c r="B150" s="100"/>
      <c r="C150" s="206" t="s">
        <v>525</v>
      </c>
      <c r="D150" s="206" t="s">
        <v>178</v>
      </c>
      <c r="E150" s="207" t="s">
        <v>3298</v>
      </c>
      <c r="F150" s="208" t="s">
        <v>3299</v>
      </c>
      <c r="G150" s="209" t="s">
        <v>269</v>
      </c>
      <c r="H150" s="210">
        <v>200</v>
      </c>
      <c r="I150" s="4"/>
      <c r="J150" s="211">
        <f t="shared" si="10"/>
        <v>0</v>
      </c>
      <c r="K150" s="208" t="s">
        <v>3</v>
      </c>
      <c r="L150" s="100"/>
      <c r="M150" s="212" t="s">
        <v>3</v>
      </c>
      <c r="N150" s="163" t="s">
        <v>42</v>
      </c>
      <c r="P150" s="164">
        <f t="shared" si="11"/>
        <v>0</v>
      </c>
      <c r="Q150" s="164">
        <v>0</v>
      </c>
      <c r="R150" s="164">
        <f t="shared" si="12"/>
        <v>0</v>
      </c>
      <c r="S150" s="164">
        <v>0</v>
      </c>
      <c r="T150" s="165">
        <f t="shared" si="13"/>
        <v>0</v>
      </c>
      <c r="AR150" s="166" t="s">
        <v>288</v>
      </c>
      <c r="AT150" s="166" t="s">
        <v>178</v>
      </c>
      <c r="AU150" s="166" t="s">
        <v>79</v>
      </c>
      <c r="AY150" s="92" t="s">
        <v>176</v>
      </c>
      <c r="BE150" s="167">
        <f t="shared" si="14"/>
        <v>0</v>
      </c>
      <c r="BF150" s="167">
        <f t="shared" si="15"/>
        <v>0</v>
      </c>
      <c r="BG150" s="167">
        <f t="shared" si="16"/>
        <v>0</v>
      </c>
      <c r="BH150" s="167">
        <f t="shared" si="17"/>
        <v>0</v>
      </c>
      <c r="BI150" s="167">
        <f t="shared" si="18"/>
        <v>0</v>
      </c>
      <c r="BJ150" s="92" t="s">
        <v>15</v>
      </c>
      <c r="BK150" s="167">
        <f t="shared" si="19"/>
        <v>0</v>
      </c>
      <c r="BL150" s="92" t="s">
        <v>288</v>
      </c>
      <c r="BM150" s="166" t="s">
        <v>3300</v>
      </c>
    </row>
    <row r="151" spans="2:63" s="151" customFormat="1" ht="22.9" customHeight="1">
      <c r="B151" s="152"/>
      <c r="D151" s="153" t="s">
        <v>70</v>
      </c>
      <c r="E151" s="161" t="s">
        <v>3301</v>
      </c>
      <c r="F151" s="161" t="s">
        <v>3302</v>
      </c>
      <c r="I151" s="3"/>
      <c r="J151" s="162">
        <f>BK151</f>
        <v>0</v>
      </c>
      <c r="L151" s="152"/>
      <c r="M151" s="156"/>
      <c r="P151" s="157">
        <f>SUM(P152:P161)</f>
        <v>0</v>
      </c>
      <c r="R151" s="157">
        <f>SUM(R152:R161)</f>
        <v>0</v>
      </c>
      <c r="T151" s="158">
        <f>SUM(T152:T161)</f>
        <v>0</v>
      </c>
      <c r="AR151" s="153" t="s">
        <v>79</v>
      </c>
      <c r="AT151" s="159" t="s">
        <v>70</v>
      </c>
      <c r="AU151" s="159" t="s">
        <v>15</v>
      </c>
      <c r="AY151" s="153" t="s">
        <v>176</v>
      </c>
      <c r="BK151" s="160">
        <f>SUM(BK152:BK161)</f>
        <v>0</v>
      </c>
    </row>
    <row r="152" spans="2:65" s="99" customFormat="1" ht="24.2" customHeight="1">
      <c r="B152" s="100"/>
      <c r="C152" s="206" t="s">
        <v>532</v>
      </c>
      <c r="D152" s="206" t="s">
        <v>178</v>
      </c>
      <c r="E152" s="207" t="s">
        <v>3303</v>
      </c>
      <c r="F152" s="208" t="s">
        <v>3304</v>
      </c>
      <c r="G152" s="209" t="s">
        <v>3</v>
      </c>
      <c r="H152" s="210">
        <v>0</v>
      </c>
      <c r="I152" s="4"/>
      <c r="J152" s="211">
        <f aca="true" t="shared" si="20" ref="J152:J161">ROUND(I152*H152,2)</f>
        <v>0</v>
      </c>
      <c r="K152" s="208" t="s">
        <v>3</v>
      </c>
      <c r="L152" s="100"/>
      <c r="M152" s="212" t="s">
        <v>3</v>
      </c>
      <c r="N152" s="163" t="s">
        <v>42</v>
      </c>
      <c r="P152" s="164">
        <f aca="true" t="shared" si="21" ref="P152:P161">O152*H152</f>
        <v>0</v>
      </c>
      <c r="Q152" s="164">
        <v>0</v>
      </c>
      <c r="R152" s="164">
        <f aca="true" t="shared" si="22" ref="R152:R161">Q152*H152</f>
        <v>0</v>
      </c>
      <c r="S152" s="164">
        <v>0</v>
      </c>
      <c r="T152" s="165">
        <f aca="true" t="shared" si="23" ref="T152:T161">S152*H152</f>
        <v>0</v>
      </c>
      <c r="AR152" s="166" t="s">
        <v>288</v>
      </c>
      <c r="AT152" s="166" t="s">
        <v>178</v>
      </c>
      <c r="AU152" s="166" t="s">
        <v>79</v>
      </c>
      <c r="AY152" s="92" t="s">
        <v>176</v>
      </c>
      <c r="BE152" s="167">
        <f aca="true" t="shared" si="24" ref="BE152:BE161">IF(N152="základní",J152,0)</f>
        <v>0</v>
      </c>
      <c r="BF152" s="167">
        <f aca="true" t="shared" si="25" ref="BF152:BF161">IF(N152="snížená",J152,0)</f>
        <v>0</v>
      </c>
      <c r="BG152" s="167">
        <f aca="true" t="shared" si="26" ref="BG152:BG161">IF(N152="zákl. přenesená",J152,0)</f>
        <v>0</v>
      </c>
      <c r="BH152" s="167">
        <f aca="true" t="shared" si="27" ref="BH152:BH161">IF(N152="sníž. přenesená",J152,0)</f>
        <v>0</v>
      </c>
      <c r="BI152" s="167">
        <f aca="true" t="shared" si="28" ref="BI152:BI161">IF(N152="nulová",J152,0)</f>
        <v>0</v>
      </c>
      <c r="BJ152" s="92" t="s">
        <v>15</v>
      </c>
      <c r="BK152" s="167">
        <f aca="true" t="shared" si="29" ref="BK152:BK161">ROUND(I152*H152,2)</f>
        <v>0</v>
      </c>
      <c r="BL152" s="92" t="s">
        <v>288</v>
      </c>
      <c r="BM152" s="166" t="s">
        <v>3305</v>
      </c>
    </row>
    <row r="153" spans="2:65" s="99" customFormat="1" ht="44.25" customHeight="1">
      <c r="B153" s="100"/>
      <c r="C153" s="206" t="s">
        <v>538</v>
      </c>
      <c r="D153" s="206" t="s">
        <v>178</v>
      </c>
      <c r="E153" s="207" t="s">
        <v>3306</v>
      </c>
      <c r="F153" s="208" t="s">
        <v>3307</v>
      </c>
      <c r="G153" s="209" t="s">
        <v>2707</v>
      </c>
      <c r="H153" s="210">
        <v>4</v>
      </c>
      <c r="I153" s="4"/>
      <c r="J153" s="211">
        <f t="shared" si="20"/>
        <v>0</v>
      </c>
      <c r="K153" s="208" t="s">
        <v>3</v>
      </c>
      <c r="L153" s="100"/>
      <c r="M153" s="212" t="s">
        <v>3</v>
      </c>
      <c r="N153" s="163" t="s">
        <v>42</v>
      </c>
      <c r="P153" s="164">
        <f t="shared" si="21"/>
        <v>0</v>
      </c>
      <c r="Q153" s="164">
        <v>0</v>
      </c>
      <c r="R153" s="164">
        <f t="shared" si="22"/>
        <v>0</v>
      </c>
      <c r="S153" s="164">
        <v>0</v>
      </c>
      <c r="T153" s="165">
        <f t="shared" si="23"/>
        <v>0</v>
      </c>
      <c r="AR153" s="166" t="s">
        <v>288</v>
      </c>
      <c r="AT153" s="166" t="s">
        <v>178</v>
      </c>
      <c r="AU153" s="166" t="s">
        <v>79</v>
      </c>
      <c r="AY153" s="92" t="s">
        <v>176</v>
      </c>
      <c r="BE153" s="167">
        <f t="shared" si="24"/>
        <v>0</v>
      </c>
      <c r="BF153" s="167">
        <f t="shared" si="25"/>
        <v>0</v>
      </c>
      <c r="BG153" s="167">
        <f t="shared" si="26"/>
        <v>0</v>
      </c>
      <c r="BH153" s="167">
        <f t="shared" si="27"/>
        <v>0</v>
      </c>
      <c r="BI153" s="167">
        <f t="shared" si="28"/>
        <v>0</v>
      </c>
      <c r="BJ153" s="92" t="s">
        <v>15</v>
      </c>
      <c r="BK153" s="167">
        <f t="shared" si="29"/>
        <v>0</v>
      </c>
      <c r="BL153" s="92" t="s">
        <v>288</v>
      </c>
      <c r="BM153" s="166" t="s">
        <v>3308</v>
      </c>
    </row>
    <row r="154" spans="2:65" s="99" customFormat="1" ht="44.25" customHeight="1">
      <c r="B154" s="100"/>
      <c r="C154" s="206" t="s">
        <v>544</v>
      </c>
      <c r="D154" s="206" t="s">
        <v>178</v>
      </c>
      <c r="E154" s="207" t="s">
        <v>3309</v>
      </c>
      <c r="F154" s="208" t="s">
        <v>3310</v>
      </c>
      <c r="G154" s="209" t="s">
        <v>2707</v>
      </c>
      <c r="H154" s="210">
        <v>34</v>
      </c>
      <c r="I154" s="4"/>
      <c r="J154" s="211">
        <f t="shared" si="20"/>
        <v>0</v>
      </c>
      <c r="K154" s="208" t="s">
        <v>3</v>
      </c>
      <c r="L154" s="100"/>
      <c r="M154" s="212" t="s">
        <v>3</v>
      </c>
      <c r="N154" s="163" t="s">
        <v>42</v>
      </c>
      <c r="P154" s="164">
        <f t="shared" si="21"/>
        <v>0</v>
      </c>
      <c r="Q154" s="164">
        <v>0</v>
      </c>
      <c r="R154" s="164">
        <f t="shared" si="22"/>
        <v>0</v>
      </c>
      <c r="S154" s="164">
        <v>0</v>
      </c>
      <c r="T154" s="165">
        <f t="shared" si="23"/>
        <v>0</v>
      </c>
      <c r="AR154" s="166" t="s">
        <v>288</v>
      </c>
      <c r="AT154" s="166" t="s">
        <v>178</v>
      </c>
      <c r="AU154" s="166" t="s">
        <v>79</v>
      </c>
      <c r="AY154" s="92" t="s">
        <v>176</v>
      </c>
      <c r="BE154" s="167">
        <f t="shared" si="24"/>
        <v>0</v>
      </c>
      <c r="BF154" s="167">
        <f t="shared" si="25"/>
        <v>0</v>
      </c>
      <c r="BG154" s="167">
        <f t="shared" si="26"/>
        <v>0</v>
      </c>
      <c r="BH154" s="167">
        <f t="shared" si="27"/>
        <v>0</v>
      </c>
      <c r="BI154" s="167">
        <f t="shared" si="28"/>
        <v>0</v>
      </c>
      <c r="BJ154" s="92" t="s">
        <v>15</v>
      </c>
      <c r="BK154" s="167">
        <f t="shared" si="29"/>
        <v>0</v>
      </c>
      <c r="BL154" s="92" t="s">
        <v>288</v>
      </c>
      <c r="BM154" s="166" t="s">
        <v>3311</v>
      </c>
    </row>
    <row r="155" spans="2:65" s="99" customFormat="1" ht="37.9" customHeight="1">
      <c r="B155" s="100"/>
      <c r="C155" s="206" t="s">
        <v>550</v>
      </c>
      <c r="D155" s="206" t="s">
        <v>178</v>
      </c>
      <c r="E155" s="207" t="s">
        <v>3312</v>
      </c>
      <c r="F155" s="208" t="s">
        <v>3313</v>
      </c>
      <c r="G155" s="209" t="s">
        <v>2707</v>
      </c>
      <c r="H155" s="210">
        <v>2</v>
      </c>
      <c r="I155" s="4"/>
      <c r="J155" s="211">
        <f t="shared" si="20"/>
        <v>0</v>
      </c>
      <c r="K155" s="208" t="s">
        <v>3</v>
      </c>
      <c r="L155" s="100"/>
      <c r="M155" s="212" t="s">
        <v>3</v>
      </c>
      <c r="N155" s="163" t="s">
        <v>42</v>
      </c>
      <c r="P155" s="164">
        <f t="shared" si="21"/>
        <v>0</v>
      </c>
      <c r="Q155" s="164">
        <v>0</v>
      </c>
      <c r="R155" s="164">
        <f t="shared" si="22"/>
        <v>0</v>
      </c>
      <c r="S155" s="164">
        <v>0</v>
      </c>
      <c r="T155" s="165">
        <f t="shared" si="23"/>
        <v>0</v>
      </c>
      <c r="AR155" s="166" t="s">
        <v>288</v>
      </c>
      <c r="AT155" s="166" t="s">
        <v>178</v>
      </c>
      <c r="AU155" s="166" t="s">
        <v>79</v>
      </c>
      <c r="AY155" s="92" t="s">
        <v>176</v>
      </c>
      <c r="BE155" s="167">
        <f t="shared" si="24"/>
        <v>0</v>
      </c>
      <c r="BF155" s="167">
        <f t="shared" si="25"/>
        <v>0</v>
      </c>
      <c r="BG155" s="167">
        <f t="shared" si="26"/>
        <v>0</v>
      </c>
      <c r="BH155" s="167">
        <f t="shared" si="27"/>
        <v>0</v>
      </c>
      <c r="BI155" s="167">
        <f t="shared" si="28"/>
        <v>0</v>
      </c>
      <c r="BJ155" s="92" t="s">
        <v>15</v>
      </c>
      <c r="BK155" s="167">
        <f t="shared" si="29"/>
        <v>0</v>
      </c>
      <c r="BL155" s="92" t="s">
        <v>288</v>
      </c>
      <c r="BM155" s="166" t="s">
        <v>3314</v>
      </c>
    </row>
    <row r="156" spans="2:65" s="99" customFormat="1" ht="37.9" customHeight="1">
      <c r="B156" s="100"/>
      <c r="C156" s="206" t="s">
        <v>555</v>
      </c>
      <c r="D156" s="206" t="s">
        <v>178</v>
      </c>
      <c r="E156" s="207" t="s">
        <v>3315</v>
      </c>
      <c r="F156" s="208" t="s">
        <v>3316</v>
      </c>
      <c r="G156" s="209" t="s">
        <v>2707</v>
      </c>
      <c r="H156" s="210">
        <v>51</v>
      </c>
      <c r="I156" s="4"/>
      <c r="J156" s="211">
        <f t="shared" si="20"/>
        <v>0</v>
      </c>
      <c r="K156" s="208" t="s">
        <v>3</v>
      </c>
      <c r="L156" s="100"/>
      <c r="M156" s="212" t="s">
        <v>3</v>
      </c>
      <c r="N156" s="163" t="s">
        <v>42</v>
      </c>
      <c r="P156" s="164">
        <f t="shared" si="21"/>
        <v>0</v>
      </c>
      <c r="Q156" s="164">
        <v>0</v>
      </c>
      <c r="R156" s="164">
        <f t="shared" si="22"/>
        <v>0</v>
      </c>
      <c r="S156" s="164">
        <v>0</v>
      </c>
      <c r="T156" s="165">
        <f t="shared" si="23"/>
        <v>0</v>
      </c>
      <c r="AR156" s="166" t="s">
        <v>288</v>
      </c>
      <c r="AT156" s="166" t="s">
        <v>178</v>
      </c>
      <c r="AU156" s="166" t="s">
        <v>79</v>
      </c>
      <c r="AY156" s="92" t="s">
        <v>176</v>
      </c>
      <c r="BE156" s="167">
        <f t="shared" si="24"/>
        <v>0</v>
      </c>
      <c r="BF156" s="167">
        <f t="shared" si="25"/>
        <v>0</v>
      </c>
      <c r="BG156" s="167">
        <f t="shared" si="26"/>
        <v>0</v>
      </c>
      <c r="BH156" s="167">
        <f t="shared" si="27"/>
        <v>0</v>
      </c>
      <c r="BI156" s="167">
        <f t="shared" si="28"/>
        <v>0</v>
      </c>
      <c r="BJ156" s="92" t="s">
        <v>15</v>
      </c>
      <c r="BK156" s="167">
        <f t="shared" si="29"/>
        <v>0</v>
      </c>
      <c r="BL156" s="92" t="s">
        <v>288</v>
      </c>
      <c r="BM156" s="166" t="s">
        <v>3317</v>
      </c>
    </row>
    <row r="157" spans="2:65" s="99" customFormat="1" ht="33" customHeight="1">
      <c r="B157" s="100"/>
      <c r="C157" s="206" t="s">
        <v>566</v>
      </c>
      <c r="D157" s="206" t="s">
        <v>178</v>
      </c>
      <c r="E157" s="207" t="s">
        <v>3318</v>
      </c>
      <c r="F157" s="208" t="s">
        <v>3319</v>
      </c>
      <c r="G157" s="209" t="s">
        <v>2707</v>
      </c>
      <c r="H157" s="210">
        <v>33</v>
      </c>
      <c r="I157" s="4"/>
      <c r="J157" s="211">
        <f t="shared" si="20"/>
        <v>0</v>
      </c>
      <c r="K157" s="208" t="s">
        <v>3</v>
      </c>
      <c r="L157" s="100"/>
      <c r="M157" s="212" t="s">
        <v>3</v>
      </c>
      <c r="N157" s="163" t="s">
        <v>42</v>
      </c>
      <c r="P157" s="164">
        <f t="shared" si="21"/>
        <v>0</v>
      </c>
      <c r="Q157" s="164">
        <v>0</v>
      </c>
      <c r="R157" s="164">
        <f t="shared" si="22"/>
        <v>0</v>
      </c>
      <c r="S157" s="164">
        <v>0</v>
      </c>
      <c r="T157" s="165">
        <f t="shared" si="23"/>
        <v>0</v>
      </c>
      <c r="AR157" s="166" t="s">
        <v>288</v>
      </c>
      <c r="AT157" s="166" t="s">
        <v>178</v>
      </c>
      <c r="AU157" s="166" t="s">
        <v>79</v>
      </c>
      <c r="AY157" s="92" t="s">
        <v>176</v>
      </c>
      <c r="BE157" s="167">
        <f t="shared" si="24"/>
        <v>0</v>
      </c>
      <c r="BF157" s="167">
        <f t="shared" si="25"/>
        <v>0</v>
      </c>
      <c r="BG157" s="167">
        <f t="shared" si="26"/>
        <v>0</v>
      </c>
      <c r="BH157" s="167">
        <f t="shared" si="27"/>
        <v>0</v>
      </c>
      <c r="BI157" s="167">
        <f t="shared" si="28"/>
        <v>0</v>
      </c>
      <c r="BJ157" s="92" t="s">
        <v>15</v>
      </c>
      <c r="BK157" s="167">
        <f t="shared" si="29"/>
        <v>0</v>
      </c>
      <c r="BL157" s="92" t="s">
        <v>288</v>
      </c>
      <c r="BM157" s="166" t="s">
        <v>3320</v>
      </c>
    </row>
    <row r="158" spans="2:65" s="99" customFormat="1" ht="24.2" customHeight="1">
      <c r="B158" s="100"/>
      <c r="C158" s="206" t="s">
        <v>573</v>
      </c>
      <c r="D158" s="206" t="s">
        <v>178</v>
      </c>
      <c r="E158" s="207" t="s">
        <v>3321</v>
      </c>
      <c r="F158" s="208" t="s">
        <v>3322</v>
      </c>
      <c r="G158" s="209" t="s">
        <v>2707</v>
      </c>
      <c r="H158" s="210">
        <v>4</v>
      </c>
      <c r="I158" s="4"/>
      <c r="J158" s="211">
        <f t="shared" si="20"/>
        <v>0</v>
      </c>
      <c r="K158" s="208" t="s">
        <v>3</v>
      </c>
      <c r="L158" s="100"/>
      <c r="M158" s="212" t="s">
        <v>3</v>
      </c>
      <c r="N158" s="163" t="s">
        <v>42</v>
      </c>
      <c r="P158" s="164">
        <f t="shared" si="21"/>
        <v>0</v>
      </c>
      <c r="Q158" s="164">
        <v>0</v>
      </c>
      <c r="R158" s="164">
        <f t="shared" si="22"/>
        <v>0</v>
      </c>
      <c r="S158" s="164">
        <v>0</v>
      </c>
      <c r="T158" s="165">
        <f t="shared" si="23"/>
        <v>0</v>
      </c>
      <c r="AR158" s="166" t="s">
        <v>288</v>
      </c>
      <c r="AT158" s="166" t="s">
        <v>178</v>
      </c>
      <c r="AU158" s="166" t="s">
        <v>79</v>
      </c>
      <c r="AY158" s="92" t="s">
        <v>176</v>
      </c>
      <c r="BE158" s="167">
        <f t="shared" si="24"/>
        <v>0</v>
      </c>
      <c r="BF158" s="167">
        <f t="shared" si="25"/>
        <v>0</v>
      </c>
      <c r="BG158" s="167">
        <f t="shared" si="26"/>
        <v>0</v>
      </c>
      <c r="BH158" s="167">
        <f t="shared" si="27"/>
        <v>0</v>
      </c>
      <c r="BI158" s="167">
        <f t="shared" si="28"/>
        <v>0</v>
      </c>
      <c r="BJ158" s="92" t="s">
        <v>15</v>
      </c>
      <c r="BK158" s="167">
        <f t="shared" si="29"/>
        <v>0</v>
      </c>
      <c r="BL158" s="92" t="s">
        <v>288</v>
      </c>
      <c r="BM158" s="166" t="s">
        <v>3323</v>
      </c>
    </row>
    <row r="159" spans="2:65" s="99" customFormat="1" ht="24.2" customHeight="1">
      <c r="B159" s="100"/>
      <c r="C159" s="206" t="s">
        <v>588</v>
      </c>
      <c r="D159" s="206" t="s">
        <v>178</v>
      </c>
      <c r="E159" s="207" t="s">
        <v>3324</v>
      </c>
      <c r="F159" s="208" t="s">
        <v>3325</v>
      </c>
      <c r="G159" s="209" t="s">
        <v>2707</v>
      </c>
      <c r="H159" s="210">
        <v>15</v>
      </c>
      <c r="I159" s="4"/>
      <c r="J159" s="211">
        <f t="shared" si="20"/>
        <v>0</v>
      </c>
      <c r="K159" s="208" t="s">
        <v>3</v>
      </c>
      <c r="L159" s="100"/>
      <c r="M159" s="212" t="s">
        <v>3</v>
      </c>
      <c r="N159" s="163" t="s">
        <v>42</v>
      </c>
      <c r="P159" s="164">
        <f t="shared" si="21"/>
        <v>0</v>
      </c>
      <c r="Q159" s="164">
        <v>0</v>
      </c>
      <c r="R159" s="164">
        <f t="shared" si="22"/>
        <v>0</v>
      </c>
      <c r="S159" s="164">
        <v>0</v>
      </c>
      <c r="T159" s="165">
        <f t="shared" si="23"/>
        <v>0</v>
      </c>
      <c r="AR159" s="166" t="s">
        <v>288</v>
      </c>
      <c r="AT159" s="166" t="s">
        <v>178</v>
      </c>
      <c r="AU159" s="166" t="s">
        <v>79</v>
      </c>
      <c r="AY159" s="92" t="s">
        <v>176</v>
      </c>
      <c r="BE159" s="167">
        <f t="shared" si="24"/>
        <v>0</v>
      </c>
      <c r="BF159" s="167">
        <f t="shared" si="25"/>
        <v>0</v>
      </c>
      <c r="BG159" s="167">
        <f t="shared" si="26"/>
        <v>0</v>
      </c>
      <c r="BH159" s="167">
        <f t="shared" si="27"/>
        <v>0</v>
      </c>
      <c r="BI159" s="167">
        <f t="shared" si="28"/>
        <v>0</v>
      </c>
      <c r="BJ159" s="92" t="s">
        <v>15</v>
      </c>
      <c r="BK159" s="167">
        <f t="shared" si="29"/>
        <v>0</v>
      </c>
      <c r="BL159" s="92" t="s">
        <v>288</v>
      </c>
      <c r="BM159" s="166" t="s">
        <v>3326</v>
      </c>
    </row>
    <row r="160" spans="2:65" s="99" customFormat="1" ht="24.2" customHeight="1">
      <c r="B160" s="100"/>
      <c r="C160" s="206" t="s">
        <v>595</v>
      </c>
      <c r="D160" s="206" t="s">
        <v>178</v>
      </c>
      <c r="E160" s="207" t="s">
        <v>3327</v>
      </c>
      <c r="F160" s="208" t="s">
        <v>3328</v>
      </c>
      <c r="G160" s="209" t="s">
        <v>2707</v>
      </c>
      <c r="H160" s="210">
        <v>28</v>
      </c>
      <c r="I160" s="4"/>
      <c r="J160" s="211">
        <f t="shared" si="20"/>
        <v>0</v>
      </c>
      <c r="K160" s="208" t="s">
        <v>3</v>
      </c>
      <c r="L160" s="100"/>
      <c r="M160" s="212" t="s">
        <v>3</v>
      </c>
      <c r="N160" s="163" t="s">
        <v>42</v>
      </c>
      <c r="P160" s="164">
        <f t="shared" si="21"/>
        <v>0</v>
      </c>
      <c r="Q160" s="164">
        <v>0</v>
      </c>
      <c r="R160" s="164">
        <f t="shared" si="22"/>
        <v>0</v>
      </c>
      <c r="S160" s="164">
        <v>0</v>
      </c>
      <c r="T160" s="165">
        <f t="shared" si="23"/>
        <v>0</v>
      </c>
      <c r="AR160" s="166" t="s">
        <v>288</v>
      </c>
      <c r="AT160" s="166" t="s">
        <v>178</v>
      </c>
      <c r="AU160" s="166" t="s">
        <v>79</v>
      </c>
      <c r="AY160" s="92" t="s">
        <v>176</v>
      </c>
      <c r="BE160" s="167">
        <f t="shared" si="24"/>
        <v>0</v>
      </c>
      <c r="BF160" s="167">
        <f t="shared" si="25"/>
        <v>0</v>
      </c>
      <c r="BG160" s="167">
        <f t="shared" si="26"/>
        <v>0</v>
      </c>
      <c r="BH160" s="167">
        <f t="shared" si="27"/>
        <v>0</v>
      </c>
      <c r="BI160" s="167">
        <f t="shared" si="28"/>
        <v>0</v>
      </c>
      <c r="BJ160" s="92" t="s">
        <v>15</v>
      </c>
      <c r="BK160" s="167">
        <f t="shared" si="29"/>
        <v>0</v>
      </c>
      <c r="BL160" s="92" t="s">
        <v>288</v>
      </c>
      <c r="BM160" s="166" t="s">
        <v>3329</v>
      </c>
    </row>
    <row r="161" spans="2:65" s="99" customFormat="1" ht="16.5" customHeight="1">
      <c r="B161" s="100"/>
      <c r="C161" s="206" t="s">
        <v>602</v>
      </c>
      <c r="D161" s="206" t="s">
        <v>178</v>
      </c>
      <c r="E161" s="207" t="s">
        <v>3330</v>
      </c>
      <c r="F161" s="208" t="s">
        <v>3331</v>
      </c>
      <c r="G161" s="209" t="s">
        <v>2707</v>
      </c>
      <c r="H161" s="210">
        <v>100</v>
      </c>
      <c r="I161" s="4"/>
      <c r="J161" s="211">
        <f t="shared" si="20"/>
        <v>0</v>
      </c>
      <c r="K161" s="208" t="s">
        <v>3</v>
      </c>
      <c r="L161" s="100"/>
      <c r="M161" s="212" t="s">
        <v>3</v>
      </c>
      <c r="N161" s="163" t="s">
        <v>42</v>
      </c>
      <c r="P161" s="164">
        <f t="shared" si="21"/>
        <v>0</v>
      </c>
      <c r="Q161" s="164">
        <v>0</v>
      </c>
      <c r="R161" s="164">
        <f t="shared" si="22"/>
        <v>0</v>
      </c>
      <c r="S161" s="164">
        <v>0</v>
      </c>
      <c r="T161" s="165">
        <f t="shared" si="23"/>
        <v>0</v>
      </c>
      <c r="AR161" s="166" t="s">
        <v>288</v>
      </c>
      <c r="AT161" s="166" t="s">
        <v>178</v>
      </c>
      <c r="AU161" s="166" t="s">
        <v>79</v>
      </c>
      <c r="AY161" s="92" t="s">
        <v>176</v>
      </c>
      <c r="BE161" s="167">
        <f t="shared" si="24"/>
        <v>0</v>
      </c>
      <c r="BF161" s="167">
        <f t="shared" si="25"/>
        <v>0</v>
      </c>
      <c r="BG161" s="167">
        <f t="shared" si="26"/>
        <v>0</v>
      </c>
      <c r="BH161" s="167">
        <f t="shared" si="27"/>
        <v>0</v>
      </c>
      <c r="BI161" s="167">
        <f t="shared" si="28"/>
        <v>0</v>
      </c>
      <c r="BJ161" s="92" t="s">
        <v>15</v>
      </c>
      <c r="BK161" s="167">
        <f t="shared" si="29"/>
        <v>0</v>
      </c>
      <c r="BL161" s="92" t="s">
        <v>288</v>
      </c>
      <c r="BM161" s="166" t="s">
        <v>3332</v>
      </c>
    </row>
    <row r="162" spans="2:63" s="151" customFormat="1" ht="22.9" customHeight="1">
      <c r="B162" s="152"/>
      <c r="D162" s="153" t="s">
        <v>70</v>
      </c>
      <c r="E162" s="161" t="s">
        <v>3333</v>
      </c>
      <c r="F162" s="161" t="s">
        <v>3334</v>
      </c>
      <c r="I162" s="3"/>
      <c r="J162" s="162">
        <f>BK162</f>
        <v>0</v>
      </c>
      <c r="L162" s="152"/>
      <c r="M162" s="156"/>
      <c r="P162" s="157">
        <f>SUM(P163:P166)</f>
        <v>0</v>
      </c>
      <c r="R162" s="157">
        <f>SUM(R163:R166)</f>
        <v>0</v>
      </c>
      <c r="T162" s="158">
        <f>SUM(T163:T166)</f>
        <v>0</v>
      </c>
      <c r="AR162" s="153" t="s">
        <v>79</v>
      </c>
      <c r="AT162" s="159" t="s">
        <v>70</v>
      </c>
      <c r="AU162" s="159" t="s">
        <v>15</v>
      </c>
      <c r="AY162" s="153" t="s">
        <v>176</v>
      </c>
      <c r="BK162" s="160">
        <f>SUM(BK163:BK166)</f>
        <v>0</v>
      </c>
    </row>
    <row r="163" spans="2:65" s="99" customFormat="1" ht="24.2" customHeight="1">
      <c r="B163" s="100"/>
      <c r="C163" s="206" t="s">
        <v>616</v>
      </c>
      <c r="D163" s="206" t="s">
        <v>178</v>
      </c>
      <c r="E163" s="207" t="s">
        <v>3335</v>
      </c>
      <c r="F163" s="208" t="s">
        <v>3336</v>
      </c>
      <c r="G163" s="209" t="s">
        <v>2707</v>
      </c>
      <c r="H163" s="210">
        <v>9</v>
      </c>
      <c r="I163" s="4"/>
      <c r="J163" s="211">
        <f>ROUND(I163*H163,2)</f>
        <v>0</v>
      </c>
      <c r="K163" s="208" t="s">
        <v>3</v>
      </c>
      <c r="L163" s="100"/>
      <c r="M163" s="212" t="s">
        <v>3</v>
      </c>
      <c r="N163" s="163" t="s">
        <v>42</v>
      </c>
      <c r="P163" s="164">
        <f>O163*H163</f>
        <v>0</v>
      </c>
      <c r="Q163" s="164">
        <v>0</v>
      </c>
      <c r="R163" s="164">
        <f>Q163*H163</f>
        <v>0</v>
      </c>
      <c r="S163" s="164">
        <v>0</v>
      </c>
      <c r="T163" s="165">
        <f>S163*H163</f>
        <v>0</v>
      </c>
      <c r="AR163" s="166" t="s">
        <v>288</v>
      </c>
      <c r="AT163" s="166" t="s">
        <v>178</v>
      </c>
      <c r="AU163" s="166" t="s">
        <v>79</v>
      </c>
      <c r="AY163" s="92" t="s">
        <v>176</v>
      </c>
      <c r="BE163" s="167">
        <f>IF(N163="základní",J163,0)</f>
        <v>0</v>
      </c>
      <c r="BF163" s="167">
        <f>IF(N163="snížená",J163,0)</f>
        <v>0</v>
      </c>
      <c r="BG163" s="167">
        <f>IF(N163="zákl. přenesená",J163,0)</f>
        <v>0</v>
      </c>
      <c r="BH163" s="167">
        <f>IF(N163="sníž. přenesená",J163,0)</f>
        <v>0</v>
      </c>
      <c r="BI163" s="167">
        <f>IF(N163="nulová",J163,0)</f>
        <v>0</v>
      </c>
      <c r="BJ163" s="92" t="s">
        <v>15</v>
      </c>
      <c r="BK163" s="167">
        <f>ROUND(I163*H163,2)</f>
        <v>0</v>
      </c>
      <c r="BL163" s="92" t="s">
        <v>288</v>
      </c>
      <c r="BM163" s="166" t="s">
        <v>3337</v>
      </c>
    </row>
    <row r="164" spans="2:65" s="99" customFormat="1" ht="24.2" customHeight="1">
      <c r="B164" s="100"/>
      <c r="C164" s="206" t="s">
        <v>621</v>
      </c>
      <c r="D164" s="206" t="s">
        <v>178</v>
      </c>
      <c r="E164" s="207" t="s">
        <v>3338</v>
      </c>
      <c r="F164" s="208" t="s">
        <v>3339</v>
      </c>
      <c r="G164" s="209" t="s">
        <v>2707</v>
      </c>
      <c r="H164" s="210">
        <v>2</v>
      </c>
      <c r="I164" s="4"/>
      <c r="J164" s="211">
        <f>ROUND(I164*H164,2)</f>
        <v>0</v>
      </c>
      <c r="K164" s="208" t="s">
        <v>3</v>
      </c>
      <c r="L164" s="100"/>
      <c r="M164" s="212" t="s">
        <v>3</v>
      </c>
      <c r="N164" s="163" t="s">
        <v>42</v>
      </c>
      <c r="P164" s="164">
        <f>O164*H164</f>
        <v>0</v>
      </c>
      <c r="Q164" s="164">
        <v>0</v>
      </c>
      <c r="R164" s="164">
        <f>Q164*H164</f>
        <v>0</v>
      </c>
      <c r="S164" s="164">
        <v>0</v>
      </c>
      <c r="T164" s="165">
        <f>S164*H164</f>
        <v>0</v>
      </c>
      <c r="AR164" s="166" t="s">
        <v>288</v>
      </c>
      <c r="AT164" s="166" t="s">
        <v>178</v>
      </c>
      <c r="AU164" s="166" t="s">
        <v>79</v>
      </c>
      <c r="AY164" s="92" t="s">
        <v>176</v>
      </c>
      <c r="BE164" s="167">
        <f>IF(N164="základní",J164,0)</f>
        <v>0</v>
      </c>
      <c r="BF164" s="167">
        <f>IF(N164="snížená",J164,0)</f>
        <v>0</v>
      </c>
      <c r="BG164" s="167">
        <f>IF(N164="zákl. přenesená",J164,0)</f>
        <v>0</v>
      </c>
      <c r="BH164" s="167">
        <f>IF(N164="sníž. přenesená",J164,0)</f>
        <v>0</v>
      </c>
      <c r="BI164" s="167">
        <f>IF(N164="nulová",J164,0)</f>
        <v>0</v>
      </c>
      <c r="BJ164" s="92" t="s">
        <v>15</v>
      </c>
      <c r="BK164" s="167">
        <f>ROUND(I164*H164,2)</f>
        <v>0</v>
      </c>
      <c r="BL164" s="92" t="s">
        <v>288</v>
      </c>
      <c r="BM164" s="166" t="s">
        <v>3340</v>
      </c>
    </row>
    <row r="165" spans="2:65" s="99" customFormat="1" ht="16.5" customHeight="1">
      <c r="B165" s="100"/>
      <c r="C165" s="206" t="s">
        <v>626</v>
      </c>
      <c r="D165" s="206" t="s">
        <v>178</v>
      </c>
      <c r="E165" s="207" t="s">
        <v>3341</v>
      </c>
      <c r="F165" s="208" t="s">
        <v>3342</v>
      </c>
      <c r="G165" s="209" t="s">
        <v>2707</v>
      </c>
      <c r="H165" s="210">
        <v>2</v>
      </c>
      <c r="I165" s="4"/>
      <c r="J165" s="211">
        <f>ROUND(I165*H165,2)</f>
        <v>0</v>
      </c>
      <c r="K165" s="208" t="s">
        <v>3</v>
      </c>
      <c r="L165" s="100"/>
      <c r="M165" s="212" t="s">
        <v>3</v>
      </c>
      <c r="N165" s="163" t="s">
        <v>42</v>
      </c>
      <c r="P165" s="164">
        <f>O165*H165</f>
        <v>0</v>
      </c>
      <c r="Q165" s="164">
        <v>0</v>
      </c>
      <c r="R165" s="164">
        <f>Q165*H165</f>
        <v>0</v>
      </c>
      <c r="S165" s="164">
        <v>0</v>
      </c>
      <c r="T165" s="165">
        <f>S165*H165</f>
        <v>0</v>
      </c>
      <c r="AR165" s="166" t="s">
        <v>288</v>
      </c>
      <c r="AT165" s="166" t="s">
        <v>178</v>
      </c>
      <c r="AU165" s="166" t="s">
        <v>79</v>
      </c>
      <c r="AY165" s="92" t="s">
        <v>176</v>
      </c>
      <c r="BE165" s="167">
        <f>IF(N165="základní",J165,0)</f>
        <v>0</v>
      </c>
      <c r="BF165" s="167">
        <f>IF(N165="snížená",J165,0)</f>
        <v>0</v>
      </c>
      <c r="BG165" s="167">
        <f>IF(N165="zákl. přenesená",J165,0)</f>
        <v>0</v>
      </c>
      <c r="BH165" s="167">
        <f>IF(N165="sníž. přenesená",J165,0)</f>
        <v>0</v>
      </c>
      <c r="BI165" s="167">
        <f>IF(N165="nulová",J165,0)</f>
        <v>0</v>
      </c>
      <c r="BJ165" s="92" t="s">
        <v>15</v>
      </c>
      <c r="BK165" s="167">
        <f>ROUND(I165*H165,2)</f>
        <v>0</v>
      </c>
      <c r="BL165" s="92" t="s">
        <v>288</v>
      </c>
      <c r="BM165" s="166" t="s">
        <v>3343</v>
      </c>
    </row>
    <row r="166" spans="2:65" s="99" customFormat="1" ht="16.5" customHeight="1">
      <c r="B166" s="100"/>
      <c r="C166" s="206" t="s">
        <v>632</v>
      </c>
      <c r="D166" s="206" t="s">
        <v>178</v>
      </c>
      <c r="E166" s="207" t="s">
        <v>3344</v>
      </c>
      <c r="F166" s="208" t="s">
        <v>3345</v>
      </c>
      <c r="G166" s="209" t="s">
        <v>2707</v>
      </c>
      <c r="H166" s="210">
        <v>1</v>
      </c>
      <c r="I166" s="4"/>
      <c r="J166" s="211">
        <f>ROUND(I166*H166,2)</f>
        <v>0</v>
      </c>
      <c r="K166" s="208" t="s">
        <v>3</v>
      </c>
      <c r="L166" s="100"/>
      <c r="M166" s="212" t="s">
        <v>3</v>
      </c>
      <c r="N166" s="163" t="s">
        <v>42</v>
      </c>
      <c r="P166" s="164">
        <f>O166*H166</f>
        <v>0</v>
      </c>
      <c r="Q166" s="164">
        <v>0</v>
      </c>
      <c r="R166" s="164">
        <f>Q166*H166</f>
        <v>0</v>
      </c>
      <c r="S166" s="164">
        <v>0</v>
      </c>
      <c r="T166" s="165">
        <f>S166*H166</f>
        <v>0</v>
      </c>
      <c r="AR166" s="166" t="s">
        <v>288</v>
      </c>
      <c r="AT166" s="166" t="s">
        <v>178</v>
      </c>
      <c r="AU166" s="166" t="s">
        <v>79</v>
      </c>
      <c r="AY166" s="92" t="s">
        <v>176</v>
      </c>
      <c r="BE166" s="167">
        <f>IF(N166="základní",J166,0)</f>
        <v>0</v>
      </c>
      <c r="BF166" s="167">
        <f>IF(N166="snížená",J166,0)</f>
        <v>0</v>
      </c>
      <c r="BG166" s="167">
        <f>IF(N166="zákl. přenesená",J166,0)</f>
        <v>0</v>
      </c>
      <c r="BH166" s="167">
        <f>IF(N166="sníž. přenesená",J166,0)</f>
        <v>0</v>
      </c>
      <c r="BI166" s="167">
        <f>IF(N166="nulová",J166,0)</f>
        <v>0</v>
      </c>
      <c r="BJ166" s="92" t="s">
        <v>15</v>
      </c>
      <c r="BK166" s="167">
        <f>ROUND(I166*H166,2)</f>
        <v>0</v>
      </c>
      <c r="BL166" s="92" t="s">
        <v>288</v>
      </c>
      <c r="BM166" s="166" t="s">
        <v>3346</v>
      </c>
    </row>
    <row r="167" spans="2:63" s="151" customFormat="1" ht="22.9" customHeight="1">
      <c r="B167" s="152"/>
      <c r="D167" s="153" t="s">
        <v>70</v>
      </c>
      <c r="E167" s="161" t="s">
        <v>3347</v>
      </c>
      <c r="F167" s="161" t="s">
        <v>3348</v>
      </c>
      <c r="I167" s="3"/>
      <c r="J167" s="162">
        <f>BK167</f>
        <v>0</v>
      </c>
      <c r="L167" s="152"/>
      <c r="M167" s="156"/>
      <c r="P167" s="157">
        <f>SUM(P168:P184)</f>
        <v>0</v>
      </c>
      <c r="R167" s="157">
        <f>SUM(R168:R184)</f>
        <v>0</v>
      </c>
      <c r="T167" s="158">
        <f>SUM(T168:T184)</f>
        <v>0</v>
      </c>
      <c r="AR167" s="153" t="s">
        <v>79</v>
      </c>
      <c r="AT167" s="159" t="s">
        <v>70</v>
      </c>
      <c r="AU167" s="159" t="s">
        <v>15</v>
      </c>
      <c r="AY167" s="153" t="s">
        <v>176</v>
      </c>
      <c r="BK167" s="160">
        <f>SUM(BK168:BK184)</f>
        <v>0</v>
      </c>
    </row>
    <row r="168" spans="2:65" s="99" customFormat="1" ht="16.5" customHeight="1">
      <c r="B168" s="100"/>
      <c r="C168" s="206" t="s">
        <v>638</v>
      </c>
      <c r="D168" s="206" t="s">
        <v>178</v>
      </c>
      <c r="E168" s="207" t="s">
        <v>3349</v>
      </c>
      <c r="F168" s="208" t="s">
        <v>3350</v>
      </c>
      <c r="G168" s="209" t="s">
        <v>269</v>
      </c>
      <c r="H168" s="210">
        <v>580</v>
      </c>
      <c r="I168" s="4"/>
      <c r="J168" s="211">
        <f aca="true" t="shared" si="30" ref="J168:J184">ROUND(I168*H168,2)</f>
        <v>0</v>
      </c>
      <c r="K168" s="208" t="s">
        <v>3</v>
      </c>
      <c r="L168" s="100"/>
      <c r="M168" s="212" t="s">
        <v>3</v>
      </c>
      <c r="N168" s="163" t="s">
        <v>42</v>
      </c>
      <c r="P168" s="164">
        <f aca="true" t="shared" si="31" ref="P168:P184">O168*H168</f>
        <v>0</v>
      </c>
      <c r="Q168" s="164">
        <v>0</v>
      </c>
      <c r="R168" s="164">
        <f aca="true" t="shared" si="32" ref="R168:R184">Q168*H168</f>
        <v>0</v>
      </c>
      <c r="S168" s="164">
        <v>0</v>
      </c>
      <c r="T168" s="165">
        <f aca="true" t="shared" si="33" ref="T168:T184">S168*H168</f>
        <v>0</v>
      </c>
      <c r="AR168" s="166" t="s">
        <v>288</v>
      </c>
      <c r="AT168" s="166" t="s">
        <v>178</v>
      </c>
      <c r="AU168" s="166" t="s">
        <v>79</v>
      </c>
      <c r="AY168" s="92" t="s">
        <v>176</v>
      </c>
      <c r="BE168" s="167">
        <f aca="true" t="shared" si="34" ref="BE168:BE184">IF(N168="základní",J168,0)</f>
        <v>0</v>
      </c>
      <c r="BF168" s="167">
        <f aca="true" t="shared" si="35" ref="BF168:BF184">IF(N168="snížená",J168,0)</f>
        <v>0</v>
      </c>
      <c r="BG168" s="167">
        <f aca="true" t="shared" si="36" ref="BG168:BG184">IF(N168="zákl. přenesená",J168,0)</f>
        <v>0</v>
      </c>
      <c r="BH168" s="167">
        <f aca="true" t="shared" si="37" ref="BH168:BH184">IF(N168="sníž. přenesená",J168,0)</f>
        <v>0</v>
      </c>
      <c r="BI168" s="167">
        <f aca="true" t="shared" si="38" ref="BI168:BI184">IF(N168="nulová",J168,0)</f>
        <v>0</v>
      </c>
      <c r="BJ168" s="92" t="s">
        <v>15</v>
      </c>
      <c r="BK168" s="167">
        <f aca="true" t="shared" si="39" ref="BK168:BK184">ROUND(I168*H168,2)</f>
        <v>0</v>
      </c>
      <c r="BL168" s="92" t="s">
        <v>288</v>
      </c>
      <c r="BM168" s="166" t="s">
        <v>3351</v>
      </c>
    </row>
    <row r="169" spans="2:65" s="99" customFormat="1" ht="16.5" customHeight="1">
      <c r="B169" s="100"/>
      <c r="C169" s="206" t="s">
        <v>644</v>
      </c>
      <c r="D169" s="206" t="s">
        <v>178</v>
      </c>
      <c r="E169" s="207" t="s">
        <v>3352</v>
      </c>
      <c r="F169" s="208" t="s">
        <v>3353</v>
      </c>
      <c r="G169" s="209" t="s">
        <v>269</v>
      </c>
      <c r="H169" s="210">
        <v>350</v>
      </c>
      <c r="I169" s="4"/>
      <c r="J169" s="211">
        <f t="shared" si="30"/>
        <v>0</v>
      </c>
      <c r="K169" s="208" t="s">
        <v>3</v>
      </c>
      <c r="L169" s="100"/>
      <c r="M169" s="212" t="s">
        <v>3</v>
      </c>
      <c r="N169" s="163" t="s">
        <v>42</v>
      </c>
      <c r="P169" s="164">
        <f t="shared" si="31"/>
        <v>0</v>
      </c>
      <c r="Q169" s="164">
        <v>0</v>
      </c>
      <c r="R169" s="164">
        <f t="shared" si="32"/>
        <v>0</v>
      </c>
      <c r="S169" s="164">
        <v>0</v>
      </c>
      <c r="T169" s="165">
        <f t="shared" si="33"/>
        <v>0</v>
      </c>
      <c r="AR169" s="166" t="s">
        <v>288</v>
      </c>
      <c r="AT169" s="166" t="s">
        <v>178</v>
      </c>
      <c r="AU169" s="166" t="s">
        <v>79</v>
      </c>
      <c r="AY169" s="92" t="s">
        <v>176</v>
      </c>
      <c r="BE169" s="167">
        <f t="shared" si="34"/>
        <v>0</v>
      </c>
      <c r="BF169" s="167">
        <f t="shared" si="35"/>
        <v>0</v>
      </c>
      <c r="BG169" s="167">
        <f t="shared" si="36"/>
        <v>0</v>
      </c>
      <c r="BH169" s="167">
        <f t="shared" si="37"/>
        <v>0</v>
      </c>
      <c r="BI169" s="167">
        <f t="shared" si="38"/>
        <v>0</v>
      </c>
      <c r="BJ169" s="92" t="s">
        <v>15</v>
      </c>
      <c r="BK169" s="167">
        <f t="shared" si="39"/>
        <v>0</v>
      </c>
      <c r="BL169" s="92" t="s">
        <v>288</v>
      </c>
      <c r="BM169" s="166" t="s">
        <v>3354</v>
      </c>
    </row>
    <row r="170" spans="2:65" s="99" customFormat="1" ht="16.5" customHeight="1">
      <c r="B170" s="100"/>
      <c r="C170" s="206" t="s">
        <v>649</v>
      </c>
      <c r="D170" s="206" t="s">
        <v>178</v>
      </c>
      <c r="E170" s="207" t="s">
        <v>3355</v>
      </c>
      <c r="F170" s="208" t="s">
        <v>3356</v>
      </c>
      <c r="G170" s="209" t="s">
        <v>2707</v>
      </c>
      <c r="H170" s="210">
        <v>260</v>
      </c>
      <c r="I170" s="4"/>
      <c r="J170" s="211">
        <f t="shared" si="30"/>
        <v>0</v>
      </c>
      <c r="K170" s="208" t="s">
        <v>3</v>
      </c>
      <c r="L170" s="100"/>
      <c r="M170" s="212" t="s">
        <v>3</v>
      </c>
      <c r="N170" s="163" t="s">
        <v>42</v>
      </c>
      <c r="P170" s="164">
        <f t="shared" si="31"/>
        <v>0</v>
      </c>
      <c r="Q170" s="164">
        <v>0</v>
      </c>
      <c r="R170" s="164">
        <f t="shared" si="32"/>
        <v>0</v>
      </c>
      <c r="S170" s="164">
        <v>0</v>
      </c>
      <c r="T170" s="165">
        <f t="shared" si="33"/>
        <v>0</v>
      </c>
      <c r="AR170" s="166" t="s">
        <v>288</v>
      </c>
      <c r="AT170" s="166" t="s">
        <v>178</v>
      </c>
      <c r="AU170" s="166" t="s">
        <v>79</v>
      </c>
      <c r="AY170" s="92" t="s">
        <v>176</v>
      </c>
      <c r="BE170" s="167">
        <f t="shared" si="34"/>
        <v>0</v>
      </c>
      <c r="BF170" s="167">
        <f t="shared" si="35"/>
        <v>0</v>
      </c>
      <c r="BG170" s="167">
        <f t="shared" si="36"/>
        <v>0</v>
      </c>
      <c r="BH170" s="167">
        <f t="shared" si="37"/>
        <v>0</v>
      </c>
      <c r="BI170" s="167">
        <f t="shared" si="38"/>
        <v>0</v>
      </c>
      <c r="BJ170" s="92" t="s">
        <v>15</v>
      </c>
      <c r="BK170" s="167">
        <f t="shared" si="39"/>
        <v>0</v>
      </c>
      <c r="BL170" s="92" t="s">
        <v>288</v>
      </c>
      <c r="BM170" s="166" t="s">
        <v>3357</v>
      </c>
    </row>
    <row r="171" spans="2:65" s="99" customFormat="1" ht="16.5" customHeight="1">
      <c r="B171" s="100"/>
      <c r="C171" s="206" t="s">
        <v>655</v>
      </c>
      <c r="D171" s="206" t="s">
        <v>178</v>
      </c>
      <c r="E171" s="207" t="s">
        <v>3358</v>
      </c>
      <c r="F171" s="208" t="s">
        <v>3359</v>
      </c>
      <c r="G171" s="209" t="s">
        <v>2707</v>
      </c>
      <c r="H171" s="210">
        <v>28</v>
      </c>
      <c r="I171" s="4"/>
      <c r="J171" s="211">
        <f t="shared" si="30"/>
        <v>0</v>
      </c>
      <c r="K171" s="208" t="s">
        <v>3</v>
      </c>
      <c r="L171" s="100"/>
      <c r="M171" s="212" t="s">
        <v>3</v>
      </c>
      <c r="N171" s="163" t="s">
        <v>42</v>
      </c>
      <c r="P171" s="164">
        <f t="shared" si="31"/>
        <v>0</v>
      </c>
      <c r="Q171" s="164">
        <v>0</v>
      </c>
      <c r="R171" s="164">
        <f t="shared" si="32"/>
        <v>0</v>
      </c>
      <c r="S171" s="164">
        <v>0</v>
      </c>
      <c r="T171" s="165">
        <f t="shared" si="33"/>
        <v>0</v>
      </c>
      <c r="AR171" s="166" t="s">
        <v>288</v>
      </c>
      <c r="AT171" s="166" t="s">
        <v>178</v>
      </c>
      <c r="AU171" s="166" t="s">
        <v>79</v>
      </c>
      <c r="AY171" s="92" t="s">
        <v>176</v>
      </c>
      <c r="BE171" s="167">
        <f t="shared" si="34"/>
        <v>0</v>
      </c>
      <c r="BF171" s="167">
        <f t="shared" si="35"/>
        <v>0</v>
      </c>
      <c r="BG171" s="167">
        <f t="shared" si="36"/>
        <v>0</v>
      </c>
      <c r="BH171" s="167">
        <f t="shared" si="37"/>
        <v>0</v>
      </c>
      <c r="BI171" s="167">
        <f t="shared" si="38"/>
        <v>0</v>
      </c>
      <c r="BJ171" s="92" t="s">
        <v>15</v>
      </c>
      <c r="BK171" s="167">
        <f t="shared" si="39"/>
        <v>0</v>
      </c>
      <c r="BL171" s="92" t="s">
        <v>288</v>
      </c>
      <c r="BM171" s="166" t="s">
        <v>3360</v>
      </c>
    </row>
    <row r="172" spans="2:65" s="99" customFormat="1" ht="16.5" customHeight="1">
      <c r="B172" s="100"/>
      <c r="C172" s="206" t="s">
        <v>664</v>
      </c>
      <c r="D172" s="206" t="s">
        <v>178</v>
      </c>
      <c r="E172" s="207" t="s">
        <v>3361</v>
      </c>
      <c r="F172" s="208" t="s">
        <v>3362</v>
      </c>
      <c r="G172" s="209" t="s">
        <v>2707</v>
      </c>
      <c r="H172" s="210">
        <v>120</v>
      </c>
      <c r="I172" s="4"/>
      <c r="J172" s="211">
        <f t="shared" si="30"/>
        <v>0</v>
      </c>
      <c r="K172" s="208" t="s">
        <v>3</v>
      </c>
      <c r="L172" s="100"/>
      <c r="M172" s="212" t="s">
        <v>3</v>
      </c>
      <c r="N172" s="163" t="s">
        <v>42</v>
      </c>
      <c r="P172" s="164">
        <f t="shared" si="31"/>
        <v>0</v>
      </c>
      <c r="Q172" s="164">
        <v>0</v>
      </c>
      <c r="R172" s="164">
        <f t="shared" si="32"/>
        <v>0</v>
      </c>
      <c r="S172" s="164">
        <v>0</v>
      </c>
      <c r="T172" s="165">
        <f t="shared" si="33"/>
        <v>0</v>
      </c>
      <c r="AR172" s="166" t="s">
        <v>288</v>
      </c>
      <c r="AT172" s="166" t="s">
        <v>178</v>
      </c>
      <c r="AU172" s="166" t="s">
        <v>79</v>
      </c>
      <c r="AY172" s="92" t="s">
        <v>176</v>
      </c>
      <c r="BE172" s="167">
        <f t="shared" si="34"/>
        <v>0</v>
      </c>
      <c r="BF172" s="167">
        <f t="shared" si="35"/>
        <v>0</v>
      </c>
      <c r="BG172" s="167">
        <f t="shared" si="36"/>
        <v>0</v>
      </c>
      <c r="BH172" s="167">
        <f t="shared" si="37"/>
        <v>0</v>
      </c>
      <c r="BI172" s="167">
        <f t="shared" si="38"/>
        <v>0</v>
      </c>
      <c r="BJ172" s="92" t="s">
        <v>15</v>
      </c>
      <c r="BK172" s="167">
        <f t="shared" si="39"/>
        <v>0</v>
      </c>
      <c r="BL172" s="92" t="s">
        <v>288</v>
      </c>
      <c r="BM172" s="166" t="s">
        <v>3363</v>
      </c>
    </row>
    <row r="173" spans="2:65" s="99" customFormat="1" ht="16.5" customHeight="1">
      <c r="B173" s="100"/>
      <c r="C173" s="206" t="s">
        <v>675</v>
      </c>
      <c r="D173" s="206" t="s">
        <v>178</v>
      </c>
      <c r="E173" s="207" t="s">
        <v>3364</v>
      </c>
      <c r="F173" s="208" t="s">
        <v>3365</v>
      </c>
      <c r="G173" s="209" t="s">
        <v>2707</v>
      </c>
      <c r="H173" s="210">
        <v>60</v>
      </c>
      <c r="I173" s="4"/>
      <c r="J173" s="211">
        <f t="shared" si="30"/>
        <v>0</v>
      </c>
      <c r="K173" s="208" t="s">
        <v>3</v>
      </c>
      <c r="L173" s="100"/>
      <c r="M173" s="212" t="s">
        <v>3</v>
      </c>
      <c r="N173" s="163" t="s">
        <v>42</v>
      </c>
      <c r="P173" s="164">
        <f t="shared" si="31"/>
        <v>0</v>
      </c>
      <c r="Q173" s="164">
        <v>0</v>
      </c>
      <c r="R173" s="164">
        <f t="shared" si="32"/>
        <v>0</v>
      </c>
      <c r="S173" s="164">
        <v>0</v>
      </c>
      <c r="T173" s="165">
        <f t="shared" si="33"/>
        <v>0</v>
      </c>
      <c r="AR173" s="166" t="s">
        <v>288</v>
      </c>
      <c r="AT173" s="166" t="s">
        <v>178</v>
      </c>
      <c r="AU173" s="166" t="s">
        <v>79</v>
      </c>
      <c r="AY173" s="92" t="s">
        <v>176</v>
      </c>
      <c r="BE173" s="167">
        <f t="shared" si="34"/>
        <v>0</v>
      </c>
      <c r="BF173" s="167">
        <f t="shared" si="35"/>
        <v>0</v>
      </c>
      <c r="BG173" s="167">
        <f t="shared" si="36"/>
        <v>0</v>
      </c>
      <c r="BH173" s="167">
        <f t="shared" si="37"/>
        <v>0</v>
      </c>
      <c r="BI173" s="167">
        <f t="shared" si="38"/>
        <v>0</v>
      </c>
      <c r="BJ173" s="92" t="s">
        <v>15</v>
      </c>
      <c r="BK173" s="167">
        <f t="shared" si="39"/>
        <v>0</v>
      </c>
      <c r="BL173" s="92" t="s">
        <v>288</v>
      </c>
      <c r="BM173" s="166" t="s">
        <v>3366</v>
      </c>
    </row>
    <row r="174" spans="2:65" s="99" customFormat="1" ht="16.5" customHeight="1">
      <c r="B174" s="100"/>
      <c r="C174" s="206" t="s">
        <v>680</v>
      </c>
      <c r="D174" s="206" t="s">
        <v>178</v>
      </c>
      <c r="E174" s="207" t="s">
        <v>3367</v>
      </c>
      <c r="F174" s="208" t="s">
        <v>3368</v>
      </c>
      <c r="G174" s="209" t="s">
        <v>2707</v>
      </c>
      <c r="H174" s="210">
        <v>20</v>
      </c>
      <c r="I174" s="4"/>
      <c r="J174" s="211">
        <f t="shared" si="30"/>
        <v>0</v>
      </c>
      <c r="K174" s="208" t="s">
        <v>3</v>
      </c>
      <c r="L174" s="100"/>
      <c r="M174" s="212" t="s">
        <v>3</v>
      </c>
      <c r="N174" s="163" t="s">
        <v>42</v>
      </c>
      <c r="P174" s="164">
        <f t="shared" si="31"/>
        <v>0</v>
      </c>
      <c r="Q174" s="164">
        <v>0</v>
      </c>
      <c r="R174" s="164">
        <f t="shared" si="32"/>
        <v>0</v>
      </c>
      <c r="S174" s="164">
        <v>0</v>
      </c>
      <c r="T174" s="165">
        <f t="shared" si="33"/>
        <v>0</v>
      </c>
      <c r="AR174" s="166" t="s">
        <v>288</v>
      </c>
      <c r="AT174" s="166" t="s">
        <v>178</v>
      </c>
      <c r="AU174" s="166" t="s">
        <v>79</v>
      </c>
      <c r="AY174" s="92" t="s">
        <v>176</v>
      </c>
      <c r="BE174" s="167">
        <f t="shared" si="34"/>
        <v>0</v>
      </c>
      <c r="BF174" s="167">
        <f t="shared" si="35"/>
        <v>0</v>
      </c>
      <c r="BG174" s="167">
        <f t="shared" si="36"/>
        <v>0</v>
      </c>
      <c r="BH174" s="167">
        <f t="shared" si="37"/>
        <v>0</v>
      </c>
      <c r="BI174" s="167">
        <f t="shared" si="38"/>
        <v>0</v>
      </c>
      <c r="BJ174" s="92" t="s">
        <v>15</v>
      </c>
      <c r="BK174" s="167">
        <f t="shared" si="39"/>
        <v>0</v>
      </c>
      <c r="BL174" s="92" t="s">
        <v>288</v>
      </c>
      <c r="BM174" s="166" t="s">
        <v>3369</v>
      </c>
    </row>
    <row r="175" spans="2:65" s="99" customFormat="1" ht="21.75" customHeight="1">
      <c r="B175" s="100"/>
      <c r="C175" s="206" t="s">
        <v>688</v>
      </c>
      <c r="D175" s="206" t="s">
        <v>178</v>
      </c>
      <c r="E175" s="207" t="s">
        <v>3370</v>
      </c>
      <c r="F175" s="208" t="s">
        <v>3371</v>
      </c>
      <c r="G175" s="209" t="s">
        <v>2707</v>
      </c>
      <c r="H175" s="210">
        <v>24</v>
      </c>
      <c r="I175" s="4"/>
      <c r="J175" s="211">
        <f t="shared" si="30"/>
        <v>0</v>
      </c>
      <c r="K175" s="208" t="s">
        <v>3</v>
      </c>
      <c r="L175" s="100"/>
      <c r="M175" s="212" t="s">
        <v>3</v>
      </c>
      <c r="N175" s="163" t="s">
        <v>42</v>
      </c>
      <c r="P175" s="164">
        <f t="shared" si="31"/>
        <v>0</v>
      </c>
      <c r="Q175" s="164">
        <v>0</v>
      </c>
      <c r="R175" s="164">
        <f t="shared" si="32"/>
        <v>0</v>
      </c>
      <c r="S175" s="164">
        <v>0</v>
      </c>
      <c r="T175" s="165">
        <f t="shared" si="33"/>
        <v>0</v>
      </c>
      <c r="AR175" s="166" t="s">
        <v>288</v>
      </c>
      <c r="AT175" s="166" t="s">
        <v>178</v>
      </c>
      <c r="AU175" s="166" t="s">
        <v>79</v>
      </c>
      <c r="AY175" s="92" t="s">
        <v>176</v>
      </c>
      <c r="BE175" s="167">
        <f t="shared" si="34"/>
        <v>0</v>
      </c>
      <c r="BF175" s="167">
        <f t="shared" si="35"/>
        <v>0</v>
      </c>
      <c r="BG175" s="167">
        <f t="shared" si="36"/>
        <v>0</v>
      </c>
      <c r="BH175" s="167">
        <f t="shared" si="37"/>
        <v>0</v>
      </c>
      <c r="BI175" s="167">
        <f t="shared" si="38"/>
        <v>0</v>
      </c>
      <c r="BJ175" s="92" t="s">
        <v>15</v>
      </c>
      <c r="BK175" s="167">
        <f t="shared" si="39"/>
        <v>0</v>
      </c>
      <c r="BL175" s="92" t="s">
        <v>288</v>
      </c>
      <c r="BM175" s="166" t="s">
        <v>3372</v>
      </c>
    </row>
    <row r="176" spans="2:65" s="99" customFormat="1" ht="21.75" customHeight="1">
      <c r="B176" s="100"/>
      <c r="C176" s="206" t="s">
        <v>693</v>
      </c>
      <c r="D176" s="206" t="s">
        <v>178</v>
      </c>
      <c r="E176" s="207" t="s">
        <v>3373</v>
      </c>
      <c r="F176" s="208" t="s">
        <v>3374</v>
      </c>
      <c r="G176" s="209" t="s">
        <v>2707</v>
      </c>
      <c r="H176" s="210">
        <v>4</v>
      </c>
      <c r="I176" s="4"/>
      <c r="J176" s="211">
        <f t="shared" si="30"/>
        <v>0</v>
      </c>
      <c r="K176" s="208" t="s">
        <v>3</v>
      </c>
      <c r="L176" s="100"/>
      <c r="M176" s="212" t="s">
        <v>3</v>
      </c>
      <c r="N176" s="163" t="s">
        <v>42</v>
      </c>
      <c r="P176" s="164">
        <f t="shared" si="31"/>
        <v>0</v>
      </c>
      <c r="Q176" s="164">
        <v>0</v>
      </c>
      <c r="R176" s="164">
        <f t="shared" si="32"/>
        <v>0</v>
      </c>
      <c r="S176" s="164">
        <v>0</v>
      </c>
      <c r="T176" s="165">
        <f t="shared" si="33"/>
        <v>0</v>
      </c>
      <c r="AR176" s="166" t="s">
        <v>288</v>
      </c>
      <c r="AT176" s="166" t="s">
        <v>178</v>
      </c>
      <c r="AU176" s="166" t="s">
        <v>79</v>
      </c>
      <c r="AY176" s="92" t="s">
        <v>176</v>
      </c>
      <c r="BE176" s="167">
        <f t="shared" si="34"/>
        <v>0</v>
      </c>
      <c r="BF176" s="167">
        <f t="shared" si="35"/>
        <v>0</v>
      </c>
      <c r="BG176" s="167">
        <f t="shared" si="36"/>
        <v>0</v>
      </c>
      <c r="BH176" s="167">
        <f t="shared" si="37"/>
        <v>0</v>
      </c>
      <c r="BI176" s="167">
        <f t="shared" si="38"/>
        <v>0</v>
      </c>
      <c r="BJ176" s="92" t="s">
        <v>15</v>
      </c>
      <c r="BK176" s="167">
        <f t="shared" si="39"/>
        <v>0</v>
      </c>
      <c r="BL176" s="92" t="s">
        <v>288</v>
      </c>
      <c r="BM176" s="166" t="s">
        <v>3375</v>
      </c>
    </row>
    <row r="177" spans="2:65" s="99" customFormat="1" ht="16.5" customHeight="1">
      <c r="B177" s="100"/>
      <c r="C177" s="206" t="s">
        <v>702</v>
      </c>
      <c r="D177" s="206" t="s">
        <v>178</v>
      </c>
      <c r="E177" s="207" t="s">
        <v>3376</v>
      </c>
      <c r="F177" s="208" t="s">
        <v>3377</v>
      </c>
      <c r="G177" s="209" t="s">
        <v>2707</v>
      </c>
      <c r="H177" s="210">
        <v>48</v>
      </c>
      <c r="I177" s="4"/>
      <c r="J177" s="211">
        <f t="shared" si="30"/>
        <v>0</v>
      </c>
      <c r="K177" s="208" t="s">
        <v>3</v>
      </c>
      <c r="L177" s="100"/>
      <c r="M177" s="212" t="s">
        <v>3</v>
      </c>
      <c r="N177" s="163" t="s">
        <v>42</v>
      </c>
      <c r="P177" s="164">
        <f t="shared" si="31"/>
        <v>0</v>
      </c>
      <c r="Q177" s="164">
        <v>0</v>
      </c>
      <c r="R177" s="164">
        <f t="shared" si="32"/>
        <v>0</v>
      </c>
      <c r="S177" s="164">
        <v>0</v>
      </c>
      <c r="T177" s="165">
        <f t="shared" si="33"/>
        <v>0</v>
      </c>
      <c r="AR177" s="166" t="s">
        <v>288</v>
      </c>
      <c r="AT177" s="166" t="s">
        <v>178</v>
      </c>
      <c r="AU177" s="166" t="s">
        <v>79</v>
      </c>
      <c r="AY177" s="92" t="s">
        <v>176</v>
      </c>
      <c r="BE177" s="167">
        <f t="shared" si="34"/>
        <v>0</v>
      </c>
      <c r="BF177" s="167">
        <f t="shared" si="35"/>
        <v>0</v>
      </c>
      <c r="BG177" s="167">
        <f t="shared" si="36"/>
        <v>0</v>
      </c>
      <c r="BH177" s="167">
        <f t="shared" si="37"/>
        <v>0</v>
      </c>
      <c r="BI177" s="167">
        <f t="shared" si="38"/>
        <v>0</v>
      </c>
      <c r="BJ177" s="92" t="s">
        <v>15</v>
      </c>
      <c r="BK177" s="167">
        <f t="shared" si="39"/>
        <v>0</v>
      </c>
      <c r="BL177" s="92" t="s">
        <v>288</v>
      </c>
      <c r="BM177" s="166" t="s">
        <v>3378</v>
      </c>
    </row>
    <row r="178" spans="2:65" s="99" customFormat="1" ht="16.5" customHeight="1">
      <c r="B178" s="100"/>
      <c r="C178" s="206" t="s">
        <v>708</v>
      </c>
      <c r="D178" s="206" t="s">
        <v>178</v>
      </c>
      <c r="E178" s="207" t="s">
        <v>3379</v>
      </c>
      <c r="F178" s="208" t="s">
        <v>3380</v>
      </c>
      <c r="G178" s="209" t="s">
        <v>2707</v>
      </c>
      <c r="H178" s="210">
        <v>4</v>
      </c>
      <c r="I178" s="4"/>
      <c r="J178" s="211">
        <f t="shared" si="30"/>
        <v>0</v>
      </c>
      <c r="K178" s="208" t="s">
        <v>3</v>
      </c>
      <c r="L178" s="100"/>
      <c r="M178" s="212" t="s">
        <v>3</v>
      </c>
      <c r="N178" s="163" t="s">
        <v>42</v>
      </c>
      <c r="P178" s="164">
        <f t="shared" si="31"/>
        <v>0</v>
      </c>
      <c r="Q178" s="164">
        <v>0</v>
      </c>
      <c r="R178" s="164">
        <f t="shared" si="32"/>
        <v>0</v>
      </c>
      <c r="S178" s="164">
        <v>0</v>
      </c>
      <c r="T178" s="165">
        <f t="shared" si="33"/>
        <v>0</v>
      </c>
      <c r="AR178" s="166" t="s">
        <v>288</v>
      </c>
      <c r="AT178" s="166" t="s">
        <v>178</v>
      </c>
      <c r="AU178" s="166" t="s">
        <v>79</v>
      </c>
      <c r="AY178" s="92" t="s">
        <v>176</v>
      </c>
      <c r="BE178" s="167">
        <f t="shared" si="34"/>
        <v>0</v>
      </c>
      <c r="BF178" s="167">
        <f t="shared" si="35"/>
        <v>0</v>
      </c>
      <c r="BG178" s="167">
        <f t="shared" si="36"/>
        <v>0</v>
      </c>
      <c r="BH178" s="167">
        <f t="shared" si="37"/>
        <v>0</v>
      </c>
      <c r="BI178" s="167">
        <f t="shared" si="38"/>
        <v>0</v>
      </c>
      <c r="BJ178" s="92" t="s">
        <v>15</v>
      </c>
      <c r="BK178" s="167">
        <f t="shared" si="39"/>
        <v>0</v>
      </c>
      <c r="BL178" s="92" t="s">
        <v>288</v>
      </c>
      <c r="BM178" s="166" t="s">
        <v>3381</v>
      </c>
    </row>
    <row r="179" spans="2:65" s="99" customFormat="1" ht="16.5" customHeight="1">
      <c r="B179" s="100"/>
      <c r="C179" s="206" t="s">
        <v>731</v>
      </c>
      <c r="D179" s="206" t="s">
        <v>178</v>
      </c>
      <c r="E179" s="207" t="s">
        <v>3382</v>
      </c>
      <c r="F179" s="208" t="s">
        <v>3383</v>
      </c>
      <c r="G179" s="209" t="s">
        <v>1958</v>
      </c>
      <c r="H179" s="210">
        <v>2</v>
      </c>
      <c r="I179" s="4"/>
      <c r="J179" s="211">
        <f t="shared" si="30"/>
        <v>0</v>
      </c>
      <c r="K179" s="208" t="s">
        <v>3</v>
      </c>
      <c r="L179" s="100"/>
      <c r="M179" s="212" t="s">
        <v>3</v>
      </c>
      <c r="N179" s="163" t="s">
        <v>42</v>
      </c>
      <c r="P179" s="164">
        <f t="shared" si="31"/>
        <v>0</v>
      </c>
      <c r="Q179" s="164">
        <v>0</v>
      </c>
      <c r="R179" s="164">
        <f t="shared" si="32"/>
        <v>0</v>
      </c>
      <c r="S179" s="164">
        <v>0</v>
      </c>
      <c r="T179" s="165">
        <f t="shared" si="33"/>
        <v>0</v>
      </c>
      <c r="AR179" s="166" t="s">
        <v>288</v>
      </c>
      <c r="AT179" s="166" t="s">
        <v>178</v>
      </c>
      <c r="AU179" s="166" t="s">
        <v>79</v>
      </c>
      <c r="AY179" s="92" t="s">
        <v>176</v>
      </c>
      <c r="BE179" s="167">
        <f t="shared" si="34"/>
        <v>0</v>
      </c>
      <c r="BF179" s="167">
        <f t="shared" si="35"/>
        <v>0</v>
      </c>
      <c r="BG179" s="167">
        <f t="shared" si="36"/>
        <v>0</v>
      </c>
      <c r="BH179" s="167">
        <f t="shared" si="37"/>
        <v>0</v>
      </c>
      <c r="BI179" s="167">
        <f t="shared" si="38"/>
        <v>0</v>
      </c>
      <c r="BJ179" s="92" t="s">
        <v>15</v>
      </c>
      <c r="BK179" s="167">
        <f t="shared" si="39"/>
        <v>0</v>
      </c>
      <c r="BL179" s="92" t="s">
        <v>288</v>
      </c>
      <c r="BM179" s="166" t="s">
        <v>3384</v>
      </c>
    </row>
    <row r="180" spans="2:65" s="99" customFormat="1" ht="16.5" customHeight="1">
      <c r="B180" s="100"/>
      <c r="C180" s="206" t="s">
        <v>743</v>
      </c>
      <c r="D180" s="206" t="s">
        <v>178</v>
      </c>
      <c r="E180" s="207" t="s">
        <v>3385</v>
      </c>
      <c r="F180" s="208" t="s">
        <v>3386</v>
      </c>
      <c r="G180" s="209" t="s">
        <v>2707</v>
      </c>
      <c r="H180" s="210">
        <v>2</v>
      </c>
      <c r="I180" s="4"/>
      <c r="J180" s="211">
        <f t="shared" si="30"/>
        <v>0</v>
      </c>
      <c r="K180" s="208" t="s">
        <v>3</v>
      </c>
      <c r="L180" s="100"/>
      <c r="M180" s="212" t="s">
        <v>3</v>
      </c>
      <c r="N180" s="163" t="s">
        <v>42</v>
      </c>
      <c r="P180" s="164">
        <f t="shared" si="31"/>
        <v>0</v>
      </c>
      <c r="Q180" s="164">
        <v>0</v>
      </c>
      <c r="R180" s="164">
        <f t="shared" si="32"/>
        <v>0</v>
      </c>
      <c r="S180" s="164">
        <v>0</v>
      </c>
      <c r="T180" s="165">
        <f t="shared" si="33"/>
        <v>0</v>
      </c>
      <c r="AR180" s="166" t="s">
        <v>288</v>
      </c>
      <c r="AT180" s="166" t="s">
        <v>178</v>
      </c>
      <c r="AU180" s="166" t="s">
        <v>79</v>
      </c>
      <c r="AY180" s="92" t="s">
        <v>176</v>
      </c>
      <c r="BE180" s="167">
        <f t="shared" si="34"/>
        <v>0</v>
      </c>
      <c r="BF180" s="167">
        <f t="shared" si="35"/>
        <v>0</v>
      </c>
      <c r="BG180" s="167">
        <f t="shared" si="36"/>
        <v>0</v>
      </c>
      <c r="BH180" s="167">
        <f t="shared" si="37"/>
        <v>0</v>
      </c>
      <c r="BI180" s="167">
        <f t="shared" si="38"/>
        <v>0</v>
      </c>
      <c r="BJ180" s="92" t="s">
        <v>15</v>
      </c>
      <c r="BK180" s="167">
        <f t="shared" si="39"/>
        <v>0</v>
      </c>
      <c r="BL180" s="92" t="s">
        <v>288</v>
      </c>
      <c r="BM180" s="166" t="s">
        <v>3387</v>
      </c>
    </row>
    <row r="181" spans="2:65" s="99" customFormat="1" ht="16.5" customHeight="1">
      <c r="B181" s="100"/>
      <c r="C181" s="206" t="s">
        <v>748</v>
      </c>
      <c r="D181" s="206" t="s">
        <v>178</v>
      </c>
      <c r="E181" s="207" t="s">
        <v>3388</v>
      </c>
      <c r="F181" s="208" t="s">
        <v>3389</v>
      </c>
      <c r="G181" s="209" t="s">
        <v>2707</v>
      </c>
      <c r="H181" s="210">
        <v>1</v>
      </c>
      <c r="I181" s="4"/>
      <c r="J181" s="211">
        <f t="shared" si="30"/>
        <v>0</v>
      </c>
      <c r="K181" s="208" t="s">
        <v>3</v>
      </c>
      <c r="L181" s="100"/>
      <c r="M181" s="212" t="s">
        <v>3</v>
      </c>
      <c r="N181" s="163" t="s">
        <v>42</v>
      </c>
      <c r="P181" s="164">
        <f t="shared" si="31"/>
        <v>0</v>
      </c>
      <c r="Q181" s="164">
        <v>0</v>
      </c>
      <c r="R181" s="164">
        <f t="shared" si="32"/>
        <v>0</v>
      </c>
      <c r="S181" s="164">
        <v>0</v>
      </c>
      <c r="T181" s="165">
        <f t="shared" si="33"/>
        <v>0</v>
      </c>
      <c r="AR181" s="166" t="s">
        <v>288</v>
      </c>
      <c r="AT181" s="166" t="s">
        <v>178</v>
      </c>
      <c r="AU181" s="166" t="s">
        <v>79</v>
      </c>
      <c r="AY181" s="92" t="s">
        <v>176</v>
      </c>
      <c r="BE181" s="167">
        <f t="shared" si="34"/>
        <v>0</v>
      </c>
      <c r="BF181" s="167">
        <f t="shared" si="35"/>
        <v>0</v>
      </c>
      <c r="BG181" s="167">
        <f t="shared" si="36"/>
        <v>0</v>
      </c>
      <c r="BH181" s="167">
        <f t="shared" si="37"/>
        <v>0</v>
      </c>
      <c r="BI181" s="167">
        <f t="shared" si="38"/>
        <v>0</v>
      </c>
      <c r="BJ181" s="92" t="s">
        <v>15</v>
      </c>
      <c r="BK181" s="167">
        <f t="shared" si="39"/>
        <v>0</v>
      </c>
      <c r="BL181" s="92" t="s">
        <v>288</v>
      </c>
      <c r="BM181" s="166" t="s">
        <v>3390</v>
      </c>
    </row>
    <row r="182" spans="2:65" s="99" customFormat="1" ht="16.5" customHeight="1">
      <c r="B182" s="100"/>
      <c r="C182" s="206" t="s">
        <v>757</v>
      </c>
      <c r="D182" s="206" t="s">
        <v>178</v>
      </c>
      <c r="E182" s="207" t="s">
        <v>3391</v>
      </c>
      <c r="F182" s="208" t="s">
        <v>3392</v>
      </c>
      <c r="G182" s="209" t="s">
        <v>2707</v>
      </c>
      <c r="H182" s="210">
        <v>4</v>
      </c>
      <c r="I182" s="4"/>
      <c r="J182" s="211">
        <f t="shared" si="30"/>
        <v>0</v>
      </c>
      <c r="K182" s="208" t="s">
        <v>3</v>
      </c>
      <c r="L182" s="100"/>
      <c r="M182" s="212" t="s">
        <v>3</v>
      </c>
      <c r="N182" s="163" t="s">
        <v>42</v>
      </c>
      <c r="P182" s="164">
        <f t="shared" si="31"/>
        <v>0</v>
      </c>
      <c r="Q182" s="164">
        <v>0</v>
      </c>
      <c r="R182" s="164">
        <f t="shared" si="32"/>
        <v>0</v>
      </c>
      <c r="S182" s="164">
        <v>0</v>
      </c>
      <c r="T182" s="165">
        <f t="shared" si="33"/>
        <v>0</v>
      </c>
      <c r="AR182" s="166" t="s">
        <v>288</v>
      </c>
      <c r="AT182" s="166" t="s">
        <v>178</v>
      </c>
      <c r="AU182" s="166" t="s">
        <v>79</v>
      </c>
      <c r="AY182" s="92" t="s">
        <v>176</v>
      </c>
      <c r="BE182" s="167">
        <f t="shared" si="34"/>
        <v>0</v>
      </c>
      <c r="BF182" s="167">
        <f t="shared" si="35"/>
        <v>0</v>
      </c>
      <c r="BG182" s="167">
        <f t="shared" si="36"/>
        <v>0</v>
      </c>
      <c r="BH182" s="167">
        <f t="shared" si="37"/>
        <v>0</v>
      </c>
      <c r="BI182" s="167">
        <f t="shared" si="38"/>
        <v>0</v>
      </c>
      <c r="BJ182" s="92" t="s">
        <v>15</v>
      </c>
      <c r="BK182" s="167">
        <f t="shared" si="39"/>
        <v>0</v>
      </c>
      <c r="BL182" s="92" t="s">
        <v>288</v>
      </c>
      <c r="BM182" s="166" t="s">
        <v>3393</v>
      </c>
    </row>
    <row r="183" spans="2:65" s="99" customFormat="1" ht="16.5" customHeight="1">
      <c r="B183" s="100"/>
      <c r="C183" s="206" t="s">
        <v>798</v>
      </c>
      <c r="D183" s="206" t="s">
        <v>178</v>
      </c>
      <c r="E183" s="207" t="s">
        <v>3394</v>
      </c>
      <c r="F183" s="208" t="s">
        <v>3395</v>
      </c>
      <c r="G183" s="209" t="s">
        <v>3396</v>
      </c>
      <c r="H183" s="210">
        <v>1</v>
      </c>
      <c r="I183" s="4"/>
      <c r="J183" s="211">
        <f t="shared" si="30"/>
        <v>0</v>
      </c>
      <c r="K183" s="208" t="s">
        <v>3</v>
      </c>
      <c r="L183" s="100"/>
      <c r="M183" s="212" t="s">
        <v>3</v>
      </c>
      <c r="N183" s="163" t="s">
        <v>42</v>
      </c>
      <c r="P183" s="164">
        <f t="shared" si="31"/>
        <v>0</v>
      </c>
      <c r="Q183" s="164">
        <v>0</v>
      </c>
      <c r="R183" s="164">
        <f t="shared" si="32"/>
        <v>0</v>
      </c>
      <c r="S183" s="164">
        <v>0</v>
      </c>
      <c r="T183" s="165">
        <f t="shared" si="33"/>
        <v>0</v>
      </c>
      <c r="AR183" s="166" t="s">
        <v>288</v>
      </c>
      <c r="AT183" s="166" t="s">
        <v>178</v>
      </c>
      <c r="AU183" s="166" t="s">
        <v>79</v>
      </c>
      <c r="AY183" s="92" t="s">
        <v>176</v>
      </c>
      <c r="BE183" s="167">
        <f t="shared" si="34"/>
        <v>0</v>
      </c>
      <c r="BF183" s="167">
        <f t="shared" si="35"/>
        <v>0</v>
      </c>
      <c r="BG183" s="167">
        <f t="shared" si="36"/>
        <v>0</v>
      </c>
      <c r="BH183" s="167">
        <f t="shared" si="37"/>
        <v>0</v>
      </c>
      <c r="BI183" s="167">
        <f t="shared" si="38"/>
        <v>0</v>
      </c>
      <c r="BJ183" s="92" t="s">
        <v>15</v>
      </c>
      <c r="BK183" s="167">
        <f t="shared" si="39"/>
        <v>0</v>
      </c>
      <c r="BL183" s="92" t="s">
        <v>288</v>
      </c>
      <c r="BM183" s="166" t="s">
        <v>3397</v>
      </c>
    </row>
    <row r="184" spans="2:65" s="99" customFormat="1" ht="16.5" customHeight="1">
      <c r="B184" s="100"/>
      <c r="C184" s="206" t="s">
        <v>805</v>
      </c>
      <c r="D184" s="206" t="s">
        <v>178</v>
      </c>
      <c r="E184" s="207" t="s">
        <v>3398</v>
      </c>
      <c r="F184" s="208" t="s">
        <v>3399</v>
      </c>
      <c r="G184" s="209" t="s">
        <v>2707</v>
      </c>
      <c r="H184" s="210">
        <v>1</v>
      </c>
      <c r="I184" s="4"/>
      <c r="J184" s="211">
        <f t="shared" si="30"/>
        <v>0</v>
      </c>
      <c r="K184" s="208" t="s">
        <v>3</v>
      </c>
      <c r="L184" s="100"/>
      <c r="M184" s="212" t="s">
        <v>3</v>
      </c>
      <c r="N184" s="163" t="s">
        <v>42</v>
      </c>
      <c r="P184" s="164">
        <f t="shared" si="31"/>
        <v>0</v>
      </c>
      <c r="Q184" s="164">
        <v>0</v>
      </c>
      <c r="R184" s="164">
        <f t="shared" si="32"/>
        <v>0</v>
      </c>
      <c r="S184" s="164">
        <v>0</v>
      </c>
      <c r="T184" s="165">
        <f t="shared" si="33"/>
        <v>0</v>
      </c>
      <c r="AR184" s="166" t="s">
        <v>288</v>
      </c>
      <c r="AT184" s="166" t="s">
        <v>178</v>
      </c>
      <c r="AU184" s="166" t="s">
        <v>79</v>
      </c>
      <c r="AY184" s="92" t="s">
        <v>176</v>
      </c>
      <c r="BE184" s="167">
        <f t="shared" si="34"/>
        <v>0</v>
      </c>
      <c r="BF184" s="167">
        <f t="shared" si="35"/>
        <v>0</v>
      </c>
      <c r="BG184" s="167">
        <f t="shared" si="36"/>
        <v>0</v>
      </c>
      <c r="BH184" s="167">
        <f t="shared" si="37"/>
        <v>0</v>
      </c>
      <c r="BI184" s="167">
        <f t="shared" si="38"/>
        <v>0</v>
      </c>
      <c r="BJ184" s="92" t="s">
        <v>15</v>
      </c>
      <c r="BK184" s="167">
        <f t="shared" si="39"/>
        <v>0</v>
      </c>
      <c r="BL184" s="92" t="s">
        <v>288</v>
      </c>
      <c r="BM184" s="166" t="s">
        <v>3400</v>
      </c>
    </row>
    <row r="185" spans="2:63" s="151" customFormat="1" ht="22.9" customHeight="1">
      <c r="B185" s="152"/>
      <c r="D185" s="153" t="s">
        <v>70</v>
      </c>
      <c r="E185" s="161" t="s">
        <v>3401</v>
      </c>
      <c r="F185" s="161" t="s">
        <v>3402</v>
      </c>
      <c r="I185" s="3"/>
      <c r="J185" s="162">
        <f>BK185</f>
        <v>0</v>
      </c>
      <c r="L185" s="152"/>
      <c r="M185" s="156"/>
      <c r="P185" s="157">
        <f>SUM(P186:P227)</f>
        <v>0</v>
      </c>
      <c r="R185" s="157">
        <f>SUM(R186:R227)</f>
        <v>0</v>
      </c>
      <c r="T185" s="158">
        <f>SUM(T186:T227)</f>
        <v>0</v>
      </c>
      <c r="AR185" s="153" t="s">
        <v>79</v>
      </c>
      <c r="AT185" s="159" t="s">
        <v>70</v>
      </c>
      <c r="AU185" s="159" t="s">
        <v>15</v>
      </c>
      <c r="AY185" s="153" t="s">
        <v>176</v>
      </c>
      <c r="BK185" s="160">
        <f>SUM(BK186:BK227)</f>
        <v>0</v>
      </c>
    </row>
    <row r="186" spans="2:65" s="99" customFormat="1" ht="24.2" customHeight="1">
      <c r="B186" s="100"/>
      <c r="C186" s="206" t="s">
        <v>816</v>
      </c>
      <c r="D186" s="206" t="s">
        <v>178</v>
      </c>
      <c r="E186" s="207" t="s">
        <v>3403</v>
      </c>
      <c r="F186" s="208" t="s">
        <v>3404</v>
      </c>
      <c r="G186" s="209" t="s">
        <v>269</v>
      </c>
      <c r="H186" s="210">
        <v>25</v>
      </c>
      <c r="I186" s="4"/>
      <c r="J186" s="211">
        <f aca="true" t="shared" si="40" ref="J186:J227">ROUND(I186*H186,2)</f>
        <v>0</v>
      </c>
      <c r="K186" s="208" t="s">
        <v>3</v>
      </c>
      <c r="L186" s="100"/>
      <c r="M186" s="212" t="s">
        <v>3</v>
      </c>
      <c r="N186" s="163" t="s">
        <v>42</v>
      </c>
      <c r="P186" s="164">
        <f aca="true" t="shared" si="41" ref="P186:P227">O186*H186</f>
        <v>0</v>
      </c>
      <c r="Q186" s="164">
        <v>0</v>
      </c>
      <c r="R186" s="164">
        <f aca="true" t="shared" si="42" ref="R186:R227">Q186*H186</f>
        <v>0</v>
      </c>
      <c r="S186" s="164">
        <v>0</v>
      </c>
      <c r="T186" s="165">
        <f aca="true" t="shared" si="43" ref="T186:T227">S186*H186</f>
        <v>0</v>
      </c>
      <c r="AR186" s="166" t="s">
        <v>288</v>
      </c>
      <c r="AT186" s="166" t="s">
        <v>178</v>
      </c>
      <c r="AU186" s="166" t="s">
        <v>79</v>
      </c>
      <c r="AY186" s="92" t="s">
        <v>176</v>
      </c>
      <c r="BE186" s="167">
        <f aca="true" t="shared" si="44" ref="BE186:BE227">IF(N186="základní",J186,0)</f>
        <v>0</v>
      </c>
      <c r="BF186" s="167">
        <f aca="true" t="shared" si="45" ref="BF186:BF227">IF(N186="snížená",J186,0)</f>
        <v>0</v>
      </c>
      <c r="BG186" s="167">
        <f aca="true" t="shared" si="46" ref="BG186:BG227">IF(N186="zákl. přenesená",J186,0)</f>
        <v>0</v>
      </c>
      <c r="BH186" s="167">
        <f aca="true" t="shared" si="47" ref="BH186:BH227">IF(N186="sníž. přenesená",J186,0)</f>
        <v>0</v>
      </c>
      <c r="BI186" s="167">
        <f aca="true" t="shared" si="48" ref="BI186:BI227">IF(N186="nulová",J186,0)</f>
        <v>0</v>
      </c>
      <c r="BJ186" s="92" t="s">
        <v>15</v>
      </c>
      <c r="BK186" s="167">
        <f aca="true" t="shared" si="49" ref="BK186:BK227">ROUND(I186*H186,2)</f>
        <v>0</v>
      </c>
      <c r="BL186" s="92" t="s">
        <v>288</v>
      </c>
      <c r="BM186" s="166" t="s">
        <v>3405</v>
      </c>
    </row>
    <row r="187" spans="2:65" s="99" customFormat="1" ht="24.2" customHeight="1">
      <c r="B187" s="100"/>
      <c r="C187" s="206" t="s">
        <v>825</v>
      </c>
      <c r="D187" s="206" t="s">
        <v>178</v>
      </c>
      <c r="E187" s="207" t="s">
        <v>3406</v>
      </c>
      <c r="F187" s="208" t="s">
        <v>3407</v>
      </c>
      <c r="G187" s="209" t="s">
        <v>269</v>
      </c>
      <c r="H187" s="210">
        <v>20</v>
      </c>
      <c r="I187" s="4"/>
      <c r="J187" s="211">
        <f t="shared" si="40"/>
        <v>0</v>
      </c>
      <c r="K187" s="208" t="s">
        <v>3</v>
      </c>
      <c r="L187" s="100"/>
      <c r="M187" s="212" t="s">
        <v>3</v>
      </c>
      <c r="N187" s="163" t="s">
        <v>42</v>
      </c>
      <c r="P187" s="164">
        <f t="shared" si="41"/>
        <v>0</v>
      </c>
      <c r="Q187" s="164">
        <v>0</v>
      </c>
      <c r="R187" s="164">
        <f t="shared" si="42"/>
        <v>0</v>
      </c>
      <c r="S187" s="164">
        <v>0</v>
      </c>
      <c r="T187" s="165">
        <f t="shared" si="43"/>
        <v>0</v>
      </c>
      <c r="AR187" s="166" t="s">
        <v>288</v>
      </c>
      <c r="AT187" s="166" t="s">
        <v>178</v>
      </c>
      <c r="AU187" s="166" t="s">
        <v>79</v>
      </c>
      <c r="AY187" s="92" t="s">
        <v>176</v>
      </c>
      <c r="BE187" s="167">
        <f t="shared" si="44"/>
        <v>0</v>
      </c>
      <c r="BF187" s="167">
        <f t="shared" si="45"/>
        <v>0</v>
      </c>
      <c r="BG187" s="167">
        <f t="shared" si="46"/>
        <v>0</v>
      </c>
      <c r="BH187" s="167">
        <f t="shared" si="47"/>
        <v>0</v>
      </c>
      <c r="BI187" s="167">
        <f t="shared" si="48"/>
        <v>0</v>
      </c>
      <c r="BJ187" s="92" t="s">
        <v>15</v>
      </c>
      <c r="BK187" s="167">
        <f t="shared" si="49"/>
        <v>0</v>
      </c>
      <c r="BL187" s="92" t="s">
        <v>288</v>
      </c>
      <c r="BM187" s="166" t="s">
        <v>3408</v>
      </c>
    </row>
    <row r="188" spans="2:65" s="99" customFormat="1" ht="24.2" customHeight="1">
      <c r="B188" s="100"/>
      <c r="C188" s="206" t="s">
        <v>831</v>
      </c>
      <c r="D188" s="206" t="s">
        <v>178</v>
      </c>
      <c r="E188" s="207" t="s">
        <v>3409</v>
      </c>
      <c r="F188" s="208" t="s">
        <v>3410</v>
      </c>
      <c r="G188" s="209" t="s">
        <v>269</v>
      </c>
      <c r="H188" s="210">
        <v>15</v>
      </c>
      <c r="I188" s="4"/>
      <c r="J188" s="211">
        <f t="shared" si="40"/>
        <v>0</v>
      </c>
      <c r="K188" s="208" t="s">
        <v>3</v>
      </c>
      <c r="L188" s="100"/>
      <c r="M188" s="212" t="s">
        <v>3</v>
      </c>
      <c r="N188" s="163" t="s">
        <v>42</v>
      </c>
      <c r="P188" s="164">
        <f t="shared" si="41"/>
        <v>0</v>
      </c>
      <c r="Q188" s="164">
        <v>0</v>
      </c>
      <c r="R188" s="164">
        <f t="shared" si="42"/>
        <v>0</v>
      </c>
      <c r="S188" s="164">
        <v>0</v>
      </c>
      <c r="T188" s="165">
        <f t="shared" si="43"/>
        <v>0</v>
      </c>
      <c r="AR188" s="166" t="s">
        <v>288</v>
      </c>
      <c r="AT188" s="166" t="s">
        <v>178</v>
      </c>
      <c r="AU188" s="166" t="s">
        <v>79</v>
      </c>
      <c r="AY188" s="92" t="s">
        <v>176</v>
      </c>
      <c r="BE188" s="167">
        <f t="shared" si="44"/>
        <v>0</v>
      </c>
      <c r="BF188" s="167">
        <f t="shared" si="45"/>
        <v>0</v>
      </c>
      <c r="BG188" s="167">
        <f t="shared" si="46"/>
        <v>0</v>
      </c>
      <c r="BH188" s="167">
        <f t="shared" si="47"/>
        <v>0</v>
      </c>
      <c r="BI188" s="167">
        <f t="shared" si="48"/>
        <v>0</v>
      </c>
      <c r="BJ188" s="92" t="s">
        <v>15</v>
      </c>
      <c r="BK188" s="167">
        <f t="shared" si="49"/>
        <v>0</v>
      </c>
      <c r="BL188" s="92" t="s">
        <v>288</v>
      </c>
      <c r="BM188" s="166" t="s">
        <v>3411</v>
      </c>
    </row>
    <row r="189" spans="2:65" s="99" customFormat="1" ht="16.5" customHeight="1">
      <c r="B189" s="100"/>
      <c r="C189" s="206" t="s">
        <v>836</v>
      </c>
      <c r="D189" s="206" t="s">
        <v>178</v>
      </c>
      <c r="E189" s="207" t="s">
        <v>3412</v>
      </c>
      <c r="F189" s="208" t="s">
        <v>3413</v>
      </c>
      <c r="G189" s="209" t="s">
        <v>269</v>
      </c>
      <c r="H189" s="210">
        <v>10</v>
      </c>
      <c r="I189" s="4"/>
      <c r="J189" s="211">
        <f t="shared" si="40"/>
        <v>0</v>
      </c>
      <c r="K189" s="208" t="s">
        <v>3</v>
      </c>
      <c r="L189" s="100"/>
      <c r="M189" s="212" t="s">
        <v>3</v>
      </c>
      <c r="N189" s="163" t="s">
        <v>42</v>
      </c>
      <c r="P189" s="164">
        <f t="shared" si="41"/>
        <v>0</v>
      </c>
      <c r="Q189" s="164">
        <v>0</v>
      </c>
      <c r="R189" s="164">
        <f t="shared" si="42"/>
        <v>0</v>
      </c>
      <c r="S189" s="164">
        <v>0</v>
      </c>
      <c r="T189" s="165">
        <f t="shared" si="43"/>
        <v>0</v>
      </c>
      <c r="AR189" s="166" t="s">
        <v>288</v>
      </c>
      <c r="AT189" s="166" t="s">
        <v>178</v>
      </c>
      <c r="AU189" s="166" t="s">
        <v>79</v>
      </c>
      <c r="AY189" s="92" t="s">
        <v>176</v>
      </c>
      <c r="BE189" s="167">
        <f t="shared" si="44"/>
        <v>0</v>
      </c>
      <c r="BF189" s="167">
        <f t="shared" si="45"/>
        <v>0</v>
      </c>
      <c r="BG189" s="167">
        <f t="shared" si="46"/>
        <v>0</v>
      </c>
      <c r="BH189" s="167">
        <f t="shared" si="47"/>
        <v>0</v>
      </c>
      <c r="BI189" s="167">
        <f t="shared" si="48"/>
        <v>0</v>
      </c>
      <c r="BJ189" s="92" t="s">
        <v>15</v>
      </c>
      <c r="BK189" s="167">
        <f t="shared" si="49"/>
        <v>0</v>
      </c>
      <c r="BL189" s="92" t="s">
        <v>288</v>
      </c>
      <c r="BM189" s="166" t="s">
        <v>3414</v>
      </c>
    </row>
    <row r="190" spans="2:65" s="99" customFormat="1" ht="16.5" customHeight="1">
      <c r="B190" s="100"/>
      <c r="C190" s="206" t="s">
        <v>846</v>
      </c>
      <c r="D190" s="206" t="s">
        <v>178</v>
      </c>
      <c r="E190" s="207" t="s">
        <v>3415</v>
      </c>
      <c r="F190" s="208" t="s">
        <v>3416</v>
      </c>
      <c r="G190" s="209" t="s">
        <v>269</v>
      </c>
      <c r="H190" s="210">
        <v>25</v>
      </c>
      <c r="I190" s="4"/>
      <c r="J190" s="211">
        <f t="shared" si="40"/>
        <v>0</v>
      </c>
      <c r="K190" s="208" t="s">
        <v>3</v>
      </c>
      <c r="L190" s="100"/>
      <c r="M190" s="212" t="s">
        <v>3</v>
      </c>
      <c r="N190" s="163" t="s">
        <v>42</v>
      </c>
      <c r="P190" s="164">
        <f t="shared" si="41"/>
        <v>0</v>
      </c>
      <c r="Q190" s="164">
        <v>0</v>
      </c>
      <c r="R190" s="164">
        <f t="shared" si="42"/>
        <v>0</v>
      </c>
      <c r="S190" s="164">
        <v>0</v>
      </c>
      <c r="T190" s="165">
        <f t="shared" si="43"/>
        <v>0</v>
      </c>
      <c r="AR190" s="166" t="s">
        <v>288</v>
      </c>
      <c r="AT190" s="166" t="s">
        <v>178</v>
      </c>
      <c r="AU190" s="166" t="s">
        <v>79</v>
      </c>
      <c r="AY190" s="92" t="s">
        <v>176</v>
      </c>
      <c r="BE190" s="167">
        <f t="shared" si="44"/>
        <v>0</v>
      </c>
      <c r="BF190" s="167">
        <f t="shared" si="45"/>
        <v>0</v>
      </c>
      <c r="BG190" s="167">
        <f t="shared" si="46"/>
        <v>0</v>
      </c>
      <c r="BH190" s="167">
        <f t="shared" si="47"/>
        <v>0</v>
      </c>
      <c r="BI190" s="167">
        <f t="shared" si="48"/>
        <v>0</v>
      </c>
      <c r="BJ190" s="92" t="s">
        <v>15</v>
      </c>
      <c r="BK190" s="167">
        <f t="shared" si="49"/>
        <v>0</v>
      </c>
      <c r="BL190" s="92" t="s">
        <v>288</v>
      </c>
      <c r="BM190" s="166" t="s">
        <v>3417</v>
      </c>
    </row>
    <row r="191" spans="2:65" s="99" customFormat="1" ht="16.5" customHeight="1">
      <c r="B191" s="100"/>
      <c r="C191" s="206" t="s">
        <v>851</v>
      </c>
      <c r="D191" s="206" t="s">
        <v>178</v>
      </c>
      <c r="E191" s="207" t="s">
        <v>3418</v>
      </c>
      <c r="F191" s="208" t="s">
        <v>3419</v>
      </c>
      <c r="G191" s="209" t="s">
        <v>269</v>
      </c>
      <c r="H191" s="210">
        <v>30</v>
      </c>
      <c r="I191" s="4"/>
      <c r="J191" s="211">
        <f t="shared" si="40"/>
        <v>0</v>
      </c>
      <c r="K191" s="208" t="s">
        <v>3</v>
      </c>
      <c r="L191" s="100"/>
      <c r="M191" s="212" t="s">
        <v>3</v>
      </c>
      <c r="N191" s="163" t="s">
        <v>42</v>
      </c>
      <c r="P191" s="164">
        <f t="shared" si="41"/>
        <v>0</v>
      </c>
      <c r="Q191" s="164">
        <v>0</v>
      </c>
      <c r="R191" s="164">
        <f t="shared" si="42"/>
        <v>0</v>
      </c>
      <c r="S191" s="164">
        <v>0</v>
      </c>
      <c r="T191" s="165">
        <f t="shared" si="43"/>
        <v>0</v>
      </c>
      <c r="AR191" s="166" t="s">
        <v>288</v>
      </c>
      <c r="AT191" s="166" t="s">
        <v>178</v>
      </c>
      <c r="AU191" s="166" t="s">
        <v>79</v>
      </c>
      <c r="AY191" s="92" t="s">
        <v>176</v>
      </c>
      <c r="BE191" s="167">
        <f t="shared" si="44"/>
        <v>0</v>
      </c>
      <c r="BF191" s="167">
        <f t="shared" si="45"/>
        <v>0</v>
      </c>
      <c r="BG191" s="167">
        <f t="shared" si="46"/>
        <v>0</v>
      </c>
      <c r="BH191" s="167">
        <f t="shared" si="47"/>
        <v>0</v>
      </c>
      <c r="BI191" s="167">
        <f t="shared" si="48"/>
        <v>0</v>
      </c>
      <c r="BJ191" s="92" t="s">
        <v>15</v>
      </c>
      <c r="BK191" s="167">
        <f t="shared" si="49"/>
        <v>0</v>
      </c>
      <c r="BL191" s="92" t="s">
        <v>288</v>
      </c>
      <c r="BM191" s="166" t="s">
        <v>3420</v>
      </c>
    </row>
    <row r="192" spans="2:65" s="99" customFormat="1" ht="16.5" customHeight="1">
      <c r="B192" s="100"/>
      <c r="C192" s="206" t="s">
        <v>869</v>
      </c>
      <c r="D192" s="206" t="s">
        <v>178</v>
      </c>
      <c r="E192" s="207" t="s">
        <v>3421</v>
      </c>
      <c r="F192" s="208" t="s">
        <v>3422</v>
      </c>
      <c r="G192" s="209" t="s">
        <v>269</v>
      </c>
      <c r="H192" s="210">
        <v>15</v>
      </c>
      <c r="I192" s="4"/>
      <c r="J192" s="211">
        <f t="shared" si="40"/>
        <v>0</v>
      </c>
      <c r="K192" s="208" t="s">
        <v>3</v>
      </c>
      <c r="L192" s="100"/>
      <c r="M192" s="212" t="s">
        <v>3</v>
      </c>
      <c r="N192" s="163" t="s">
        <v>42</v>
      </c>
      <c r="P192" s="164">
        <f t="shared" si="41"/>
        <v>0</v>
      </c>
      <c r="Q192" s="164">
        <v>0</v>
      </c>
      <c r="R192" s="164">
        <f t="shared" si="42"/>
        <v>0</v>
      </c>
      <c r="S192" s="164">
        <v>0</v>
      </c>
      <c r="T192" s="165">
        <f t="shared" si="43"/>
        <v>0</v>
      </c>
      <c r="AR192" s="166" t="s">
        <v>288</v>
      </c>
      <c r="AT192" s="166" t="s">
        <v>178</v>
      </c>
      <c r="AU192" s="166" t="s">
        <v>79</v>
      </c>
      <c r="AY192" s="92" t="s">
        <v>176</v>
      </c>
      <c r="BE192" s="167">
        <f t="shared" si="44"/>
        <v>0</v>
      </c>
      <c r="BF192" s="167">
        <f t="shared" si="45"/>
        <v>0</v>
      </c>
      <c r="BG192" s="167">
        <f t="shared" si="46"/>
        <v>0</v>
      </c>
      <c r="BH192" s="167">
        <f t="shared" si="47"/>
        <v>0</v>
      </c>
      <c r="BI192" s="167">
        <f t="shared" si="48"/>
        <v>0</v>
      </c>
      <c r="BJ192" s="92" t="s">
        <v>15</v>
      </c>
      <c r="BK192" s="167">
        <f t="shared" si="49"/>
        <v>0</v>
      </c>
      <c r="BL192" s="92" t="s">
        <v>288</v>
      </c>
      <c r="BM192" s="166" t="s">
        <v>3423</v>
      </c>
    </row>
    <row r="193" spans="2:65" s="99" customFormat="1" ht="16.5" customHeight="1">
      <c r="B193" s="100"/>
      <c r="C193" s="206" t="s">
        <v>874</v>
      </c>
      <c r="D193" s="206" t="s">
        <v>178</v>
      </c>
      <c r="E193" s="207" t="s">
        <v>3424</v>
      </c>
      <c r="F193" s="208" t="s">
        <v>3425</v>
      </c>
      <c r="G193" s="209" t="s">
        <v>269</v>
      </c>
      <c r="H193" s="210">
        <v>15</v>
      </c>
      <c r="I193" s="4"/>
      <c r="J193" s="211">
        <f t="shared" si="40"/>
        <v>0</v>
      </c>
      <c r="K193" s="208" t="s">
        <v>3</v>
      </c>
      <c r="L193" s="100"/>
      <c r="M193" s="212" t="s">
        <v>3</v>
      </c>
      <c r="N193" s="163" t="s">
        <v>42</v>
      </c>
      <c r="P193" s="164">
        <f t="shared" si="41"/>
        <v>0</v>
      </c>
      <c r="Q193" s="164">
        <v>0</v>
      </c>
      <c r="R193" s="164">
        <f t="shared" si="42"/>
        <v>0</v>
      </c>
      <c r="S193" s="164">
        <v>0</v>
      </c>
      <c r="T193" s="165">
        <f t="shared" si="43"/>
        <v>0</v>
      </c>
      <c r="AR193" s="166" t="s">
        <v>288</v>
      </c>
      <c r="AT193" s="166" t="s">
        <v>178</v>
      </c>
      <c r="AU193" s="166" t="s">
        <v>79</v>
      </c>
      <c r="AY193" s="92" t="s">
        <v>176</v>
      </c>
      <c r="BE193" s="167">
        <f t="shared" si="44"/>
        <v>0</v>
      </c>
      <c r="BF193" s="167">
        <f t="shared" si="45"/>
        <v>0</v>
      </c>
      <c r="BG193" s="167">
        <f t="shared" si="46"/>
        <v>0</v>
      </c>
      <c r="BH193" s="167">
        <f t="shared" si="47"/>
        <v>0</v>
      </c>
      <c r="BI193" s="167">
        <f t="shared" si="48"/>
        <v>0</v>
      </c>
      <c r="BJ193" s="92" t="s">
        <v>15</v>
      </c>
      <c r="BK193" s="167">
        <f t="shared" si="49"/>
        <v>0</v>
      </c>
      <c r="BL193" s="92" t="s">
        <v>288</v>
      </c>
      <c r="BM193" s="166" t="s">
        <v>3426</v>
      </c>
    </row>
    <row r="194" spans="2:65" s="99" customFormat="1" ht="16.5" customHeight="1">
      <c r="B194" s="100"/>
      <c r="C194" s="206" t="s">
        <v>892</v>
      </c>
      <c r="D194" s="206" t="s">
        <v>178</v>
      </c>
      <c r="E194" s="207" t="s">
        <v>3427</v>
      </c>
      <c r="F194" s="208" t="s">
        <v>3428</v>
      </c>
      <c r="G194" s="209" t="s">
        <v>269</v>
      </c>
      <c r="H194" s="210">
        <v>100</v>
      </c>
      <c r="I194" s="4"/>
      <c r="J194" s="211">
        <f t="shared" si="40"/>
        <v>0</v>
      </c>
      <c r="K194" s="208" t="s">
        <v>3</v>
      </c>
      <c r="L194" s="100"/>
      <c r="M194" s="212" t="s">
        <v>3</v>
      </c>
      <c r="N194" s="163" t="s">
        <v>42</v>
      </c>
      <c r="P194" s="164">
        <f t="shared" si="41"/>
        <v>0</v>
      </c>
      <c r="Q194" s="164">
        <v>0</v>
      </c>
      <c r="R194" s="164">
        <f t="shared" si="42"/>
        <v>0</v>
      </c>
      <c r="S194" s="164">
        <v>0</v>
      </c>
      <c r="T194" s="165">
        <f t="shared" si="43"/>
        <v>0</v>
      </c>
      <c r="AR194" s="166" t="s">
        <v>288</v>
      </c>
      <c r="AT194" s="166" t="s">
        <v>178</v>
      </c>
      <c r="AU194" s="166" t="s">
        <v>79</v>
      </c>
      <c r="AY194" s="92" t="s">
        <v>176</v>
      </c>
      <c r="BE194" s="167">
        <f t="shared" si="44"/>
        <v>0</v>
      </c>
      <c r="BF194" s="167">
        <f t="shared" si="45"/>
        <v>0</v>
      </c>
      <c r="BG194" s="167">
        <f t="shared" si="46"/>
        <v>0</v>
      </c>
      <c r="BH194" s="167">
        <f t="shared" si="47"/>
        <v>0</v>
      </c>
      <c r="BI194" s="167">
        <f t="shared" si="48"/>
        <v>0</v>
      </c>
      <c r="BJ194" s="92" t="s">
        <v>15</v>
      </c>
      <c r="BK194" s="167">
        <f t="shared" si="49"/>
        <v>0</v>
      </c>
      <c r="BL194" s="92" t="s">
        <v>288</v>
      </c>
      <c r="BM194" s="166" t="s">
        <v>3429</v>
      </c>
    </row>
    <row r="195" spans="2:65" s="99" customFormat="1" ht="16.5" customHeight="1">
      <c r="B195" s="100"/>
      <c r="C195" s="206" t="s">
        <v>900</v>
      </c>
      <c r="D195" s="206" t="s">
        <v>178</v>
      </c>
      <c r="E195" s="207" t="s">
        <v>3430</v>
      </c>
      <c r="F195" s="208" t="s">
        <v>3431</v>
      </c>
      <c r="G195" s="209" t="s">
        <v>269</v>
      </c>
      <c r="H195" s="210">
        <v>100</v>
      </c>
      <c r="I195" s="4"/>
      <c r="J195" s="211">
        <f t="shared" si="40"/>
        <v>0</v>
      </c>
      <c r="K195" s="208" t="s">
        <v>3</v>
      </c>
      <c r="L195" s="100"/>
      <c r="M195" s="212" t="s">
        <v>3</v>
      </c>
      <c r="N195" s="163" t="s">
        <v>42</v>
      </c>
      <c r="P195" s="164">
        <f t="shared" si="41"/>
        <v>0</v>
      </c>
      <c r="Q195" s="164">
        <v>0</v>
      </c>
      <c r="R195" s="164">
        <f t="shared" si="42"/>
        <v>0</v>
      </c>
      <c r="S195" s="164">
        <v>0</v>
      </c>
      <c r="T195" s="165">
        <f t="shared" si="43"/>
        <v>0</v>
      </c>
      <c r="AR195" s="166" t="s">
        <v>288</v>
      </c>
      <c r="AT195" s="166" t="s">
        <v>178</v>
      </c>
      <c r="AU195" s="166" t="s">
        <v>79</v>
      </c>
      <c r="AY195" s="92" t="s">
        <v>176</v>
      </c>
      <c r="BE195" s="167">
        <f t="shared" si="44"/>
        <v>0</v>
      </c>
      <c r="BF195" s="167">
        <f t="shared" si="45"/>
        <v>0</v>
      </c>
      <c r="BG195" s="167">
        <f t="shared" si="46"/>
        <v>0</v>
      </c>
      <c r="BH195" s="167">
        <f t="shared" si="47"/>
        <v>0</v>
      </c>
      <c r="BI195" s="167">
        <f t="shared" si="48"/>
        <v>0</v>
      </c>
      <c r="BJ195" s="92" t="s">
        <v>15</v>
      </c>
      <c r="BK195" s="167">
        <f t="shared" si="49"/>
        <v>0</v>
      </c>
      <c r="BL195" s="92" t="s">
        <v>288</v>
      </c>
      <c r="BM195" s="166" t="s">
        <v>3432</v>
      </c>
    </row>
    <row r="196" spans="2:65" s="99" customFormat="1" ht="24.2" customHeight="1">
      <c r="B196" s="100"/>
      <c r="C196" s="206" t="s">
        <v>907</v>
      </c>
      <c r="D196" s="206" t="s">
        <v>178</v>
      </c>
      <c r="E196" s="207" t="s">
        <v>3433</v>
      </c>
      <c r="F196" s="208" t="s">
        <v>3434</v>
      </c>
      <c r="G196" s="209" t="s">
        <v>269</v>
      </c>
      <c r="H196" s="210">
        <v>15</v>
      </c>
      <c r="I196" s="4"/>
      <c r="J196" s="211">
        <f t="shared" si="40"/>
        <v>0</v>
      </c>
      <c r="K196" s="208" t="s">
        <v>3</v>
      </c>
      <c r="L196" s="100"/>
      <c r="M196" s="212" t="s">
        <v>3</v>
      </c>
      <c r="N196" s="163" t="s">
        <v>42</v>
      </c>
      <c r="P196" s="164">
        <f t="shared" si="41"/>
        <v>0</v>
      </c>
      <c r="Q196" s="164">
        <v>0</v>
      </c>
      <c r="R196" s="164">
        <f t="shared" si="42"/>
        <v>0</v>
      </c>
      <c r="S196" s="164">
        <v>0</v>
      </c>
      <c r="T196" s="165">
        <f t="shared" si="43"/>
        <v>0</v>
      </c>
      <c r="AR196" s="166" t="s">
        <v>288</v>
      </c>
      <c r="AT196" s="166" t="s">
        <v>178</v>
      </c>
      <c r="AU196" s="166" t="s">
        <v>79</v>
      </c>
      <c r="AY196" s="92" t="s">
        <v>176</v>
      </c>
      <c r="BE196" s="167">
        <f t="shared" si="44"/>
        <v>0</v>
      </c>
      <c r="BF196" s="167">
        <f t="shared" si="45"/>
        <v>0</v>
      </c>
      <c r="BG196" s="167">
        <f t="shared" si="46"/>
        <v>0</v>
      </c>
      <c r="BH196" s="167">
        <f t="shared" si="47"/>
        <v>0</v>
      </c>
      <c r="BI196" s="167">
        <f t="shared" si="48"/>
        <v>0</v>
      </c>
      <c r="BJ196" s="92" t="s">
        <v>15</v>
      </c>
      <c r="BK196" s="167">
        <f t="shared" si="49"/>
        <v>0</v>
      </c>
      <c r="BL196" s="92" t="s">
        <v>288</v>
      </c>
      <c r="BM196" s="166" t="s">
        <v>3435</v>
      </c>
    </row>
    <row r="197" spans="2:65" s="99" customFormat="1" ht="24.2" customHeight="1">
      <c r="B197" s="100"/>
      <c r="C197" s="206" t="s">
        <v>978</v>
      </c>
      <c r="D197" s="206" t="s">
        <v>178</v>
      </c>
      <c r="E197" s="207" t="s">
        <v>3436</v>
      </c>
      <c r="F197" s="208" t="s">
        <v>3437</v>
      </c>
      <c r="G197" s="209" t="s">
        <v>269</v>
      </c>
      <c r="H197" s="210">
        <v>35</v>
      </c>
      <c r="I197" s="4"/>
      <c r="J197" s="211">
        <f t="shared" si="40"/>
        <v>0</v>
      </c>
      <c r="K197" s="208" t="s">
        <v>3</v>
      </c>
      <c r="L197" s="100"/>
      <c r="M197" s="212" t="s">
        <v>3</v>
      </c>
      <c r="N197" s="163" t="s">
        <v>42</v>
      </c>
      <c r="P197" s="164">
        <f t="shared" si="41"/>
        <v>0</v>
      </c>
      <c r="Q197" s="164">
        <v>0</v>
      </c>
      <c r="R197" s="164">
        <f t="shared" si="42"/>
        <v>0</v>
      </c>
      <c r="S197" s="164">
        <v>0</v>
      </c>
      <c r="T197" s="165">
        <f t="shared" si="43"/>
        <v>0</v>
      </c>
      <c r="AR197" s="166" t="s">
        <v>288</v>
      </c>
      <c r="AT197" s="166" t="s">
        <v>178</v>
      </c>
      <c r="AU197" s="166" t="s">
        <v>79</v>
      </c>
      <c r="AY197" s="92" t="s">
        <v>176</v>
      </c>
      <c r="BE197" s="167">
        <f t="shared" si="44"/>
        <v>0</v>
      </c>
      <c r="BF197" s="167">
        <f t="shared" si="45"/>
        <v>0</v>
      </c>
      <c r="BG197" s="167">
        <f t="shared" si="46"/>
        <v>0</v>
      </c>
      <c r="BH197" s="167">
        <f t="shared" si="47"/>
        <v>0</v>
      </c>
      <c r="BI197" s="167">
        <f t="shared" si="48"/>
        <v>0</v>
      </c>
      <c r="BJ197" s="92" t="s">
        <v>15</v>
      </c>
      <c r="BK197" s="167">
        <f t="shared" si="49"/>
        <v>0</v>
      </c>
      <c r="BL197" s="92" t="s">
        <v>288</v>
      </c>
      <c r="BM197" s="166" t="s">
        <v>3438</v>
      </c>
    </row>
    <row r="198" spans="2:65" s="99" customFormat="1" ht="24.2" customHeight="1">
      <c r="B198" s="100"/>
      <c r="C198" s="206" t="s">
        <v>986</v>
      </c>
      <c r="D198" s="206" t="s">
        <v>178</v>
      </c>
      <c r="E198" s="207" t="s">
        <v>3439</v>
      </c>
      <c r="F198" s="208" t="s">
        <v>3440</v>
      </c>
      <c r="G198" s="209" t="s">
        <v>269</v>
      </c>
      <c r="H198" s="210">
        <v>15</v>
      </c>
      <c r="I198" s="4"/>
      <c r="J198" s="211">
        <f t="shared" si="40"/>
        <v>0</v>
      </c>
      <c r="K198" s="208" t="s">
        <v>3</v>
      </c>
      <c r="L198" s="100"/>
      <c r="M198" s="212" t="s">
        <v>3</v>
      </c>
      <c r="N198" s="163" t="s">
        <v>42</v>
      </c>
      <c r="P198" s="164">
        <f t="shared" si="41"/>
        <v>0</v>
      </c>
      <c r="Q198" s="164">
        <v>0</v>
      </c>
      <c r="R198" s="164">
        <f t="shared" si="42"/>
        <v>0</v>
      </c>
      <c r="S198" s="164">
        <v>0</v>
      </c>
      <c r="T198" s="165">
        <f t="shared" si="43"/>
        <v>0</v>
      </c>
      <c r="AR198" s="166" t="s">
        <v>288</v>
      </c>
      <c r="AT198" s="166" t="s">
        <v>178</v>
      </c>
      <c r="AU198" s="166" t="s">
        <v>79</v>
      </c>
      <c r="AY198" s="92" t="s">
        <v>176</v>
      </c>
      <c r="BE198" s="167">
        <f t="shared" si="44"/>
        <v>0</v>
      </c>
      <c r="BF198" s="167">
        <f t="shared" si="45"/>
        <v>0</v>
      </c>
      <c r="BG198" s="167">
        <f t="shared" si="46"/>
        <v>0</v>
      </c>
      <c r="BH198" s="167">
        <f t="shared" si="47"/>
        <v>0</v>
      </c>
      <c r="BI198" s="167">
        <f t="shared" si="48"/>
        <v>0</v>
      </c>
      <c r="BJ198" s="92" t="s">
        <v>15</v>
      </c>
      <c r="BK198" s="167">
        <f t="shared" si="49"/>
        <v>0</v>
      </c>
      <c r="BL198" s="92" t="s">
        <v>288</v>
      </c>
      <c r="BM198" s="166" t="s">
        <v>3441</v>
      </c>
    </row>
    <row r="199" spans="2:65" s="99" customFormat="1" ht="24.2" customHeight="1">
      <c r="B199" s="100"/>
      <c r="C199" s="206" t="s">
        <v>995</v>
      </c>
      <c r="D199" s="206" t="s">
        <v>178</v>
      </c>
      <c r="E199" s="207" t="s">
        <v>3442</v>
      </c>
      <c r="F199" s="208" t="s">
        <v>3443</v>
      </c>
      <c r="G199" s="209" t="s">
        <v>269</v>
      </c>
      <c r="H199" s="210">
        <v>15</v>
      </c>
      <c r="I199" s="4"/>
      <c r="J199" s="211">
        <f t="shared" si="40"/>
        <v>0</v>
      </c>
      <c r="K199" s="208" t="s">
        <v>3</v>
      </c>
      <c r="L199" s="100"/>
      <c r="M199" s="212" t="s">
        <v>3</v>
      </c>
      <c r="N199" s="163" t="s">
        <v>42</v>
      </c>
      <c r="P199" s="164">
        <f t="shared" si="41"/>
        <v>0</v>
      </c>
      <c r="Q199" s="164">
        <v>0</v>
      </c>
      <c r="R199" s="164">
        <f t="shared" si="42"/>
        <v>0</v>
      </c>
      <c r="S199" s="164">
        <v>0</v>
      </c>
      <c r="T199" s="165">
        <f t="shared" si="43"/>
        <v>0</v>
      </c>
      <c r="AR199" s="166" t="s">
        <v>288</v>
      </c>
      <c r="AT199" s="166" t="s">
        <v>178</v>
      </c>
      <c r="AU199" s="166" t="s">
        <v>79</v>
      </c>
      <c r="AY199" s="92" t="s">
        <v>176</v>
      </c>
      <c r="BE199" s="167">
        <f t="shared" si="44"/>
        <v>0</v>
      </c>
      <c r="BF199" s="167">
        <f t="shared" si="45"/>
        <v>0</v>
      </c>
      <c r="BG199" s="167">
        <f t="shared" si="46"/>
        <v>0</v>
      </c>
      <c r="BH199" s="167">
        <f t="shared" si="47"/>
        <v>0</v>
      </c>
      <c r="BI199" s="167">
        <f t="shared" si="48"/>
        <v>0</v>
      </c>
      <c r="BJ199" s="92" t="s">
        <v>15</v>
      </c>
      <c r="BK199" s="167">
        <f t="shared" si="49"/>
        <v>0</v>
      </c>
      <c r="BL199" s="92" t="s">
        <v>288</v>
      </c>
      <c r="BM199" s="166" t="s">
        <v>3444</v>
      </c>
    </row>
    <row r="200" spans="2:65" s="99" customFormat="1" ht="24.2" customHeight="1">
      <c r="B200" s="100"/>
      <c r="C200" s="206" t="s">
        <v>1015</v>
      </c>
      <c r="D200" s="206" t="s">
        <v>178</v>
      </c>
      <c r="E200" s="207" t="s">
        <v>3445</v>
      </c>
      <c r="F200" s="208" t="s">
        <v>3446</v>
      </c>
      <c r="G200" s="209" t="s">
        <v>269</v>
      </c>
      <c r="H200" s="210">
        <v>15</v>
      </c>
      <c r="I200" s="4"/>
      <c r="J200" s="211">
        <f t="shared" si="40"/>
        <v>0</v>
      </c>
      <c r="K200" s="208" t="s">
        <v>3</v>
      </c>
      <c r="L200" s="100"/>
      <c r="M200" s="212" t="s">
        <v>3</v>
      </c>
      <c r="N200" s="163" t="s">
        <v>42</v>
      </c>
      <c r="P200" s="164">
        <f t="shared" si="41"/>
        <v>0</v>
      </c>
      <c r="Q200" s="164">
        <v>0</v>
      </c>
      <c r="R200" s="164">
        <f t="shared" si="42"/>
        <v>0</v>
      </c>
      <c r="S200" s="164">
        <v>0</v>
      </c>
      <c r="T200" s="165">
        <f t="shared" si="43"/>
        <v>0</v>
      </c>
      <c r="AR200" s="166" t="s">
        <v>288</v>
      </c>
      <c r="AT200" s="166" t="s">
        <v>178</v>
      </c>
      <c r="AU200" s="166" t="s">
        <v>79</v>
      </c>
      <c r="AY200" s="92" t="s">
        <v>176</v>
      </c>
      <c r="BE200" s="167">
        <f t="shared" si="44"/>
        <v>0</v>
      </c>
      <c r="BF200" s="167">
        <f t="shared" si="45"/>
        <v>0</v>
      </c>
      <c r="BG200" s="167">
        <f t="shared" si="46"/>
        <v>0</v>
      </c>
      <c r="BH200" s="167">
        <f t="shared" si="47"/>
        <v>0</v>
      </c>
      <c r="BI200" s="167">
        <f t="shared" si="48"/>
        <v>0</v>
      </c>
      <c r="BJ200" s="92" t="s">
        <v>15</v>
      </c>
      <c r="BK200" s="167">
        <f t="shared" si="49"/>
        <v>0</v>
      </c>
      <c r="BL200" s="92" t="s">
        <v>288</v>
      </c>
      <c r="BM200" s="166" t="s">
        <v>3447</v>
      </c>
    </row>
    <row r="201" spans="2:65" s="99" customFormat="1" ht="16.5" customHeight="1">
      <c r="B201" s="100"/>
      <c r="C201" s="206" t="s">
        <v>1020</v>
      </c>
      <c r="D201" s="206" t="s">
        <v>178</v>
      </c>
      <c r="E201" s="207" t="s">
        <v>3448</v>
      </c>
      <c r="F201" s="208" t="s">
        <v>3449</v>
      </c>
      <c r="G201" s="209" t="s">
        <v>269</v>
      </c>
      <c r="H201" s="210">
        <v>5</v>
      </c>
      <c r="I201" s="4"/>
      <c r="J201" s="211">
        <f t="shared" si="40"/>
        <v>0</v>
      </c>
      <c r="K201" s="208" t="s">
        <v>3</v>
      </c>
      <c r="L201" s="100"/>
      <c r="M201" s="212" t="s">
        <v>3</v>
      </c>
      <c r="N201" s="163" t="s">
        <v>42</v>
      </c>
      <c r="P201" s="164">
        <f t="shared" si="41"/>
        <v>0</v>
      </c>
      <c r="Q201" s="164">
        <v>0</v>
      </c>
      <c r="R201" s="164">
        <f t="shared" si="42"/>
        <v>0</v>
      </c>
      <c r="S201" s="164">
        <v>0</v>
      </c>
      <c r="T201" s="165">
        <f t="shared" si="43"/>
        <v>0</v>
      </c>
      <c r="AR201" s="166" t="s">
        <v>288</v>
      </c>
      <c r="AT201" s="166" t="s">
        <v>178</v>
      </c>
      <c r="AU201" s="166" t="s">
        <v>79</v>
      </c>
      <c r="AY201" s="92" t="s">
        <v>176</v>
      </c>
      <c r="BE201" s="167">
        <f t="shared" si="44"/>
        <v>0</v>
      </c>
      <c r="BF201" s="167">
        <f t="shared" si="45"/>
        <v>0</v>
      </c>
      <c r="BG201" s="167">
        <f t="shared" si="46"/>
        <v>0</v>
      </c>
      <c r="BH201" s="167">
        <f t="shared" si="47"/>
        <v>0</v>
      </c>
      <c r="BI201" s="167">
        <f t="shared" si="48"/>
        <v>0</v>
      </c>
      <c r="BJ201" s="92" t="s">
        <v>15</v>
      </c>
      <c r="BK201" s="167">
        <f t="shared" si="49"/>
        <v>0</v>
      </c>
      <c r="BL201" s="92" t="s">
        <v>288</v>
      </c>
      <c r="BM201" s="166" t="s">
        <v>3450</v>
      </c>
    </row>
    <row r="202" spans="2:65" s="99" customFormat="1" ht="16.5" customHeight="1">
      <c r="B202" s="100"/>
      <c r="C202" s="206" t="s">
        <v>1025</v>
      </c>
      <c r="D202" s="206" t="s">
        <v>178</v>
      </c>
      <c r="E202" s="207" t="s">
        <v>3451</v>
      </c>
      <c r="F202" s="208" t="s">
        <v>3452</v>
      </c>
      <c r="G202" s="209" t="s">
        <v>2707</v>
      </c>
      <c r="H202" s="210">
        <v>10</v>
      </c>
      <c r="I202" s="4"/>
      <c r="J202" s="211">
        <f t="shared" si="40"/>
        <v>0</v>
      </c>
      <c r="K202" s="208" t="s">
        <v>3</v>
      </c>
      <c r="L202" s="100"/>
      <c r="M202" s="212" t="s">
        <v>3</v>
      </c>
      <c r="N202" s="163" t="s">
        <v>42</v>
      </c>
      <c r="P202" s="164">
        <f t="shared" si="41"/>
        <v>0</v>
      </c>
      <c r="Q202" s="164">
        <v>0</v>
      </c>
      <c r="R202" s="164">
        <f t="shared" si="42"/>
        <v>0</v>
      </c>
      <c r="S202" s="164">
        <v>0</v>
      </c>
      <c r="T202" s="165">
        <f t="shared" si="43"/>
        <v>0</v>
      </c>
      <c r="AR202" s="166" t="s">
        <v>288</v>
      </c>
      <c r="AT202" s="166" t="s">
        <v>178</v>
      </c>
      <c r="AU202" s="166" t="s">
        <v>79</v>
      </c>
      <c r="AY202" s="92" t="s">
        <v>176</v>
      </c>
      <c r="BE202" s="167">
        <f t="shared" si="44"/>
        <v>0</v>
      </c>
      <c r="BF202" s="167">
        <f t="shared" si="45"/>
        <v>0</v>
      </c>
      <c r="BG202" s="167">
        <f t="shared" si="46"/>
        <v>0</v>
      </c>
      <c r="BH202" s="167">
        <f t="shared" si="47"/>
        <v>0</v>
      </c>
      <c r="BI202" s="167">
        <f t="shared" si="48"/>
        <v>0</v>
      </c>
      <c r="BJ202" s="92" t="s">
        <v>15</v>
      </c>
      <c r="BK202" s="167">
        <f t="shared" si="49"/>
        <v>0</v>
      </c>
      <c r="BL202" s="92" t="s">
        <v>288</v>
      </c>
      <c r="BM202" s="166" t="s">
        <v>3453</v>
      </c>
    </row>
    <row r="203" spans="2:65" s="99" customFormat="1" ht="16.5" customHeight="1">
      <c r="B203" s="100"/>
      <c r="C203" s="206" t="s">
        <v>1032</v>
      </c>
      <c r="D203" s="206" t="s">
        <v>178</v>
      </c>
      <c r="E203" s="207" t="s">
        <v>3454</v>
      </c>
      <c r="F203" s="208" t="s">
        <v>3455</v>
      </c>
      <c r="G203" s="209" t="s">
        <v>2707</v>
      </c>
      <c r="H203" s="210">
        <v>5</v>
      </c>
      <c r="I203" s="4"/>
      <c r="J203" s="211">
        <f t="shared" si="40"/>
        <v>0</v>
      </c>
      <c r="K203" s="208" t="s">
        <v>3</v>
      </c>
      <c r="L203" s="100"/>
      <c r="M203" s="212" t="s">
        <v>3</v>
      </c>
      <c r="N203" s="163" t="s">
        <v>42</v>
      </c>
      <c r="P203" s="164">
        <f t="shared" si="41"/>
        <v>0</v>
      </c>
      <c r="Q203" s="164">
        <v>0</v>
      </c>
      <c r="R203" s="164">
        <f t="shared" si="42"/>
        <v>0</v>
      </c>
      <c r="S203" s="164">
        <v>0</v>
      </c>
      <c r="T203" s="165">
        <f t="shared" si="43"/>
        <v>0</v>
      </c>
      <c r="AR203" s="166" t="s">
        <v>288</v>
      </c>
      <c r="AT203" s="166" t="s">
        <v>178</v>
      </c>
      <c r="AU203" s="166" t="s">
        <v>79</v>
      </c>
      <c r="AY203" s="92" t="s">
        <v>176</v>
      </c>
      <c r="BE203" s="167">
        <f t="shared" si="44"/>
        <v>0</v>
      </c>
      <c r="BF203" s="167">
        <f t="shared" si="45"/>
        <v>0</v>
      </c>
      <c r="BG203" s="167">
        <f t="shared" si="46"/>
        <v>0</v>
      </c>
      <c r="BH203" s="167">
        <f t="shared" si="47"/>
        <v>0</v>
      </c>
      <c r="BI203" s="167">
        <f t="shared" si="48"/>
        <v>0</v>
      </c>
      <c r="BJ203" s="92" t="s">
        <v>15</v>
      </c>
      <c r="BK203" s="167">
        <f t="shared" si="49"/>
        <v>0</v>
      </c>
      <c r="BL203" s="92" t="s">
        <v>288</v>
      </c>
      <c r="BM203" s="166" t="s">
        <v>3456</v>
      </c>
    </row>
    <row r="204" spans="2:65" s="99" customFormat="1" ht="16.5" customHeight="1">
      <c r="B204" s="100"/>
      <c r="C204" s="206" t="s">
        <v>1037</v>
      </c>
      <c r="D204" s="206" t="s">
        <v>178</v>
      </c>
      <c r="E204" s="207" t="s">
        <v>3457</v>
      </c>
      <c r="F204" s="208" t="s">
        <v>3458</v>
      </c>
      <c r="G204" s="209" t="s">
        <v>2707</v>
      </c>
      <c r="H204" s="210">
        <v>5</v>
      </c>
      <c r="I204" s="4"/>
      <c r="J204" s="211">
        <f t="shared" si="40"/>
        <v>0</v>
      </c>
      <c r="K204" s="208" t="s">
        <v>3</v>
      </c>
      <c r="L204" s="100"/>
      <c r="M204" s="212" t="s">
        <v>3</v>
      </c>
      <c r="N204" s="163" t="s">
        <v>42</v>
      </c>
      <c r="P204" s="164">
        <f t="shared" si="41"/>
        <v>0</v>
      </c>
      <c r="Q204" s="164">
        <v>0</v>
      </c>
      <c r="R204" s="164">
        <f t="shared" si="42"/>
        <v>0</v>
      </c>
      <c r="S204" s="164">
        <v>0</v>
      </c>
      <c r="T204" s="165">
        <f t="shared" si="43"/>
        <v>0</v>
      </c>
      <c r="AR204" s="166" t="s">
        <v>288</v>
      </c>
      <c r="AT204" s="166" t="s">
        <v>178</v>
      </c>
      <c r="AU204" s="166" t="s">
        <v>79</v>
      </c>
      <c r="AY204" s="92" t="s">
        <v>176</v>
      </c>
      <c r="BE204" s="167">
        <f t="shared" si="44"/>
        <v>0</v>
      </c>
      <c r="BF204" s="167">
        <f t="shared" si="45"/>
        <v>0</v>
      </c>
      <c r="BG204" s="167">
        <f t="shared" si="46"/>
        <v>0</v>
      </c>
      <c r="BH204" s="167">
        <f t="shared" si="47"/>
        <v>0</v>
      </c>
      <c r="BI204" s="167">
        <f t="shared" si="48"/>
        <v>0</v>
      </c>
      <c r="BJ204" s="92" t="s">
        <v>15</v>
      </c>
      <c r="BK204" s="167">
        <f t="shared" si="49"/>
        <v>0</v>
      </c>
      <c r="BL204" s="92" t="s">
        <v>288</v>
      </c>
      <c r="BM204" s="166" t="s">
        <v>3459</v>
      </c>
    </row>
    <row r="205" spans="2:65" s="99" customFormat="1" ht="16.5" customHeight="1">
      <c r="B205" s="100"/>
      <c r="C205" s="206" t="s">
        <v>1043</v>
      </c>
      <c r="D205" s="206" t="s">
        <v>178</v>
      </c>
      <c r="E205" s="207" t="s">
        <v>3460</v>
      </c>
      <c r="F205" s="208" t="s">
        <v>3461</v>
      </c>
      <c r="G205" s="209" t="s">
        <v>2707</v>
      </c>
      <c r="H205" s="210">
        <v>25</v>
      </c>
      <c r="I205" s="4"/>
      <c r="J205" s="211">
        <f t="shared" si="40"/>
        <v>0</v>
      </c>
      <c r="K205" s="208" t="s">
        <v>3</v>
      </c>
      <c r="L205" s="100"/>
      <c r="M205" s="212" t="s">
        <v>3</v>
      </c>
      <c r="N205" s="163" t="s">
        <v>42</v>
      </c>
      <c r="P205" s="164">
        <f t="shared" si="41"/>
        <v>0</v>
      </c>
      <c r="Q205" s="164">
        <v>0</v>
      </c>
      <c r="R205" s="164">
        <f t="shared" si="42"/>
        <v>0</v>
      </c>
      <c r="S205" s="164">
        <v>0</v>
      </c>
      <c r="T205" s="165">
        <f t="shared" si="43"/>
        <v>0</v>
      </c>
      <c r="AR205" s="166" t="s">
        <v>288</v>
      </c>
      <c r="AT205" s="166" t="s">
        <v>178</v>
      </c>
      <c r="AU205" s="166" t="s">
        <v>79</v>
      </c>
      <c r="AY205" s="92" t="s">
        <v>176</v>
      </c>
      <c r="BE205" s="167">
        <f t="shared" si="44"/>
        <v>0</v>
      </c>
      <c r="BF205" s="167">
        <f t="shared" si="45"/>
        <v>0</v>
      </c>
      <c r="BG205" s="167">
        <f t="shared" si="46"/>
        <v>0</v>
      </c>
      <c r="BH205" s="167">
        <f t="shared" si="47"/>
        <v>0</v>
      </c>
      <c r="BI205" s="167">
        <f t="shared" si="48"/>
        <v>0</v>
      </c>
      <c r="BJ205" s="92" t="s">
        <v>15</v>
      </c>
      <c r="BK205" s="167">
        <f t="shared" si="49"/>
        <v>0</v>
      </c>
      <c r="BL205" s="92" t="s">
        <v>288</v>
      </c>
      <c r="BM205" s="166" t="s">
        <v>3462</v>
      </c>
    </row>
    <row r="206" spans="2:65" s="99" customFormat="1" ht="16.5" customHeight="1">
      <c r="B206" s="100"/>
      <c r="C206" s="206" t="s">
        <v>1048</v>
      </c>
      <c r="D206" s="206" t="s">
        <v>178</v>
      </c>
      <c r="E206" s="207" t="s">
        <v>3463</v>
      </c>
      <c r="F206" s="208" t="s">
        <v>3464</v>
      </c>
      <c r="G206" s="209" t="s">
        <v>2707</v>
      </c>
      <c r="H206" s="210">
        <v>15</v>
      </c>
      <c r="I206" s="4"/>
      <c r="J206" s="211">
        <f t="shared" si="40"/>
        <v>0</v>
      </c>
      <c r="K206" s="208" t="s">
        <v>3</v>
      </c>
      <c r="L206" s="100"/>
      <c r="M206" s="212" t="s">
        <v>3</v>
      </c>
      <c r="N206" s="163" t="s">
        <v>42</v>
      </c>
      <c r="P206" s="164">
        <f t="shared" si="41"/>
        <v>0</v>
      </c>
      <c r="Q206" s="164">
        <v>0</v>
      </c>
      <c r="R206" s="164">
        <f t="shared" si="42"/>
        <v>0</v>
      </c>
      <c r="S206" s="164">
        <v>0</v>
      </c>
      <c r="T206" s="165">
        <f t="shared" si="43"/>
        <v>0</v>
      </c>
      <c r="AR206" s="166" t="s">
        <v>288</v>
      </c>
      <c r="AT206" s="166" t="s">
        <v>178</v>
      </c>
      <c r="AU206" s="166" t="s">
        <v>79</v>
      </c>
      <c r="AY206" s="92" t="s">
        <v>176</v>
      </c>
      <c r="BE206" s="167">
        <f t="shared" si="44"/>
        <v>0</v>
      </c>
      <c r="BF206" s="167">
        <f t="shared" si="45"/>
        <v>0</v>
      </c>
      <c r="BG206" s="167">
        <f t="shared" si="46"/>
        <v>0</v>
      </c>
      <c r="BH206" s="167">
        <f t="shared" si="47"/>
        <v>0</v>
      </c>
      <c r="BI206" s="167">
        <f t="shared" si="48"/>
        <v>0</v>
      </c>
      <c r="BJ206" s="92" t="s">
        <v>15</v>
      </c>
      <c r="BK206" s="167">
        <f t="shared" si="49"/>
        <v>0</v>
      </c>
      <c r="BL206" s="92" t="s">
        <v>288</v>
      </c>
      <c r="BM206" s="166" t="s">
        <v>3465</v>
      </c>
    </row>
    <row r="207" spans="2:65" s="99" customFormat="1" ht="16.5" customHeight="1">
      <c r="B207" s="100"/>
      <c r="C207" s="206" t="s">
        <v>1053</v>
      </c>
      <c r="D207" s="206" t="s">
        <v>178</v>
      </c>
      <c r="E207" s="207" t="s">
        <v>3466</v>
      </c>
      <c r="F207" s="208" t="s">
        <v>3467</v>
      </c>
      <c r="G207" s="209" t="s">
        <v>2707</v>
      </c>
      <c r="H207" s="210">
        <v>15</v>
      </c>
      <c r="I207" s="4"/>
      <c r="J207" s="211">
        <f t="shared" si="40"/>
        <v>0</v>
      </c>
      <c r="K207" s="208" t="s">
        <v>3</v>
      </c>
      <c r="L207" s="100"/>
      <c r="M207" s="212" t="s">
        <v>3</v>
      </c>
      <c r="N207" s="163" t="s">
        <v>42</v>
      </c>
      <c r="P207" s="164">
        <f t="shared" si="41"/>
        <v>0</v>
      </c>
      <c r="Q207" s="164">
        <v>0</v>
      </c>
      <c r="R207" s="164">
        <f t="shared" si="42"/>
        <v>0</v>
      </c>
      <c r="S207" s="164">
        <v>0</v>
      </c>
      <c r="T207" s="165">
        <f t="shared" si="43"/>
        <v>0</v>
      </c>
      <c r="AR207" s="166" t="s">
        <v>288</v>
      </c>
      <c r="AT207" s="166" t="s">
        <v>178</v>
      </c>
      <c r="AU207" s="166" t="s">
        <v>79</v>
      </c>
      <c r="AY207" s="92" t="s">
        <v>176</v>
      </c>
      <c r="BE207" s="167">
        <f t="shared" si="44"/>
        <v>0</v>
      </c>
      <c r="BF207" s="167">
        <f t="shared" si="45"/>
        <v>0</v>
      </c>
      <c r="BG207" s="167">
        <f t="shared" si="46"/>
        <v>0</v>
      </c>
      <c r="BH207" s="167">
        <f t="shared" si="47"/>
        <v>0</v>
      </c>
      <c r="BI207" s="167">
        <f t="shared" si="48"/>
        <v>0</v>
      </c>
      <c r="BJ207" s="92" t="s">
        <v>15</v>
      </c>
      <c r="BK207" s="167">
        <f t="shared" si="49"/>
        <v>0</v>
      </c>
      <c r="BL207" s="92" t="s">
        <v>288</v>
      </c>
      <c r="BM207" s="166" t="s">
        <v>3468</v>
      </c>
    </row>
    <row r="208" spans="2:65" s="99" customFormat="1" ht="16.5" customHeight="1">
      <c r="B208" s="100"/>
      <c r="C208" s="206" t="s">
        <v>1058</v>
      </c>
      <c r="D208" s="206" t="s">
        <v>178</v>
      </c>
      <c r="E208" s="207" t="s">
        <v>3469</v>
      </c>
      <c r="F208" s="208" t="s">
        <v>3470</v>
      </c>
      <c r="G208" s="209" t="s">
        <v>2707</v>
      </c>
      <c r="H208" s="210">
        <v>5</v>
      </c>
      <c r="I208" s="4"/>
      <c r="J208" s="211">
        <f t="shared" si="40"/>
        <v>0</v>
      </c>
      <c r="K208" s="208" t="s">
        <v>3</v>
      </c>
      <c r="L208" s="100"/>
      <c r="M208" s="212" t="s">
        <v>3</v>
      </c>
      <c r="N208" s="163" t="s">
        <v>42</v>
      </c>
      <c r="P208" s="164">
        <f t="shared" si="41"/>
        <v>0</v>
      </c>
      <c r="Q208" s="164">
        <v>0</v>
      </c>
      <c r="R208" s="164">
        <f t="shared" si="42"/>
        <v>0</v>
      </c>
      <c r="S208" s="164">
        <v>0</v>
      </c>
      <c r="T208" s="165">
        <f t="shared" si="43"/>
        <v>0</v>
      </c>
      <c r="AR208" s="166" t="s">
        <v>288</v>
      </c>
      <c r="AT208" s="166" t="s">
        <v>178</v>
      </c>
      <c r="AU208" s="166" t="s">
        <v>79</v>
      </c>
      <c r="AY208" s="92" t="s">
        <v>176</v>
      </c>
      <c r="BE208" s="167">
        <f t="shared" si="44"/>
        <v>0</v>
      </c>
      <c r="BF208" s="167">
        <f t="shared" si="45"/>
        <v>0</v>
      </c>
      <c r="BG208" s="167">
        <f t="shared" si="46"/>
        <v>0</v>
      </c>
      <c r="BH208" s="167">
        <f t="shared" si="47"/>
        <v>0</v>
      </c>
      <c r="BI208" s="167">
        <f t="shared" si="48"/>
        <v>0</v>
      </c>
      <c r="BJ208" s="92" t="s">
        <v>15</v>
      </c>
      <c r="BK208" s="167">
        <f t="shared" si="49"/>
        <v>0</v>
      </c>
      <c r="BL208" s="92" t="s">
        <v>288</v>
      </c>
      <c r="BM208" s="166" t="s">
        <v>3471</v>
      </c>
    </row>
    <row r="209" spans="2:65" s="99" customFormat="1" ht="16.5" customHeight="1">
      <c r="B209" s="100"/>
      <c r="C209" s="206" t="s">
        <v>1061</v>
      </c>
      <c r="D209" s="206" t="s">
        <v>178</v>
      </c>
      <c r="E209" s="207" t="s">
        <v>3472</v>
      </c>
      <c r="F209" s="208" t="s">
        <v>3473</v>
      </c>
      <c r="G209" s="209" t="s">
        <v>269</v>
      </c>
      <c r="H209" s="210">
        <v>2</v>
      </c>
      <c r="I209" s="4"/>
      <c r="J209" s="211">
        <f t="shared" si="40"/>
        <v>0</v>
      </c>
      <c r="K209" s="208" t="s">
        <v>3</v>
      </c>
      <c r="L209" s="100"/>
      <c r="M209" s="212" t="s">
        <v>3</v>
      </c>
      <c r="N209" s="163" t="s">
        <v>42</v>
      </c>
      <c r="P209" s="164">
        <f t="shared" si="41"/>
        <v>0</v>
      </c>
      <c r="Q209" s="164">
        <v>0</v>
      </c>
      <c r="R209" s="164">
        <f t="shared" si="42"/>
        <v>0</v>
      </c>
      <c r="S209" s="164">
        <v>0</v>
      </c>
      <c r="T209" s="165">
        <f t="shared" si="43"/>
        <v>0</v>
      </c>
      <c r="AR209" s="166" t="s">
        <v>288</v>
      </c>
      <c r="AT209" s="166" t="s">
        <v>178</v>
      </c>
      <c r="AU209" s="166" t="s">
        <v>79</v>
      </c>
      <c r="AY209" s="92" t="s">
        <v>176</v>
      </c>
      <c r="BE209" s="167">
        <f t="shared" si="44"/>
        <v>0</v>
      </c>
      <c r="BF209" s="167">
        <f t="shared" si="45"/>
        <v>0</v>
      </c>
      <c r="BG209" s="167">
        <f t="shared" si="46"/>
        <v>0</v>
      </c>
      <c r="BH209" s="167">
        <f t="shared" si="47"/>
        <v>0</v>
      </c>
      <c r="BI209" s="167">
        <f t="shared" si="48"/>
        <v>0</v>
      </c>
      <c r="BJ209" s="92" t="s">
        <v>15</v>
      </c>
      <c r="BK209" s="167">
        <f t="shared" si="49"/>
        <v>0</v>
      </c>
      <c r="BL209" s="92" t="s">
        <v>288</v>
      </c>
      <c r="BM209" s="166" t="s">
        <v>3474</v>
      </c>
    </row>
    <row r="210" spans="2:65" s="99" customFormat="1" ht="16.5" customHeight="1">
      <c r="B210" s="100"/>
      <c r="C210" s="206" t="s">
        <v>1063</v>
      </c>
      <c r="D210" s="206" t="s">
        <v>178</v>
      </c>
      <c r="E210" s="207" t="s">
        <v>3475</v>
      </c>
      <c r="F210" s="208" t="s">
        <v>3476</v>
      </c>
      <c r="G210" s="209" t="s">
        <v>269</v>
      </c>
      <c r="H210" s="210">
        <v>2</v>
      </c>
      <c r="I210" s="4"/>
      <c r="J210" s="211">
        <f t="shared" si="40"/>
        <v>0</v>
      </c>
      <c r="K210" s="208" t="s">
        <v>3</v>
      </c>
      <c r="L210" s="100"/>
      <c r="M210" s="212" t="s">
        <v>3</v>
      </c>
      <c r="N210" s="163" t="s">
        <v>42</v>
      </c>
      <c r="P210" s="164">
        <f t="shared" si="41"/>
        <v>0</v>
      </c>
      <c r="Q210" s="164">
        <v>0</v>
      </c>
      <c r="R210" s="164">
        <f t="shared" si="42"/>
        <v>0</v>
      </c>
      <c r="S210" s="164">
        <v>0</v>
      </c>
      <c r="T210" s="165">
        <f t="shared" si="43"/>
        <v>0</v>
      </c>
      <c r="AR210" s="166" t="s">
        <v>288</v>
      </c>
      <c r="AT210" s="166" t="s">
        <v>178</v>
      </c>
      <c r="AU210" s="166" t="s">
        <v>79</v>
      </c>
      <c r="AY210" s="92" t="s">
        <v>176</v>
      </c>
      <c r="BE210" s="167">
        <f t="shared" si="44"/>
        <v>0</v>
      </c>
      <c r="BF210" s="167">
        <f t="shared" si="45"/>
        <v>0</v>
      </c>
      <c r="BG210" s="167">
        <f t="shared" si="46"/>
        <v>0</v>
      </c>
      <c r="BH210" s="167">
        <f t="shared" si="47"/>
        <v>0</v>
      </c>
      <c r="BI210" s="167">
        <f t="shared" si="48"/>
        <v>0</v>
      </c>
      <c r="BJ210" s="92" t="s">
        <v>15</v>
      </c>
      <c r="BK210" s="167">
        <f t="shared" si="49"/>
        <v>0</v>
      </c>
      <c r="BL210" s="92" t="s">
        <v>288</v>
      </c>
      <c r="BM210" s="166" t="s">
        <v>3477</v>
      </c>
    </row>
    <row r="211" spans="2:65" s="99" customFormat="1" ht="16.5" customHeight="1">
      <c r="B211" s="100"/>
      <c r="C211" s="206" t="s">
        <v>1066</v>
      </c>
      <c r="D211" s="206" t="s">
        <v>178</v>
      </c>
      <c r="E211" s="207" t="s">
        <v>3478</v>
      </c>
      <c r="F211" s="208" t="s">
        <v>3479</v>
      </c>
      <c r="G211" s="209" t="s">
        <v>2707</v>
      </c>
      <c r="H211" s="210">
        <v>30</v>
      </c>
      <c r="I211" s="4"/>
      <c r="J211" s="211">
        <f t="shared" si="40"/>
        <v>0</v>
      </c>
      <c r="K211" s="208" t="s">
        <v>3</v>
      </c>
      <c r="L211" s="100"/>
      <c r="M211" s="212" t="s">
        <v>3</v>
      </c>
      <c r="N211" s="163" t="s">
        <v>42</v>
      </c>
      <c r="P211" s="164">
        <f t="shared" si="41"/>
        <v>0</v>
      </c>
      <c r="Q211" s="164">
        <v>0</v>
      </c>
      <c r="R211" s="164">
        <f t="shared" si="42"/>
        <v>0</v>
      </c>
      <c r="S211" s="164">
        <v>0</v>
      </c>
      <c r="T211" s="165">
        <f t="shared" si="43"/>
        <v>0</v>
      </c>
      <c r="AR211" s="166" t="s">
        <v>288</v>
      </c>
      <c r="AT211" s="166" t="s">
        <v>178</v>
      </c>
      <c r="AU211" s="166" t="s">
        <v>79</v>
      </c>
      <c r="AY211" s="92" t="s">
        <v>176</v>
      </c>
      <c r="BE211" s="167">
        <f t="shared" si="44"/>
        <v>0</v>
      </c>
      <c r="BF211" s="167">
        <f t="shared" si="45"/>
        <v>0</v>
      </c>
      <c r="BG211" s="167">
        <f t="shared" si="46"/>
        <v>0</v>
      </c>
      <c r="BH211" s="167">
        <f t="shared" si="47"/>
        <v>0</v>
      </c>
      <c r="BI211" s="167">
        <f t="shared" si="48"/>
        <v>0</v>
      </c>
      <c r="BJ211" s="92" t="s">
        <v>15</v>
      </c>
      <c r="BK211" s="167">
        <f t="shared" si="49"/>
        <v>0</v>
      </c>
      <c r="BL211" s="92" t="s">
        <v>288</v>
      </c>
      <c r="BM211" s="166" t="s">
        <v>3480</v>
      </c>
    </row>
    <row r="212" spans="2:65" s="99" customFormat="1" ht="24.2" customHeight="1">
      <c r="B212" s="100"/>
      <c r="C212" s="206" t="s">
        <v>1072</v>
      </c>
      <c r="D212" s="206" t="s">
        <v>178</v>
      </c>
      <c r="E212" s="207" t="s">
        <v>3481</v>
      </c>
      <c r="F212" s="208" t="s">
        <v>3482</v>
      </c>
      <c r="G212" s="209" t="s">
        <v>2707</v>
      </c>
      <c r="H212" s="210">
        <v>60</v>
      </c>
      <c r="I212" s="4"/>
      <c r="J212" s="211">
        <f t="shared" si="40"/>
        <v>0</v>
      </c>
      <c r="K212" s="208" t="s">
        <v>3</v>
      </c>
      <c r="L212" s="100"/>
      <c r="M212" s="212" t="s">
        <v>3</v>
      </c>
      <c r="N212" s="163" t="s">
        <v>42</v>
      </c>
      <c r="P212" s="164">
        <f t="shared" si="41"/>
        <v>0</v>
      </c>
      <c r="Q212" s="164">
        <v>0</v>
      </c>
      <c r="R212" s="164">
        <f t="shared" si="42"/>
        <v>0</v>
      </c>
      <c r="S212" s="164">
        <v>0</v>
      </c>
      <c r="T212" s="165">
        <f t="shared" si="43"/>
        <v>0</v>
      </c>
      <c r="AR212" s="166" t="s">
        <v>288</v>
      </c>
      <c r="AT212" s="166" t="s">
        <v>178</v>
      </c>
      <c r="AU212" s="166" t="s">
        <v>79</v>
      </c>
      <c r="AY212" s="92" t="s">
        <v>176</v>
      </c>
      <c r="BE212" s="167">
        <f t="shared" si="44"/>
        <v>0</v>
      </c>
      <c r="BF212" s="167">
        <f t="shared" si="45"/>
        <v>0</v>
      </c>
      <c r="BG212" s="167">
        <f t="shared" si="46"/>
        <v>0</v>
      </c>
      <c r="BH212" s="167">
        <f t="shared" si="47"/>
        <v>0</v>
      </c>
      <c r="BI212" s="167">
        <f t="shared" si="48"/>
        <v>0</v>
      </c>
      <c r="BJ212" s="92" t="s">
        <v>15</v>
      </c>
      <c r="BK212" s="167">
        <f t="shared" si="49"/>
        <v>0</v>
      </c>
      <c r="BL212" s="92" t="s">
        <v>288</v>
      </c>
      <c r="BM212" s="166" t="s">
        <v>3483</v>
      </c>
    </row>
    <row r="213" spans="2:65" s="99" customFormat="1" ht="16.5" customHeight="1">
      <c r="B213" s="100"/>
      <c r="C213" s="206" t="s">
        <v>1077</v>
      </c>
      <c r="D213" s="206" t="s">
        <v>178</v>
      </c>
      <c r="E213" s="207" t="s">
        <v>3484</v>
      </c>
      <c r="F213" s="208" t="s">
        <v>3485</v>
      </c>
      <c r="G213" s="209" t="s">
        <v>2707</v>
      </c>
      <c r="H213" s="210">
        <v>10</v>
      </c>
      <c r="I213" s="4"/>
      <c r="J213" s="211">
        <f t="shared" si="40"/>
        <v>0</v>
      </c>
      <c r="K213" s="208" t="s">
        <v>3</v>
      </c>
      <c r="L213" s="100"/>
      <c r="M213" s="212" t="s">
        <v>3</v>
      </c>
      <c r="N213" s="163" t="s">
        <v>42</v>
      </c>
      <c r="P213" s="164">
        <f t="shared" si="41"/>
        <v>0</v>
      </c>
      <c r="Q213" s="164">
        <v>0</v>
      </c>
      <c r="R213" s="164">
        <f t="shared" si="42"/>
        <v>0</v>
      </c>
      <c r="S213" s="164">
        <v>0</v>
      </c>
      <c r="T213" s="165">
        <f t="shared" si="43"/>
        <v>0</v>
      </c>
      <c r="AR213" s="166" t="s">
        <v>288</v>
      </c>
      <c r="AT213" s="166" t="s">
        <v>178</v>
      </c>
      <c r="AU213" s="166" t="s">
        <v>79</v>
      </c>
      <c r="AY213" s="92" t="s">
        <v>176</v>
      </c>
      <c r="BE213" s="167">
        <f t="shared" si="44"/>
        <v>0</v>
      </c>
      <c r="BF213" s="167">
        <f t="shared" si="45"/>
        <v>0</v>
      </c>
      <c r="BG213" s="167">
        <f t="shared" si="46"/>
        <v>0</v>
      </c>
      <c r="BH213" s="167">
        <f t="shared" si="47"/>
        <v>0</v>
      </c>
      <c r="BI213" s="167">
        <f t="shared" si="48"/>
        <v>0</v>
      </c>
      <c r="BJ213" s="92" t="s">
        <v>15</v>
      </c>
      <c r="BK213" s="167">
        <f t="shared" si="49"/>
        <v>0</v>
      </c>
      <c r="BL213" s="92" t="s">
        <v>288</v>
      </c>
      <c r="BM213" s="166" t="s">
        <v>3486</v>
      </c>
    </row>
    <row r="214" spans="2:65" s="99" customFormat="1" ht="24.2" customHeight="1">
      <c r="B214" s="100"/>
      <c r="C214" s="206" t="s">
        <v>1080</v>
      </c>
      <c r="D214" s="206" t="s">
        <v>178</v>
      </c>
      <c r="E214" s="207" t="s">
        <v>3487</v>
      </c>
      <c r="F214" s="208" t="s">
        <v>3488</v>
      </c>
      <c r="G214" s="209" t="s">
        <v>2707</v>
      </c>
      <c r="H214" s="210">
        <v>15</v>
      </c>
      <c r="I214" s="4"/>
      <c r="J214" s="211">
        <f t="shared" si="40"/>
        <v>0</v>
      </c>
      <c r="K214" s="208" t="s">
        <v>3</v>
      </c>
      <c r="L214" s="100"/>
      <c r="M214" s="212" t="s">
        <v>3</v>
      </c>
      <c r="N214" s="163" t="s">
        <v>42</v>
      </c>
      <c r="P214" s="164">
        <f t="shared" si="41"/>
        <v>0</v>
      </c>
      <c r="Q214" s="164">
        <v>0</v>
      </c>
      <c r="R214" s="164">
        <f t="shared" si="42"/>
        <v>0</v>
      </c>
      <c r="S214" s="164">
        <v>0</v>
      </c>
      <c r="T214" s="165">
        <f t="shared" si="43"/>
        <v>0</v>
      </c>
      <c r="AR214" s="166" t="s">
        <v>288</v>
      </c>
      <c r="AT214" s="166" t="s">
        <v>178</v>
      </c>
      <c r="AU214" s="166" t="s">
        <v>79</v>
      </c>
      <c r="AY214" s="92" t="s">
        <v>176</v>
      </c>
      <c r="BE214" s="167">
        <f t="shared" si="44"/>
        <v>0</v>
      </c>
      <c r="BF214" s="167">
        <f t="shared" si="45"/>
        <v>0</v>
      </c>
      <c r="BG214" s="167">
        <f t="shared" si="46"/>
        <v>0</v>
      </c>
      <c r="BH214" s="167">
        <f t="shared" si="47"/>
        <v>0</v>
      </c>
      <c r="BI214" s="167">
        <f t="shared" si="48"/>
        <v>0</v>
      </c>
      <c r="BJ214" s="92" t="s">
        <v>15</v>
      </c>
      <c r="BK214" s="167">
        <f t="shared" si="49"/>
        <v>0</v>
      </c>
      <c r="BL214" s="92" t="s">
        <v>288</v>
      </c>
      <c r="BM214" s="166" t="s">
        <v>3489</v>
      </c>
    </row>
    <row r="215" spans="2:65" s="99" customFormat="1" ht="24.2" customHeight="1">
      <c r="B215" s="100"/>
      <c r="C215" s="206" t="s">
        <v>1085</v>
      </c>
      <c r="D215" s="206" t="s">
        <v>178</v>
      </c>
      <c r="E215" s="207" t="s">
        <v>3490</v>
      </c>
      <c r="F215" s="208" t="s">
        <v>3491</v>
      </c>
      <c r="G215" s="209" t="s">
        <v>2707</v>
      </c>
      <c r="H215" s="210">
        <v>15</v>
      </c>
      <c r="I215" s="4"/>
      <c r="J215" s="211">
        <f t="shared" si="40"/>
        <v>0</v>
      </c>
      <c r="K215" s="208" t="s">
        <v>3</v>
      </c>
      <c r="L215" s="100"/>
      <c r="M215" s="212" t="s">
        <v>3</v>
      </c>
      <c r="N215" s="163" t="s">
        <v>42</v>
      </c>
      <c r="P215" s="164">
        <f t="shared" si="41"/>
        <v>0</v>
      </c>
      <c r="Q215" s="164">
        <v>0</v>
      </c>
      <c r="R215" s="164">
        <f t="shared" si="42"/>
        <v>0</v>
      </c>
      <c r="S215" s="164">
        <v>0</v>
      </c>
      <c r="T215" s="165">
        <f t="shared" si="43"/>
        <v>0</v>
      </c>
      <c r="AR215" s="166" t="s">
        <v>288</v>
      </c>
      <c r="AT215" s="166" t="s">
        <v>178</v>
      </c>
      <c r="AU215" s="166" t="s">
        <v>79</v>
      </c>
      <c r="AY215" s="92" t="s">
        <v>176</v>
      </c>
      <c r="BE215" s="167">
        <f t="shared" si="44"/>
        <v>0</v>
      </c>
      <c r="BF215" s="167">
        <f t="shared" si="45"/>
        <v>0</v>
      </c>
      <c r="BG215" s="167">
        <f t="shared" si="46"/>
        <v>0</v>
      </c>
      <c r="BH215" s="167">
        <f t="shared" si="47"/>
        <v>0</v>
      </c>
      <c r="BI215" s="167">
        <f t="shared" si="48"/>
        <v>0</v>
      </c>
      <c r="BJ215" s="92" t="s">
        <v>15</v>
      </c>
      <c r="BK215" s="167">
        <f t="shared" si="49"/>
        <v>0</v>
      </c>
      <c r="BL215" s="92" t="s">
        <v>288</v>
      </c>
      <c r="BM215" s="166" t="s">
        <v>3492</v>
      </c>
    </row>
    <row r="216" spans="2:65" s="99" customFormat="1" ht="21.75" customHeight="1">
      <c r="B216" s="100"/>
      <c r="C216" s="206" t="s">
        <v>1087</v>
      </c>
      <c r="D216" s="206" t="s">
        <v>178</v>
      </c>
      <c r="E216" s="207" t="s">
        <v>3493</v>
      </c>
      <c r="F216" s="208" t="s">
        <v>3494</v>
      </c>
      <c r="G216" s="209" t="s">
        <v>2707</v>
      </c>
      <c r="H216" s="210">
        <v>10</v>
      </c>
      <c r="I216" s="4"/>
      <c r="J216" s="211">
        <f t="shared" si="40"/>
        <v>0</v>
      </c>
      <c r="K216" s="208" t="s">
        <v>3</v>
      </c>
      <c r="L216" s="100"/>
      <c r="M216" s="212" t="s">
        <v>3</v>
      </c>
      <c r="N216" s="163" t="s">
        <v>42</v>
      </c>
      <c r="P216" s="164">
        <f t="shared" si="41"/>
        <v>0</v>
      </c>
      <c r="Q216" s="164">
        <v>0</v>
      </c>
      <c r="R216" s="164">
        <f t="shared" si="42"/>
        <v>0</v>
      </c>
      <c r="S216" s="164">
        <v>0</v>
      </c>
      <c r="T216" s="165">
        <f t="shared" si="43"/>
        <v>0</v>
      </c>
      <c r="AR216" s="166" t="s">
        <v>288</v>
      </c>
      <c r="AT216" s="166" t="s">
        <v>178</v>
      </c>
      <c r="AU216" s="166" t="s">
        <v>79</v>
      </c>
      <c r="AY216" s="92" t="s">
        <v>176</v>
      </c>
      <c r="BE216" s="167">
        <f t="shared" si="44"/>
        <v>0</v>
      </c>
      <c r="BF216" s="167">
        <f t="shared" si="45"/>
        <v>0</v>
      </c>
      <c r="BG216" s="167">
        <f t="shared" si="46"/>
        <v>0</v>
      </c>
      <c r="BH216" s="167">
        <f t="shared" si="47"/>
        <v>0</v>
      </c>
      <c r="BI216" s="167">
        <f t="shared" si="48"/>
        <v>0</v>
      </c>
      <c r="BJ216" s="92" t="s">
        <v>15</v>
      </c>
      <c r="BK216" s="167">
        <f t="shared" si="49"/>
        <v>0</v>
      </c>
      <c r="BL216" s="92" t="s">
        <v>288</v>
      </c>
      <c r="BM216" s="166" t="s">
        <v>3495</v>
      </c>
    </row>
    <row r="217" spans="2:65" s="99" customFormat="1" ht="21.75" customHeight="1">
      <c r="B217" s="100"/>
      <c r="C217" s="206" t="s">
        <v>1094</v>
      </c>
      <c r="D217" s="206" t="s">
        <v>178</v>
      </c>
      <c r="E217" s="207" t="s">
        <v>3496</v>
      </c>
      <c r="F217" s="208" t="s">
        <v>3497</v>
      </c>
      <c r="G217" s="209" t="s">
        <v>2707</v>
      </c>
      <c r="H217" s="210">
        <v>5</v>
      </c>
      <c r="I217" s="4"/>
      <c r="J217" s="211">
        <f t="shared" si="40"/>
        <v>0</v>
      </c>
      <c r="K217" s="208" t="s">
        <v>3</v>
      </c>
      <c r="L217" s="100"/>
      <c r="M217" s="212" t="s">
        <v>3</v>
      </c>
      <c r="N217" s="163" t="s">
        <v>42</v>
      </c>
      <c r="P217" s="164">
        <f t="shared" si="41"/>
        <v>0</v>
      </c>
      <c r="Q217" s="164">
        <v>0</v>
      </c>
      <c r="R217" s="164">
        <f t="shared" si="42"/>
        <v>0</v>
      </c>
      <c r="S217" s="164">
        <v>0</v>
      </c>
      <c r="T217" s="165">
        <f t="shared" si="43"/>
        <v>0</v>
      </c>
      <c r="AR217" s="166" t="s">
        <v>288</v>
      </c>
      <c r="AT217" s="166" t="s">
        <v>178</v>
      </c>
      <c r="AU217" s="166" t="s">
        <v>79</v>
      </c>
      <c r="AY217" s="92" t="s">
        <v>176</v>
      </c>
      <c r="BE217" s="167">
        <f t="shared" si="44"/>
        <v>0</v>
      </c>
      <c r="BF217" s="167">
        <f t="shared" si="45"/>
        <v>0</v>
      </c>
      <c r="BG217" s="167">
        <f t="shared" si="46"/>
        <v>0</v>
      </c>
      <c r="BH217" s="167">
        <f t="shared" si="47"/>
        <v>0</v>
      </c>
      <c r="BI217" s="167">
        <f t="shared" si="48"/>
        <v>0</v>
      </c>
      <c r="BJ217" s="92" t="s">
        <v>15</v>
      </c>
      <c r="BK217" s="167">
        <f t="shared" si="49"/>
        <v>0</v>
      </c>
      <c r="BL217" s="92" t="s">
        <v>288</v>
      </c>
      <c r="BM217" s="166" t="s">
        <v>3498</v>
      </c>
    </row>
    <row r="218" spans="2:65" s="99" customFormat="1" ht="24.2" customHeight="1">
      <c r="B218" s="100"/>
      <c r="C218" s="206" t="s">
        <v>1101</v>
      </c>
      <c r="D218" s="206" t="s">
        <v>178</v>
      </c>
      <c r="E218" s="207" t="s">
        <v>3499</v>
      </c>
      <c r="F218" s="208" t="s">
        <v>3500</v>
      </c>
      <c r="G218" s="209" t="s">
        <v>2707</v>
      </c>
      <c r="H218" s="210">
        <v>5</v>
      </c>
      <c r="I218" s="4"/>
      <c r="J218" s="211">
        <f t="shared" si="40"/>
        <v>0</v>
      </c>
      <c r="K218" s="208" t="s">
        <v>3</v>
      </c>
      <c r="L218" s="100"/>
      <c r="M218" s="212" t="s">
        <v>3</v>
      </c>
      <c r="N218" s="163" t="s">
        <v>42</v>
      </c>
      <c r="P218" s="164">
        <f t="shared" si="41"/>
        <v>0</v>
      </c>
      <c r="Q218" s="164">
        <v>0</v>
      </c>
      <c r="R218" s="164">
        <f t="shared" si="42"/>
        <v>0</v>
      </c>
      <c r="S218" s="164">
        <v>0</v>
      </c>
      <c r="T218" s="165">
        <f t="shared" si="43"/>
        <v>0</v>
      </c>
      <c r="AR218" s="166" t="s">
        <v>288</v>
      </c>
      <c r="AT218" s="166" t="s">
        <v>178</v>
      </c>
      <c r="AU218" s="166" t="s">
        <v>79</v>
      </c>
      <c r="AY218" s="92" t="s">
        <v>176</v>
      </c>
      <c r="BE218" s="167">
        <f t="shared" si="44"/>
        <v>0</v>
      </c>
      <c r="BF218" s="167">
        <f t="shared" si="45"/>
        <v>0</v>
      </c>
      <c r="BG218" s="167">
        <f t="shared" si="46"/>
        <v>0</v>
      </c>
      <c r="BH218" s="167">
        <f t="shared" si="47"/>
        <v>0</v>
      </c>
      <c r="BI218" s="167">
        <f t="shared" si="48"/>
        <v>0</v>
      </c>
      <c r="BJ218" s="92" t="s">
        <v>15</v>
      </c>
      <c r="BK218" s="167">
        <f t="shared" si="49"/>
        <v>0</v>
      </c>
      <c r="BL218" s="92" t="s">
        <v>288</v>
      </c>
      <c r="BM218" s="166" t="s">
        <v>3501</v>
      </c>
    </row>
    <row r="219" spans="2:65" s="99" customFormat="1" ht="16.5" customHeight="1">
      <c r="B219" s="100"/>
      <c r="C219" s="206" t="s">
        <v>1106</v>
      </c>
      <c r="D219" s="206" t="s">
        <v>178</v>
      </c>
      <c r="E219" s="207" t="s">
        <v>3502</v>
      </c>
      <c r="F219" s="208" t="s">
        <v>3503</v>
      </c>
      <c r="G219" s="209" t="s">
        <v>2707</v>
      </c>
      <c r="H219" s="210">
        <v>15</v>
      </c>
      <c r="I219" s="4"/>
      <c r="J219" s="211">
        <f t="shared" si="40"/>
        <v>0</v>
      </c>
      <c r="K219" s="208" t="s">
        <v>3</v>
      </c>
      <c r="L219" s="100"/>
      <c r="M219" s="212" t="s">
        <v>3</v>
      </c>
      <c r="N219" s="163" t="s">
        <v>42</v>
      </c>
      <c r="P219" s="164">
        <f t="shared" si="41"/>
        <v>0</v>
      </c>
      <c r="Q219" s="164">
        <v>0</v>
      </c>
      <c r="R219" s="164">
        <f t="shared" si="42"/>
        <v>0</v>
      </c>
      <c r="S219" s="164">
        <v>0</v>
      </c>
      <c r="T219" s="165">
        <f t="shared" si="43"/>
        <v>0</v>
      </c>
      <c r="AR219" s="166" t="s">
        <v>288</v>
      </c>
      <c r="AT219" s="166" t="s">
        <v>178</v>
      </c>
      <c r="AU219" s="166" t="s">
        <v>79</v>
      </c>
      <c r="AY219" s="92" t="s">
        <v>176</v>
      </c>
      <c r="BE219" s="167">
        <f t="shared" si="44"/>
        <v>0</v>
      </c>
      <c r="BF219" s="167">
        <f t="shared" si="45"/>
        <v>0</v>
      </c>
      <c r="BG219" s="167">
        <f t="shared" si="46"/>
        <v>0</v>
      </c>
      <c r="BH219" s="167">
        <f t="shared" si="47"/>
        <v>0</v>
      </c>
      <c r="BI219" s="167">
        <f t="shared" si="48"/>
        <v>0</v>
      </c>
      <c r="BJ219" s="92" t="s">
        <v>15</v>
      </c>
      <c r="BK219" s="167">
        <f t="shared" si="49"/>
        <v>0</v>
      </c>
      <c r="BL219" s="92" t="s">
        <v>288</v>
      </c>
      <c r="BM219" s="166" t="s">
        <v>3504</v>
      </c>
    </row>
    <row r="220" spans="2:65" s="99" customFormat="1" ht="16.5" customHeight="1">
      <c r="B220" s="100"/>
      <c r="C220" s="206" t="s">
        <v>1111</v>
      </c>
      <c r="D220" s="206" t="s">
        <v>178</v>
      </c>
      <c r="E220" s="207" t="s">
        <v>3505</v>
      </c>
      <c r="F220" s="208" t="s">
        <v>3506</v>
      </c>
      <c r="G220" s="209" t="s">
        <v>2707</v>
      </c>
      <c r="H220" s="210">
        <v>3</v>
      </c>
      <c r="I220" s="4"/>
      <c r="J220" s="211">
        <f t="shared" si="40"/>
        <v>0</v>
      </c>
      <c r="K220" s="208" t="s">
        <v>3</v>
      </c>
      <c r="L220" s="100"/>
      <c r="M220" s="212" t="s">
        <v>3</v>
      </c>
      <c r="N220" s="163" t="s">
        <v>42</v>
      </c>
      <c r="P220" s="164">
        <f t="shared" si="41"/>
        <v>0</v>
      </c>
      <c r="Q220" s="164">
        <v>0</v>
      </c>
      <c r="R220" s="164">
        <f t="shared" si="42"/>
        <v>0</v>
      </c>
      <c r="S220" s="164">
        <v>0</v>
      </c>
      <c r="T220" s="165">
        <f t="shared" si="43"/>
        <v>0</v>
      </c>
      <c r="AR220" s="166" t="s">
        <v>288</v>
      </c>
      <c r="AT220" s="166" t="s">
        <v>178</v>
      </c>
      <c r="AU220" s="166" t="s">
        <v>79</v>
      </c>
      <c r="AY220" s="92" t="s">
        <v>176</v>
      </c>
      <c r="BE220" s="167">
        <f t="shared" si="44"/>
        <v>0</v>
      </c>
      <c r="BF220" s="167">
        <f t="shared" si="45"/>
        <v>0</v>
      </c>
      <c r="BG220" s="167">
        <f t="shared" si="46"/>
        <v>0</v>
      </c>
      <c r="BH220" s="167">
        <f t="shared" si="47"/>
        <v>0</v>
      </c>
      <c r="BI220" s="167">
        <f t="shared" si="48"/>
        <v>0</v>
      </c>
      <c r="BJ220" s="92" t="s">
        <v>15</v>
      </c>
      <c r="BK220" s="167">
        <f t="shared" si="49"/>
        <v>0</v>
      </c>
      <c r="BL220" s="92" t="s">
        <v>288</v>
      </c>
      <c r="BM220" s="166" t="s">
        <v>3507</v>
      </c>
    </row>
    <row r="221" spans="2:65" s="99" customFormat="1" ht="33" customHeight="1">
      <c r="B221" s="100"/>
      <c r="C221" s="206" t="s">
        <v>1115</v>
      </c>
      <c r="D221" s="206" t="s">
        <v>178</v>
      </c>
      <c r="E221" s="207" t="s">
        <v>3508</v>
      </c>
      <c r="F221" s="208" t="s">
        <v>3509</v>
      </c>
      <c r="G221" s="209" t="s">
        <v>2707</v>
      </c>
      <c r="H221" s="210">
        <v>4</v>
      </c>
      <c r="I221" s="4"/>
      <c r="J221" s="211">
        <f t="shared" si="40"/>
        <v>0</v>
      </c>
      <c r="K221" s="208" t="s">
        <v>3</v>
      </c>
      <c r="L221" s="100"/>
      <c r="M221" s="212" t="s">
        <v>3</v>
      </c>
      <c r="N221" s="163" t="s">
        <v>42</v>
      </c>
      <c r="P221" s="164">
        <f t="shared" si="41"/>
        <v>0</v>
      </c>
      <c r="Q221" s="164">
        <v>0</v>
      </c>
      <c r="R221" s="164">
        <f t="shared" si="42"/>
        <v>0</v>
      </c>
      <c r="S221" s="164">
        <v>0</v>
      </c>
      <c r="T221" s="165">
        <f t="shared" si="43"/>
        <v>0</v>
      </c>
      <c r="AR221" s="166" t="s">
        <v>288</v>
      </c>
      <c r="AT221" s="166" t="s">
        <v>178</v>
      </c>
      <c r="AU221" s="166" t="s">
        <v>79</v>
      </c>
      <c r="AY221" s="92" t="s">
        <v>176</v>
      </c>
      <c r="BE221" s="167">
        <f t="shared" si="44"/>
        <v>0</v>
      </c>
      <c r="BF221" s="167">
        <f t="shared" si="45"/>
        <v>0</v>
      </c>
      <c r="BG221" s="167">
        <f t="shared" si="46"/>
        <v>0</v>
      </c>
      <c r="BH221" s="167">
        <f t="shared" si="47"/>
        <v>0</v>
      </c>
      <c r="BI221" s="167">
        <f t="shared" si="48"/>
        <v>0</v>
      </c>
      <c r="BJ221" s="92" t="s">
        <v>15</v>
      </c>
      <c r="BK221" s="167">
        <f t="shared" si="49"/>
        <v>0</v>
      </c>
      <c r="BL221" s="92" t="s">
        <v>288</v>
      </c>
      <c r="BM221" s="166" t="s">
        <v>3510</v>
      </c>
    </row>
    <row r="222" spans="2:65" s="99" customFormat="1" ht="16.5" customHeight="1">
      <c r="B222" s="100"/>
      <c r="C222" s="206" t="s">
        <v>1123</v>
      </c>
      <c r="D222" s="206" t="s">
        <v>178</v>
      </c>
      <c r="E222" s="207" t="s">
        <v>3511</v>
      </c>
      <c r="F222" s="208" t="s">
        <v>3512</v>
      </c>
      <c r="G222" s="209" t="s">
        <v>2707</v>
      </c>
      <c r="H222" s="210">
        <v>15</v>
      </c>
      <c r="I222" s="4"/>
      <c r="J222" s="211">
        <f t="shared" si="40"/>
        <v>0</v>
      </c>
      <c r="K222" s="208" t="s">
        <v>3</v>
      </c>
      <c r="L222" s="100"/>
      <c r="M222" s="212" t="s">
        <v>3</v>
      </c>
      <c r="N222" s="163" t="s">
        <v>42</v>
      </c>
      <c r="P222" s="164">
        <f t="shared" si="41"/>
        <v>0</v>
      </c>
      <c r="Q222" s="164">
        <v>0</v>
      </c>
      <c r="R222" s="164">
        <f t="shared" si="42"/>
        <v>0</v>
      </c>
      <c r="S222" s="164">
        <v>0</v>
      </c>
      <c r="T222" s="165">
        <f t="shared" si="43"/>
        <v>0</v>
      </c>
      <c r="AR222" s="166" t="s">
        <v>288</v>
      </c>
      <c r="AT222" s="166" t="s">
        <v>178</v>
      </c>
      <c r="AU222" s="166" t="s">
        <v>79</v>
      </c>
      <c r="AY222" s="92" t="s">
        <v>176</v>
      </c>
      <c r="BE222" s="167">
        <f t="shared" si="44"/>
        <v>0</v>
      </c>
      <c r="BF222" s="167">
        <f t="shared" si="45"/>
        <v>0</v>
      </c>
      <c r="BG222" s="167">
        <f t="shared" si="46"/>
        <v>0</v>
      </c>
      <c r="BH222" s="167">
        <f t="shared" si="47"/>
        <v>0</v>
      </c>
      <c r="BI222" s="167">
        <f t="shared" si="48"/>
        <v>0</v>
      </c>
      <c r="BJ222" s="92" t="s">
        <v>15</v>
      </c>
      <c r="BK222" s="167">
        <f t="shared" si="49"/>
        <v>0</v>
      </c>
      <c r="BL222" s="92" t="s">
        <v>288</v>
      </c>
      <c r="BM222" s="166" t="s">
        <v>3513</v>
      </c>
    </row>
    <row r="223" spans="2:65" s="99" customFormat="1" ht="16.5" customHeight="1">
      <c r="B223" s="100"/>
      <c r="C223" s="206" t="s">
        <v>1128</v>
      </c>
      <c r="D223" s="206" t="s">
        <v>178</v>
      </c>
      <c r="E223" s="207" t="s">
        <v>3514</v>
      </c>
      <c r="F223" s="208" t="s">
        <v>3515</v>
      </c>
      <c r="G223" s="209" t="s">
        <v>2707</v>
      </c>
      <c r="H223" s="210">
        <v>20</v>
      </c>
      <c r="I223" s="4"/>
      <c r="J223" s="211">
        <f t="shared" si="40"/>
        <v>0</v>
      </c>
      <c r="K223" s="208" t="s">
        <v>3</v>
      </c>
      <c r="L223" s="100"/>
      <c r="M223" s="212" t="s">
        <v>3</v>
      </c>
      <c r="N223" s="163" t="s">
        <v>42</v>
      </c>
      <c r="P223" s="164">
        <f t="shared" si="41"/>
        <v>0</v>
      </c>
      <c r="Q223" s="164">
        <v>0</v>
      </c>
      <c r="R223" s="164">
        <f t="shared" si="42"/>
        <v>0</v>
      </c>
      <c r="S223" s="164">
        <v>0</v>
      </c>
      <c r="T223" s="165">
        <f t="shared" si="43"/>
        <v>0</v>
      </c>
      <c r="AR223" s="166" t="s">
        <v>288</v>
      </c>
      <c r="AT223" s="166" t="s">
        <v>178</v>
      </c>
      <c r="AU223" s="166" t="s">
        <v>79</v>
      </c>
      <c r="AY223" s="92" t="s">
        <v>176</v>
      </c>
      <c r="BE223" s="167">
        <f t="shared" si="44"/>
        <v>0</v>
      </c>
      <c r="BF223" s="167">
        <f t="shared" si="45"/>
        <v>0</v>
      </c>
      <c r="BG223" s="167">
        <f t="shared" si="46"/>
        <v>0</v>
      </c>
      <c r="BH223" s="167">
        <f t="shared" si="47"/>
        <v>0</v>
      </c>
      <c r="BI223" s="167">
        <f t="shared" si="48"/>
        <v>0</v>
      </c>
      <c r="BJ223" s="92" t="s">
        <v>15</v>
      </c>
      <c r="BK223" s="167">
        <f t="shared" si="49"/>
        <v>0</v>
      </c>
      <c r="BL223" s="92" t="s">
        <v>288</v>
      </c>
      <c r="BM223" s="166" t="s">
        <v>3516</v>
      </c>
    </row>
    <row r="224" spans="2:65" s="99" customFormat="1" ht="21.75" customHeight="1">
      <c r="B224" s="100"/>
      <c r="C224" s="206" t="s">
        <v>1133</v>
      </c>
      <c r="D224" s="206" t="s">
        <v>178</v>
      </c>
      <c r="E224" s="207" t="s">
        <v>3517</v>
      </c>
      <c r="F224" s="208" t="s">
        <v>3518</v>
      </c>
      <c r="G224" s="209" t="s">
        <v>2707</v>
      </c>
      <c r="H224" s="210">
        <v>25</v>
      </c>
      <c r="I224" s="4"/>
      <c r="J224" s="211">
        <f t="shared" si="40"/>
        <v>0</v>
      </c>
      <c r="K224" s="208" t="s">
        <v>3</v>
      </c>
      <c r="L224" s="100"/>
      <c r="M224" s="212" t="s">
        <v>3</v>
      </c>
      <c r="N224" s="163" t="s">
        <v>42</v>
      </c>
      <c r="P224" s="164">
        <f t="shared" si="41"/>
        <v>0</v>
      </c>
      <c r="Q224" s="164">
        <v>0</v>
      </c>
      <c r="R224" s="164">
        <f t="shared" si="42"/>
        <v>0</v>
      </c>
      <c r="S224" s="164">
        <v>0</v>
      </c>
      <c r="T224" s="165">
        <f t="shared" si="43"/>
        <v>0</v>
      </c>
      <c r="AR224" s="166" t="s">
        <v>288</v>
      </c>
      <c r="AT224" s="166" t="s">
        <v>178</v>
      </c>
      <c r="AU224" s="166" t="s">
        <v>79</v>
      </c>
      <c r="AY224" s="92" t="s">
        <v>176</v>
      </c>
      <c r="BE224" s="167">
        <f t="shared" si="44"/>
        <v>0</v>
      </c>
      <c r="BF224" s="167">
        <f t="shared" si="45"/>
        <v>0</v>
      </c>
      <c r="BG224" s="167">
        <f t="shared" si="46"/>
        <v>0</v>
      </c>
      <c r="BH224" s="167">
        <f t="shared" si="47"/>
        <v>0</v>
      </c>
      <c r="BI224" s="167">
        <f t="shared" si="48"/>
        <v>0</v>
      </c>
      <c r="BJ224" s="92" t="s">
        <v>15</v>
      </c>
      <c r="BK224" s="167">
        <f t="shared" si="49"/>
        <v>0</v>
      </c>
      <c r="BL224" s="92" t="s">
        <v>288</v>
      </c>
      <c r="BM224" s="166" t="s">
        <v>3519</v>
      </c>
    </row>
    <row r="225" spans="2:65" s="99" customFormat="1" ht="21.75" customHeight="1">
      <c r="B225" s="100"/>
      <c r="C225" s="206" t="s">
        <v>1142</v>
      </c>
      <c r="D225" s="206" t="s">
        <v>178</v>
      </c>
      <c r="E225" s="207" t="s">
        <v>3520</v>
      </c>
      <c r="F225" s="208" t="s">
        <v>3521</v>
      </c>
      <c r="G225" s="209" t="s">
        <v>2707</v>
      </c>
      <c r="H225" s="210">
        <v>2</v>
      </c>
      <c r="I225" s="4"/>
      <c r="J225" s="211">
        <f t="shared" si="40"/>
        <v>0</v>
      </c>
      <c r="K225" s="208" t="s">
        <v>3</v>
      </c>
      <c r="L225" s="100"/>
      <c r="M225" s="212" t="s">
        <v>3</v>
      </c>
      <c r="N225" s="163" t="s">
        <v>42</v>
      </c>
      <c r="P225" s="164">
        <f t="shared" si="41"/>
        <v>0</v>
      </c>
      <c r="Q225" s="164">
        <v>0</v>
      </c>
      <c r="R225" s="164">
        <f t="shared" si="42"/>
        <v>0</v>
      </c>
      <c r="S225" s="164">
        <v>0</v>
      </c>
      <c r="T225" s="165">
        <f t="shared" si="43"/>
        <v>0</v>
      </c>
      <c r="AR225" s="166" t="s">
        <v>288</v>
      </c>
      <c r="AT225" s="166" t="s">
        <v>178</v>
      </c>
      <c r="AU225" s="166" t="s">
        <v>79</v>
      </c>
      <c r="AY225" s="92" t="s">
        <v>176</v>
      </c>
      <c r="BE225" s="167">
        <f t="shared" si="44"/>
        <v>0</v>
      </c>
      <c r="BF225" s="167">
        <f t="shared" si="45"/>
        <v>0</v>
      </c>
      <c r="BG225" s="167">
        <f t="shared" si="46"/>
        <v>0</v>
      </c>
      <c r="BH225" s="167">
        <f t="shared" si="47"/>
        <v>0</v>
      </c>
      <c r="BI225" s="167">
        <f t="shared" si="48"/>
        <v>0</v>
      </c>
      <c r="BJ225" s="92" t="s">
        <v>15</v>
      </c>
      <c r="BK225" s="167">
        <f t="shared" si="49"/>
        <v>0</v>
      </c>
      <c r="BL225" s="92" t="s">
        <v>288</v>
      </c>
      <c r="BM225" s="166" t="s">
        <v>3522</v>
      </c>
    </row>
    <row r="226" spans="2:65" s="99" customFormat="1" ht="37.9" customHeight="1">
      <c r="B226" s="100"/>
      <c r="C226" s="206" t="s">
        <v>1150</v>
      </c>
      <c r="D226" s="206" t="s">
        <v>178</v>
      </c>
      <c r="E226" s="207" t="s">
        <v>3523</v>
      </c>
      <c r="F226" s="208" t="s">
        <v>3524</v>
      </c>
      <c r="G226" s="209" t="s">
        <v>2707</v>
      </c>
      <c r="H226" s="210">
        <v>4</v>
      </c>
      <c r="I226" s="4"/>
      <c r="J226" s="211">
        <f t="shared" si="40"/>
        <v>0</v>
      </c>
      <c r="K226" s="208" t="s">
        <v>3</v>
      </c>
      <c r="L226" s="100"/>
      <c r="M226" s="212" t="s">
        <v>3</v>
      </c>
      <c r="N226" s="163" t="s">
        <v>42</v>
      </c>
      <c r="P226" s="164">
        <f t="shared" si="41"/>
        <v>0</v>
      </c>
      <c r="Q226" s="164">
        <v>0</v>
      </c>
      <c r="R226" s="164">
        <f t="shared" si="42"/>
        <v>0</v>
      </c>
      <c r="S226" s="164">
        <v>0</v>
      </c>
      <c r="T226" s="165">
        <f t="shared" si="43"/>
        <v>0</v>
      </c>
      <c r="AR226" s="166" t="s">
        <v>288</v>
      </c>
      <c r="AT226" s="166" t="s">
        <v>178</v>
      </c>
      <c r="AU226" s="166" t="s">
        <v>79</v>
      </c>
      <c r="AY226" s="92" t="s">
        <v>176</v>
      </c>
      <c r="BE226" s="167">
        <f t="shared" si="44"/>
        <v>0</v>
      </c>
      <c r="BF226" s="167">
        <f t="shared" si="45"/>
        <v>0</v>
      </c>
      <c r="BG226" s="167">
        <f t="shared" si="46"/>
        <v>0</v>
      </c>
      <c r="BH226" s="167">
        <f t="shared" si="47"/>
        <v>0</v>
      </c>
      <c r="BI226" s="167">
        <f t="shared" si="48"/>
        <v>0</v>
      </c>
      <c r="BJ226" s="92" t="s">
        <v>15</v>
      </c>
      <c r="BK226" s="167">
        <f t="shared" si="49"/>
        <v>0</v>
      </c>
      <c r="BL226" s="92" t="s">
        <v>288</v>
      </c>
      <c r="BM226" s="166" t="s">
        <v>3525</v>
      </c>
    </row>
    <row r="227" spans="2:65" s="99" customFormat="1" ht="37.9" customHeight="1">
      <c r="B227" s="100"/>
      <c r="C227" s="206" t="s">
        <v>1158</v>
      </c>
      <c r="D227" s="206" t="s">
        <v>178</v>
      </c>
      <c r="E227" s="207" t="s">
        <v>3526</v>
      </c>
      <c r="F227" s="208" t="s">
        <v>3527</v>
      </c>
      <c r="G227" s="209" t="s">
        <v>2707</v>
      </c>
      <c r="H227" s="210">
        <v>1</v>
      </c>
      <c r="I227" s="4"/>
      <c r="J227" s="211">
        <f t="shared" si="40"/>
        <v>0</v>
      </c>
      <c r="K227" s="208" t="s">
        <v>3</v>
      </c>
      <c r="L227" s="100"/>
      <c r="M227" s="212" t="s">
        <v>3</v>
      </c>
      <c r="N227" s="163" t="s">
        <v>42</v>
      </c>
      <c r="P227" s="164">
        <f t="shared" si="41"/>
        <v>0</v>
      </c>
      <c r="Q227" s="164">
        <v>0</v>
      </c>
      <c r="R227" s="164">
        <f t="shared" si="42"/>
        <v>0</v>
      </c>
      <c r="S227" s="164">
        <v>0</v>
      </c>
      <c r="T227" s="165">
        <f t="shared" si="43"/>
        <v>0</v>
      </c>
      <c r="AR227" s="166" t="s">
        <v>288</v>
      </c>
      <c r="AT227" s="166" t="s">
        <v>178</v>
      </c>
      <c r="AU227" s="166" t="s">
        <v>79</v>
      </c>
      <c r="AY227" s="92" t="s">
        <v>176</v>
      </c>
      <c r="BE227" s="167">
        <f t="shared" si="44"/>
        <v>0</v>
      </c>
      <c r="BF227" s="167">
        <f t="shared" si="45"/>
        <v>0</v>
      </c>
      <c r="BG227" s="167">
        <f t="shared" si="46"/>
        <v>0</v>
      </c>
      <c r="BH227" s="167">
        <f t="shared" si="47"/>
        <v>0</v>
      </c>
      <c r="BI227" s="167">
        <f t="shared" si="48"/>
        <v>0</v>
      </c>
      <c r="BJ227" s="92" t="s">
        <v>15</v>
      </c>
      <c r="BK227" s="167">
        <f t="shared" si="49"/>
        <v>0</v>
      </c>
      <c r="BL227" s="92" t="s">
        <v>288</v>
      </c>
      <c r="BM227" s="166" t="s">
        <v>3528</v>
      </c>
    </row>
    <row r="228" spans="2:63" s="151" customFormat="1" ht="22.9" customHeight="1">
      <c r="B228" s="152"/>
      <c r="D228" s="153" t="s">
        <v>70</v>
      </c>
      <c r="E228" s="161" t="s">
        <v>3529</v>
      </c>
      <c r="F228" s="161" t="s">
        <v>3530</v>
      </c>
      <c r="I228" s="3"/>
      <c r="J228" s="162">
        <f>BK228</f>
        <v>0</v>
      </c>
      <c r="L228" s="152"/>
      <c r="M228" s="156"/>
      <c r="P228" s="157">
        <f>SUM(P229:P249)</f>
        <v>0</v>
      </c>
      <c r="R228" s="157">
        <f>SUM(R229:R249)</f>
        <v>0</v>
      </c>
      <c r="T228" s="158">
        <f>SUM(T229:T249)</f>
        <v>0</v>
      </c>
      <c r="AR228" s="153" t="s">
        <v>79</v>
      </c>
      <c r="AT228" s="159" t="s">
        <v>70</v>
      </c>
      <c r="AU228" s="159" t="s">
        <v>15</v>
      </c>
      <c r="AY228" s="153" t="s">
        <v>176</v>
      </c>
      <c r="BK228" s="160">
        <f>SUM(BK229:BK249)</f>
        <v>0</v>
      </c>
    </row>
    <row r="229" spans="2:65" s="99" customFormat="1" ht="16.5" customHeight="1">
      <c r="B229" s="100"/>
      <c r="C229" s="206" t="s">
        <v>1163</v>
      </c>
      <c r="D229" s="206" t="s">
        <v>178</v>
      </c>
      <c r="E229" s="207" t="s">
        <v>3531</v>
      </c>
      <c r="F229" s="208" t="s">
        <v>3532</v>
      </c>
      <c r="G229" s="209" t="s">
        <v>2707</v>
      </c>
      <c r="H229" s="210">
        <v>120</v>
      </c>
      <c r="I229" s="4"/>
      <c r="J229" s="211">
        <f aca="true" t="shared" si="50" ref="J229:J249">ROUND(I229*H229,2)</f>
        <v>0</v>
      </c>
      <c r="K229" s="208" t="s">
        <v>3</v>
      </c>
      <c r="L229" s="100"/>
      <c r="M229" s="212" t="s">
        <v>3</v>
      </c>
      <c r="N229" s="163" t="s">
        <v>42</v>
      </c>
      <c r="P229" s="164">
        <f aca="true" t="shared" si="51" ref="P229:P249">O229*H229</f>
        <v>0</v>
      </c>
      <c r="Q229" s="164">
        <v>0</v>
      </c>
      <c r="R229" s="164">
        <f aca="true" t="shared" si="52" ref="R229:R249">Q229*H229</f>
        <v>0</v>
      </c>
      <c r="S229" s="164">
        <v>0</v>
      </c>
      <c r="T229" s="165">
        <f aca="true" t="shared" si="53" ref="T229:T249">S229*H229</f>
        <v>0</v>
      </c>
      <c r="AR229" s="166" t="s">
        <v>288</v>
      </c>
      <c r="AT229" s="166" t="s">
        <v>178</v>
      </c>
      <c r="AU229" s="166" t="s">
        <v>79</v>
      </c>
      <c r="AY229" s="92" t="s">
        <v>176</v>
      </c>
      <c r="BE229" s="167">
        <f aca="true" t="shared" si="54" ref="BE229:BE249">IF(N229="základní",J229,0)</f>
        <v>0</v>
      </c>
      <c r="BF229" s="167">
        <f aca="true" t="shared" si="55" ref="BF229:BF249">IF(N229="snížená",J229,0)</f>
        <v>0</v>
      </c>
      <c r="BG229" s="167">
        <f aca="true" t="shared" si="56" ref="BG229:BG249">IF(N229="zákl. přenesená",J229,0)</f>
        <v>0</v>
      </c>
      <c r="BH229" s="167">
        <f aca="true" t="shared" si="57" ref="BH229:BH249">IF(N229="sníž. přenesená",J229,0)</f>
        <v>0</v>
      </c>
      <c r="BI229" s="167">
        <f aca="true" t="shared" si="58" ref="BI229:BI249">IF(N229="nulová",J229,0)</f>
        <v>0</v>
      </c>
      <c r="BJ229" s="92" t="s">
        <v>15</v>
      </c>
      <c r="BK229" s="167">
        <f aca="true" t="shared" si="59" ref="BK229:BK249">ROUND(I229*H229,2)</f>
        <v>0</v>
      </c>
      <c r="BL229" s="92" t="s">
        <v>288</v>
      </c>
      <c r="BM229" s="166" t="s">
        <v>3533</v>
      </c>
    </row>
    <row r="230" spans="2:65" s="99" customFormat="1" ht="16.5" customHeight="1">
      <c r="B230" s="100"/>
      <c r="C230" s="206" t="s">
        <v>1168</v>
      </c>
      <c r="D230" s="206" t="s">
        <v>178</v>
      </c>
      <c r="E230" s="207" t="s">
        <v>3534</v>
      </c>
      <c r="F230" s="208" t="s">
        <v>3535</v>
      </c>
      <c r="G230" s="209" t="s">
        <v>2707</v>
      </c>
      <c r="H230" s="210">
        <v>50</v>
      </c>
      <c r="I230" s="4"/>
      <c r="J230" s="211">
        <f t="shared" si="50"/>
        <v>0</v>
      </c>
      <c r="K230" s="208" t="s">
        <v>3</v>
      </c>
      <c r="L230" s="100"/>
      <c r="M230" s="212" t="s">
        <v>3</v>
      </c>
      <c r="N230" s="163" t="s">
        <v>42</v>
      </c>
      <c r="P230" s="164">
        <f t="shared" si="51"/>
        <v>0</v>
      </c>
      <c r="Q230" s="164">
        <v>0</v>
      </c>
      <c r="R230" s="164">
        <f t="shared" si="52"/>
        <v>0</v>
      </c>
      <c r="S230" s="164">
        <v>0</v>
      </c>
      <c r="T230" s="165">
        <f t="shared" si="53"/>
        <v>0</v>
      </c>
      <c r="AR230" s="166" t="s">
        <v>288</v>
      </c>
      <c r="AT230" s="166" t="s">
        <v>178</v>
      </c>
      <c r="AU230" s="166" t="s">
        <v>79</v>
      </c>
      <c r="AY230" s="92" t="s">
        <v>176</v>
      </c>
      <c r="BE230" s="167">
        <f t="shared" si="54"/>
        <v>0</v>
      </c>
      <c r="BF230" s="167">
        <f t="shared" si="55"/>
        <v>0</v>
      </c>
      <c r="BG230" s="167">
        <f t="shared" si="56"/>
        <v>0</v>
      </c>
      <c r="BH230" s="167">
        <f t="shared" si="57"/>
        <v>0</v>
      </c>
      <c r="BI230" s="167">
        <f t="shared" si="58"/>
        <v>0</v>
      </c>
      <c r="BJ230" s="92" t="s">
        <v>15</v>
      </c>
      <c r="BK230" s="167">
        <f t="shared" si="59"/>
        <v>0</v>
      </c>
      <c r="BL230" s="92" t="s">
        <v>288</v>
      </c>
      <c r="BM230" s="166" t="s">
        <v>3536</v>
      </c>
    </row>
    <row r="231" spans="2:65" s="99" customFormat="1" ht="16.5" customHeight="1">
      <c r="B231" s="100"/>
      <c r="C231" s="206" t="s">
        <v>1173</v>
      </c>
      <c r="D231" s="206" t="s">
        <v>178</v>
      </c>
      <c r="E231" s="207" t="s">
        <v>3537</v>
      </c>
      <c r="F231" s="208" t="s">
        <v>3538</v>
      </c>
      <c r="G231" s="209" t="s">
        <v>2707</v>
      </c>
      <c r="H231" s="210">
        <v>20</v>
      </c>
      <c r="I231" s="4"/>
      <c r="J231" s="211">
        <f t="shared" si="50"/>
        <v>0</v>
      </c>
      <c r="K231" s="208" t="s">
        <v>3</v>
      </c>
      <c r="L231" s="100"/>
      <c r="M231" s="212" t="s">
        <v>3</v>
      </c>
      <c r="N231" s="163" t="s">
        <v>42</v>
      </c>
      <c r="P231" s="164">
        <f t="shared" si="51"/>
        <v>0</v>
      </c>
      <c r="Q231" s="164">
        <v>0</v>
      </c>
      <c r="R231" s="164">
        <f t="shared" si="52"/>
        <v>0</v>
      </c>
      <c r="S231" s="164">
        <v>0</v>
      </c>
      <c r="T231" s="165">
        <f t="shared" si="53"/>
        <v>0</v>
      </c>
      <c r="AR231" s="166" t="s">
        <v>288</v>
      </c>
      <c r="AT231" s="166" t="s">
        <v>178</v>
      </c>
      <c r="AU231" s="166" t="s">
        <v>79</v>
      </c>
      <c r="AY231" s="92" t="s">
        <v>176</v>
      </c>
      <c r="BE231" s="167">
        <f t="shared" si="54"/>
        <v>0</v>
      </c>
      <c r="BF231" s="167">
        <f t="shared" si="55"/>
        <v>0</v>
      </c>
      <c r="BG231" s="167">
        <f t="shared" si="56"/>
        <v>0</v>
      </c>
      <c r="BH231" s="167">
        <f t="shared" si="57"/>
        <v>0</v>
      </c>
      <c r="BI231" s="167">
        <f t="shared" si="58"/>
        <v>0</v>
      </c>
      <c r="BJ231" s="92" t="s">
        <v>15</v>
      </c>
      <c r="BK231" s="167">
        <f t="shared" si="59"/>
        <v>0</v>
      </c>
      <c r="BL231" s="92" t="s">
        <v>288</v>
      </c>
      <c r="BM231" s="166" t="s">
        <v>3539</v>
      </c>
    </row>
    <row r="232" spans="2:65" s="99" customFormat="1" ht="16.5" customHeight="1">
      <c r="B232" s="100"/>
      <c r="C232" s="206" t="s">
        <v>1180</v>
      </c>
      <c r="D232" s="206" t="s">
        <v>178</v>
      </c>
      <c r="E232" s="207" t="s">
        <v>3540</v>
      </c>
      <c r="F232" s="208" t="s">
        <v>3541</v>
      </c>
      <c r="G232" s="209" t="s">
        <v>2707</v>
      </c>
      <c r="H232" s="210">
        <v>16</v>
      </c>
      <c r="I232" s="4"/>
      <c r="J232" s="211">
        <f t="shared" si="50"/>
        <v>0</v>
      </c>
      <c r="K232" s="208" t="s">
        <v>3</v>
      </c>
      <c r="L232" s="100"/>
      <c r="M232" s="212" t="s">
        <v>3</v>
      </c>
      <c r="N232" s="163" t="s">
        <v>42</v>
      </c>
      <c r="P232" s="164">
        <f t="shared" si="51"/>
        <v>0</v>
      </c>
      <c r="Q232" s="164">
        <v>0</v>
      </c>
      <c r="R232" s="164">
        <f t="shared" si="52"/>
        <v>0</v>
      </c>
      <c r="S232" s="164">
        <v>0</v>
      </c>
      <c r="T232" s="165">
        <f t="shared" si="53"/>
        <v>0</v>
      </c>
      <c r="AR232" s="166" t="s">
        <v>288</v>
      </c>
      <c r="AT232" s="166" t="s">
        <v>178</v>
      </c>
      <c r="AU232" s="166" t="s">
        <v>79</v>
      </c>
      <c r="AY232" s="92" t="s">
        <v>176</v>
      </c>
      <c r="BE232" s="167">
        <f t="shared" si="54"/>
        <v>0</v>
      </c>
      <c r="BF232" s="167">
        <f t="shared" si="55"/>
        <v>0</v>
      </c>
      <c r="BG232" s="167">
        <f t="shared" si="56"/>
        <v>0</v>
      </c>
      <c r="BH232" s="167">
        <f t="shared" si="57"/>
        <v>0</v>
      </c>
      <c r="BI232" s="167">
        <f t="shared" si="58"/>
        <v>0</v>
      </c>
      <c r="BJ232" s="92" t="s">
        <v>15</v>
      </c>
      <c r="BK232" s="167">
        <f t="shared" si="59"/>
        <v>0</v>
      </c>
      <c r="BL232" s="92" t="s">
        <v>288</v>
      </c>
      <c r="BM232" s="166" t="s">
        <v>3542</v>
      </c>
    </row>
    <row r="233" spans="2:65" s="99" customFormat="1" ht="16.5" customHeight="1">
      <c r="B233" s="100"/>
      <c r="C233" s="206" t="s">
        <v>1186</v>
      </c>
      <c r="D233" s="206" t="s">
        <v>178</v>
      </c>
      <c r="E233" s="207" t="s">
        <v>3543</v>
      </c>
      <c r="F233" s="208" t="s">
        <v>3544</v>
      </c>
      <c r="G233" s="209" t="s">
        <v>2707</v>
      </c>
      <c r="H233" s="210">
        <v>20</v>
      </c>
      <c r="I233" s="4"/>
      <c r="J233" s="211">
        <f t="shared" si="50"/>
        <v>0</v>
      </c>
      <c r="K233" s="208" t="s">
        <v>3</v>
      </c>
      <c r="L233" s="100"/>
      <c r="M233" s="212" t="s">
        <v>3</v>
      </c>
      <c r="N233" s="163" t="s">
        <v>42</v>
      </c>
      <c r="P233" s="164">
        <f t="shared" si="51"/>
        <v>0</v>
      </c>
      <c r="Q233" s="164">
        <v>0</v>
      </c>
      <c r="R233" s="164">
        <f t="shared" si="52"/>
        <v>0</v>
      </c>
      <c r="S233" s="164">
        <v>0</v>
      </c>
      <c r="T233" s="165">
        <f t="shared" si="53"/>
        <v>0</v>
      </c>
      <c r="AR233" s="166" t="s">
        <v>288</v>
      </c>
      <c r="AT233" s="166" t="s">
        <v>178</v>
      </c>
      <c r="AU233" s="166" t="s">
        <v>79</v>
      </c>
      <c r="AY233" s="92" t="s">
        <v>176</v>
      </c>
      <c r="BE233" s="167">
        <f t="shared" si="54"/>
        <v>0</v>
      </c>
      <c r="BF233" s="167">
        <f t="shared" si="55"/>
        <v>0</v>
      </c>
      <c r="BG233" s="167">
        <f t="shared" si="56"/>
        <v>0</v>
      </c>
      <c r="BH233" s="167">
        <f t="shared" si="57"/>
        <v>0</v>
      </c>
      <c r="BI233" s="167">
        <f t="shared" si="58"/>
        <v>0</v>
      </c>
      <c r="BJ233" s="92" t="s">
        <v>15</v>
      </c>
      <c r="BK233" s="167">
        <f t="shared" si="59"/>
        <v>0</v>
      </c>
      <c r="BL233" s="92" t="s">
        <v>288</v>
      </c>
      <c r="BM233" s="166" t="s">
        <v>3545</v>
      </c>
    </row>
    <row r="234" spans="2:65" s="99" customFormat="1" ht="16.5" customHeight="1">
      <c r="B234" s="100"/>
      <c r="C234" s="206" t="s">
        <v>1191</v>
      </c>
      <c r="D234" s="206" t="s">
        <v>178</v>
      </c>
      <c r="E234" s="207" t="s">
        <v>3546</v>
      </c>
      <c r="F234" s="208" t="s">
        <v>3547</v>
      </c>
      <c r="G234" s="209" t="s">
        <v>2707</v>
      </c>
      <c r="H234" s="210">
        <v>16</v>
      </c>
      <c r="I234" s="4"/>
      <c r="J234" s="211">
        <f t="shared" si="50"/>
        <v>0</v>
      </c>
      <c r="K234" s="208" t="s">
        <v>3</v>
      </c>
      <c r="L234" s="100"/>
      <c r="M234" s="212" t="s">
        <v>3</v>
      </c>
      <c r="N234" s="163" t="s">
        <v>42</v>
      </c>
      <c r="P234" s="164">
        <f t="shared" si="51"/>
        <v>0</v>
      </c>
      <c r="Q234" s="164">
        <v>0</v>
      </c>
      <c r="R234" s="164">
        <f t="shared" si="52"/>
        <v>0</v>
      </c>
      <c r="S234" s="164">
        <v>0</v>
      </c>
      <c r="T234" s="165">
        <f t="shared" si="53"/>
        <v>0</v>
      </c>
      <c r="AR234" s="166" t="s">
        <v>288</v>
      </c>
      <c r="AT234" s="166" t="s">
        <v>178</v>
      </c>
      <c r="AU234" s="166" t="s">
        <v>79</v>
      </c>
      <c r="AY234" s="92" t="s">
        <v>176</v>
      </c>
      <c r="BE234" s="167">
        <f t="shared" si="54"/>
        <v>0</v>
      </c>
      <c r="BF234" s="167">
        <f t="shared" si="55"/>
        <v>0</v>
      </c>
      <c r="BG234" s="167">
        <f t="shared" si="56"/>
        <v>0</v>
      </c>
      <c r="BH234" s="167">
        <f t="shared" si="57"/>
        <v>0</v>
      </c>
      <c r="BI234" s="167">
        <f t="shared" si="58"/>
        <v>0</v>
      </c>
      <c r="BJ234" s="92" t="s">
        <v>15</v>
      </c>
      <c r="BK234" s="167">
        <f t="shared" si="59"/>
        <v>0</v>
      </c>
      <c r="BL234" s="92" t="s">
        <v>288</v>
      </c>
      <c r="BM234" s="166" t="s">
        <v>3548</v>
      </c>
    </row>
    <row r="235" spans="2:65" s="99" customFormat="1" ht="16.5" customHeight="1">
      <c r="B235" s="100"/>
      <c r="C235" s="206" t="s">
        <v>1196</v>
      </c>
      <c r="D235" s="206" t="s">
        <v>178</v>
      </c>
      <c r="E235" s="207" t="s">
        <v>3549</v>
      </c>
      <c r="F235" s="208" t="s">
        <v>3550</v>
      </c>
      <c r="G235" s="209" t="s">
        <v>2707</v>
      </c>
      <c r="H235" s="210">
        <v>4</v>
      </c>
      <c r="I235" s="4"/>
      <c r="J235" s="211">
        <f t="shared" si="50"/>
        <v>0</v>
      </c>
      <c r="K235" s="208" t="s">
        <v>3</v>
      </c>
      <c r="L235" s="100"/>
      <c r="M235" s="212" t="s">
        <v>3</v>
      </c>
      <c r="N235" s="163" t="s">
        <v>42</v>
      </c>
      <c r="P235" s="164">
        <f t="shared" si="51"/>
        <v>0</v>
      </c>
      <c r="Q235" s="164">
        <v>0</v>
      </c>
      <c r="R235" s="164">
        <f t="shared" si="52"/>
        <v>0</v>
      </c>
      <c r="S235" s="164">
        <v>0</v>
      </c>
      <c r="T235" s="165">
        <f t="shared" si="53"/>
        <v>0</v>
      </c>
      <c r="AR235" s="166" t="s">
        <v>288</v>
      </c>
      <c r="AT235" s="166" t="s">
        <v>178</v>
      </c>
      <c r="AU235" s="166" t="s">
        <v>79</v>
      </c>
      <c r="AY235" s="92" t="s">
        <v>176</v>
      </c>
      <c r="BE235" s="167">
        <f t="shared" si="54"/>
        <v>0</v>
      </c>
      <c r="BF235" s="167">
        <f t="shared" si="55"/>
        <v>0</v>
      </c>
      <c r="BG235" s="167">
        <f t="shared" si="56"/>
        <v>0</v>
      </c>
      <c r="BH235" s="167">
        <f t="shared" si="57"/>
        <v>0</v>
      </c>
      <c r="BI235" s="167">
        <f t="shared" si="58"/>
        <v>0</v>
      </c>
      <c r="BJ235" s="92" t="s">
        <v>15</v>
      </c>
      <c r="BK235" s="167">
        <f t="shared" si="59"/>
        <v>0</v>
      </c>
      <c r="BL235" s="92" t="s">
        <v>288</v>
      </c>
      <c r="BM235" s="166" t="s">
        <v>3551</v>
      </c>
    </row>
    <row r="236" spans="2:65" s="99" customFormat="1" ht="16.5" customHeight="1">
      <c r="B236" s="100"/>
      <c r="C236" s="206" t="s">
        <v>1201</v>
      </c>
      <c r="D236" s="206" t="s">
        <v>178</v>
      </c>
      <c r="E236" s="207" t="s">
        <v>3552</v>
      </c>
      <c r="F236" s="208" t="s">
        <v>3553</v>
      </c>
      <c r="G236" s="209" t="s">
        <v>2707</v>
      </c>
      <c r="H236" s="210">
        <v>40</v>
      </c>
      <c r="I236" s="4"/>
      <c r="J236" s="211">
        <f t="shared" si="50"/>
        <v>0</v>
      </c>
      <c r="K236" s="208" t="s">
        <v>3</v>
      </c>
      <c r="L236" s="100"/>
      <c r="M236" s="212" t="s">
        <v>3</v>
      </c>
      <c r="N236" s="163" t="s">
        <v>42</v>
      </c>
      <c r="P236" s="164">
        <f t="shared" si="51"/>
        <v>0</v>
      </c>
      <c r="Q236" s="164">
        <v>0</v>
      </c>
      <c r="R236" s="164">
        <f t="shared" si="52"/>
        <v>0</v>
      </c>
      <c r="S236" s="164">
        <v>0</v>
      </c>
      <c r="T236" s="165">
        <f t="shared" si="53"/>
        <v>0</v>
      </c>
      <c r="AR236" s="166" t="s">
        <v>288</v>
      </c>
      <c r="AT236" s="166" t="s">
        <v>178</v>
      </c>
      <c r="AU236" s="166" t="s">
        <v>79</v>
      </c>
      <c r="AY236" s="92" t="s">
        <v>176</v>
      </c>
      <c r="BE236" s="167">
        <f t="shared" si="54"/>
        <v>0</v>
      </c>
      <c r="BF236" s="167">
        <f t="shared" si="55"/>
        <v>0</v>
      </c>
      <c r="BG236" s="167">
        <f t="shared" si="56"/>
        <v>0</v>
      </c>
      <c r="BH236" s="167">
        <f t="shared" si="57"/>
        <v>0</v>
      </c>
      <c r="BI236" s="167">
        <f t="shared" si="58"/>
        <v>0</v>
      </c>
      <c r="BJ236" s="92" t="s">
        <v>15</v>
      </c>
      <c r="BK236" s="167">
        <f t="shared" si="59"/>
        <v>0</v>
      </c>
      <c r="BL236" s="92" t="s">
        <v>288</v>
      </c>
      <c r="BM236" s="166" t="s">
        <v>3554</v>
      </c>
    </row>
    <row r="237" spans="2:65" s="99" customFormat="1" ht="16.5" customHeight="1">
      <c r="B237" s="100"/>
      <c r="C237" s="206" t="s">
        <v>1207</v>
      </c>
      <c r="D237" s="206" t="s">
        <v>178</v>
      </c>
      <c r="E237" s="207" t="s">
        <v>3555</v>
      </c>
      <c r="F237" s="208" t="s">
        <v>3556</v>
      </c>
      <c r="G237" s="209" t="s">
        <v>2707</v>
      </c>
      <c r="H237" s="210">
        <v>50</v>
      </c>
      <c r="I237" s="4"/>
      <c r="J237" s="211">
        <f t="shared" si="50"/>
        <v>0</v>
      </c>
      <c r="K237" s="208" t="s">
        <v>3</v>
      </c>
      <c r="L237" s="100"/>
      <c r="M237" s="212" t="s">
        <v>3</v>
      </c>
      <c r="N237" s="163" t="s">
        <v>42</v>
      </c>
      <c r="P237" s="164">
        <f t="shared" si="51"/>
        <v>0</v>
      </c>
      <c r="Q237" s="164">
        <v>0</v>
      </c>
      <c r="R237" s="164">
        <f t="shared" si="52"/>
        <v>0</v>
      </c>
      <c r="S237" s="164">
        <v>0</v>
      </c>
      <c r="T237" s="165">
        <f t="shared" si="53"/>
        <v>0</v>
      </c>
      <c r="AR237" s="166" t="s">
        <v>288</v>
      </c>
      <c r="AT237" s="166" t="s">
        <v>178</v>
      </c>
      <c r="AU237" s="166" t="s">
        <v>79</v>
      </c>
      <c r="AY237" s="92" t="s">
        <v>176</v>
      </c>
      <c r="BE237" s="167">
        <f t="shared" si="54"/>
        <v>0</v>
      </c>
      <c r="BF237" s="167">
        <f t="shared" si="55"/>
        <v>0</v>
      </c>
      <c r="BG237" s="167">
        <f t="shared" si="56"/>
        <v>0</v>
      </c>
      <c r="BH237" s="167">
        <f t="shared" si="57"/>
        <v>0</v>
      </c>
      <c r="BI237" s="167">
        <f t="shared" si="58"/>
        <v>0</v>
      </c>
      <c r="BJ237" s="92" t="s">
        <v>15</v>
      </c>
      <c r="BK237" s="167">
        <f t="shared" si="59"/>
        <v>0</v>
      </c>
      <c r="BL237" s="92" t="s">
        <v>288</v>
      </c>
      <c r="BM237" s="166" t="s">
        <v>3557</v>
      </c>
    </row>
    <row r="238" spans="2:65" s="99" customFormat="1" ht="16.5" customHeight="1">
      <c r="B238" s="100"/>
      <c r="C238" s="206" t="s">
        <v>1213</v>
      </c>
      <c r="D238" s="206" t="s">
        <v>178</v>
      </c>
      <c r="E238" s="207" t="s">
        <v>3558</v>
      </c>
      <c r="F238" s="208" t="s">
        <v>3559</v>
      </c>
      <c r="G238" s="209" t="s">
        <v>2707</v>
      </c>
      <c r="H238" s="210">
        <v>50</v>
      </c>
      <c r="I238" s="4"/>
      <c r="J238" s="211">
        <f t="shared" si="50"/>
        <v>0</v>
      </c>
      <c r="K238" s="208" t="s">
        <v>3</v>
      </c>
      <c r="L238" s="100"/>
      <c r="M238" s="212" t="s">
        <v>3</v>
      </c>
      <c r="N238" s="163" t="s">
        <v>42</v>
      </c>
      <c r="P238" s="164">
        <f t="shared" si="51"/>
        <v>0</v>
      </c>
      <c r="Q238" s="164">
        <v>0</v>
      </c>
      <c r="R238" s="164">
        <f t="shared" si="52"/>
        <v>0</v>
      </c>
      <c r="S238" s="164">
        <v>0</v>
      </c>
      <c r="T238" s="165">
        <f t="shared" si="53"/>
        <v>0</v>
      </c>
      <c r="AR238" s="166" t="s">
        <v>288</v>
      </c>
      <c r="AT238" s="166" t="s">
        <v>178</v>
      </c>
      <c r="AU238" s="166" t="s">
        <v>79</v>
      </c>
      <c r="AY238" s="92" t="s">
        <v>176</v>
      </c>
      <c r="BE238" s="167">
        <f t="shared" si="54"/>
        <v>0</v>
      </c>
      <c r="BF238" s="167">
        <f t="shared" si="55"/>
        <v>0</v>
      </c>
      <c r="BG238" s="167">
        <f t="shared" si="56"/>
        <v>0</v>
      </c>
      <c r="BH238" s="167">
        <f t="shared" si="57"/>
        <v>0</v>
      </c>
      <c r="BI238" s="167">
        <f t="shared" si="58"/>
        <v>0</v>
      </c>
      <c r="BJ238" s="92" t="s">
        <v>15</v>
      </c>
      <c r="BK238" s="167">
        <f t="shared" si="59"/>
        <v>0</v>
      </c>
      <c r="BL238" s="92" t="s">
        <v>288</v>
      </c>
      <c r="BM238" s="166" t="s">
        <v>3560</v>
      </c>
    </row>
    <row r="239" spans="2:65" s="99" customFormat="1" ht="24.2" customHeight="1">
      <c r="B239" s="100"/>
      <c r="C239" s="206" t="s">
        <v>1217</v>
      </c>
      <c r="D239" s="206" t="s">
        <v>178</v>
      </c>
      <c r="E239" s="207" t="s">
        <v>3561</v>
      </c>
      <c r="F239" s="208" t="s">
        <v>3562</v>
      </c>
      <c r="G239" s="209" t="s">
        <v>2707</v>
      </c>
      <c r="H239" s="210">
        <v>100</v>
      </c>
      <c r="I239" s="4"/>
      <c r="J239" s="211">
        <f t="shared" si="50"/>
        <v>0</v>
      </c>
      <c r="K239" s="208" t="s">
        <v>3</v>
      </c>
      <c r="L239" s="100"/>
      <c r="M239" s="212" t="s">
        <v>3</v>
      </c>
      <c r="N239" s="163" t="s">
        <v>42</v>
      </c>
      <c r="P239" s="164">
        <f t="shared" si="51"/>
        <v>0</v>
      </c>
      <c r="Q239" s="164">
        <v>0</v>
      </c>
      <c r="R239" s="164">
        <f t="shared" si="52"/>
        <v>0</v>
      </c>
      <c r="S239" s="164">
        <v>0</v>
      </c>
      <c r="T239" s="165">
        <f t="shared" si="53"/>
        <v>0</v>
      </c>
      <c r="AR239" s="166" t="s">
        <v>288</v>
      </c>
      <c r="AT239" s="166" t="s">
        <v>178</v>
      </c>
      <c r="AU239" s="166" t="s">
        <v>79</v>
      </c>
      <c r="AY239" s="92" t="s">
        <v>176</v>
      </c>
      <c r="BE239" s="167">
        <f t="shared" si="54"/>
        <v>0</v>
      </c>
      <c r="BF239" s="167">
        <f t="shared" si="55"/>
        <v>0</v>
      </c>
      <c r="BG239" s="167">
        <f t="shared" si="56"/>
        <v>0</v>
      </c>
      <c r="BH239" s="167">
        <f t="shared" si="57"/>
        <v>0</v>
      </c>
      <c r="BI239" s="167">
        <f t="shared" si="58"/>
        <v>0</v>
      </c>
      <c r="BJ239" s="92" t="s">
        <v>15</v>
      </c>
      <c r="BK239" s="167">
        <f t="shared" si="59"/>
        <v>0</v>
      </c>
      <c r="BL239" s="92" t="s">
        <v>288</v>
      </c>
      <c r="BM239" s="166" t="s">
        <v>3563</v>
      </c>
    </row>
    <row r="240" spans="2:65" s="99" customFormat="1" ht="16.5" customHeight="1">
      <c r="B240" s="100"/>
      <c r="C240" s="206" t="s">
        <v>1221</v>
      </c>
      <c r="D240" s="206" t="s">
        <v>178</v>
      </c>
      <c r="E240" s="207" t="s">
        <v>3564</v>
      </c>
      <c r="F240" s="208" t="s">
        <v>3565</v>
      </c>
      <c r="G240" s="209" t="s">
        <v>2707</v>
      </c>
      <c r="H240" s="210">
        <v>5</v>
      </c>
      <c r="I240" s="4"/>
      <c r="J240" s="211">
        <f t="shared" si="50"/>
        <v>0</v>
      </c>
      <c r="K240" s="208" t="s">
        <v>3</v>
      </c>
      <c r="L240" s="100"/>
      <c r="M240" s="212" t="s">
        <v>3</v>
      </c>
      <c r="N240" s="163" t="s">
        <v>42</v>
      </c>
      <c r="P240" s="164">
        <f t="shared" si="51"/>
        <v>0</v>
      </c>
      <c r="Q240" s="164">
        <v>0</v>
      </c>
      <c r="R240" s="164">
        <f t="shared" si="52"/>
        <v>0</v>
      </c>
      <c r="S240" s="164">
        <v>0</v>
      </c>
      <c r="T240" s="165">
        <f t="shared" si="53"/>
        <v>0</v>
      </c>
      <c r="AR240" s="166" t="s">
        <v>288</v>
      </c>
      <c r="AT240" s="166" t="s">
        <v>178</v>
      </c>
      <c r="AU240" s="166" t="s">
        <v>79</v>
      </c>
      <c r="AY240" s="92" t="s">
        <v>176</v>
      </c>
      <c r="BE240" s="167">
        <f t="shared" si="54"/>
        <v>0</v>
      </c>
      <c r="BF240" s="167">
        <f t="shared" si="55"/>
        <v>0</v>
      </c>
      <c r="BG240" s="167">
        <f t="shared" si="56"/>
        <v>0</v>
      </c>
      <c r="BH240" s="167">
        <f t="shared" si="57"/>
        <v>0</v>
      </c>
      <c r="BI240" s="167">
        <f t="shared" si="58"/>
        <v>0</v>
      </c>
      <c r="BJ240" s="92" t="s">
        <v>15</v>
      </c>
      <c r="BK240" s="167">
        <f t="shared" si="59"/>
        <v>0</v>
      </c>
      <c r="BL240" s="92" t="s">
        <v>288</v>
      </c>
      <c r="BM240" s="166" t="s">
        <v>3566</v>
      </c>
    </row>
    <row r="241" spans="2:65" s="99" customFormat="1" ht="16.5" customHeight="1">
      <c r="B241" s="100"/>
      <c r="C241" s="206" t="s">
        <v>1225</v>
      </c>
      <c r="D241" s="206" t="s">
        <v>178</v>
      </c>
      <c r="E241" s="207" t="s">
        <v>3567</v>
      </c>
      <c r="F241" s="208" t="s">
        <v>3568</v>
      </c>
      <c r="G241" s="209" t="s">
        <v>2707</v>
      </c>
      <c r="H241" s="210">
        <v>4</v>
      </c>
      <c r="I241" s="4"/>
      <c r="J241" s="211">
        <f t="shared" si="50"/>
        <v>0</v>
      </c>
      <c r="K241" s="208" t="s">
        <v>3</v>
      </c>
      <c r="L241" s="100"/>
      <c r="M241" s="212" t="s">
        <v>3</v>
      </c>
      <c r="N241" s="163" t="s">
        <v>42</v>
      </c>
      <c r="P241" s="164">
        <f t="shared" si="51"/>
        <v>0</v>
      </c>
      <c r="Q241" s="164">
        <v>0</v>
      </c>
      <c r="R241" s="164">
        <f t="shared" si="52"/>
        <v>0</v>
      </c>
      <c r="S241" s="164">
        <v>0</v>
      </c>
      <c r="T241" s="165">
        <f t="shared" si="53"/>
        <v>0</v>
      </c>
      <c r="AR241" s="166" t="s">
        <v>288</v>
      </c>
      <c r="AT241" s="166" t="s">
        <v>178</v>
      </c>
      <c r="AU241" s="166" t="s">
        <v>79</v>
      </c>
      <c r="AY241" s="92" t="s">
        <v>176</v>
      </c>
      <c r="BE241" s="167">
        <f t="shared" si="54"/>
        <v>0</v>
      </c>
      <c r="BF241" s="167">
        <f t="shared" si="55"/>
        <v>0</v>
      </c>
      <c r="BG241" s="167">
        <f t="shared" si="56"/>
        <v>0</v>
      </c>
      <c r="BH241" s="167">
        <f t="shared" si="57"/>
        <v>0</v>
      </c>
      <c r="BI241" s="167">
        <f t="shared" si="58"/>
        <v>0</v>
      </c>
      <c r="BJ241" s="92" t="s">
        <v>15</v>
      </c>
      <c r="BK241" s="167">
        <f t="shared" si="59"/>
        <v>0</v>
      </c>
      <c r="BL241" s="92" t="s">
        <v>288</v>
      </c>
      <c r="BM241" s="166" t="s">
        <v>3569</v>
      </c>
    </row>
    <row r="242" spans="2:65" s="99" customFormat="1" ht="16.5" customHeight="1">
      <c r="B242" s="100"/>
      <c r="C242" s="206" t="s">
        <v>1229</v>
      </c>
      <c r="D242" s="206" t="s">
        <v>178</v>
      </c>
      <c r="E242" s="207" t="s">
        <v>3570</v>
      </c>
      <c r="F242" s="208" t="s">
        <v>3571</v>
      </c>
      <c r="G242" s="209" t="s">
        <v>2707</v>
      </c>
      <c r="H242" s="210">
        <v>6</v>
      </c>
      <c r="I242" s="4"/>
      <c r="J242" s="211">
        <f t="shared" si="50"/>
        <v>0</v>
      </c>
      <c r="K242" s="208" t="s">
        <v>3</v>
      </c>
      <c r="L242" s="100"/>
      <c r="M242" s="212" t="s">
        <v>3</v>
      </c>
      <c r="N242" s="163" t="s">
        <v>42</v>
      </c>
      <c r="P242" s="164">
        <f t="shared" si="51"/>
        <v>0</v>
      </c>
      <c r="Q242" s="164">
        <v>0</v>
      </c>
      <c r="R242" s="164">
        <f t="shared" si="52"/>
        <v>0</v>
      </c>
      <c r="S242" s="164">
        <v>0</v>
      </c>
      <c r="T242" s="165">
        <f t="shared" si="53"/>
        <v>0</v>
      </c>
      <c r="AR242" s="166" t="s">
        <v>288</v>
      </c>
      <c r="AT242" s="166" t="s">
        <v>178</v>
      </c>
      <c r="AU242" s="166" t="s">
        <v>79</v>
      </c>
      <c r="AY242" s="92" t="s">
        <v>176</v>
      </c>
      <c r="BE242" s="167">
        <f t="shared" si="54"/>
        <v>0</v>
      </c>
      <c r="BF242" s="167">
        <f t="shared" si="55"/>
        <v>0</v>
      </c>
      <c r="BG242" s="167">
        <f t="shared" si="56"/>
        <v>0</v>
      </c>
      <c r="BH242" s="167">
        <f t="shared" si="57"/>
        <v>0</v>
      </c>
      <c r="BI242" s="167">
        <f t="shared" si="58"/>
        <v>0</v>
      </c>
      <c r="BJ242" s="92" t="s">
        <v>15</v>
      </c>
      <c r="BK242" s="167">
        <f t="shared" si="59"/>
        <v>0</v>
      </c>
      <c r="BL242" s="92" t="s">
        <v>288</v>
      </c>
      <c r="BM242" s="166" t="s">
        <v>3572</v>
      </c>
    </row>
    <row r="243" spans="2:65" s="99" customFormat="1" ht="16.5" customHeight="1">
      <c r="B243" s="100"/>
      <c r="C243" s="206" t="s">
        <v>1234</v>
      </c>
      <c r="D243" s="206" t="s">
        <v>178</v>
      </c>
      <c r="E243" s="207" t="s">
        <v>3573</v>
      </c>
      <c r="F243" s="208" t="s">
        <v>3574</v>
      </c>
      <c r="G243" s="209" t="s">
        <v>2707</v>
      </c>
      <c r="H243" s="210">
        <v>2</v>
      </c>
      <c r="I243" s="4"/>
      <c r="J243" s="211">
        <f t="shared" si="50"/>
        <v>0</v>
      </c>
      <c r="K243" s="208" t="s">
        <v>3</v>
      </c>
      <c r="L243" s="100"/>
      <c r="M243" s="212" t="s">
        <v>3</v>
      </c>
      <c r="N243" s="163" t="s">
        <v>42</v>
      </c>
      <c r="P243" s="164">
        <f t="shared" si="51"/>
        <v>0</v>
      </c>
      <c r="Q243" s="164">
        <v>0</v>
      </c>
      <c r="R243" s="164">
        <f t="shared" si="52"/>
        <v>0</v>
      </c>
      <c r="S243" s="164">
        <v>0</v>
      </c>
      <c r="T243" s="165">
        <f t="shared" si="53"/>
        <v>0</v>
      </c>
      <c r="AR243" s="166" t="s">
        <v>288</v>
      </c>
      <c r="AT243" s="166" t="s">
        <v>178</v>
      </c>
      <c r="AU243" s="166" t="s">
        <v>79</v>
      </c>
      <c r="AY243" s="92" t="s">
        <v>176</v>
      </c>
      <c r="BE243" s="167">
        <f t="shared" si="54"/>
        <v>0</v>
      </c>
      <c r="BF243" s="167">
        <f t="shared" si="55"/>
        <v>0</v>
      </c>
      <c r="BG243" s="167">
        <f t="shared" si="56"/>
        <v>0</v>
      </c>
      <c r="BH243" s="167">
        <f t="shared" si="57"/>
        <v>0</v>
      </c>
      <c r="BI243" s="167">
        <f t="shared" si="58"/>
        <v>0</v>
      </c>
      <c r="BJ243" s="92" t="s">
        <v>15</v>
      </c>
      <c r="BK243" s="167">
        <f t="shared" si="59"/>
        <v>0</v>
      </c>
      <c r="BL243" s="92" t="s">
        <v>288</v>
      </c>
      <c r="BM243" s="166" t="s">
        <v>3575</v>
      </c>
    </row>
    <row r="244" spans="2:65" s="99" customFormat="1" ht="21.75" customHeight="1">
      <c r="B244" s="100"/>
      <c r="C244" s="206" t="s">
        <v>1239</v>
      </c>
      <c r="D244" s="206" t="s">
        <v>178</v>
      </c>
      <c r="E244" s="207" t="s">
        <v>3576</v>
      </c>
      <c r="F244" s="208" t="s">
        <v>3577</v>
      </c>
      <c r="G244" s="209" t="s">
        <v>2707</v>
      </c>
      <c r="H244" s="210">
        <v>1</v>
      </c>
      <c r="I244" s="4"/>
      <c r="J244" s="211">
        <f t="shared" si="50"/>
        <v>0</v>
      </c>
      <c r="K244" s="208" t="s">
        <v>3</v>
      </c>
      <c r="L244" s="100"/>
      <c r="M244" s="212" t="s">
        <v>3</v>
      </c>
      <c r="N244" s="163" t="s">
        <v>42</v>
      </c>
      <c r="P244" s="164">
        <f t="shared" si="51"/>
        <v>0</v>
      </c>
      <c r="Q244" s="164">
        <v>0</v>
      </c>
      <c r="R244" s="164">
        <f t="shared" si="52"/>
        <v>0</v>
      </c>
      <c r="S244" s="164">
        <v>0</v>
      </c>
      <c r="T244" s="165">
        <f t="shared" si="53"/>
        <v>0</v>
      </c>
      <c r="AR244" s="166" t="s">
        <v>288</v>
      </c>
      <c r="AT244" s="166" t="s">
        <v>178</v>
      </c>
      <c r="AU244" s="166" t="s">
        <v>79</v>
      </c>
      <c r="AY244" s="92" t="s">
        <v>176</v>
      </c>
      <c r="BE244" s="167">
        <f t="shared" si="54"/>
        <v>0</v>
      </c>
      <c r="BF244" s="167">
        <f t="shared" si="55"/>
        <v>0</v>
      </c>
      <c r="BG244" s="167">
        <f t="shared" si="56"/>
        <v>0</v>
      </c>
      <c r="BH244" s="167">
        <f t="shared" si="57"/>
        <v>0</v>
      </c>
      <c r="BI244" s="167">
        <f t="shared" si="58"/>
        <v>0</v>
      </c>
      <c r="BJ244" s="92" t="s">
        <v>15</v>
      </c>
      <c r="BK244" s="167">
        <f t="shared" si="59"/>
        <v>0</v>
      </c>
      <c r="BL244" s="92" t="s">
        <v>288</v>
      </c>
      <c r="BM244" s="166" t="s">
        <v>3578</v>
      </c>
    </row>
    <row r="245" spans="2:65" s="99" customFormat="1" ht="21.75" customHeight="1">
      <c r="B245" s="100"/>
      <c r="C245" s="206" t="s">
        <v>1247</v>
      </c>
      <c r="D245" s="206" t="s">
        <v>178</v>
      </c>
      <c r="E245" s="207" t="s">
        <v>3579</v>
      </c>
      <c r="F245" s="208" t="s">
        <v>3580</v>
      </c>
      <c r="G245" s="209" t="s">
        <v>2778</v>
      </c>
      <c r="H245" s="210">
        <v>1</v>
      </c>
      <c r="I245" s="4"/>
      <c r="J245" s="211">
        <f t="shared" si="50"/>
        <v>0</v>
      </c>
      <c r="K245" s="208" t="s">
        <v>3</v>
      </c>
      <c r="L245" s="100"/>
      <c r="M245" s="212" t="s">
        <v>3</v>
      </c>
      <c r="N245" s="163" t="s">
        <v>42</v>
      </c>
      <c r="P245" s="164">
        <f t="shared" si="51"/>
        <v>0</v>
      </c>
      <c r="Q245" s="164">
        <v>0</v>
      </c>
      <c r="R245" s="164">
        <f t="shared" si="52"/>
        <v>0</v>
      </c>
      <c r="S245" s="164">
        <v>0</v>
      </c>
      <c r="T245" s="165">
        <f t="shared" si="53"/>
        <v>0</v>
      </c>
      <c r="AR245" s="166" t="s">
        <v>288</v>
      </c>
      <c r="AT245" s="166" t="s">
        <v>178</v>
      </c>
      <c r="AU245" s="166" t="s">
        <v>79</v>
      </c>
      <c r="AY245" s="92" t="s">
        <v>176</v>
      </c>
      <c r="BE245" s="167">
        <f t="shared" si="54"/>
        <v>0</v>
      </c>
      <c r="BF245" s="167">
        <f t="shared" si="55"/>
        <v>0</v>
      </c>
      <c r="BG245" s="167">
        <f t="shared" si="56"/>
        <v>0</v>
      </c>
      <c r="BH245" s="167">
        <f t="shared" si="57"/>
        <v>0</v>
      </c>
      <c r="BI245" s="167">
        <f t="shared" si="58"/>
        <v>0</v>
      </c>
      <c r="BJ245" s="92" t="s">
        <v>15</v>
      </c>
      <c r="BK245" s="167">
        <f t="shared" si="59"/>
        <v>0</v>
      </c>
      <c r="BL245" s="92" t="s">
        <v>288</v>
      </c>
      <c r="BM245" s="166" t="s">
        <v>3581</v>
      </c>
    </row>
    <row r="246" spans="2:65" s="99" customFormat="1" ht="16.5" customHeight="1">
      <c r="B246" s="100"/>
      <c r="C246" s="206" t="s">
        <v>1252</v>
      </c>
      <c r="D246" s="206" t="s">
        <v>178</v>
      </c>
      <c r="E246" s="207" t="s">
        <v>3582</v>
      </c>
      <c r="F246" s="208" t="s">
        <v>3583</v>
      </c>
      <c r="G246" s="209" t="s">
        <v>2707</v>
      </c>
      <c r="H246" s="210">
        <v>4</v>
      </c>
      <c r="I246" s="4"/>
      <c r="J246" s="211">
        <f t="shared" si="50"/>
        <v>0</v>
      </c>
      <c r="K246" s="208" t="s">
        <v>3</v>
      </c>
      <c r="L246" s="100"/>
      <c r="M246" s="212" t="s">
        <v>3</v>
      </c>
      <c r="N246" s="163" t="s">
        <v>42</v>
      </c>
      <c r="P246" s="164">
        <f t="shared" si="51"/>
        <v>0</v>
      </c>
      <c r="Q246" s="164">
        <v>0</v>
      </c>
      <c r="R246" s="164">
        <f t="shared" si="52"/>
        <v>0</v>
      </c>
      <c r="S246" s="164">
        <v>0</v>
      </c>
      <c r="T246" s="165">
        <f t="shared" si="53"/>
        <v>0</v>
      </c>
      <c r="AR246" s="166" t="s">
        <v>288</v>
      </c>
      <c r="AT246" s="166" t="s">
        <v>178</v>
      </c>
      <c r="AU246" s="166" t="s">
        <v>79</v>
      </c>
      <c r="AY246" s="92" t="s">
        <v>176</v>
      </c>
      <c r="BE246" s="167">
        <f t="shared" si="54"/>
        <v>0</v>
      </c>
      <c r="BF246" s="167">
        <f t="shared" si="55"/>
        <v>0</v>
      </c>
      <c r="BG246" s="167">
        <f t="shared" si="56"/>
        <v>0</v>
      </c>
      <c r="BH246" s="167">
        <f t="shared" si="57"/>
        <v>0</v>
      </c>
      <c r="BI246" s="167">
        <f t="shared" si="58"/>
        <v>0</v>
      </c>
      <c r="BJ246" s="92" t="s">
        <v>15</v>
      </c>
      <c r="BK246" s="167">
        <f t="shared" si="59"/>
        <v>0</v>
      </c>
      <c r="BL246" s="92" t="s">
        <v>288</v>
      </c>
      <c r="BM246" s="166" t="s">
        <v>3584</v>
      </c>
    </row>
    <row r="247" spans="2:65" s="99" customFormat="1" ht="16.5" customHeight="1">
      <c r="B247" s="100"/>
      <c r="C247" s="206" t="s">
        <v>1257</v>
      </c>
      <c r="D247" s="206" t="s">
        <v>178</v>
      </c>
      <c r="E247" s="207" t="s">
        <v>3585</v>
      </c>
      <c r="F247" s="208" t="s">
        <v>3586</v>
      </c>
      <c r="G247" s="209" t="s">
        <v>2707</v>
      </c>
      <c r="H247" s="210">
        <v>1</v>
      </c>
      <c r="I247" s="4"/>
      <c r="J247" s="211">
        <f t="shared" si="50"/>
        <v>0</v>
      </c>
      <c r="K247" s="208" t="s">
        <v>3</v>
      </c>
      <c r="L247" s="100"/>
      <c r="M247" s="212" t="s">
        <v>3</v>
      </c>
      <c r="N247" s="163" t="s">
        <v>42</v>
      </c>
      <c r="P247" s="164">
        <f t="shared" si="51"/>
        <v>0</v>
      </c>
      <c r="Q247" s="164">
        <v>0</v>
      </c>
      <c r="R247" s="164">
        <f t="shared" si="52"/>
        <v>0</v>
      </c>
      <c r="S247" s="164">
        <v>0</v>
      </c>
      <c r="T247" s="165">
        <f t="shared" si="53"/>
        <v>0</v>
      </c>
      <c r="AR247" s="166" t="s">
        <v>288</v>
      </c>
      <c r="AT247" s="166" t="s">
        <v>178</v>
      </c>
      <c r="AU247" s="166" t="s">
        <v>79</v>
      </c>
      <c r="AY247" s="92" t="s">
        <v>176</v>
      </c>
      <c r="BE247" s="167">
        <f t="shared" si="54"/>
        <v>0</v>
      </c>
      <c r="BF247" s="167">
        <f t="shared" si="55"/>
        <v>0</v>
      </c>
      <c r="BG247" s="167">
        <f t="shared" si="56"/>
        <v>0</v>
      </c>
      <c r="BH247" s="167">
        <f t="shared" si="57"/>
        <v>0</v>
      </c>
      <c r="BI247" s="167">
        <f t="shared" si="58"/>
        <v>0</v>
      </c>
      <c r="BJ247" s="92" t="s">
        <v>15</v>
      </c>
      <c r="BK247" s="167">
        <f t="shared" si="59"/>
        <v>0</v>
      </c>
      <c r="BL247" s="92" t="s">
        <v>288</v>
      </c>
      <c r="BM247" s="166" t="s">
        <v>3587</v>
      </c>
    </row>
    <row r="248" spans="2:65" s="99" customFormat="1" ht="21.75" customHeight="1">
      <c r="B248" s="100"/>
      <c r="C248" s="206" t="s">
        <v>1263</v>
      </c>
      <c r="D248" s="206" t="s">
        <v>178</v>
      </c>
      <c r="E248" s="207" t="s">
        <v>3588</v>
      </c>
      <c r="F248" s="208" t="s">
        <v>3589</v>
      </c>
      <c r="G248" s="209" t="s">
        <v>2707</v>
      </c>
      <c r="H248" s="210">
        <v>20</v>
      </c>
      <c r="I248" s="4"/>
      <c r="J248" s="211">
        <f t="shared" si="50"/>
        <v>0</v>
      </c>
      <c r="K248" s="208" t="s">
        <v>3</v>
      </c>
      <c r="L248" s="100"/>
      <c r="M248" s="212" t="s">
        <v>3</v>
      </c>
      <c r="N248" s="163" t="s">
        <v>42</v>
      </c>
      <c r="P248" s="164">
        <f t="shared" si="51"/>
        <v>0</v>
      </c>
      <c r="Q248" s="164">
        <v>0</v>
      </c>
      <c r="R248" s="164">
        <f t="shared" si="52"/>
        <v>0</v>
      </c>
      <c r="S248" s="164">
        <v>0</v>
      </c>
      <c r="T248" s="165">
        <f t="shared" si="53"/>
        <v>0</v>
      </c>
      <c r="AR248" s="166" t="s">
        <v>288</v>
      </c>
      <c r="AT248" s="166" t="s">
        <v>178</v>
      </c>
      <c r="AU248" s="166" t="s">
        <v>79</v>
      </c>
      <c r="AY248" s="92" t="s">
        <v>176</v>
      </c>
      <c r="BE248" s="167">
        <f t="shared" si="54"/>
        <v>0</v>
      </c>
      <c r="BF248" s="167">
        <f t="shared" si="55"/>
        <v>0</v>
      </c>
      <c r="BG248" s="167">
        <f t="shared" si="56"/>
        <v>0</v>
      </c>
      <c r="BH248" s="167">
        <f t="shared" si="57"/>
        <v>0</v>
      </c>
      <c r="BI248" s="167">
        <f t="shared" si="58"/>
        <v>0</v>
      </c>
      <c r="BJ248" s="92" t="s">
        <v>15</v>
      </c>
      <c r="BK248" s="167">
        <f t="shared" si="59"/>
        <v>0</v>
      </c>
      <c r="BL248" s="92" t="s">
        <v>288</v>
      </c>
      <c r="BM248" s="166" t="s">
        <v>3590</v>
      </c>
    </row>
    <row r="249" spans="2:65" s="99" customFormat="1" ht="24.2" customHeight="1">
      <c r="B249" s="100"/>
      <c r="C249" s="206" t="s">
        <v>1270</v>
      </c>
      <c r="D249" s="206" t="s">
        <v>178</v>
      </c>
      <c r="E249" s="207" t="s">
        <v>3591</v>
      </c>
      <c r="F249" s="208" t="s">
        <v>3592</v>
      </c>
      <c r="G249" s="209" t="s">
        <v>2707</v>
      </c>
      <c r="H249" s="210">
        <v>32</v>
      </c>
      <c r="I249" s="4"/>
      <c r="J249" s="211">
        <f t="shared" si="50"/>
        <v>0</v>
      </c>
      <c r="K249" s="208" t="s">
        <v>3</v>
      </c>
      <c r="L249" s="100"/>
      <c r="M249" s="212" t="s">
        <v>3</v>
      </c>
      <c r="N249" s="163" t="s">
        <v>42</v>
      </c>
      <c r="P249" s="164">
        <f t="shared" si="51"/>
        <v>0</v>
      </c>
      <c r="Q249" s="164">
        <v>0</v>
      </c>
      <c r="R249" s="164">
        <f t="shared" si="52"/>
        <v>0</v>
      </c>
      <c r="S249" s="164">
        <v>0</v>
      </c>
      <c r="T249" s="165">
        <f t="shared" si="53"/>
        <v>0</v>
      </c>
      <c r="AR249" s="166" t="s">
        <v>288</v>
      </c>
      <c r="AT249" s="166" t="s">
        <v>178</v>
      </c>
      <c r="AU249" s="166" t="s">
        <v>79</v>
      </c>
      <c r="AY249" s="92" t="s">
        <v>176</v>
      </c>
      <c r="BE249" s="167">
        <f t="shared" si="54"/>
        <v>0</v>
      </c>
      <c r="BF249" s="167">
        <f t="shared" si="55"/>
        <v>0</v>
      </c>
      <c r="BG249" s="167">
        <f t="shared" si="56"/>
        <v>0</v>
      </c>
      <c r="BH249" s="167">
        <f t="shared" si="57"/>
        <v>0</v>
      </c>
      <c r="BI249" s="167">
        <f t="shared" si="58"/>
        <v>0</v>
      </c>
      <c r="BJ249" s="92" t="s">
        <v>15</v>
      </c>
      <c r="BK249" s="167">
        <f t="shared" si="59"/>
        <v>0</v>
      </c>
      <c r="BL249" s="92" t="s">
        <v>288</v>
      </c>
      <c r="BM249" s="166" t="s">
        <v>3593</v>
      </c>
    </row>
    <row r="250" spans="2:63" s="151" customFormat="1" ht="22.9" customHeight="1">
      <c r="B250" s="152"/>
      <c r="D250" s="153" t="s">
        <v>70</v>
      </c>
      <c r="E250" s="161" t="s">
        <v>3594</v>
      </c>
      <c r="F250" s="161" t="s">
        <v>3595</v>
      </c>
      <c r="I250" s="3"/>
      <c r="J250" s="162">
        <f>BK250</f>
        <v>0</v>
      </c>
      <c r="L250" s="152"/>
      <c r="M250" s="156"/>
      <c r="P250" s="157">
        <f>SUM(P251:P257)</f>
        <v>0</v>
      </c>
      <c r="R250" s="157">
        <f>SUM(R251:R257)</f>
        <v>0</v>
      </c>
      <c r="T250" s="158">
        <f>SUM(T251:T257)</f>
        <v>0</v>
      </c>
      <c r="AR250" s="153" t="s">
        <v>79</v>
      </c>
      <c r="AT250" s="159" t="s">
        <v>70</v>
      </c>
      <c r="AU250" s="159" t="s">
        <v>15</v>
      </c>
      <c r="AY250" s="153" t="s">
        <v>176</v>
      </c>
      <c r="BK250" s="160">
        <f>SUM(BK251:BK257)</f>
        <v>0</v>
      </c>
    </row>
    <row r="251" spans="2:65" s="99" customFormat="1" ht="16.5" customHeight="1">
      <c r="B251" s="100"/>
      <c r="C251" s="206" t="s">
        <v>1279</v>
      </c>
      <c r="D251" s="206" t="s">
        <v>178</v>
      </c>
      <c r="E251" s="207" t="s">
        <v>3596</v>
      </c>
      <c r="F251" s="208" t="s">
        <v>3597</v>
      </c>
      <c r="G251" s="209" t="s">
        <v>2707</v>
      </c>
      <c r="H251" s="210">
        <v>25</v>
      </c>
      <c r="I251" s="4"/>
      <c r="J251" s="211">
        <f aca="true" t="shared" si="60" ref="J251:J257">ROUND(I251*H251,2)</f>
        <v>0</v>
      </c>
      <c r="K251" s="208" t="s">
        <v>3</v>
      </c>
      <c r="L251" s="100"/>
      <c r="M251" s="212" t="s">
        <v>3</v>
      </c>
      <c r="N251" s="163" t="s">
        <v>42</v>
      </c>
      <c r="P251" s="164">
        <f aca="true" t="shared" si="61" ref="P251:P257">O251*H251</f>
        <v>0</v>
      </c>
      <c r="Q251" s="164">
        <v>0</v>
      </c>
      <c r="R251" s="164">
        <f aca="true" t="shared" si="62" ref="R251:R257">Q251*H251</f>
        <v>0</v>
      </c>
      <c r="S251" s="164">
        <v>0</v>
      </c>
      <c r="T251" s="165">
        <f aca="true" t="shared" si="63" ref="T251:T257">S251*H251</f>
        <v>0</v>
      </c>
      <c r="AR251" s="166" t="s">
        <v>288</v>
      </c>
      <c r="AT251" s="166" t="s">
        <v>178</v>
      </c>
      <c r="AU251" s="166" t="s">
        <v>79</v>
      </c>
      <c r="AY251" s="92" t="s">
        <v>176</v>
      </c>
      <c r="BE251" s="167">
        <f aca="true" t="shared" si="64" ref="BE251:BE257">IF(N251="základní",J251,0)</f>
        <v>0</v>
      </c>
      <c r="BF251" s="167">
        <f aca="true" t="shared" si="65" ref="BF251:BF257">IF(N251="snížená",J251,0)</f>
        <v>0</v>
      </c>
      <c r="BG251" s="167">
        <f aca="true" t="shared" si="66" ref="BG251:BG257">IF(N251="zákl. přenesená",J251,0)</f>
        <v>0</v>
      </c>
      <c r="BH251" s="167">
        <f aca="true" t="shared" si="67" ref="BH251:BH257">IF(N251="sníž. přenesená",J251,0)</f>
        <v>0</v>
      </c>
      <c r="BI251" s="167">
        <f aca="true" t="shared" si="68" ref="BI251:BI257">IF(N251="nulová",J251,0)</f>
        <v>0</v>
      </c>
      <c r="BJ251" s="92" t="s">
        <v>15</v>
      </c>
      <c r="BK251" s="167">
        <f aca="true" t="shared" si="69" ref="BK251:BK257">ROUND(I251*H251,2)</f>
        <v>0</v>
      </c>
      <c r="BL251" s="92" t="s">
        <v>288</v>
      </c>
      <c r="BM251" s="166" t="s">
        <v>3598</v>
      </c>
    </row>
    <row r="252" spans="2:65" s="99" customFormat="1" ht="16.5" customHeight="1">
      <c r="B252" s="100"/>
      <c r="C252" s="206" t="s">
        <v>1284</v>
      </c>
      <c r="D252" s="206" t="s">
        <v>178</v>
      </c>
      <c r="E252" s="207" t="s">
        <v>3599</v>
      </c>
      <c r="F252" s="208" t="s">
        <v>3600</v>
      </c>
      <c r="G252" s="209" t="s">
        <v>269</v>
      </c>
      <c r="H252" s="210">
        <v>250</v>
      </c>
      <c r="I252" s="4"/>
      <c r="J252" s="211">
        <f t="shared" si="60"/>
        <v>0</v>
      </c>
      <c r="K252" s="208" t="s">
        <v>3</v>
      </c>
      <c r="L252" s="100"/>
      <c r="M252" s="212" t="s">
        <v>3</v>
      </c>
      <c r="N252" s="163" t="s">
        <v>42</v>
      </c>
      <c r="P252" s="164">
        <f t="shared" si="61"/>
        <v>0</v>
      </c>
      <c r="Q252" s="164">
        <v>0</v>
      </c>
      <c r="R252" s="164">
        <f t="shared" si="62"/>
        <v>0</v>
      </c>
      <c r="S252" s="164">
        <v>0</v>
      </c>
      <c r="T252" s="165">
        <f t="shared" si="63"/>
        <v>0</v>
      </c>
      <c r="AR252" s="166" t="s">
        <v>288</v>
      </c>
      <c r="AT252" s="166" t="s">
        <v>178</v>
      </c>
      <c r="AU252" s="166" t="s">
        <v>79</v>
      </c>
      <c r="AY252" s="92" t="s">
        <v>176</v>
      </c>
      <c r="BE252" s="167">
        <f t="shared" si="64"/>
        <v>0</v>
      </c>
      <c r="BF252" s="167">
        <f t="shared" si="65"/>
        <v>0</v>
      </c>
      <c r="BG252" s="167">
        <f t="shared" si="66"/>
        <v>0</v>
      </c>
      <c r="BH252" s="167">
        <f t="shared" si="67"/>
        <v>0</v>
      </c>
      <c r="BI252" s="167">
        <f t="shared" si="68"/>
        <v>0</v>
      </c>
      <c r="BJ252" s="92" t="s">
        <v>15</v>
      </c>
      <c r="BK252" s="167">
        <f t="shared" si="69"/>
        <v>0</v>
      </c>
      <c r="BL252" s="92" t="s">
        <v>288</v>
      </c>
      <c r="BM252" s="166" t="s">
        <v>3601</v>
      </c>
    </row>
    <row r="253" spans="2:65" s="99" customFormat="1" ht="16.5" customHeight="1">
      <c r="B253" s="100"/>
      <c r="C253" s="206" t="s">
        <v>1289</v>
      </c>
      <c r="D253" s="206" t="s">
        <v>178</v>
      </c>
      <c r="E253" s="207" t="s">
        <v>3602</v>
      </c>
      <c r="F253" s="208" t="s">
        <v>3603</v>
      </c>
      <c r="G253" s="209" t="s">
        <v>2707</v>
      </c>
      <c r="H253" s="210">
        <v>100</v>
      </c>
      <c r="I253" s="4"/>
      <c r="J253" s="211">
        <f t="shared" si="60"/>
        <v>0</v>
      </c>
      <c r="K253" s="208" t="s">
        <v>3</v>
      </c>
      <c r="L253" s="100"/>
      <c r="M253" s="212" t="s">
        <v>3</v>
      </c>
      <c r="N253" s="163" t="s">
        <v>42</v>
      </c>
      <c r="P253" s="164">
        <f t="shared" si="61"/>
        <v>0</v>
      </c>
      <c r="Q253" s="164">
        <v>0</v>
      </c>
      <c r="R253" s="164">
        <f t="shared" si="62"/>
        <v>0</v>
      </c>
      <c r="S253" s="164">
        <v>0</v>
      </c>
      <c r="T253" s="165">
        <f t="shared" si="63"/>
        <v>0</v>
      </c>
      <c r="AR253" s="166" t="s">
        <v>288</v>
      </c>
      <c r="AT253" s="166" t="s">
        <v>178</v>
      </c>
      <c r="AU253" s="166" t="s">
        <v>79</v>
      </c>
      <c r="AY253" s="92" t="s">
        <v>176</v>
      </c>
      <c r="BE253" s="167">
        <f t="shared" si="64"/>
        <v>0</v>
      </c>
      <c r="BF253" s="167">
        <f t="shared" si="65"/>
        <v>0</v>
      </c>
      <c r="BG253" s="167">
        <f t="shared" si="66"/>
        <v>0</v>
      </c>
      <c r="BH253" s="167">
        <f t="shared" si="67"/>
        <v>0</v>
      </c>
      <c r="BI253" s="167">
        <f t="shared" si="68"/>
        <v>0</v>
      </c>
      <c r="BJ253" s="92" t="s">
        <v>15</v>
      </c>
      <c r="BK253" s="167">
        <f t="shared" si="69"/>
        <v>0</v>
      </c>
      <c r="BL253" s="92" t="s">
        <v>288</v>
      </c>
      <c r="BM253" s="166" t="s">
        <v>3604</v>
      </c>
    </row>
    <row r="254" spans="2:65" s="99" customFormat="1" ht="16.5" customHeight="1">
      <c r="B254" s="100"/>
      <c r="C254" s="206" t="s">
        <v>1295</v>
      </c>
      <c r="D254" s="206" t="s">
        <v>178</v>
      </c>
      <c r="E254" s="207" t="s">
        <v>3605</v>
      </c>
      <c r="F254" s="208" t="s">
        <v>3606</v>
      </c>
      <c r="G254" s="209" t="s">
        <v>249</v>
      </c>
      <c r="H254" s="210">
        <v>2</v>
      </c>
      <c r="I254" s="4"/>
      <c r="J254" s="211">
        <f t="shared" si="60"/>
        <v>0</v>
      </c>
      <c r="K254" s="208" t="s">
        <v>3</v>
      </c>
      <c r="L254" s="100"/>
      <c r="M254" s="212" t="s">
        <v>3</v>
      </c>
      <c r="N254" s="163" t="s">
        <v>42</v>
      </c>
      <c r="P254" s="164">
        <f t="shared" si="61"/>
        <v>0</v>
      </c>
      <c r="Q254" s="164">
        <v>0</v>
      </c>
      <c r="R254" s="164">
        <f t="shared" si="62"/>
        <v>0</v>
      </c>
      <c r="S254" s="164">
        <v>0</v>
      </c>
      <c r="T254" s="165">
        <f t="shared" si="63"/>
        <v>0</v>
      </c>
      <c r="AR254" s="166" t="s">
        <v>288</v>
      </c>
      <c r="AT254" s="166" t="s">
        <v>178</v>
      </c>
      <c r="AU254" s="166" t="s">
        <v>79</v>
      </c>
      <c r="AY254" s="92" t="s">
        <v>176</v>
      </c>
      <c r="BE254" s="167">
        <f t="shared" si="64"/>
        <v>0</v>
      </c>
      <c r="BF254" s="167">
        <f t="shared" si="65"/>
        <v>0</v>
      </c>
      <c r="BG254" s="167">
        <f t="shared" si="66"/>
        <v>0</v>
      </c>
      <c r="BH254" s="167">
        <f t="shared" si="67"/>
        <v>0</v>
      </c>
      <c r="BI254" s="167">
        <f t="shared" si="68"/>
        <v>0</v>
      </c>
      <c r="BJ254" s="92" t="s">
        <v>15</v>
      </c>
      <c r="BK254" s="167">
        <f t="shared" si="69"/>
        <v>0</v>
      </c>
      <c r="BL254" s="92" t="s">
        <v>288</v>
      </c>
      <c r="BM254" s="166" t="s">
        <v>3607</v>
      </c>
    </row>
    <row r="255" spans="2:65" s="99" customFormat="1" ht="16.5" customHeight="1">
      <c r="B255" s="100"/>
      <c r="C255" s="206" t="s">
        <v>1298</v>
      </c>
      <c r="D255" s="206" t="s">
        <v>178</v>
      </c>
      <c r="E255" s="207" t="s">
        <v>3608</v>
      </c>
      <c r="F255" s="208" t="s">
        <v>3609</v>
      </c>
      <c r="G255" s="209" t="s">
        <v>249</v>
      </c>
      <c r="H255" s="210">
        <v>2</v>
      </c>
      <c r="I255" s="4"/>
      <c r="J255" s="211">
        <f t="shared" si="60"/>
        <v>0</v>
      </c>
      <c r="K255" s="208" t="s">
        <v>3</v>
      </c>
      <c r="L255" s="100"/>
      <c r="M255" s="212" t="s">
        <v>3</v>
      </c>
      <c r="N255" s="163" t="s">
        <v>42</v>
      </c>
      <c r="P255" s="164">
        <f t="shared" si="61"/>
        <v>0</v>
      </c>
      <c r="Q255" s="164">
        <v>0</v>
      </c>
      <c r="R255" s="164">
        <f t="shared" si="62"/>
        <v>0</v>
      </c>
      <c r="S255" s="164">
        <v>0</v>
      </c>
      <c r="T255" s="165">
        <f t="shared" si="63"/>
        <v>0</v>
      </c>
      <c r="AR255" s="166" t="s">
        <v>288</v>
      </c>
      <c r="AT255" s="166" t="s">
        <v>178</v>
      </c>
      <c r="AU255" s="166" t="s">
        <v>79</v>
      </c>
      <c r="AY255" s="92" t="s">
        <v>176</v>
      </c>
      <c r="BE255" s="167">
        <f t="shared" si="64"/>
        <v>0</v>
      </c>
      <c r="BF255" s="167">
        <f t="shared" si="65"/>
        <v>0</v>
      </c>
      <c r="BG255" s="167">
        <f t="shared" si="66"/>
        <v>0</v>
      </c>
      <c r="BH255" s="167">
        <f t="shared" si="67"/>
        <v>0</v>
      </c>
      <c r="BI255" s="167">
        <f t="shared" si="68"/>
        <v>0</v>
      </c>
      <c r="BJ255" s="92" t="s">
        <v>15</v>
      </c>
      <c r="BK255" s="167">
        <f t="shared" si="69"/>
        <v>0</v>
      </c>
      <c r="BL255" s="92" t="s">
        <v>288</v>
      </c>
      <c r="BM255" s="166" t="s">
        <v>3610</v>
      </c>
    </row>
    <row r="256" spans="2:65" s="99" customFormat="1" ht="49.15" customHeight="1">
      <c r="B256" s="100"/>
      <c r="C256" s="206" t="s">
        <v>1305</v>
      </c>
      <c r="D256" s="206" t="s">
        <v>178</v>
      </c>
      <c r="E256" s="207" t="s">
        <v>3611</v>
      </c>
      <c r="F256" s="208" t="s">
        <v>3612</v>
      </c>
      <c r="G256" s="209" t="s">
        <v>181</v>
      </c>
      <c r="H256" s="210">
        <v>1</v>
      </c>
      <c r="I256" s="4"/>
      <c r="J256" s="211">
        <f t="shared" si="60"/>
        <v>0</v>
      </c>
      <c r="K256" s="208" t="s">
        <v>3</v>
      </c>
      <c r="L256" s="100"/>
      <c r="M256" s="212" t="s">
        <v>3</v>
      </c>
      <c r="N256" s="163" t="s">
        <v>42</v>
      </c>
      <c r="P256" s="164">
        <f t="shared" si="61"/>
        <v>0</v>
      </c>
      <c r="Q256" s="164">
        <v>0</v>
      </c>
      <c r="R256" s="164">
        <f t="shared" si="62"/>
        <v>0</v>
      </c>
      <c r="S256" s="164">
        <v>0</v>
      </c>
      <c r="T256" s="165">
        <f t="shared" si="63"/>
        <v>0</v>
      </c>
      <c r="AR256" s="166" t="s">
        <v>288</v>
      </c>
      <c r="AT256" s="166" t="s">
        <v>178</v>
      </c>
      <c r="AU256" s="166" t="s">
        <v>79</v>
      </c>
      <c r="AY256" s="92" t="s">
        <v>176</v>
      </c>
      <c r="BE256" s="167">
        <f t="shared" si="64"/>
        <v>0</v>
      </c>
      <c r="BF256" s="167">
        <f t="shared" si="65"/>
        <v>0</v>
      </c>
      <c r="BG256" s="167">
        <f t="shared" si="66"/>
        <v>0</v>
      </c>
      <c r="BH256" s="167">
        <f t="shared" si="67"/>
        <v>0</v>
      </c>
      <c r="BI256" s="167">
        <f t="shared" si="68"/>
        <v>0</v>
      </c>
      <c r="BJ256" s="92" t="s">
        <v>15</v>
      </c>
      <c r="BK256" s="167">
        <f t="shared" si="69"/>
        <v>0</v>
      </c>
      <c r="BL256" s="92" t="s">
        <v>288</v>
      </c>
      <c r="BM256" s="166" t="s">
        <v>3613</v>
      </c>
    </row>
    <row r="257" spans="2:65" s="99" customFormat="1" ht="24.2" customHeight="1">
      <c r="B257" s="100"/>
      <c r="C257" s="206" t="s">
        <v>1310</v>
      </c>
      <c r="D257" s="206" t="s">
        <v>178</v>
      </c>
      <c r="E257" s="207" t="s">
        <v>3614</v>
      </c>
      <c r="F257" s="208" t="s">
        <v>3615</v>
      </c>
      <c r="G257" s="209" t="s">
        <v>2707</v>
      </c>
      <c r="H257" s="210">
        <v>18</v>
      </c>
      <c r="I257" s="4"/>
      <c r="J257" s="211">
        <f t="shared" si="60"/>
        <v>0</v>
      </c>
      <c r="K257" s="208" t="s">
        <v>3</v>
      </c>
      <c r="L257" s="100"/>
      <c r="M257" s="212" t="s">
        <v>3</v>
      </c>
      <c r="N257" s="163" t="s">
        <v>42</v>
      </c>
      <c r="P257" s="164">
        <f t="shared" si="61"/>
        <v>0</v>
      </c>
      <c r="Q257" s="164">
        <v>0</v>
      </c>
      <c r="R257" s="164">
        <f t="shared" si="62"/>
        <v>0</v>
      </c>
      <c r="S257" s="164">
        <v>0</v>
      </c>
      <c r="T257" s="165">
        <f t="shared" si="63"/>
        <v>0</v>
      </c>
      <c r="AR257" s="166" t="s">
        <v>288</v>
      </c>
      <c r="AT257" s="166" t="s">
        <v>178</v>
      </c>
      <c r="AU257" s="166" t="s">
        <v>79</v>
      </c>
      <c r="AY257" s="92" t="s">
        <v>176</v>
      </c>
      <c r="BE257" s="167">
        <f t="shared" si="64"/>
        <v>0</v>
      </c>
      <c r="BF257" s="167">
        <f t="shared" si="65"/>
        <v>0</v>
      </c>
      <c r="BG257" s="167">
        <f t="shared" si="66"/>
        <v>0</v>
      </c>
      <c r="BH257" s="167">
        <f t="shared" si="67"/>
        <v>0</v>
      </c>
      <c r="BI257" s="167">
        <f t="shared" si="68"/>
        <v>0</v>
      </c>
      <c r="BJ257" s="92" t="s">
        <v>15</v>
      </c>
      <c r="BK257" s="167">
        <f t="shared" si="69"/>
        <v>0</v>
      </c>
      <c r="BL257" s="92" t="s">
        <v>288</v>
      </c>
      <c r="BM257" s="166" t="s">
        <v>3616</v>
      </c>
    </row>
    <row r="258" spans="2:63" s="151" customFormat="1" ht="22.9" customHeight="1">
      <c r="B258" s="152"/>
      <c r="D258" s="153" t="s">
        <v>70</v>
      </c>
      <c r="E258" s="161" t="s">
        <v>3617</v>
      </c>
      <c r="F258" s="161" t="s">
        <v>3618</v>
      </c>
      <c r="I258" s="3"/>
      <c r="J258" s="162">
        <f>BK258</f>
        <v>0</v>
      </c>
      <c r="L258" s="152"/>
      <c r="M258" s="156"/>
      <c r="P258" s="157">
        <f>SUM(P259:P260)</f>
        <v>0</v>
      </c>
      <c r="R258" s="157">
        <f>SUM(R259:R260)</f>
        <v>0</v>
      </c>
      <c r="T258" s="158">
        <f>SUM(T259:T260)</f>
        <v>0</v>
      </c>
      <c r="AR258" s="153" t="s">
        <v>79</v>
      </c>
      <c r="AT258" s="159" t="s">
        <v>70</v>
      </c>
      <c r="AU258" s="159" t="s">
        <v>15</v>
      </c>
      <c r="AY258" s="153" t="s">
        <v>176</v>
      </c>
      <c r="BK258" s="160">
        <f>SUM(BK259:BK260)</f>
        <v>0</v>
      </c>
    </row>
    <row r="259" spans="2:65" s="99" customFormat="1" ht="16.5" customHeight="1">
      <c r="B259" s="100"/>
      <c r="C259" s="206" t="s">
        <v>1316</v>
      </c>
      <c r="D259" s="206" t="s">
        <v>178</v>
      </c>
      <c r="E259" s="207" t="s">
        <v>3619</v>
      </c>
      <c r="F259" s="208" t="s">
        <v>3620</v>
      </c>
      <c r="G259" s="209" t="s">
        <v>181</v>
      </c>
      <c r="H259" s="210">
        <v>500</v>
      </c>
      <c r="I259" s="4"/>
      <c r="J259" s="211">
        <f>ROUND(I259*H259,2)</f>
        <v>0</v>
      </c>
      <c r="K259" s="208" t="s">
        <v>3</v>
      </c>
      <c r="L259" s="100"/>
      <c r="M259" s="212" t="s">
        <v>3</v>
      </c>
      <c r="N259" s="163" t="s">
        <v>42</v>
      </c>
      <c r="P259" s="164">
        <f>O259*H259</f>
        <v>0</v>
      </c>
      <c r="Q259" s="164">
        <v>0</v>
      </c>
      <c r="R259" s="164">
        <f>Q259*H259</f>
        <v>0</v>
      </c>
      <c r="S259" s="164">
        <v>0</v>
      </c>
      <c r="T259" s="165">
        <f>S259*H259</f>
        <v>0</v>
      </c>
      <c r="AR259" s="166" t="s">
        <v>288</v>
      </c>
      <c r="AT259" s="166" t="s">
        <v>178</v>
      </c>
      <c r="AU259" s="166" t="s">
        <v>79</v>
      </c>
      <c r="AY259" s="92" t="s">
        <v>176</v>
      </c>
      <c r="BE259" s="167">
        <f>IF(N259="základní",J259,0)</f>
        <v>0</v>
      </c>
      <c r="BF259" s="167">
        <f>IF(N259="snížená",J259,0)</f>
        <v>0</v>
      </c>
      <c r="BG259" s="167">
        <f>IF(N259="zákl. přenesená",J259,0)</f>
        <v>0</v>
      </c>
      <c r="BH259" s="167">
        <f>IF(N259="sníž. přenesená",J259,0)</f>
        <v>0</v>
      </c>
      <c r="BI259" s="167">
        <f>IF(N259="nulová",J259,0)</f>
        <v>0</v>
      </c>
      <c r="BJ259" s="92" t="s">
        <v>15</v>
      </c>
      <c r="BK259" s="167">
        <f>ROUND(I259*H259,2)</f>
        <v>0</v>
      </c>
      <c r="BL259" s="92" t="s">
        <v>288</v>
      </c>
      <c r="BM259" s="166" t="s">
        <v>3621</v>
      </c>
    </row>
    <row r="260" spans="2:65" s="99" customFormat="1" ht="16.5" customHeight="1">
      <c r="B260" s="100"/>
      <c r="C260" s="206" t="s">
        <v>1319</v>
      </c>
      <c r="D260" s="206" t="s">
        <v>178</v>
      </c>
      <c r="E260" s="207" t="s">
        <v>3622</v>
      </c>
      <c r="F260" s="208" t="s">
        <v>3623</v>
      </c>
      <c r="G260" s="209" t="s">
        <v>181</v>
      </c>
      <c r="H260" s="210">
        <v>200</v>
      </c>
      <c r="I260" s="4"/>
      <c r="J260" s="211">
        <f>ROUND(I260*H260,2)</f>
        <v>0</v>
      </c>
      <c r="K260" s="208" t="s">
        <v>3</v>
      </c>
      <c r="L260" s="100"/>
      <c r="M260" s="220" t="s">
        <v>3</v>
      </c>
      <c r="N260" s="221" t="s">
        <v>42</v>
      </c>
      <c r="O260" s="203"/>
      <c r="P260" s="222">
        <f>O260*H260</f>
        <v>0</v>
      </c>
      <c r="Q260" s="222">
        <v>0</v>
      </c>
      <c r="R260" s="222">
        <f>Q260*H260</f>
        <v>0</v>
      </c>
      <c r="S260" s="222">
        <v>0</v>
      </c>
      <c r="T260" s="223">
        <f>S260*H260</f>
        <v>0</v>
      </c>
      <c r="AR260" s="166" t="s">
        <v>288</v>
      </c>
      <c r="AT260" s="166" t="s">
        <v>178</v>
      </c>
      <c r="AU260" s="166" t="s">
        <v>79</v>
      </c>
      <c r="AY260" s="92" t="s">
        <v>176</v>
      </c>
      <c r="BE260" s="167">
        <f>IF(N260="základní",J260,0)</f>
        <v>0</v>
      </c>
      <c r="BF260" s="167">
        <f>IF(N260="snížená",J260,0)</f>
        <v>0</v>
      </c>
      <c r="BG260" s="167">
        <f>IF(N260="zákl. přenesená",J260,0)</f>
        <v>0</v>
      </c>
      <c r="BH260" s="167">
        <f>IF(N260="sníž. přenesená",J260,0)</f>
        <v>0</v>
      </c>
      <c r="BI260" s="167">
        <f>IF(N260="nulová",J260,0)</f>
        <v>0</v>
      </c>
      <c r="BJ260" s="92" t="s">
        <v>15</v>
      </c>
      <c r="BK260" s="167">
        <f>ROUND(I260*H260,2)</f>
        <v>0</v>
      </c>
      <c r="BL260" s="92" t="s">
        <v>288</v>
      </c>
      <c r="BM260" s="166" t="s">
        <v>3624</v>
      </c>
    </row>
    <row r="261" spans="2:12" s="99" customFormat="1" ht="6.95" customHeight="1">
      <c r="B261" s="119"/>
      <c r="C261" s="120"/>
      <c r="D261" s="120"/>
      <c r="E261" s="120"/>
      <c r="F261" s="120"/>
      <c r="G261" s="120"/>
      <c r="H261" s="120"/>
      <c r="I261" s="120"/>
      <c r="J261" s="120"/>
      <c r="K261" s="120"/>
      <c r="L261" s="100"/>
    </row>
  </sheetData>
  <sheetProtection algorithmName="SHA-512" hashValue="ZnfeqmcyarL0ZUpzRWigmlV94kE6lLGIv57xuxhwF3CNPw52qRLOaBiuulU9wAPHw1Bf622vHKPDyH/v6rcYvg==" saltValue="Tj3NDuVrerJzcOVCqVw/xA==" spinCount="100000" sheet="1" objects="1" scenarios="1"/>
  <autoFilter ref="C95:K260"/>
  <mergeCells count="12">
    <mergeCell ref="E88:H88"/>
    <mergeCell ref="L2:V2"/>
    <mergeCell ref="E50:H50"/>
    <mergeCell ref="E52:H52"/>
    <mergeCell ref="E54:H54"/>
    <mergeCell ref="E84:H84"/>
    <mergeCell ref="E86:H8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722"/>
  <sheetViews>
    <sheetView showGridLines="0" workbookViewId="0" topLeftCell="A127">
      <selection activeCell="J144" sqref="J144"/>
    </sheetView>
  </sheetViews>
  <sheetFormatPr defaultColWidth="9.140625" defaultRowHeight="12"/>
  <cols>
    <col min="1" max="1" width="8.28125" style="91" customWidth="1"/>
    <col min="2" max="2" width="1.1484375" style="91" customWidth="1"/>
    <col min="3" max="3" width="4.140625" style="91" customWidth="1"/>
    <col min="4" max="4" width="4.28125" style="91" customWidth="1"/>
    <col min="5" max="5" width="17.140625" style="91" customWidth="1"/>
    <col min="6" max="6" width="50.8515625" style="91" customWidth="1"/>
    <col min="7" max="7" width="7.421875" style="91" customWidth="1"/>
    <col min="8" max="8" width="14.00390625" style="91" customWidth="1"/>
    <col min="9" max="9" width="15.8515625" style="91" customWidth="1"/>
    <col min="10" max="11" width="22.28125" style="91" customWidth="1"/>
    <col min="12" max="12" width="9.28125" style="91" customWidth="1"/>
    <col min="13" max="13" width="10.8515625" style="91" hidden="1" customWidth="1"/>
    <col min="14" max="14" width="9.28125" style="91" hidden="1" customWidth="1"/>
    <col min="15" max="20" width="14.140625" style="91" hidden="1" customWidth="1"/>
    <col min="21" max="21" width="16.28125" style="91" hidden="1" customWidth="1"/>
    <col min="22" max="22" width="12.28125" style="91" customWidth="1"/>
    <col min="23" max="23" width="16.28125" style="91" customWidth="1"/>
    <col min="24" max="24" width="12.28125" style="91" customWidth="1"/>
    <col min="25" max="25" width="15.00390625" style="91" customWidth="1"/>
    <col min="26" max="26" width="11.00390625" style="91" customWidth="1"/>
    <col min="27" max="27" width="15.00390625" style="91" customWidth="1"/>
    <col min="28" max="28" width="16.28125" style="91" customWidth="1"/>
    <col min="29" max="29" width="11.00390625" style="91" customWidth="1"/>
    <col min="30" max="30" width="15.00390625" style="91" customWidth="1"/>
    <col min="31" max="31" width="16.28125" style="91" customWidth="1"/>
    <col min="32" max="43" width="9.28125" style="91" customWidth="1"/>
    <col min="44" max="65" width="9.28125" style="91" hidden="1" customWidth="1"/>
    <col min="66" max="16384" width="9.28125" style="91" customWidth="1"/>
  </cols>
  <sheetData>
    <row r="1" ht="12"/>
    <row r="2" spans="12:46" ht="36.95" customHeight="1">
      <c r="L2" s="285" t="s">
        <v>6</v>
      </c>
      <c r="M2" s="286"/>
      <c r="N2" s="286"/>
      <c r="O2" s="286"/>
      <c r="P2" s="286"/>
      <c r="Q2" s="286"/>
      <c r="R2" s="286"/>
      <c r="S2" s="286"/>
      <c r="T2" s="286"/>
      <c r="U2" s="286"/>
      <c r="V2" s="286"/>
      <c r="AT2" s="92" t="s">
        <v>96</v>
      </c>
    </row>
    <row r="3" spans="2:46" ht="6.95" customHeight="1">
      <c r="B3" s="93"/>
      <c r="C3" s="94"/>
      <c r="D3" s="94"/>
      <c r="E3" s="94"/>
      <c r="F3" s="94"/>
      <c r="G3" s="94"/>
      <c r="H3" s="94"/>
      <c r="I3" s="94"/>
      <c r="J3" s="94"/>
      <c r="K3" s="94"/>
      <c r="L3" s="95"/>
      <c r="AT3" s="92" t="s">
        <v>79</v>
      </c>
    </row>
    <row r="4" spans="2:46" ht="24.95" customHeight="1">
      <c r="B4" s="95"/>
      <c r="D4" s="96" t="s">
        <v>121</v>
      </c>
      <c r="L4" s="95"/>
      <c r="M4" s="97" t="s">
        <v>11</v>
      </c>
      <c r="AT4" s="92" t="s">
        <v>4</v>
      </c>
    </row>
    <row r="5" spans="2:12" ht="6.95" customHeight="1">
      <c r="B5" s="95"/>
      <c r="L5" s="95"/>
    </row>
    <row r="6" spans="2:12" ht="12" customHeight="1">
      <c r="B6" s="95"/>
      <c r="D6" s="98" t="s">
        <v>17</v>
      </c>
      <c r="L6" s="95"/>
    </row>
    <row r="7" spans="2:12" ht="16.5" customHeight="1">
      <c r="B7" s="95"/>
      <c r="E7" s="321" t="str">
        <f>'Rekapitulace stavby'!K6</f>
        <v>Infekce Nemocnice Tábor, a.s.</v>
      </c>
      <c r="F7" s="322"/>
      <c r="G7" s="322"/>
      <c r="H7" s="322"/>
      <c r="L7" s="95"/>
    </row>
    <row r="8" spans="2:12" ht="12" customHeight="1">
      <c r="B8" s="95"/>
      <c r="D8" s="98" t="s">
        <v>122</v>
      </c>
      <c r="L8" s="95"/>
    </row>
    <row r="9" spans="2:12" s="99" customFormat="1" ht="16.5" customHeight="1">
      <c r="B9" s="100"/>
      <c r="E9" s="321" t="s">
        <v>123</v>
      </c>
      <c r="F9" s="320"/>
      <c r="G9" s="320"/>
      <c r="H9" s="320"/>
      <c r="L9" s="100"/>
    </row>
    <row r="10" spans="2:12" s="99" customFormat="1" ht="12" customHeight="1">
      <c r="B10" s="100"/>
      <c r="D10" s="98" t="s">
        <v>124</v>
      </c>
      <c r="L10" s="100"/>
    </row>
    <row r="11" spans="2:12" s="99" customFormat="1" ht="16.5" customHeight="1">
      <c r="B11" s="100"/>
      <c r="E11" s="316" t="s">
        <v>3625</v>
      </c>
      <c r="F11" s="320"/>
      <c r="G11" s="320"/>
      <c r="H11" s="320"/>
      <c r="L11" s="100"/>
    </row>
    <row r="12" spans="2:12" s="99" customFormat="1" ht="12">
      <c r="B12" s="100"/>
      <c r="L12" s="100"/>
    </row>
    <row r="13" spans="2:12" s="99" customFormat="1" ht="12" customHeight="1">
      <c r="B13" s="100"/>
      <c r="D13" s="98" t="s">
        <v>19</v>
      </c>
      <c r="F13" s="101" t="s">
        <v>3</v>
      </c>
      <c r="I13" s="98" t="s">
        <v>20</v>
      </c>
      <c r="J13" s="101" t="s">
        <v>3</v>
      </c>
      <c r="L13" s="100"/>
    </row>
    <row r="14" spans="2:12" s="99" customFormat="1" ht="12" customHeight="1">
      <c r="B14" s="100"/>
      <c r="D14" s="98" t="s">
        <v>21</v>
      </c>
      <c r="F14" s="101" t="s">
        <v>22</v>
      </c>
      <c r="I14" s="98" t="s">
        <v>23</v>
      </c>
      <c r="J14" s="102" t="str">
        <f>'Rekapitulace stavby'!AN8</f>
        <v>12. 4. 2023</v>
      </c>
      <c r="L14" s="100"/>
    </row>
    <row r="15" spans="2:12" s="99" customFormat="1" ht="10.9" customHeight="1">
      <c r="B15" s="100"/>
      <c r="L15" s="100"/>
    </row>
    <row r="16" spans="2:12" s="99" customFormat="1" ht="12" customHeight="1">
      <c r="B16" s="100"/>
      <c r="D16" s="98" t="s">
        <v>25</v>
      </c>
      <c r="I16" s="98" t="s">
        <v>26</v>
      </c>
      <c r="J16" s="101" t="str">
        <f>IF('Rekapitulace stavby'!AN10="","",'Rekapitulace stavby'!AN10)</f>
        <v/>
      </c>
      <c r="L16" s="100"/>
    </row>
    <row r="17" spans="2:12" s="99" customFormat="1" ht="18" customHeight="1">
      <c r="B17" s="100"/>
      <c r="E17" s="101" t="str">
        <f>IF('Rekapitulace stavby'!E11="","",'Rekapitulace stavby'!E11)</f>
        <v>Nemocnice Tábor, a.s.</v>
      </c>
      <c r="I17" s="98" t="s">
        <v>28</v>
      </c>
      <c r="J17" s="101" t="str">
        <f>IF('Rekapitulace stavby'!AN11="","",'Rekapitulace stavby'!AN11)</f>
        <v/>
      </c>
      <c r="L17" s="100"/>
    </row>
    <row r="18" spans="2:12" s="99" customFormat="1" ht="6.95" customHeight="1">
      <c r="B18" s="100"/>
      <c r="L18" s="100"/>
    </row>
    <row r="19" spans="2:12" s="99" customFormat="1" ht="12" customHeight="1">
      <c r="B19" s="100"/>
      <c r="D19" s="98" t="s">
        <v>29</v>
      </c>
      <c r="I19" s="98" t="s">
        <v>26</v>
      </c>
      <c r="J19" s="205" t="str">
        <f>'Rekapitulace stavby'!AN13</f>
        <v>Vyplň údaj</v>
      </c>
      <c r="L19" s="100"/>
    </row>
    <row r="20" spans="2:12" s="99" customFormat="1" ht="18" customHeight="1">
      <c r="B20" s="100"/>
      <c r="E20" s="324" t="str">
        <f>'Rekapitulace stavby'!E14</f>
        <v>Vyplň údaj</v>
      </c>
      <c r="F20" s="306"/>
      <c r="G20" s="306"/>
      <c r="H20" s="306"/>
      <c r="I20" s="98" t="s">
        <v>28</v>
      </c>
      <c r="J20" s="205" t="str">
        <f>'Rekapitulace stavby'!AN14</f>
        <v>Vyplň údaj</v>
      </c>
      <c r="L20" s="100"/>
    </row>
    <row r="21" spans="2:12" s="99" customFormat="1" ht="6.95" customHeight="1">
      <c r="B21" s="100"/>
      <c r="L21" s="100"/>
    </row>
    <row r="22" spans="2:12" s="99" customFormat="1" ht="12" customHeight="1">
      <c r="B22" s="100"/>
      <c r="D22" s="98" t="s">
        <v>31</v>
      </c>
      <c r="I22" s="98" t="s">
        <v>26</v>
      </c>
      <c r="J22" s="101" t="str">
        <f>IF('Rekapitulace stavby'!AN16="","",'Rekapitulace stavby'!AN16)</f>
        <v/>
      </c>
      <c r="L22" s="100"/>
    </row>
    <row r="23" spans="2:12" s="99" customFormat="1" ht="18" customHeight="1">
      <c r="B23" s="100"/>
      <c r="E23" s="101" t="str">
        <f>IF('Rekapitulace stavby'!E17="","",'Rekapitulace stavby'!E17)</f>
        <v>AGP nova spol. s r.o.</v>
      </c>
      <c r="I23" s="98" t="s">
        <v>28</v>
      </c>
      <c r="J23" s="101" t="str">
        <f>IF('Rekapitulace stavby'!AN17="","",'Rekapitulace stavby'!AN17)</f>
        <v/>
      </c>
      <c r="L23" s="100"/>
    </row>
    <row r="24" spans="2:12" s="99" customFormat="1" ht="6.95" customHeight="1">
      <c r="B24" s="100"/>
      <c r="L24" s="100"/>
    </row>
    <row r="25" spans="2:12" s="99" customFormat="1" ht="12" customHeight="1">
      <c r="B25" s="100"/>
      <c r="D25" s="98" t="s">
        <v>34</v>
      </c>
      <c r="I25" s="98" t="s">
        <v>26</v>
      </c>
      <c r="J25" s="101" t="str">
        <f>IF('Rekapitulace stavby'!AN19="","",'Rekapitulace stavby'!AN19)</f>
        <v/>
      </c>
      <c r="L25" s="100"/>
    </row>
    <row r="26" spans="2:12" s="99" customFormat="1" ht="18" customHeight="1">
      <c r="B26" s="100"/>
      <c r="E26" s="101" t="str">
        <f>IF('Rekapitulace stavby'!E20="","",'Rekapitulace stavby'!E20)</f>
        <v xml:space="preserve"> </v>
      </c>
      <c r="I26" s="98" t="s">
        <v>28</v>
      </c>
      <c r="J26" s="101" t="str">
        <f>IF('Rekapitulace stavby'!AN20="","",'Rekapitulace stavby'!AN20)</f>
        <v/>
      </c>
      <c r="L26" s="100"/>
    </row>
    <row r="27" spans="2:12" s="99" customFormat="1" ht="6.95" customHeight="1">
      <c r="B27" s="100"/>
      <c r="L27" s="100"/>
    </row>
    <row r="28" spans="2:12" s="99" customFormat="1" ht="12" customHeight="1">
      <c r="B28" s="100"/>
      <c r="D28" s="98" t="s">
        <v>35</v>
      </c>
      <c r="L28" s="100"/>
    </row>
    <row r="29" spans="2:12" s="103" customFormat="1" ht="16.5" customHeight="1">
      <c r="B29" s="104"/>
      <c r="E29" s="310" t="s">
        <v>3</v>
      </c>
      <c r="F29" s="310"/>
      <c r="G29" s="310"/>
      <c r="H29" s="310"/>
      <c r="L29" s="104"/>
    </row>
    <row r="30" spans="2:12" s="99" customFormat="1" ht="6.95" customHeight="1">
      <c r="B30" s="100"/>
      <c r="L30" s="100"/>
    </row>
    <row r="31" spans="2:12" s="99" customFormat="1" ht="6.95" customHeight="1">
      <c r="B31" s="100"/>
      <c r="D31" s="105"/>
      <c r="E31" s="105"/>
      <c r="F31" s="105"/>
      <c r="G31" s="105"/>
      <c r="H31" s="105"/>
      <c r="I31" s="105"/>
      <c r="J31" s="105"/>
      <c r="K31" s="105"/>
      <c r="L31" s="100"/>
    </row>
    <row r="32" spans="2:12" s="99" customFormat="1" ht="25.35" customHeight="1">
      <c r="B32" s="100"/>
      <c r="D32" s="106" t="s">
        <v>37</v>
      </c>
      <c r="J32" s="107">
        <f>ROUND(J140,2)</f>
        <v>0</v>
      </c>
      <c r="L32" s="100"/>
    </row>
    <row r="33" spans="2:12" s="99" customFormat="1" ht="6.95" customHeight="1">
      <c r="B33" s="100"/>
      <c r="D33" s="105"/>
      <c r="E33" s="105"/>
      <c r="F33" s="105"/>
      <c r="G33" s="105"/>
      <c r="H33" s="105"/>
      <c r="I33" s="105"/>
      <c r="J33" s="105"/>
      <c r="K33" s="105"/>
      <c r="L33" s="100"/>
    </row>
    <row r="34" spans="2:12" s="99" customFormat="1" ht="14.45" customHeight="1">
      <c r="B34" s="100"/>
      <c r="F34" s="108" t="s">
        <v>39</v>
      </c>
      <c r="I34" s="108" t="s">
        <v>38</v>
      </c>
      <c r="J34" s="108" t="s">
        <v>40</v>
      </c>
      <c r="L34" s="100"/>
    </row>
    <row r="35" spans="2:12" s="99" customFormat="1" ht="14.45" customHeight="1">
      <c r="B35" s="100"/>
      <c r="D35" s="109" t="s">
        <v>41</v>
      </c>
      <c r="E35" s="98" t="s">
        <v>42</v>
      </c>
      <c r="F35" s="110">
        <f>ROUND((SUM(BE140:BE721)),2)</f>
        <v>0</v>
      </c>
      <c r="I35" s="111">
        <v>0.21</v>
      </c>
      <c r="J35" s="110">
        <f>ROUND(((SUM(BE140:BE721))*I35),2)</f>
        <v>0</v>
      </c>
      <c r="L35" s="100"/>
    </row>
    <row r="36" spans="2:12" s="99" customFormat="1" ht="14.45" customHeight="1">
      <c r="B36" s="100"/>
      <c r="E36" s="98" t="s">
        <v>43</v>
      </c>
      <c r="F36" s="110">
        <f>ROUND((SUM(BF140:BF721)),2)</f>
        <v>0</v>
      </c>
      <c r="I36" s="111">
        <v>0.15</v>
      </c>
      <c r="J36" s="110">
        <f>ROUND(((SUM(BF140:BF721))*I36),2)</f>
        <v>0</v>
      </c>
      <c r="L36" s="100"/>
    </row>
    <row r="37" spans="2:12" s="99" customFormat="1" ht="14.45" customHeight="1" hidden="1">
      <c r="B37" s="100"/>
      <c r="E37" s="98" t="s">
        <v>44</v>
      </c>
      <c r="F37" s="110">
        <f>ROUND((SUM(BG140:BG721)),2)</f>
        <v>0</v>
      </c>
      <c r="I37" s="111">
        <v>0.21</v>
      </c>
      <c r="J37" s="110">
        <f>0</f>
        <v>0</v>
      </c>
      <c r="L37" s="100"/>
    </row>
    <row r="38" spans="2:12" s="99" customFormat="1" ht="14.45" customHeight="1" hidden="1">
      <c r="B38" s="100"/>
      <c r="E38" s="98" t="s">
        <v>45</v>
      </c>
      <c r="F38" s="110">
        <f>ROUND((SUM(BH140:BH721)),2)</f>
        <v>0</v>
      </c>
      <c r="I38" s="111">
        <v>0.15</v>
      </c>
      <c r="J38" s="110">
        <f>0</f>
        <v>0</v>
      </c>
      <c r="L38" s="100"/>
    </row>
    <row r="39" spans="2:12" s="99" customFormat="1" ht="14.45" customHeight="1" hidden="1">
      <c r="B39" s="100"/>
      <c r="E39" s="98" t="s">
        <v>46</v>
      </c>
      <c r="F39" s="110">
        <f>ROUND((SUM(BI140:BI721)),2)</f>
        <v>0</v>
      </c>
      <c r="I39" s="111">
        <v>0</v>
      </c>
      <c r="J39" s="110">
        <f>0</f>
        <v>0</v>
      </c>
      <c r="L39" s="100"/>
    </row>
    <row r="40" spans="2:12" s="99" customFormat="1" ht="6.95" customHeight="1">
      <c r="B40" s="100"/>
      <c r="L40" s="100"/>
    </row>
    <row r="41" spans="2:12" s="99" customFormat="1" ht="25.35" customHeight="1">
      <c r="B41" s="100"/>
      <c r="C41" s="112"/>
      <c r="D41" s="113" t="s">
        <v>47</v>
      </c>
      <c r="E41" s="114"/>
      <c r="F41" s="114"/>
      <c r="G41" s="115" t="s">
        <v>48</v>
      </c>
      <c r="H41" s="116" t="s">
        <v>49</v>
      </c>
      <c r="I41" s="114"/>
      <c r="J41" s="117">
        <f>SUM(J32:J39)</f>
        <v>0</v>
      </c>
      <c r="K41" s="118"/>
      <c r="L41" s="100"/>
    </row>
    <row r="42" spans="2:12" s="99" customFormat="1" ht="14.45" customHeight="1">
      <c r="B42" s="119"/>
      <c r="C42" s="120"/>
      <c r="D42" s="120"/>
      <c r="E42" s="120"/>
      <c r="F42" s="120"/>
      <c r="G42" s="120"/>
      <c r="H42" s="120"/>
      <c r="I42" s="120"/>
      <c r="J42" s="120"/>
      <c r="K42" s="120"/>
      <c r="L42" s="100"/>
    </row>
    <row r="46" spans="2:12" s="99" customFormat="1" ht="6.95" customHeight="1">
      <c r="B46" s="121"/>
      <c r="C46" s="122"/>
      <c r="D46" s="122"/>
      <c r="E46" s="122"/>
      <c r="F46" s="122"/>
      <c r="G46" s="122"/>
      <c r="H46" s="122"/>
      <c r="I46" s="122"/>
      <c r="J46" s="122"/>
      <c r="K46" s="122"/>
      <c r="L46" s="100"/>
    </row>
    <row r="47" spans="2:12" s="99" customFormat="1" ht="24.95" customHeight="1">
      <c r="B47" s="100"/>
      <c r="C47" s="96" t="s">
        <v>126</v>
      </c>
      <c r="L47" s="100"/>
    </row>
    <row r="48" spans="2:12" s="99" customFormat="1" ht="6.95" customHeight="1">
      <c r="B48" s="100"/>
      <c r="L48" s="100"/>
    </row>
    <row r="49" spans="2:12" s="99" customFormat="1" ht="12" customHeight="1">
      <c r="B49" s="100"/>
      <c r="C49" s="98" t="s">
        <v>17</v>
      </c>
      <c r="L49" s="100"/>
    </row>
    <row r="50" spans="2:12" s="99" customFormat="1" ht="16.5" customHeight="1">
      <c r="B50" s="100"/>
      <c r="E50" s="321" t="str">
        <f>E7</f>
        <v>Infekce Nemocnice Tábor, a.s.</v>
      </c>
      <c r="F50" s="322"/>
      <c r="G50" s="322"/>
      <c r="H50" s="322"/>
      <c r="L50" s="100"/>
    </row>
    <row r="51" spans="2:12" ht="12" customHeight="1">
      <c r="B51" s="95"/>
      <c r="C51" s="98" t="s">
        <v>122</v>
      </c>
      <c r="L51" s="95"/>
    </row>
    <row r="52" spans="2:12" s="99" customFormat="1" ht="16.5" customHeight="1">
      <c r="B52" s="100"/>
      <c r="E52" s="321" t="s">
        <v>123</v>
      </c>
      <c r="F52" s="320"/>
      <c r="G52" s="320"/>
      <c r="H52" s="320"/>
      <c r="L52" s="100"/>
    </row>
    <row r="53" spans="2:12" s="99" customFormat="1" ht="12" customHeight="1">
      <c r="B53" s="100"/>
      <c r="C53" s="98" t="s">
        <v>124</v>
      </c>
      <c r="L53" s="100"/>
    </row>
    <row r="54" spans="2:12" s="99" customFormat="1" ht="16.5" customHeight="1">
      <c r="B54" s="100"/>
      <c r="E54" s="316" t="str">
        <f>E11</f>
        <v>D.1.4.5 - Elektroinstalace slaboproud</v>
      </c>
      <c r="F54" s="320"/>
      <c r="G54" s="320"/>
      <c r="H54" s="320"/>
      <c r="L54" s="100"/>
    </row>
    <row r="55" spans="2:12" s="99" customFormat="1" ht="6.95" customHeight="1">
      <c r="B55" s="100"/>
      <c r="L55" s="100"/>
    </row>
    <row r="56" spans="2:12" s="99" customFormat="1" ht="12" customHeight="1">
      <c r="B56" s="100"/>
      <c r="C56" s="98" t="s">
        <v>21</v>
      </c>
      <c r="F56" s="101" t="str">
        <f>F14</f>
        <v xml:space="preserve"> </v>
      </c>
      <c r="I56" s="98" t="s">
        <v>23</v>
      </c>
      <c r="J56" s="102" t="str">
        <f>IF(J14="","",J14)</f>
        <v>12. 4. 2023</v>
      </c>
      <c r="L56" s="100"/>
    </row>
    <row r="57" spans="2:12" s="99" customFormat="1" ht="6.95" customHeight="1">
      <c r="B57" s="100"/>
      <c r="L57" s="100"/>
    </row>
    <row r="58" spans="2:12" s="99" customFormat="1" ht="15.2" customHeight="1">
      <c r="B58" s="100"/>
      <c r="C58" s="98" t="s">
        <v>25</v>
      </c>
      <c r="F58" s="101" t="str">
        <f>E17</f>
        <v>Nemocnice Tábor, a.s.</v>
      </c>
      <c r="I58" s="98" t="s">
        <v>31</v>
      </c>
      <c r="J58" s="123" t="str">
        <f>E23</f>
        <v>AGP nova spol. s r.o.</v>
      </c>
      <c r="L58" s="100"/>
    </row>
    <row r="59" spans="2:12" s="99" customFormat="1" ht="15.2" customHeight="1">
      <c r="B59" s="100"/>
      <c r="C59" s="98" t="s">
        <v>29</v>
      </c>
      <c r="F59" s="101" t="str">
        <f>IF(E20="","",E20)</f>
        <v>Vyplň údaj</v>
      </c>
      <c r="I59" s="98" t="s">
        <v>34</v>
      </c>
      <c r="J59" s="123" t="str">
        <f>E26</f>
        <v xml:space="preserve"> </v>
      </c>
      <c r="L59" s="100"/>
    </row>
    <row r="60" spans="2:12" s="99" customFormat="1" ht="10.35" customHeight="1">
      <c r="B60" s="100"/>
      <c r="L60" s="100"/>
    </row>
    <row r="61" spans="2:12" s="99" customFormat="1" ht="29.25" customHeight="1">
      <c r="B61" s="100"/>
      <c r="C61" s="124" t="s">
        <v>127</v>
      </c>
      <c r="D61" s="112"/>
      <c r="E61" s="112"/>
      <c r="F61" s="112"/>
      <c r="G61" s="112"/>
      <c r="H61" s="112"/>
      <c r="I61" s="112"/>
      <c r="J61" s="125" t="s">
        <v>128</v>
      </c>
      <c r="K61" s="112"/>
      <c r="L61" s="100"/>
    </row>
    <row r="62" spans="2:12" s="99" customFormat="1" ht="10.35" customHeight="1">
      <c r="B62" s="100"/>
      <c r="L62" s="100"/>
    </row>
    <row r="63" spans="2:47" s="99" customFormat="1" ht="22.9" customHeight="1">
      <c r="B63" s="100"/>
      <c r="C63" s="126" t="s">
        <v>69</v>
      </c>
      <c r="J63" s="107">
        <f>J140</f>
        <v>0</v>
      </c>
      <c r="L63" s="100"/>
      <c r="AU63" s="92" t="s">
        <v>129</v>
      </c>
    </row>
    <row r="64" spans="2:12" s="127" customFormat="1" ht="24.95" customHeight="1">
      <c r="B64" s="128"/>
      <c r="D64" s="129" t="s">
        <v>130</v>
      </c>
      <c r="E64" s="130"/>
      <c r="F64" s="130"/>
      <c r="G64" s="130"/>
      <c r="H64" s="130"/>
      <c r="I64" s="130"/>
      <c r="J64" s="131">
        <f>J141</f>
        <v>0</v>
      </c>
      <c r="L64" s="128"/>
    </row>
    <row r="65" spans="2:12" s="132" customFormat="1" ht="19.9" customHeight="1">
      <c r="B65" s="133"/>
      <c r="D65" s="134" t="s">
        <v>3626</v>
      </c>
      <c r="E65" s="135"/>
      <c r="F65" s="135"/>
      <c r="G65" s="135"/>
      <c r="H65" s="135"/>
      <c r="I65" s="135"/>
      <c r="J65" s="136">
        <f>J142</f>
        <v>0</v>
      </c>
      <c r="L65" s="133"/>
    </row>
    <row r="66" spans="2:12" s="132" customFormat="1" ht="14.85" customHeight="1">
      <c r="B66" s="133"/>
      <c r="D66" s="134" t="s">
        <v>3627</v>
      </c>
      <c r="E66" s="135"/>
      <c r="F66" s="135"/>
      <c r="G66" s="135"/>
      <c r="H66" s="135"/>
      <c r="I66" s="135"/>
      <c r="J66" s="136">
        <f>J143</f>
        <v>0</v>
      </c>
      <c r="L66" s="133"/>
    </row>
    <row r="67" spans="2:12" s="132" customFormat="1" ht="14.85" customHeight="1">
      <c r="B67" s="133"/>
      <c r="D67" s="134" t="s">
        <v>3628</v>
      </c>
      <c r="E67" s="135"/>
      <c r="F67" s="135"/>
      <c r="G67" s="135"/>
      <c r="H67" s="135"/>
      <c r="I67" s="135"/>
      <c r="J67" s="136">
        <f>J163</f>
        <v>0</v>
      </c>
      <c r="L67" s="133"/>
    </row>
    <row r="68" spans="2:12" s="132" customFormat="1" ht="14.85" customHeight="1">
      <c r="B68" s="133"/>
      <c r="D68" s="134" t="s">
        <v>3629</v>
      </c>
      <c r="E68" s="135"/>
      <c r="F68" s="135"/>
      <c r="G68" s="135"/>
      <c r="H68" s="135"/>
      <c r="I68" s="135"/>
      <c r="J68" s="136">
        <f>J186</f>
        <v>0</v>
      </c>
      <c r="L68" s="133"/>
    </row>
    <row r="69" spans="2:12" s="132" customFormat="1" ht="14.85" customHeight="1">
      <c r="B69" s="133"/>
      <c r="D69" s="134" t="s">
        <v>3630</v>
      </c>
      <c r="E69" s="135"/>
      <c r="F69" s="135"/>
      <c r="G69" s="135"/>
      <c r="H69" s="135"/>
      <c r="I69" s="135"/>
      <c r="J69" s="136">
        <f>J202</f>
        <v>0</v>
      </c>
      <c r="L69" s="133"/>
    </row>
    <row r="70" spans="2:12" s="132" customFormat="1" ht="14.85" customHeight="1">
      <c r="B70" s="133"/>
      <c r="D70" s="134" t="s">
        <v>3631</v>
      </c>
      <c r="E70" s="135"/>
      <c r="F70" s="135"/>
      <c r="G70" s="135"/>
      <c r="H70" s="135"/>
      <c r="I70" s="135"/>
      <c r="J70" s="136">
        <f>J213</f>
        <v>0</v>
      </c>
      <c r="L70" s="133"/>
    </row>
    <row r="71" spans="2:12" s="132" customFormat="1" ht="19.9" customHeight="1">
      <c r="B71" s="133"/>
      <c r="D71" s="134" t="s">
        <v>3632</v>
      </c>
      <c r="E71" s="135"/>
      <c r="F71" s="135"/>
      <c r="G71" s="135"/>
      <c r="H71" s="135"/>
      <c r="I71" s="135"/>
      <c r="J71" s="136">
        <f>J226</f>
        <v>0</v>
      </c>
      <c r="L71" s="133"/>
    </row>
    <row r="72" spans="2:12" s="132" customFormat="1" ht="14.85" customHeight="1">
      <c r="B72" s="133"/>
      <c r="D72" s="134" t="s">
        <v>3633</v>
      </c>
      <c r="E72" s="135"/>
      <c r="F72" s="135"/>
      <c r="G72" s="135"/>
      <c r="H72" s="135"/>
      <c r="I72" s="135"/>
      <c r="J72" s="136">
        <f>J227</f>
        <v>0</v>
      </c>
      <c r="L72" s="133"/>
    </row>
    <row r="73" spans="2:12" s="132" customFormat="1" ht="14.85" customHeight="1">
      <c r="B73" s="133"/>
      <c r="D73" s="134" t="s">
        <v>3634</v>
      </c>
      <c r="E73" s="135"/>
      <c r="F73" s="135"/>
      <c r="G73" s="135"/>
      <c r="H73" s="135"/>
      <c r="I73" s="135"/>
      <c r="J73" s="136">
        <f>J245</f>
        <v>0</v>
      </c>
      <c r="L73" s="133"/>
    </row>
    <row r="74" spans="2:12" s="132" customFormat="1" ht="14.85" customHeight="1">
      <c r="B74" s="133"/>
      <c r="D74" s="134" t="s">
        <v>3635</v>
      </c>
      <c r="E74" s="135"/>
      <c r="F74" s="135"/>
      <c r="G74" s="135"/>
      <c r="H74" s="135"/>
      <c r="I74" s="135"/>
      <c r="J74" s="136">
        <f>J259</f>
        <v>0</v>
      </c>
      <c r="L74" s="133"/>
    </row>
    <row r="75" spans="2:12" s="132" customFormat="1" ht="14.85" customHeight="1">
      <c r="B75" s="133"/>
      <c r="D75" s="134" t="s">
        <v>3636</v>
      </c>
      <c r="E75" s="135"/>
      <c r="F75" s="135"/>
      <c r="G75" s="135"/>
      <c r="H75" s="135"/>
      <c r="I75" s="135"/>
      <c r="J75" s="136">
        <f>J269</f>
        <v>0</v>
      </c>
      <c r="L75" s="133"/>
    </row>
    <row r="76" spans="2:12" s="132" customFormat="1" ht="14.85" customHeight="1">
      <c r="B76" s="133"/>
      <c r="D76" s="134" t="s">
        <v>3637</v>
      </c>
      <c r="E76" s="135"/>
      <c r="F76" s="135"/>
      <c r="G76" s="135"/>
      <c r="H76" s="135"/>
      <c r="I76" s="135"/>
      <c r="J76" s="136">
        <f>J283</f>
        <v>0</v>
      </c>
      <c r="L76" s="133"/>
    </row>
    <row r="77" spans="2:12" s="132" customFormat="1" ht="14.85" customHeight="1">
      <c r="B77" s="133"/>
      <c r="D77" s="134" t="s">
        <v>3638</v>
      </c>
      <c r="E77" s="135"/>
      <c r="F77" s="135"/>
      <c r="G77" s="135"/>
      <c r="H77" s="135"/>
      <c r="I77" s="135"/>
      <c r="J77" s="136">
        <f>J287</f>
        <v>0</v>
      </c>
      <c r="L77" s="133"/>
    </row>
    <row r="78" spans="2:12" s="132" customFormat="1" ht="14.85" customHeight="1">
      <c r="B78" s="133"/>
      <c r="D78" s="134" t="s">
        <v>3639</v>
      </c>
      <c r="E78" s="135"/>
      <c r="F78" s="135"/>
      <c r="G78" s="135"/>
      <c r="H78" s="135"/>
      <c r="I78" s="135"/>
      <c r="J78" s="136">
        <f>J290</f>
        <v>0</v>
      </c>
      <c r="L78" s="133"/>
    </row>
    <row r="79" spans="2:12" s="132" customFormat="1" ht="19.9" customHeight="1">
      <c r="B79" s="133"/>
      <c r="D79" s="134" t="s">
        <v>3640</v>
      </c>
      <c r="E79" s="135"/>
      <c r="F79" s="135"/>
      <c r="G79" s="135"/>
      <c r="H79" s="135"/>
      <c r="I79" s="135"/>
      <c r="J79" s="136">
        <f>J301</f>
        <v>0</v>
      </c>
      <c r="L79" s="133"/>
    </row>
    <row r="80" spans="2:12" s="132" customFormat="1" ht="14.85" customHeight="1">
      <c r="B80" s="133"/>
      <c r="D80" s="134" t="s">
        <v>3641</v>
      </c>
      <c r="E80" s="135"/>
      <c r="F80" s="135"/>
      <c r="G80" s="135"/>
      <c r="H80" s="135"/>
      <c r="I80" s="135"/>
      <c r="J80" s="136">
        <f>J302</f>
        <v>0</v>
      </c>
      <c r="L80" s="133"/>
    </row>
    <row r="81" spans="2:12" s="132" customFormat="1" ht="14.85" customHeight="1">
      <c r="B81" s="133"/>
      <c r="D81" s="134" t="s">
        <v>3642</v>
      </c>
      <c r="E81" s="135"/>
      <c r="F81" s="135"/>
      <c r="G81" s="135"/>
      <c r="H81" s="135"/>
      <c r="I81" s="135"/>
      <c r="J81" s="136">
        <f>J346</f>
        <v>0</v>
      </c>
      <c r="L81" s="133"/>
    </row>
    <row r="82" spans="2:12" s="132" customFormat="1" ht="14.85" customHeight="1">
      <c r="B82" s="133"/>
      <c r="D82" s="134" t="s">
        <v>3643</v>
      </c>
      <c r="E82" s="135"/>
      <c r="F82" s="135"/>
      <c r="G82" s="135"/>
      <c r="H82" s="135"/>
      <c r="I82" s="135"/>
      <c r="J82" s="136">
        <f>J372</f>
        <v>0</v>
      </c>
      <c r="L82" s="133"/>
    </row>
    <row r="83" spans="2:12" s="132" customFormat="1" ht="14.85" customHeight="1">
      <c r="B83" s="133"/>
      <c r="D83" s="134" t="s">
        <v>3644</v>
      </c>
      <c r="E83" s="135"/>
      <c r="F83" s="135"/>
      <c r="G83" s="135"/>
      <c r="H83" s="135"/>
      <c r="I83" s="135"/>
      <c r="J83" s="136">
        <f>J379</f>
        <v>0</v>
      </c>
      <c r="L83" s="133"/>
    </row>
    <row r="84" spans="2:12" s="132" customFormat="1" ht="14.85" customHeight="1">
      <c r="B84" s="133"/>
      <c r="D84" s="134" t="s">
        <v>3645</v>
      </c>
      <c r="E84" s="135"/>
      <c r="F84" s="135"/>
      <c r="G84" s="135"/>
      <c r="H84" s="135"/>
      <c r="I84" s="135"/>
      <c r="J84" s="136">
        <f>J403</f>
        <v>0</v>
      </c>
      <c r="L84" s="133"/>
    </row>
    <row r="85" spans="2:12" s="132" customFormat="1" ht="14.85" customHeight="1">
      <c r="B85" s="133"/>
      <c r="D85" s="134" t="s">
        <v>3646</v>
      </c>
      <c r="E85" s="135"/>
      <c r="F85" s="135"/>
      <c r="G85" s="135"/>
      <c r="H85" s="135"/>
      <c r="I85" s="135"/>
      <c r="J85" s="136">
        <f>J425</f>
        <v>0</v>
      </c>
      <c r="L85" s="133"/>
    </row>
    <row r="86" spans="2:12" s="132" customFormat="1" ht="14.85" customHeight="1">
      <c r="B86" s="133"/>
      <c r="D86" s="134" t="s">
        <v>3647</v>
      </c>
      <c r="E86" s="135"/>
      <c r="F86" s="135"/>
      <c r="G86" s="135"/>
      <c r="H86" s="135"/>
      <c r="I86" s="135"/>
      <c r="J86" s="136">
        <f>J431</f>
        <v>0</v>
      </c>
      <c r="L86" s="133"/>
    </row>
    <row r="87" spans="2:12" s="132" customFormat="1" ht="19.9" customHeight="1">
      <c r="B87" s="133"/>
      <c r="D87" s="134" t="s">
        <v>3648</v>
      </c>
      <c r="E87" s="135"/>
      <c r="F87" s="135"/>
      <c r="G87" s="135"/>
      <c r="H87" s="135"/>
      <c r="I87" s="135"/>
      <c r="J87" s="136">
        <f>J436</f>
        <v>0</v>
      </c>
      <c r="L87" s="133"/>
    </row>
    <row r="88" spans="2:12" s="132" customFormat="1" ht="14.85" customHeight="1">
      <c r="B88" s="133"/>
      <c r="D88" s="134" t="s">
        <v>3649</v>
      </c>
      <c r="E88" s="135"/>
      <c r="F88" s="135"/>
      <c r="G88" s="135"/>
      <c r="H88" s="135"/>
      <c r="I88" s="135"/>
      <c r="J88" s="136">
        <f>J437</f>
        <v>0</v>
      </c>
      <c r="L88" s="133"/>
    </row>
    <row r="89" spans="2:12" s="132" customFormat="1" ht="14.85" customHeight="1">
      <c r="B89" s="133"/>
      <c r="D89" s="134" t="s">
        <v>3650</v>
      </c>
      <c r="E89" s="135"/>
      <c r="F89" s="135"/>
      <c r="G89" s="135"/>
      <c r="H89" s="135"/>
      <c r="I89" s="135"/>
      <c r="J89" s="136">
        <f>J444</f>
        <v>0</v>
      </c>
      <c r="L89" s="133"/>
    </row>
    <row r="90" spans="2:12" s="132" customFormat="1" ht="14.85" customHeight="1">
      <c r="B90" s="133"/>
      <c r="D90" s="134" t="s">
        <v>3651</v>
      </c>
      <c r="E90" s="135"/>
      <c r="F90" s="135"/>
      <c r="G90" s="135"/>
      <c r="H90" s="135"/>
      <c r="I90" s="135"/>
      <c r="J90" s="136">
        <f>J451</f>
        <v>0</v>
      </c>
      <c r="L90" s="133"/>
    </row>
    <row r="91" spans="2:12" s="132" customFormat="1" ht="14.85" customHeight="1">
      <c r="B91" s="133"/>
      <c r="D91" s="134" t="s">
        <v>3652</v>
      </c>
      <c r="E91" s="135"/>
      <c r="F91" s="135"/>
      <c r="G91" s="135"/>
      <c r="H91" s="135"/>
      <c r="I91" s="135"/>
      <c r="J91" s="136">
        <f>J454</f>
        <v>0</v>
      </c>
      <c r="L91" s="133"/>
    </row>
    <row r="92" spans="2:12" s="132" customFormat="1" ht="14.85" customHeight="1">
      <c r="B92" s="133"/>
      <c r="D92" s="134" t="s">
        <v>3653</v>
      </c>
      <c r="E92" s="135"/>
      <c r="F92" s="135"/>
      <c r="G92" s="135"/>
      <c r="H92" s="135"/>
      <c r="I92" s="135"/>
      <c r="J92" s="136">
        <f>J457</f>
        <v>0</v>
      </c>
      <c r="L92" s="133"/>
    </row>
    <row r="93" spans="2:12" s="132" customFormat="1" ht="14.85" customHeight="1">
      <c r="B93" s="133"/>
      <c r="D93" s="134" t="s">
        <v>3654</v>
      </c>
      <c r="E93" s="135"/>
      <c r="F93" s="135"/>
      <c r="G93" s="135"/>
      <c r="H93" s="135"/>
      <c r="I93" s="135"/>
      <c r="J93" s="136">
        <f>J468</f>
        <v>0</v>
      </c>
      <c r="L93" s="133"/>
    </row>
    <row r="94" spans="2:12" s="132" customFormat="1" ht="14.85" customHeight="1">
      <c r="B94" s="133"/>
      <c r="D94" s="134" t="s">
        <v>3655</v>
      </c>
      <c r="E94" s="135"/>
      <c r="F94" s="135"/>
      <c r="G94" s="135"/>
      <c r="H94" s="135"/>
      <c r="I94" s="135"/>
      <c r="J94" s="136">
        <f>J483</f>
        <v>0</v>
      </c>
      <c r="L94" s="133"/>
    </row>
    <row r="95" spans="2:12" s="132" customFormat="1" ht="19.9" customHeight="1">
      <c r="B95" s="133"/>
      <c r="D95" s="134" t="s">
        <v>3656</v>
      </c>
      <c r="E95" s="135"/>
      <c r="F95" s="135"/>
      <c r="G95" s="135"/>
      <c r="H95" s="135"/>
      <c r="I95" s="135"/>
      <c r="J95" s="136">
        <f>J488</f>
        <v>0</v>
      </c>
      <c r="L95" s="133"/>
    </row>
    <row r="96" spans="2:12" s="132" customFormat="1" ht="14.85" customHeight="1">
      <c r="B96" s="133"/>
      <c r="D96" s="134" t="s">
        <v>3657</v>
      </c>
      <c r="E96" s="135"/>
      <c r="F96" s="135"/>
      <c r="G96" s="135"/>
      <c r="H96" s="135"/>
      <c r="I96" s="135"/>
      <c r="J96" s="136">
        <f>J489</f>
        <v>0</v>
      </c>
      <c r="L96" s="133"/>
    </row>
    <row r="97" spans="2:12" s="132" customFormat="1" ht="14.85" customHeight="1">
      <c r="B97" s="133"/>
      <c r="D97" s="134" t="s">
        <v>3658</v>
      </c>
      <c r="E97" s="135"/>
      <c r="F97" s="135"/>
      <c r="G97" s="135"/>
      <c r="H97" s="135"/>
      <c r="I97" s="135"/>
      <c r="J97" s="136">
        <f>J503</f>
        <v>0</v>
      </c>
      <c r="L97" s="133"/>
    </row>
    <row r="98" spans="2:12" s="132" customFormat="1" ht="14.85" customHeight="1">
      <c r="B98" s="133"/>
      <c r="D98" s="134" t="s">
        <v>3659</v>
      </c>
      <c r="E98" s="135"/>
      <c r="F98" s="135"/>
      <c r="G98" s="135"/>
      <c r="H98" s="135"/>
      <c r="I98" s="135"/>
      <c r="J98" s="136">
        <f>J519</f>
        <v>0</v>
      </c>
      <c r="L98" s="133"/>
    </row>
    <row r="99" spans="2:12" s="132" customFormat="1" ht="14.85" customHeight="1">
      <c r="B99" s="133"/>
      <c r="D99" s="134" t="s">
        <v>3660</v>
      </c>
      <c r="E99" s="135"/>
      <c r="F99" s="135"/>
      <c r="G99" s="135"/>
      <c r="H99" s="135"/>
      <c r="I99" s="135"/>
      <c r="J99" s="136">
        <f>J532</f>
        <v>0</v>
      </c>
      <c r="L99" s="133"/>
    </row>
    <row r="100" spans="2:12" s="132" customFormat="1" ht="14.85" customHeight="1">
      <c r="B100" s="133"/>
      <c r="D100" s="134" t="s">
        <v>3661</v>
      </c>
      <c r="E100" s="135"/>
      <c r="F100" s="135"/>
      <c r="G100" s="135"/>
      <c r="H100" s="135"/>
      <c r="I100" s="135"/>
      <c r="J100" s="136">
        <f>J549</f>
        <v>0</v>
      </c>
      <c r="L100" s="133"/>
    </row>
    <row r="101" spans="2:12" s="132" customFormat="1" ht="14.85" customHeight="1">
      <c r="B101" s="133"/>
      <c r="D101" s="134" t="s">
        <v>3662</v>
      </c>
      <c r="E101" s="135"/>
      <c r="F101" s="135"/>
      <c r="G101" s="135"/>
      <c r="H101" s="135"/>
      <c r="I101" s="135"/>
      <c r="J101" s="136">
        <f>J556</f>
        <v>0</v>
      </c>
      <c r="L101" s="133"/>
    </row>
    <row r="102" spans="2:12" s="132" customFormat="1" ht="14.85" customHeight="1">
      <c r="B102" s="133"/>
      <c r="D102" s="134" t="s">
        <v>3663</v>
      </c>
      <c r="E102" s="135"/>
      <c r="F102" s="135"/>
      <c r="G102" s="135"/>
      <c r="H102" s="135"/>
      <c r="I102" s="135"/>
      <c r="J102" s="136">
        <f>J561</f>
        <v>0</v>
      </c>
      <c r="L102" s="133"/>
    </row>
    <row r="103" spans="2:12" s="132" customFormat="1" ht="19.9" customHeight="1">
      <c r="B103" s="133"/>
      <c r="D103" s="134" t="s">
        <v>3664</v>
      </c>
      <c r="E103" s="135"/>
      <c r="F103" s="135"/>
      <c r="G103" s="135"/>
      <c r="H103" s="135"/>
      <c r="I103" s="135"/>
      <c r="J103" s="136">
        <f>J568</f>
        <v>0</v>
      </c>
      <c r="L103" s="133"/>
    </row>
    <row r="104" spans="2:12" s="132" customFormat="1" ht="14.85" customHeight="1">
      <c r="B104" s="133"/>
      <c r="D104" s="134" t="s">
        <v>3665</v>
      </c>
      <c r="E104" s="135"/>
      <c r="F104" s="135"/>
      <c r="G104" s="135"/>
      <c r="H104" s="135"/>
      <c r="I104" s="135"/>
      <c r="J104" s="136">
        <f>J569</f>
        <v>0</v>
      </c>
      <c r="L104" s="133"/>
    </row>
    <row r="105" spans="2:12" s="132" customFormat="1" ht="14.85" customHeight="1">
      <c r="B105" s="133"/>
      <c r="D105" s="134" t="s">
        <v>3666</v>
      </c>
      <c r="E105" s="135"/>
      <c r="F105" s="135"/>
      <c r="G105" s="135"/>
      <c r="H105" s="135"/>
      <c r="I105" s="135"/>
      <c r="J105" s="136">
        <f>J583</f>
        <v>0</v>
      </c>
      <c r="L105" s="133"/>
    </row>
    <row r="106" spans="2:12" s="132" customFormat="1" ht="14.85" customHeight="1">
      <c r="B106" s="133"/>
      <c r="D106" s="134" t="s">
        <v>3667</v>
      </c>
      <c r="E106" s="135"/>
      <c r="F106" s="135"/>
      <c r="G106" s="135"/>
      <c r="H106" s="135"/>
      <c r="I106" s="135"/>
      <c r="J106" s="136">
        <f>J593</f>
        <v>0</v>
      </c>
      <c r="L106" s="133"/>
    </row>
    <row r="107" spans="2:12" s="132" customFormat="1" ht="14.85" customHeight="1">
      <c r="B107" s="133"/>
      <c r="D107" s="134" t="s">
        <v>3668</v>
      </c>
      <c r="E107" s="135"/>
      <c r="F107" s="135"/>
      <c r="G107" s="135"/>
      <c r="H107" s="135"/>
      <c r="I107" s="135"/>
      <c r="J107" s="136">
        <f>J606</f>
        <v>0</v>
      </c>
      <c r="L107" s="133"/>
    </row>
    <row r="108" spans="2:12" s="132" customFormat="1" ht="14.85" customHeight="1">
      <c r="B108" s="133"/>
      <c r="D108" s="134" t="s">
        <v>3669</v>
      </c>
      <c r="E108" s="135"/>
      <c r="F108" s="135"/>
      <c r="G108" s="135"/>
      <c r="H108" s="135"/>
      <c r="I108" s="135"/>
      <c r="J108" s="136">
        <f>J621</f>
        <v>0</v>
      </c>
      <c r="L108" s="133"/>
    </row>
    <row r="109" spans="2:12" s="132" customFormat="1" ht="14.85" customHeight="1">
      <c r="B109" s="133"/>
      <c r="D109" s="134" t="s">
        <v>3670</v>
      </c>
      <c r="E109" s="135"/>
      <c r="F109" s="135"/>
      <c r="G109" s="135"/>
      <c r="H109" s="135"/>
      <c r="I109" s="135"/>
      <c r="J109" s="136">
        <f>J624</f>
        <v>0</v>
      </c>
      <c r="L109" s="133"/>
    </row>
    <row r="110" spans="2:12" s="132" customFormat="1" ht="14.85" customHeight="1">
      <c r="B110" s="133"/>
      <c r="D110" s="134" t="s">
        <v>3671</v>
      </c>
      <c r="E110" s="135"/>
      <c r="F110" s="135"/>
      <c r="G110" s="135"/>
      <c r="H110" s="135"/>
      <c r="I110" s="135"/>
      <c r="J110" s="136">
        <f>J627</f>
        <v>0</v>
      </c>
      <c r="L110" s="133"/>
    </row>
    <row r="111" spans="2:12" s="132" customFormat="1" ht="19.9" customHeight="1">
      <c r="B111" s="133"/>
      <c r="D111" s="134" t="s">
        <v>3672</v>
      </c>
      <c r="E111" s="135"/>
      <c r="F111" s="135"/>
      <c r="G111" s="135"/>
      <c r="H111" s="135"/>
      <c r="I111" s="135"/>
      <c r="J111" s="136">
        <f>J633</f>
        <v>0</v>
      </c>
      <c r="L111" s="133"/>
    </row>
    <row r="112" spans="2:12" s="132" customFormat="1" ht="14.85" customHeight="1">
      <c r="B112" s="133"/>
      <c r="D112" s="134" t="s">
        <v>3673</v>
      </c>
      <c r="E112" s="135"/>
      <c r="F112" s="135"/>
      <c r="G112" s="135"/>
      <c r="H112" s="135"/>
      <c r="I112" s="135"/>
      <c r="J112" s="136">
        <f>J634</f>
        <v>0</v>
      </c>
      <c r="L112" s="133"/>
    </row>
    <row r="113" spans="2:12" s="132" customFormat="1" ht="14.85" customHeight="1">
      <c r="B113" s="133"/>
      <c r="D113" s="134" t="s">
        <v>3674</v>
      </c>
      <c r="E113" s="135"/>
      <c r="F113" s="135"/>
      <c r="G113" s="135"/>
      <c r="H113" s="135"/>
      <c r="I113" s="135"/>
      <c r="J113" s="136">
        <f>J660</f>
        <v>0</v>
      </c>
      <c r="L113" s="133"/>
    </row>
    <row r="114" spans="2:12" s="132" customFormat="1" ht="14.85" customHeight="1">
      <c r="B114" s="133"/>
      <c r="D114" s="134" t="s">
        <v>3675</v>
      </c>
      <c r="E114" s="135"/>
      <c r="F114" s="135"/>
      <c r="G114" s="135"/>
      <c r="H114" s="135"/>
      <c r="I114" s="135"/>
      <c r="J114" s="136">
        <f>J683</f>
        <v>0</v>
      </c>
      <c r="L114" s="133"/>
    </row>
    <row r="115" spans="2:12" s="132" customFormat="1" ht="14.85" customHeight="1">
      <c r="B115" s="133"/>
      <c r="D115" s="134" t="s">
        <v>3676</v>
      </c>
      <c r="E115" s="135"/>
      <c r="F115" s="135"/>
      <c r="G115" s="135"/>
      <c r="H115" s="135"/>
      <c r="I115" s="135"/>
      <c r="J115" s="136">
        <f>J693</f>
        <v>0</v>
      </c>
      <c r="L115" s="133"/>
    </row>
    <row r="116" spans="2:12" s="132" customFormat="1" ht="14.85" customHeight="1">
      <c r="B116" s="133"/>
      <c r="D116" s="134" t="s">
        <v>3677</v>
      </c>
      <c r="E116" s="135"/>
      <c r="F116" s="135"/>
      <c r="G116" s="135"/>
      <c r="H116" s="135"/>
      <c r="I116" s="135"/>
      <c r="J116" s="136">
        <f>J707</f>
        <v>0</v>
      </c>
      <c r="L116" s="133"/>
    </row>
    <row r="117" spans="2:12" s="132" customFormat="1" ht="14.85" customHeight="1">
      <c r="B117" s="133"/>
      <c r="D117" s="134" t="s">
        <v>3678</v>
      </c>
      <c r="E117" s="135"/>
      <c r="F117" s="135"/>
      <c r="G117" s="135"/>
      <c r="H117" s="135"/>
      <c r="I117" s="135"/>
      <c r="J117" s="136">
        <f>J711</f>
        <v>0</v>
      </c>
      <c r="L117" s="133"/>
    </row>
    <row r="118" spans="2:12" s="132" customFormat="1" ht="14.85" customHeight="1">
      <c r="B118" s="133"/>
      <c r="D118" s="134" t="s">
        <v>3679</v>
      </c>
      <c r="E118" s="135"/>
      <c r="F118" s="135"/>
      <c r="G118" s="135"/>
      <c r="H118" s="135"/>
      <c r="I118" s="135"/>
      <c r="J118" s="136">
        <f>J715</f>
        <v>0</v>
      </c>
      <c r="L118" s="133"/>
    </row>
    <row r="119" spans="2:12" s="99" customFormat="1" ht="21.75" customHeight="1">
      <c r="B119" s="100"/>
      <c r="L119" s="100"/>
    </row>
    <row r="120" spans="2:12" s="99" customFormat="1" ht="6.95" customHeight="1">
      <c r="B120" s="119"/>
      <c r="C120" s="120"/>
      <c r="D120" s="120"/>
      <c r="E120" s="120"/>
      <c r="F120" s="120"/>
      <c r="G120" s="120"/>
      <c r="H120" s="120"/>
      <c r="I120" s="120"/>
      <c r="J120" s="120"/>
      <c r="K120" s="120"/>
      <c r="L120" s="100"/>
    </row>
    <row r="124" spans="2:12" s="99" customFormat="1" ht="6.95" customHeight="1">
      <c r="B124" s="121"/>
      <c r="C124" s="122"/>
      <c r="D124" s="122"/>
      <c r="E124" s="122"/>
      <c r="F124" s="122"/>
      <c r="G124" s="122"/>
      <c r="H124" s="122"/>
      <c r="I124" s="122"/>
      <c r="J124" s="122"/>
      <c r="K124" s="122"/>
      <c r="L124" s="100"/>
    </row>
    <row r="125" spans="2:12" s="99" customFormat="1" ht="24.95" customHeight="1">
      <c r="B125" s="100"/>
      <c r="C125" s="96" t="s">
        <v>161</v>
      </c>
      <c r="L125" s="100"/>
    </row>
    <row r="126" spans="2:12" s="99" customFormat="1" ht="6.95" customHeight="1">
      <c r="B126" s="100"/>
      <c r="L126" s="100"/>
    </row>
    <row r="127" spans="2:12" s="99" customFormat="1" ht="12" customHeight="1">
      <c r="B127" s="100"/>
      <c r="C127" s="98" t="s">
        <v>17</v>
      </c>
      <c r="L127" s="100"/>
    </row>
    <row r="128" spans="2:12" s="99" customFormat="1" ht="16.5" customHeight="1">
      <c r="B128" s="100"/>
      <c r="E128" s="321" t="str">
        <f>E7</f>
        <v>Infekce Nemocnice Tábor, a.s.</v>
      </c>
      <c r="F128" s="322"/>
      <c r="G128" s="322"/>
      <c r="H128" s="322"/>
      <c r="L128" s="100"/>
    </row>
    <row r="129" spans="2:12" ht="12" customHeight="1">
      <c r="B129" s="95"/>
      <c r="C129" s="98" t="s">
        <v>122</v>
      </c>
      <c r="L129" s="95"/>
    </row>
    <row r="130" spans="2:12" s="99" customFormat="1" ht="16.5" customHeight="1">
      <c r="B130" s="100"/>
      <c r="E130" s="321" t="s">
        <v>123</v>
      </c>
      <c r="F130" s="320"/>
      <c r="G130" s="320"/>
      <c r="H130" s="320"/>
      <c r="L130" s="100"/>
    </row>
    <row r="131" spans="2:12" s="99" customFormat="1" ht="12" customHeight="1">
      <c r="B131" s="100"/>
      <c r="C131" s="98" t="s">
        <v>124</v>
      </c>
      <c r="L131" s="100"/>
    </row>
    <row r="132" spans="2:12" s="99" customFormat="1" ht="16.5" customHeight="1">
      <c r="B132" s="100"/>
      <c r="E132" s="316" t="str">
        <f>E11</f>
        <v>D.1.4.5 - Elektroinstalace slaboproud</v>
      </c>
      <c r="F132" s="320"/>
      <c r="G132" s="320"/>
      <c r="H132" s="320"/>
      <c r="L132" s="100"/>
    </row>
    <row r="133" spans="2:12" s="99" customFormat="1" ht="6.95" customHeight="1">
      <c r="B133" s="100"/>
      <c r="L133" s="100"/>
    </row>
    <row r="134" spans="2:12" s="99" customFormat="1" ht="12" customHeight="1">
      <c r="B134" s="100"/>
      <c r="C134" s="98" t="s">
        <v>21</v>
      </c>
      <c r="F134" s="101" t="str">
        <f>F14</f>
        <v xml:space="preserve"> </v>
      </c>
      <c r="I134" s="98" t="s">
        <v>23</v>
      </c>
      <c r="J134" s="102" t="str">
        <f>IF(J14="","",J14)</f>
        <v>12. 4. 2023</v>
      </c>
      <c r="L134" s="100"/>
    </row>
    <row r="135" spans="2:12" s="99" customFormat="1" ht="6.95" customHeight="1">
      <c r="B135" s="100"/>
      <c r="L135" s="100"/>
    </row>
    <row r="136" spans="2:12" s="99" customFormat="1" ht="15.2" customHeight="1">
      <c r="B136" s="100"/>
      <c r="C136" s="98" t="s">
        <v>25</v>
      </c>
      <c r="F136" s="101" t="str">
        <f>E17</f>
        <v>Nemocnice Tábor, a.s.</v>
      </c>
      <c r="I136" s="98" t="s">
        <v>31</v>
      </c>
      <c r="J136" s="123" t="str">
        <f>E23</f>
        <v>AGP nova spol. s r.o.</v>
      </c>
      <c r="L136" s="100"/>
    </row>
    <row r="137" spans="2:12" s="99" customFormat="1" ht="15.2" customHeight="1">
      <c r="B137" s="100"/>
      <c r="C137" s="98" t="s">
        <v>29</v>
      </c>
      <c r="F137" s="101" t="str">
        <f>IF(E20="","",E20)</f>
        <v>Vyplň údaj</v>
      </c>
      <c r="I137" s="98" t="s">
        <v>34</v>
      </c>
      <c r="J137" s="123" t="str">
        <f>E26</f>
        <v xml:space="preserve"> </v>
      </c>
      <c r="L137" s="100"/>
    </row>
    <row r="138" spans="2:12" s="99" customFormat="1" ht="10.35" customHeight="1">
      <c r="B138" s="100"/>
      <c r="L138" s="100"/>
    </row>
    <row r="139" spans="2:20" s="137" customFormat="1" ht="29.25" customHeight="1">
      <c r="B139" s="138"/>
      <c r="C139" s="139" t="s">
        <v>162</v>
      </c>
      <c r="D139" s="140" t="s">
        <v>56</v>
      </c>
      <c r="E139" s="140" t="s">
        <v>52</v>
      </c>
      <c r="F139" s="140" t="s">
        <v>53</v>
      </c>
      <c r="G139" s="140" t="s">
        <v>163</v>
      </c>
      <c r="H139" s="140" t="s">
        <v>164</v>
      </c>
      <c r="I139" s="140" t="s">
        <v>165</v>
      </c>
      <c r="J139" s="140" t="s">
        <v>128</v>
      </c>
      <c r="K139" s="141" t="s">
        <v>166</v>
      </c>
      <c r="L139" s="138"/>
      <c r="M139" s="142" t="s">
        <v>3</v>
      </c>
      <c r="N139" s="143" t="s">
        <v>41</v>
      </c>
      <c r="O139" s="143" t="s">
        <v>167</v>
      </c>
      <c r="P139" s="143" t="s">
        <v>168</v>
      </c>
      <c r="Q139" s="143" t="s">
        <v>169</v>
      </c>
      <c r="R139" s="143" t="s">
        <v>170</v>
      </c>
      <c r="S139" s="143" t="s">
        <v>171</v>
      </c>
      <c r="T139" s="144" t="s">
        <v>172</v>
      </c>
    </row>
    <row r="140" spans="2:63" s="99" customFormat="1" ht="22.9" customHeight="1">
      <c r="B140" s="100"/>
      <c r="C140" s="145" t="s">
        <v>173</v>
      </c>
      <c r="J140" s="146">
        <f>BK140</f>
        <v>0</v>
      </c>
      <c r="L140" s="100"/>
      <c r="M140" s="147"/>
      <c r="N140" s="105"/>
      <c r="O140" s="105"/>
      <c r="P140" s="148">
        <f>P141</f>
        <v>0</v>
      </c>
      <c r="Q140" s="105"/>
      <c r="R140" s="148">
        <f>R141</f>
        <v>0</v>
      </c>
      <c r="S140" s="105"/>
      <c r="T140" s="149">
        <f>T141</f>
        <v>0</v>
      </c>
      <c r="AT140" s="92" t="s">
        <v>70</v>
      </c>
      <c r="AU140" s="92" t="s">
        <v>129</v>
      </c>
      <c r="BK140" s="150">
        <f>BK141</f>
        <v>0</v>
      </c>
    </row>
    <row r="141" spans="2:63" s="151" customFormat="1" ht="25.9" customHeight="1">
      <c r="B141" s="152"/>
      <c r="D141" s="153" t="s">
        <v>70</v>
      </c>
      <c r="E141" s="154" t="s">
        <v>174</v>
      </c>
      <c r="F141" s="154" t="s">
        <v>175</v>
      </c>
      <c r="J141" s="155">
        <f>BK141</f>
        <v>0</v>
      </c>
      <c r="L141" s="152"/>
      <c r="M141" s="156"/>
      <c r="P141" s="157">
        <f>P142+P226+P301+P436+P488+P568+P633</f>
        <v>0</v>
      </c>
      <c r="R141" s="157">
        <f>R142+R226+R301+R436+R488+R568+R633</f>
        <v>0</v>
      </c>
      <c r="T141" s="158">
        <f>T142+T226+T301+T436+T488+T568+T633</f>
        <v>0</v>
      </c>
      <c r="AR141" s="153" t="s">
        <v>15</v>
      </c>
      <c r="AT141" s="159" t="s">
        <v>70</v>
      </c>
      <c r="AU141" s="159" t="s">
        <v>71</v>
      </c>
      <c r="AY141" s="153" t="s">
        <v>176</v>
      </c>
      <c r="BK141" s="160">
        <f>BK142+BK226+BK301+BK436+BK488+BK568+BK633</f>
        <v>0</v>
      </c>
    </row>
    <row r="142" spans="2:63" s="151" customFormat="1" ht="22.9" customHeight="1">
      <c r="B142" s="152"/>
      <c r="D142" s="153" t="s">
        <v>70</v>
      </c>
      <c r="E142" s="161" t="s">
        <v>15</v>
      </c>
      <c r="F142" s="161" t="s">
        <v>3680</v>
      </c>
      <c r="J142" s="162">
        <f>BK142</f>
        <v>0</v>
      </c>
      <c r="L142" s="152"/>
      <c r="M142" s="156"/>
      <c r="P142" s="157">
        <f>P143+P163+P186+P202+P213</f>
        <v>0</v>
      </c>
      <c r="R142" s="157">
        <f>R143+R163+R186+R202+R213</f>
        <v>0</v>
      </c>
      <c r="T142" s="158">
        <f>T143+T163+T186+T202+T213</f>
        <v>0</v>
      </c>
      <c r="AR142" s="153" t="s">
        <v>15</v>
      </c>
      <c r="AT142" s="159" t="s">
        <v>70</v>
      </c>
      <c r="AU142" s="159" t="s">
        <v>15</v>
      </c>
      <c r="AY142" s="153" t="s">
        <v>176</v>
      </c>
      <c r="BK142" s="160">
        <f>BK143+BK163+BK186+BK202+BK213</f>
        <v>0</v>
      </c>
    </row>
    <row r="143" spans="2:63" s="151" customFormat="1" ht="20.85" customHeight="1">
      <c r="B143" s="152"/>
      <c r="D143" s="153" t="s">
        <v>70</v>
      </c>
      <c r="E143" s="161" t="s">
        <v>259</v>
      </c>
      <c r="F143" s="161" t="s">
        <v>3681</v>
      </c>
      <c r="J143" s="162">
        <f>BK143</f>
        <v>0</v>
      </c>
      <c r="L143" s="152"/>
      <c r="M143" s="156"/>
      <c r="P143" s="157">
        <f>SUM(P144:P162)</f>
        <v>0</v>
      </c>
      <c r="R143" s="157">
        <f>SUM(R144:R162)</f>
        <v>0</v>
      </c>
      <c r="T143" s="158">
        <f>SUM(T144:T162)</f>
        <v>0</v>
      </c>
      <c r="AR143" s="153" t="s">
        <v>15</v>
      </c>
      <c r="AT143" s="159" t="s">
        <v>70</v>
      </c>
      <c r="AU143" s="159" t="s">
        <v>79</v>
      </c>
      <c r="AY143" s="153" t="s">
        <v>176</v>
      </c>
      <c r="BK143" s="160">
        <f>SUM(BK144:BK162)</f>
        <v>0</v>
      </c>
    </row>
    <row r="144" spans="2:65" s="99" customFormat="1" ht="114.95" customHeight="1">
      <c r="B144" s="100"/>
      <c r="C144" s="206" t="s">
        <v>15</v>
      </c>
      <c r="D144" s="206" t="s">
        <v>178</v>
      </c>
      <c r="E144" s="207" t="s">
        <v>3682</v>
      </c>
      <c r="F144" s="208" t="s">
        <v>3683</v>
      </c>
      <c r="G144" s="209" t="s">
        <v>2707</v>
      </c>
      <c r="H144" s="210">
        <v>1</v>
      </c>
      <c r="I144" s="4"/>
      <c r="J144" s="211">
        <f aca="true" t="shared" si="0" ref="J144:J162">ROUND(I144*H144,2)</f>
        <v>0</v>
      </c>
      <c r="K144" s="208" t="s">
        <v>3</v>
      </c>
      <c r="L144" s="100"/>
      <c r="M144" s="212" t="s">
        <v>3</v>
      </c>
      <c r="N144" s="163" t="s">
        <v>42</v>
      </c>
      <c r="P144" s="164">
        <f aca="true" t="shared" si="1" ref="P144:P162">O144*H144</f>
        <v>0</v>
      </c>
      <c r="Q144" s="164">
        <v>0</v>
      </c>
      <c r="R144" s="164">
        <f aca="true" t="shared" si="2" ref="R144:R162">Q144*H144</f>
        <v>0</v>
      </c>
      <c r="S144" s="164">
        <v>0</v>
      </c>
      <c r="T144" s="165">
        <f aca="true" t="shared" si="3" ref="T144:T162">S144*H144</f>
        <v>0</v>
      </c>
      <c r="AR144" s="166" t="s">
        <v>183</v>
      </c>
      <c r="AT144" s="166" t="s">
        <v>178</v>
      </c>
      <c r="AU144" s="166" t="s">
        <v>195</v>
      </c>
      <c r="AY144" s="92" t="s">
        <v>176</v>
      </c>
      <c r="BE144" s="167">
        <f aca="true" t="shared" si="4" ref="BE144:BE162">IF(N144="základní",J144,0)</f>
        <v>0</v>
      </c>
      <c r="BF144" s="167">
        <f aca="true" t="shared" si="5" ref="BF144:BF162">IF(N144="snížená",J144,0)</f>
        <v>0</v>
      </c>
      <c r="BG144" s="167">
        <f aca="true" t="shared" si="6" ref="BG144:BG162">IF(N144="zákl. přenesená",J144,0)</f>
        <v>0</v>
      </c>
      <c r="BH144" s="167">
        <f aca="true" t="shared" si="7" ref="BH144:BH162">IF(N144="sníž. přenesená",J144,0)</f>
        <v>0</v>
      </c>
      <c r="BI144" s="167">
        <f aca="true" t="shared" si="8" ref="BI144:BI162">IF(N144="nulová",J144,0)</f>
        <v>0</v>
      </c>
      <c r="BJ144" s="92" t="s">
        <v>15</v>
      </c>
      <c r="BK144" s="167">
        <f aca="true" t="shared" si="9" ref="BK144:BK162">ROUND(I144*H144,2)</f>
        <v>0</v>
      </c>
      <c r="BL144" s="92" t="s">
        <v>183</v>
      </c>
      <c r="BM144" s="166" t="s">
        <v>3684</v>
      </c>
    </row>
    <row r="145" spans="2:65" s="99" customFormat="1" ht="21.75" customHeight="1">
      <c r="B145" s="100"/>
      <c r="C145" s="206" t="s">
        <v>79</v>
      </c>
      <c r="D145" s="206" t="s">
        <v>178</v>
      </c>
      <c r="E145" s="207" t="s">
        <v>3685</v>
      </c>
      <c r="F145" s="208" t="s">
        <v>3686</v>
      </c>
      <c r="G145" s="209" t="s">
        <v>2707</v>
      </c>
      <c r="H145" s="210">
        <v>2</v>
      </c>
      <c r="I145" s="4"/>
      <c r="J145" s="211">
        <f t="shared" si="0"/>
        <v>0</v>
      </c>
      <c r="K145" s="208" t="s">
        <v>3</v>
      </c>
      <c r="L145" s="100"/>
      <c r="M145" s="212" t="s">
        <v>3</v>
      </c>
      <c r="N145" s="163" t="s">
        <v>42</v>
      </c>
      <c r="P145" s="164">
        <f t="shared" si="1"/>
        <v>0</v>
      </c>
      <c r="Q145" s="164">
        <v>0</v>
      </c>
      <c r="R145" s="164">
        <f t="shared" si="2"/>
        <v>0</v>
      </c>
      <c r="S145" s="164">
        <v>0</v>
      </c>
      <c r="T145" s="165">
        <f t="shared" si="3"/>
        <v>0</v>
      </c>
      <c r="AR145" s="166" t="s">
        <v>183</v>
      </c>
      <c r="AT145" s="166" t="s">
        <v>178</v>
      </c>
      <c r="AU145" s="166" t="s">
        <v>195</v>
      </c>
      <c r="AY145" s="92" t="s">
        <v>176</v>
      </c>
      <c r="BE145" s="167">
        <f t="shared" si="4"/>
        <v>0</v>
      </c>
      <c r="BF145" s="167">
        <f t="shared" si="5"/>
        <v>0</v>
      </c>
      <c r="BG145" s="167">
        <f t="shared" si="6"/>
        <v>0</v>
      </c>
      <c r="BH145" s="167">
        <f t="shared" si="7"/>
        <v>0</v>
      </c>
      <c r="BI145" s="167">
        <f t="shared" si="8"/>
        <v>0</v>
      </c>
      <c r="BJ145" s="92" t="s">
        <v>15</v>
      </c>
      <c r="BK145" s="167">
        <f t="shared" si="9"/>
        <v>0</v>
      </c>
      <c r="BL145" s="92" t="s">
        <v>183</v>
      </c>
      <c r="BM145" s="166" t="s">
        <v>3687</v>
      </c>
    </row>
    <row r="146" spans="2:65" s="99" customFormat="1" ht="16.5" customHeight="1">
      <c r="B146" s="100"/>
      <c r="C146" s="206" t="s">
        <v>195</v>
      </c>
      <c r="D146" s="206" t="s">
        <v>178</v>
      </c>
      <c r="E146" s="207" t="s">
        <v>3688</v>
      </c>
      <c r="F146" s="208" t="s">
        <v>3689</v>
      </c>
      <c r="G146" s="209" t="s">
        <v>2707</v>
      </c>
      <c r="H146" s="210">
        <v>1</v>
      </c>
      <c r="I146" s="4"/>
      <c r="J146" s="211">
        <f t="shared" si="0"/>
        <v>0</v>
      </c>
      <c r="K146" s="208" t="s">
        <v>3</v>
      </c>
      <c r="L146" s="100"/>
      <c r="M146" s="212" t="s">
        <v>3</v>
      </c>
      <c r="N146" s="163" t="s">
        <v>42</v>
      </c>
      <c r="P146" s="164">
        <f t="shared" si="1"/>
        <v>0</v>
      </c>
      <c r="Q146" s="164">
        <v>0</v>
      </c>
      <c r="R146" s="164">
        <f t="shared" si="2"/>
        <v>0</v>
      </c>
      <c r="S146" s="164">
        <v>0</v>
      </c>
      <c r="T146" s="165">
        <f t="shared" si="3"/>
        <v>0</v>
      </c>
      <c r="AR146" s="166" t="s">
        <v>183</v>
      </c>
      <c r="AT146" s="166" t="s">
        <v>178</v>
      </c>
      <c r="AU146" s="166" t="s">
        <v>195</v>
      </c>
      <c r="AY146" s="92" t="s">
        <v>176</v>
      </c>
      <c r="BE146" s="167">
        <f t="shared" si="4"/>
        <v>0</v>
      </c>
      <c r="BF146" s="167">
        <f t="shared" si="5"/>
        <v>0</v>
      </c>
      <c r="BG146" s="167">
        <f t="shared" si="6"/>
        <v>0</v>
      </c>
      <c r="BH146" s="167">
        <f t="shared" si="7"/>
        <v>0</v>
      </c>
      <c r="BI146" s="167">
        <f t="shared" si="8"/>
        <v>0</v>
      </c>
      <c r="BJ146" s="92" t="s">
        <v>15</v>
      </c>
      <c r="BK146" s="167">
        <f t="shared" si="9"/>
        <v>0</v>
      </c>
      <c r="BL146" s="92" t="s">
        <v>183</v>
      </c>
      <c r="BM146" s="166" t="s">
        <v>3690</v>
      </c>
    </row>
    <row r="147" spans="2:65" s="99" customFormat="1" ht="16.5" customHeight="1">
      <c r="B147" s="100"/>
      <c r="C147" s="206" t="s">
        <v>183</v>
      </c>
      <c r="D147" s="206" t="s">
        <v>178</v>
      </c>
      <c r="E147" s="207" t="s">
        <v>3691</v>
      </c>
      <c r="F147" s="208" t="s">
        <v>3692</v>
      </c>
      <c r="G147" s="209" t="s">
        <v>2707</v>
      </c>
      <c r="H147" s="210">
        <v>2</v>
      </c>
      <c r="I147" s="4"/>
      <c r="J147" s="211">
        <f t="shared" si="0"/>
        <v>0</v>
      </c>
      <c r="K147" s="208" t="s">
        <v>3</v>
      </c>
      <c r="L147" s="100"/>
      <c r="M147" s="212" t="s">
        <v>3</v>
      </c>
      <c r="N147" s="163" t="s">
        <v>42</v>
      </c>
      <c r="P147" s="164">
        <f t="shared" si="1"/>
        <v>0</v>
      </c>
      <c r="Q147" s="164">
        <v>0</v>
      </c>
      <c r="R147" s="164">
        <f t="shared" si="2"/>
        <v>0</v>
      </c>
      <c r="S147" s="164">
        <v>0</v>
      </c>
      <c r="T147" s="165">
        <f t="shared" si="3"/>
        <v>0</v>
      </c>
      <c r="AR147" s="166" t="s">
        <v>183</v>
      </c>
      <c r="AT147" s="166" t="s">
        <v>178</v>
      </c>
      <c r="AU147" s="166" t="s">
        <v>195</v>
      </c>
      <c r="AY147" s="92" t="s">
        <v>176</v>
      </c>
      <c r="BE147" s="167">
        <f t="shared" si="4"/>
        <v>0</v>
      </c>
      <c r="BF147" s="167">
        <f t="shared" si="5"/>
        <v>0</v>
      </c>
      <c r="BG147" s="167">
        <f t="shared" si="6"/>
        <v>0</v>
      </c>
      <c r="BH147" s="167">
        <f t="shared" si="7"/>
        <v>0</v>
      </c>
      <c r="BI147" s="167">
        <f t="shared" si="8"/>
        <v>0</v>
      </c>
      <c r="BJ147" s="92" t="s">
        <v>15</v>
      </c>
      <c r="BK147" s="167">
        <f t="shared" si="9"/>
        <v>0</v>
      </c>
      <c r="BL147" s="92" t="s">
        <v>183</v>
      </c>
      <c r="BM147" s="166" t="s">
        <v>3693</v>
      </c>
    </row>
    <row r="148" spans="2:65" s="99" customFormat="1" ht="16.5" customHeight="1">
      <c r="B148" s="100"/>
      <c r="C148" s="206" t="s">
        <v>213</v>
      </c>
      <c r="D148" s="206" t="s">
        <v>178</v>
      </c>
      <c r="E148" s="207" t="s">
        <v>3694</v>
      </c>
      <c r="F148" s="208" t="s">
        <v>3695</v>
      </c>
      <c r="G148" s="209" t="s">
        <v>2707</v>
      </c>
      <c r="H148" s="210">
        <v>2</v>
      </c>
      <c r="I148" s="4"/>
      <c r="J148" s="211">
        <f t="shared" si="0"/>
        <v>0</v>
      </c>
      <c r="K148" s="208" t="s">
        <v>3</v>
      </c>
      <c r="L148" s="100"/>
      <c r="M148" s="212" t="s">
        <v>3</v>
      </c>
      <c r="N148" s="163" t="s">
        <v>42</v>
      </c>
      <c r="P148" s="164">
        <f t="shared" si="1"/>
        <v>0</v>
      </c>
      <c r="Q148" s="164">
        <v>0</v>
      </c>
      <c r="R148" s="164">
        <f t="shared" si="2"/>
        <v>0</v>
      </c>
      <c r="S148" s="164">
        <v>0</v>
      </c>
      <c r="T148" s="165">
        <f t="shared" si="3"/>
        <v>0</v>
      </c>
      <c r="AR148" s="166" t="s">
        <v>183</v>
      </c>
      <c r="AT148" s="166" t="s">
        <v>178</v>
      </c>
      <c r="AU148" s="166" t="s">
        <v>195</v>
      </c>
      <c r="AY148" s="92" t="s">
        <v>176</v>
      </c>
      <c r="BE148" s="167">
        <f t="shared" si="4"/>
        <v>0</v>
      </c>
      <c r="BF148" s="167">
        <f t="shared" si="5"/>
        <v>0</v>
      </c>
      <c r="BG148" s="167">
        <f t="shared" si="6"/>
        <v>0</v>
      </c>
      <c r="BH148" s="167">
        <f t="shared" si="7"/>
        <v>0</v>
      </c>
      <c r="BI148" s="167">
        <f t="shared" si="8"/>
        <v>0</v>
      </c>
      <c r="BJ148" s="92" t="s">
        <v>15</v>
      </c>
      <c r="BK148" s="167">
        <f t="shared" si="9"/>
        <v>0</v>
      </c>
      <c r="BL148" s="92" t="s">
        <v>183</v>
      </c>
      <c r="BM148" s="166" t="s">
        <v>3696</v>
      </c>
    </row>
    <row r="149" spans="2:65" s="99" customFormat="1" ht="16.5" customHeight="1">
      <c r="B149" s="100"/>
      <c r="C149" s="206" t="s">
        <v>223</v>
      </c>
      <c r="D149" s="206" t="s">
        <v>178</v>
      </c>
      <c r="E149" s="207" t="s">
        <v>3691</v>
      </c>
      <c r="F149" s="208" t="s">
        <v>3692</v>
      </c>
      <c r="G149" s="209" t="s">
        <v>2707</v>
      </c>
      <c r="H149" s="210">
        <v>0</v>
      </c>
      <c r="I149" s="4"/>
      <c r="J149" s="211">
        <f t="shared" si="0"/>
        <v>0</v>
      </c>
      <c r="K149" s="208" t="s">
        <v>3</v>
      </c>
      <c r="L149" s="100"/>
      <c r="M149" s="212" t="s">
        <v>3</v>
      </c>
      <c r="N149" s="163" t="s">
        <v>42</v>
      </c>
      <c r="P149" s="164">
        <f t="shared" si="1"/>
        <v>0</v>
      </c>
      <c r="Q149" s="164">
        <v>0</v>
      </c>
      <c r="R149" s="164">
        <f t="shared" si="2"/>
        <v>0</v>
      </c>
      <c r="S149" s="164">
        <v>0</v>
      </c>
      <c r="T149" s="165">
        <f t="shared" si="3"/>
        <v>0</v>
      </c>
      <c r="AR149" s="166" t="s">
        <v>183</v>
      </c>
      <c r="AT149" s="166" t="s">
        <v>178</v>
      </c>
      <c r="AU149" s="166" t="s">
        <v>195</v>
      </c>
      <c r="AY149" s="92" t="s">
        <v>176</v>
      </c>
      <c r="BE149" s="167">
        <f t="shared" si="4"/>
        <v>0</v>
      </c>
      <c r="BF149" s="167">
        <f t="shared" si="5"/>
        <v>0</v>
      </c>
      <c r="BG149" s="167">
        <f t="shared" si="6"/>
        <v>0</v>
      </c>
      <c r="BH149" s="167">
        <f t="shared" si="7"/>
        <v>0</v>
      </c>
      <c r="BI149" s="167">
        <f t="shared" si="8"/>
        <v>0</v>
      </c>
      <c r="BJ149" s="92" t="s">
        <v>15</v>
      </c>
      <c r="BK149" s="167">
        <f t="shared" si="9"/>
        <v>0</v>
      </c>
      <c r="BL149" s="92" t="s">
        <v>183</v>
      </c>
      <c r="BM149" s="166" t="s">
        <v>3697</v>
      </c>
    </row>
    <row r="150" spans="2:65" s="99" customFormat="1" ht="16.5" customHeight="1">
      <c r="B150" s="100"/>
      <c r="C150" s="206" t="s">
        <v>235</v>
      </c>
      <c r="D150" s="206" t="s">
        <v>178</v>
      </c>
      <c r="E150" s="207" t="s">
        <v>3694</v>
      </c>
      <c r="F150" s="208" t="s">
        <v>3695</v>
      </c>
      <c r="G150" s="209" t="s">
        <v>2707</v>
      </c>
      <c r="H150" s="210">
        <v>0</v>
      </c>
      <c r="I150" s="4"/>
      <c r="J150" s="211">
        <f t="shared" si="0"/>
        <v>0</v>
      </c>
      <c r="K150" s="208" t="s">
        <v>3</v>
      </c>
      <c r="L150" s="100"/>
      <c r="M150" s="212" t="s">
        <v>3</v>
      </c>
      <c r="N150" s="163" t="s">
        <v>42</v>
      </c>
      <c r="P150" s="164">
        <f t="shared" si="1"/>
        <v>0</v>
      </c>
      <c r="Q150" s="164">
        <v>0</v>
      </c>
      <c r="R150" s="164">
        <f t="shared" si="2"/>
        <v>0</v>
      </c>
      <c r="S150" s="164">
        <v>0</v>
      </c>
      <c r="T150" s="165">
        <f t="shared" si="3"/>
        <v>0</v>
      </c>
      <c r="AR150" s="166" t="s">
        <v>183</v>
      </c>
      <c r="AT150" s="166" t="s">
        <v>178</v>
      </c>
      <c r="AU150" s="166" t="s">
        <v>195</v>
      </c>
      <c r="AY150" s="92" t="s">
        <v>176</v>
      </c>
      <c r="BE150" s="167">
        <f t="shared" si="4"/>
        <v>0</v>
      </c>
      <c r="BF150" s="167">
        <f t="shared" si="5"/>
        <v>0</v>
      </c>
      <c r="BG150" s="167">
        <f t="shared" si="6"/>
        <v>0</v>
      </c>
      <c r="BH150" s="167">
        <f t="shared" si="7"/>
        <v>0</v>
      </c>
      <c r="BI150" s="167">
        <f t="shared" si="8"/>
        <v>0</v>
      </c>
      <c r="BJ150" s="92" t="s">
        <v>15</v>
      </c>
      <c r="BK150" s="167">
        <f t="shared" si="9"/>
        <v>0</v>
      </c>
      <c r="BL150" s="92" t="s">
        <v>183</v>
      </c>
      <c r="BM150" s="166" t="s">
        <v>3698</v>
      </c>
    </row>
    <row r="151" spans="2:65" s="99" customFormat="1" ht="24.2" customHeight="1">
      <c r="B151" s="100"/>
      <c r="C151" s="206" t="s">
        <v>241</v>
      </c>
      <c r="D151" s="206" t="s">
        <v>178</v>
      </c>
      <c r="E151" s="207" t="s">
        <v>3699</v>
      </c>
      <c r="F151" s="208" t="s">
        <v>3700</v>
      </c>
      <c r="G151" s="209" t="s">
        <v>2707</v>
      </c>
      <c r="H151" s="210">
        <v>21</v>
      </c>
      <c r="I151" s="4"/>
      <c r="J151" s="211">
        <f t="shared" si="0"/>
        <v>0</v>
      </c>
      <c r="K151" s="208" t="s">
        <v>3</v>
      </c>
      <c r="L151" s="100"/>
      <c r="M151" s="212" t="s">
        <v>3</v>
      </c>
      <c r="N151" s="163" t="s">
        <v>42</v>
      </c>
      <c r="P151" s="164">
        <f t="shared" si="1"/>
        <v>0</v>
      </c>
      <c r="Q151" s="164">
        <v>0</v>
      </c>
      <c r="R151" s="164">
        <f t="shared" si="2"/>
        <v>0</v>
      </c>
      <c r="S151" s="164">
        <v>0</v>
      </c>
      <c r="T151" s="165">
        <f t="shared" si="3"/>
        <v>0</v>
      </c>
      <c r="AR151" s="166" t="s">
        <v>183</v>
      </c>
      <c r="AT151" s="166" t="s">
        <v>178</v>
      </c>
      <c r="AU151" s="166" t="s">
        <v>195</v>
      </c>
      <c r="AY151" s="92" t="s">
        <v>176</v>
      </c>
      <c r="BE151" s="167">
        <f t="shared" si="4"/>
        <v>0</v>
      </c>
      <c r="BF151" s="167">
        <f t="shared" si="5"/>
        <v>0</v>
      </c>
      <c r="BG151" s="167">
        <f t="shared" si="6"/>
        <v>0</v>
      </c>
      <c r="BH151" s="167">
        <f t="shared" si="7"/>
        <v>0</v>
      </c>
      <c r="BI151" s="167">
        <f t="shared" si="8"/>
        <v>0</v>
      </c>
      <c r="BJ151" s="92" t="s">
        <v>15</v>
      </c>
      <c r="BK151" s="167">
        <f t="shared" si="9"/>
        <v>0</v>
      </c>
      <c r="BL151" s="92" t="s">
        <v>183</v>
      </c>
      <c r="BM151" s="166" t="s">
        <v>3701</v>
      </c>
    </row>
    <row r="152" spans="2:65" s="99" customFormat="1" ht="24.2" customHeight="1">
      <c r="B152" s="100"/>
      <c r="C152" s="206" t="s">
        <v>246</v>
      </c>
      <c r="D152" s="206" t="s">
        <v>178</v>
      </c>
      <c r="E152" s="207" t="s">
        <v>3702</v>
      </c>
      <c r="F152" s="208" t="s">
        <v>3700</v>
      </c>
      <c r="G152" s="209" t="s">
        <v>2707</v>
      </c>
      <c r="H152" s="210">
        <v>0</v>
      </c>
      <c r="I152" s="4"/>
      <c r="J152" s="211">
        <f t="shared" si="0"/>
        <v>0</v>
      </c>
      <c r="K152" s="208" t="s">
        <v>3</v>
      </c>
      <c r="L152" s="100"/>
      <c r="M152" s="212" t="s">
        <v>3</v>
      </c>
      <c r="N152" s="163" t="s">
        <v>42</v>
      </c>
      <c r="P152" s="164">
        <f t="shared" si="1"/>
        <v>0</v>
      </c>
      <c r="Q152" s="164">
        <v>0</v>
      </c>
      <c r="R152" s="164">
        <f t="shared" si="2"/>
        <v>0</v>
      </c>
      <c r="S152" s="164">
        <v>0</v>
      </c>
      <c r="T152" s="165">
        <f t="shared" si="3"/>
        <v>0</v>
      </c>
      <c r="AR152" s="166" t="s">
        <v>183</v>
      </c>
      <c r="AT152" s="166" t="s">
        <v>178</v>
      </c>
      <c r="AU152" s="166" t="s">
        <v>195</v>
      </c>
      <c r="AY152" s="92" t="s">
        <v>176</v>
      </c>
      <c r="BE152" s="167">
        <f t="shared" si="4"/>
        <v>0</v>
      </c>
      <c r="BF152" s="167">
        <f t="shared" si="5"/>
        <v>0</v>
      </c>
      <c r="BG152" s="167">
        <f t="shared" si="6"/>
        <v>0</v>
      </c>
      <c r="BH152" s="167">
        <f t="shared" si="7"/>
        <v>0</v>
      </c>
      <c r="BI152" s="167">
        <f t="shared" si="8"/>
        <v>0</v>
      </c>
      <c r="BJ152" s="92" t="s">
        <v>15</v>
      </c>
      <c r="BK152" s="167">
        <f t="shared" si="9"/>
        <v>0</v>
      </c>
      <c r="BL152" s="92" t="s">
        <v>183</v>
      </c>
      <c r="BM152" s="166" t="s">
        <v>3703</v>
      </c>
    </row>
    <row r="153" spans="2:65" s="99" customFormat="1" ht="16.5" customHeight="1">
      <c r="B153" s="100"/>
      <c r="C153" s="206" t="s">
        <v>253</v>
      </c>
      <c r="D153" s="206" t="s">
        <v>178</v>
      </c>
      <c r="E153" s="207" t="s">
        <v>3704</v>
      </c>
      <c r="F153" s="208" t="s">
        <v>3705</v>
      </c>
      <c r="G153" s="209" t="s">
        <v>2707</v>
      </c>
      <c r="H153" s="210">
        <v>21</v>
      </c>
      <c r="I153" s="4"/>
      <c r="J153" s="211">
        <f t="shared" si="0"/>
        <v>0</v>
      </c>
      <c r="K153" s="208" t="s">
        <v>3</v>
      </c>
      <c r="L153" s="100"/>
      <c r="M153" s="212" t="s">
        <v>3</v>
      </c>
      <c r="N153" s="163" t="s">
        <v>42</v>
      </c>
      <c r="P153" s="164">
        <f t="shared" si="1"/>
        <v>0</v>
      </c>
      <c r="Q153" s="164">
        <v>0</v>
      </c>
      <c r="R153" s="164">
        <f t="shared" si="2"/>
        <v>0</v>
      </c>
      <c r="S153" s="164">
        <v>0</v>
      </c>
      <c r="T153" s="165">
        <f t="shared" si="3"/>
        <v>0</v>
      </c>
      <c r="AR153" s="166" t="s">
        <v>183</v>
      </c>
      <c r="AT153" s="166" t="s">
        <v>178</v>
      </c>
      <c r="AU153" s="166" t="s">
        <v>195</v>
      </c>
      <c r="AY153" s="92" t="s">
        <v>176</v>
      </c>
      <c r="BE153" s="167">
        <f t="shared" si="4"/>
        <v>0</v>
      </c>
      <c r="BF153" s="167">
        <f t="shared" si="5"/>
        <v>0</v>
      </c>
      <c r="BG153" s="167">
        <f t="shared" si="6"/>
        <v>0</v>
      </c>
      <c r="BH153" s="167">
        <f t="shared" si="7"/>
        <v>0</v>
      </c>
      <c r="BI153" s="167">
        <f t="shared" si="8"/>
        <v>0</v>
      </c>
      <c r="BJ153" s="92" t="s">
        <v>15</v>
      </c>
      <c r="BK153" s="167">
        <f t="shared" si="9"/>
        <v>0</v>
      </c>
      <c r="BL153" s="92" t="s">
        <v>183</v>
      </c>
      <c r="BM153" s="166" t="s">
        <v>3706</v>
      </c>
    </row>
    <row r="154" spans="2:65" s="99" customFormat="1" ht="16.5" customHeight="1">
      <c r="B154" s="100"/>
      <c r="C154" s="206" t="s">
        <v>259</v>
      </c>
      <c r="D154" s="206" t="s">
        <v>178</v>
      </c>
      <c r="E154" s="207" t="s">
        <v>3704</v>
      </c>
      <c r="F154" s="208" t="s">
        <v>3705</v>
      </c>
      <c r="G154" s="209" t="s">
        <v>2707</v>
      </c>
      <c r="H154" s="210">
        <v>0</v>
      </c>
      <c r="I154" s="4"/>
      <c r="J154" s="211">
        <f t="shared" si="0"/>
        <v>0</v>
      </c>
      <c r="K154" s="208" t="s">
        <v>3</v>
      </c>
      <c r="L154" s="100"/>
      <c r="M154" s="212" t="s">
        <v>3</v>
      </c>
      <c r="N154" s="163" t="s">
        <v>42</v>
      </c>
      <c r="P154" s="164">
        <f t="shared" si="1"/>
        <v>0</v>
      </c>
      <c r="Q154" s="164">
        <v>0</v>
      </c>
      <c r="R154" s="164">
        <f t="shared" si="2"/>
        <v>0</v>
      </c>
      <c r="S154" s="164">
        <v>0</v>
      </c>
      <c r="T154" s="165">
        <f t="shared" si="3"/>
        <v>0</v>
      </c>
      <c r="AR154" s="166" t="s">
        <v>183</v>
      </c>
      <c r="AT154" s="166" t="s">
        <v>178</v>
      </c>
      <c r="AU154" s="166" t="s">
        <v>195</v>
      </c>
      <c r="AY154" s="92" t="s">
        <v>176</v>
      </c>
      <c r="BE154" s="167">
        <f t="shared" si="4"/>
        <v>0</v>
      </c>
      <c r="BF154" s="167">
        <f t="shared" si="5"/>
        <v>0</v>
      </c>
      <c r="BG154" s="167">
        <f t="shared" si="6"/>
        <v>0</v>
      </c>
      <c r="BH154" s="167">
        <f t="shared" si="7"/>
        <v>0</v>
      </c>
      <c r="BI154" s="167">
        <f t="shared" si="8"/>
        <v>0</v>
      </c>
      <c r="BJ154" s="92" t="s">
        <v>15</v>
      </c>
      <c r="BK154" s="167">
        <f t="shared" si="9"/>
        <v>0</v>
      </c>
      <c r="BL154" s="92" t="s">
        <v>183</v>
      </c>
      <c r="BM154" s="166" t="s">
        <v>3707</v>
      </c>
    </row>
    <row r="155" spans="2:65" s="99" customFormat="1" ht="16.5" customHeight="1">
      <c r="B155" s="100"/>
      <c r="C155" s="206" t="s">
        <v>266</v>
      </c>
      <c r="D155" s="206" t="s">
        <v>178</v>
      </c>
      <c r="E155" s="207" t="s">
        <v>3708</v>
      </c>
      <c r="F155" s="208" t="s">
        <v>3709</v>
      </c>
      <c r="G155" s="209" t="s">
        <v>2707</v>
      </c>
      <c r="H155" s="210">
        <v>3</v>
      </c>
      <c r="I155" s="4"/>
      <c r="J155" s="211">
        <f t="shared" si="0"/>
        <v>0</v>
      </c>
      <c r="K155" s="208" t="s">
        <v>3</v>
      </c>
      <c r="L155" s="100"/>
      <c r="M155" s="212" t="s">
        <v>3</v>
      </c>
      <c r="N155" s="163" t="s">
        <v>42</v>
      </c>
      <c r="P155" s="164">
        <f t="shared" si="1"/>
        <v>0</v>
      </c>
      <c r="Q155" s="164">
        <v>0</v>
      </c>
      <c r="R155" s="164">
        <f t="shared" si="2"/>
        <v>0</v>
      </c>
      <c r="S155" s="164">
        <v>0</v>
      </c>
      <c r="T155" s="165">
        <f t="shared" si="3"/>
        <v>0</v>
      </c>
      <c r="AR155" s="166" t="s">
        <v>183</v>
      </c>
      <c r="AT155" s="166" t="s">
        <v>178</v>
      </c>
      <c r="AU155" s="166" t="s">
        <v>195</v>
      </c>
      <c r="AY155" s="92" t="s">
        <v>176</v>
      </c>
      <c r="BE155" s="167">
        <f t="shared" si="4"/>
        <v>0</v>
      </c>
      <c r="BF155" s="167">
        <f t="shared" si="5"/>
        <v>0</v>
      </c>
      <c r="BG155" s="167">
        <f t="shared" si="6"/>
        <v>0</v>
      </c>
      <c r="BH155" s="167">
        <f t="shared" si="7"/>
        <v>0</v>
      </c>
      <c r="BI155" s="167">
        <f t="shared" si="8"/>
        <v>0</v>
      </c>
      <c r="BJ155" s="92" t="s">
        <v>15</v>
      </c>
      <c r="BK155" s="167">
        <f t="shared" si="9"/>
        <v>0</v>
      </c>
      <c r="BL155" s="92" t="s">
        <v>183</v>
      </c>
      <c r="BM155" s="166" t="s">
        <v>3710</v>
      </c>
    </row>
    <row r="156" spans="2:65" s="99" customFormat="1" ht="16.5" customHeight="1">
      <c r="B156" s="100"/>
      <c r="C156" s="206" t="s">
        <v>273</v>
      </c>
      <c r="D156" s="206" t="s">
        <v>178</v>
      </c>
      <c r="E156" s="207" t="s">
        <v>3708</v>
      </c>
      <c r="F156" s="208" t="s">
        <v>3709</v>
      </c>
      <c r="G156" s="209" t="s">
        <v>2707</v>
      </c>
      <c r="H156" s="210">
        <v>0</v>
      </c>
      <c r="I156" s="4"/>
      <c r="J156" s="211">
        <f t="shared" si="0"/>
        <v>0</v>
      </c>
      <c r="K156" s="208" t="s">
        <v>3</v>
      </c>
      <c r="L156" s="100"/>
      <c r="M156" s="212" t="s">
        <v>3</v>
      </c>
      <c r="N156" s="163" t="s">
        <v>42</v>
      </c>
      <c r="P156" s="164">
        <f t="shared" si="1"/>
        <v>0</v>
      </c>
      <c r="Q156" s="164">
        <v>0</v>
      </c>
      <c r="R156" s="164">
        <f t="shared" si="2"/>
        <v>0</v>
      </c>
      <c r="S156" s="164">
        <v>0</v>
      </c>
      <c r="T156" s="165">
        <f t="shared" si="3"/>
        <v>0</v>
      </c>
      <c r="AR156" s="166" t="s">
        <v>183</v>
      </c>
      <c r="AT156" s="166" t="s">
        <v>178</v>
      </c>
      <c r="AU156" s="166" t="s">
        <v>195</v>
      </c>
      <c r="AY156" s="92" t="s">
        <v>176</v>
      </c>
      <c r="BE156" s="167">
        <f t="shared" si="4"/>
        <v>0</v>
      </c>
      <c r="BF156" s="167">
        <f t="shared" si="5"/>
        <v>0</v>
      </c>
      <c r="BG156" s="167">
        <f t="shared" si="6"/>
        <v>0</v>
      </c>
      <c r="BH156" s="167">
        <f t="shared" si="7"/>
        <v>0</v>
      </c>
      <c r="BI156" s="167">
        <f t="shared" si="8"/>
        <v>0</v>
      </c>
      <c r="BJ156" s="92" t="s">
        <v>15</v>
      </c>
      <c r="BK156" s="167">
        <f t="shared" si="9"/>
        <v>0</v>
      </c>
      <c r="BL156" s="92" t="s">
        <v>183</v>
      </c>
      <c r="BM156" s="166" t="s">
        <v>3711</v>
      </c>
    </row>
    <row r="157" spans="2:65" s="99" customFormat="1" ht="16.5" customHeight="1">
      <c r="B157" s="100"/>
      <c r="C157" s="206" t="s">
        <v>277</v>
      </c>
      <c r="D157" s="206" t="s">
        <v>178</v>
      </c>
      <c r="E157" s="207" t="s">
        <v>3712</v>
      </c>
      <c r="F157" s="208" t="s">
        <v>3713</v>
      </c>
      <c r="G157" s="209" t="s">
        <v>2707</v>
      </c>
      <c r="H157" s="210">
        <v>0</v>
      </c>
      <c r="I157" s="4"/>
      <c r="J157" s="211">
        <f t="shared" si="0"/>
        <v>0</v>
      </c>
      <c r="K157" s="208" t="s">
        <v>3</v>
      </c>
      <c r="L157" s="100"/>
      <c r="M157" s="212" t="s">
        <v>3</v>
      </c>
      <c r="N157" s="163" t="s">
        <v>42</v>
      </c>
      <c r="P157" s="164">
        <f t="shared" si="1"/>
        <v>0</v>
      </c>
      <c r="Q157" s="164">
        <v>0</v>
      </c>
      <c r="R157" s="164">
        <f t="shared" si="2"/>
        <v>0</v>
      </c>
      <c r="S157" s="164">
        <v>0</v>
      </c>
      <c r="T157" s="165">
        <f t="shared" si="3"/>
        <v>0</v>
      </c>
      <c r="AR157" s="166" t="s">
        <v>183</v>
      </c>
      <c r="AT157" s="166" t="s">
        <v>178</v>
      </c>
      <c r="AU157" s="166" t="s">
        <v>195</v>
      </c>
      <c r="AY157" s="92" t="s">
        <v>176</v>
      </c>
      <c r="BE157" s="167">
        <f t="shared" si="4"/>
        <v>0</v>
      </c>
      <c r="BF157" s="167">
        <f t="shared" si="5"/>
        <v>0</v>
      </c>
      <c r="BG157" s="167">
        <f t="shared" si="6"/>
        <v>0</v>
      </c>
      <c r="BH157" s="167">
        <f t="shared" si="7"/>
        <v>0</v>
      </c>
      <c r="BI157" s="167">
        <f t="shared" si="8"/>
        <v>0</v>
      </c>
      <c r="BJ157" s="92" t="s">
        <v>15</v>
      </c>
      <c r="BK157" s="167">
        <f t="shared" si="9"/>
        <v>0</v>
      </c>
      <c r="BL157" s="92" t="s">
        <v>183</v>
      </c>
      <c r="BM157" s="166" t="s">
        <v>3714</v>
      </c>
    </row>
    <row r="158" spans="2:65" s="99" customFormat="1" ht="16.5" customHeight="1">
      <c r="B158" s="100"/>
      <c r="C158" s="206" t="s">
        <v>9</v>
      </c>
      <c r="D158" s="206" t="s">
        <v>178</v>
      </c>
      <c r="E158" s="207" t="s">
        <v>3715</v>
      </c>
      <c r="F158" s="208" t="s">
        <v>3716</v>
      </c>
      <c r="G158" s="209" t="s">
        <v>2707</v>
      </c>
      <c r="H158" s="210">
        <v>1</v>
      </c>
      <c r="I158" s="4"/>
      <c r="J158" s="211">
        <f t="shared" si="0"/>
        <v>0</v>
      </c>
      <c r="K158" s="208" t="s">
        <v>3</v>
      </c>
      <c r="L158" s="100"/>
      <c r="M158" s="212" t="s">
        <v>3</v>
      </c>
      <c r="N158" s="163" t="s">
        <v>42</v>
      </c>
      <c r="P158" s="164">
        <f t="shared" si="1"/>
        <v>0</v>
      </c>
      <c r="Q158" s="164">
        <v>0</v>
      </c>
      <c r="R158" s="164">
        <f t="shared" si="2"/>
        <v>0</v>
      </c>
      <c r="S158" s="164">
        <v>0</v>
      </c>
      <c r="T158" s="165">
        <f t="shared" si="3"/>
        <v>0</v>
      </c>
      <c r="AR158" s="166" t="s">
        <v>183</v>
      </c>
      <c r="AT158" s="166" t="s">
        <v>178</v>
      </c>
      <c r="AU158" s="166" t="s">
        <v>195</v>
      </c>
      <c r="AY158" s="92" t="s">
        <v>176</v>
      </c>
      <c r="BE158" s="167">
        <f t="shared" si="4"/>
        <v>0</v>
      </c>
      <c r="BF158" s="167">
        <f t="shared" si="5"/>
        <v>0</v>
      </c>
      <c r="BG158" s="167">
        <f t="shared" si="6"/>
        <v>0</v>
      </c>
      <c r="BH158" s="167">
        <f t="shared" si="7"/>
        <v>0</v>
      </c>
      <c r="BI158" s="167">
        <f t="shared" si="8"/>
        <v>0</v>
      </c>
      <c r="BJ158" s="92" t="s">
        <v>15</v>
      </c>
      <c r="BK158" s="167">
        <f t="shared" si="9"/>
        <v>0</v>
      </c>
      <c r="BL158" s="92" t="s">
        <v>183</v>
      </c>
      <c r="BM158" s="166" t="s">
        <v>3717</v>
      </c>
    </row>
    <row r="159" spans="2:65" s="99" customFormat="1" ht="16.5" customHeight="1">
      <c r="B159" s="100"/>
      <c r="C159" s="206" t="s">
        <v>288</v>
      </c>
      <c r="D159" s="206" t="s">
        <v>178</v>
      </c>
      <c r="E159" s="207" t="s">
        <v>3715</v>
      </c>
      <c r="F159" s="208" t="s">
        <v>3716</v>
      </c>
      <c r="G159" s="209" t="s">
        <v>2707</v>
      </c>
      <c r="H159" s="210">
        <v>0</v>
      </c>
      <c r="I159" s="4"/>
      <c r="J159" s="211">
        <f t="shared" si="0"/>
        <v>0</v>
      </c>
      <c r="K159" s="208" t="s">
        <v>3</v>
      </c>
      <c r="L159" s="100"/>
      <c r="M159" s="212" t="s">
        <v>3</v>
      </c>
      <c r="N159" s="163" t="s">
        <v>42</v>
      </c>
      <c r="P159" s="164">
        <f t="shared" si="1"/>
        <v>0</v>
      </c>
      <c r="Q159" s="164">
        <v>0</v>
      </c>
      <c r="R159" s="164">
        <f t="shared" si="2"/>
        <v>0</v>
      </c>
      <c r="S159" s="164">
        <v>0</v>
      </c>
      <c r="T159" s="165">
        <f t="shared" si="3"/>
        <v>0</v>
      </c>
      <c r="AR159" s="166" t="s">
        <v>183</v>
      </c>
      <c r="AT159" s="166" t="s">
        <v>178</v>
      </c>
      <c r="AU159" s="166" t="s">
        <v>195</v>
      </c>
      <c r="AY159" s="92" t="s">
        <v>176</v>
      </c>
      <c r="BE159" s="167">
        <f t="shared" si="4"/>
        <v>0</v>
      </c>
      <c r="BF159" s="167">
        <f t="shared" si="5"/>
        <v>0</v>
      </c>
      <c r="BG159" s="167">
        <f t="shared" si="6"/>
        <v>0</v>
      </c>
      <c r="BH159" s="167">
        <f t="shared" si="7"/>
        <v>0</v>
      </c>
      <c r="BI159" s="167">
        <f t="shared" si="8"/>
        <v>0</v>
      </c>
      <c r="BJ159" s="92" t="s">
        <v>15</v>
      </c>
      <c r="BK159" s="167">
        <f t="shared" si="9"/>
        <v>0</v>
      </c>
      <c r="BL159" s="92" t="s">
        <v>183</v>
      </c>
      <c r="BM159" s="166" t="s">
        <v>3718</v>
      </c>
    </row>
    <row r="160" spans="2:65" s="99" customFormat="1" ht="16.5" customHeight="1">
      <c r="B160" s="100"/>
      <c r="C160" s="206" t="s">
        <v>293</v>
      </c>
      <c r="D160" s="206" t="s">
        <v>178</v>
      </c>
      <c r="E160" s="207" t="s">
        <v>3719</v>
      </c>
      <c r="F160" s="208" t="s">
        <v>3720</v>
      </c>
      <c r="G160" s="209" t="s">
        <v>2707</v>
      </c>
      <c r="H160" s="210">
        <v>1</v>
      </c>
      <c r="I160" s="4"/>
      <c r="J160" s="211">
        <f t="shared" si="0"/>
        <v>0</v>
      </c>
      <c r="K160" s="208" t="s">
        <v>3</v>
      </c>
      <c r="L160" s="100"/>
      <c r="M160" s="212" t="s">
        <v>3</v>
      </c>
      <c r="N160" s="163" t="s">
        <v>42</v>
      </c>
      <c r="P160" s="164">
        <f t="shared" si="1"/>
        <v>0</v>
      </c>
      <c r="Q160" s="164">
        <v>0</v>
      </c>
      <c r="R160" s="164">
        <f t="shared" si="2"/>
        <v>0</v>
      </c>
      <c r="S160" s="164">
        <v>0</v>
      </c>
      <c r="T160" s="165">
        <f t="shared" si="3"/>
        <v>0</v>
      </c>
      <c r="AR160" s="166" t="s">
        <v>183</v>
      </c>
      <c r="AT160" s="166" t="s">
        <v>178</v>
      </c>
      <c r="AU160" s="166" t="s">
        <v>195</v>
      </c>
      <c r="AY160" s="92" t="s">
        <v>176</v>
      </c>
      <c r="BE160" s="167">
        <f t="shared" si="4"/>
        <v>0</v>
      </c>
      <c r="BF160" s="167">
        <f t="shared" si="5"/>
        <v>0</v>
      </c>
      <c r="BG160" s="167">
        <f t="shared" si="6"/>
        <v>0</v>
      </c>
      <c r="BH160" s="167">
        <f t="shared" si="7"/>
        <v>0</v>
      </c>
      <c r="BI160" s="167">
        <f t="shared" si="8"/>
        <v>0</v>
      </c>
      <c r="BJ160" s="92" t="s">
        <v>15</v>
      </c>
      <c r="BK160" s="167">
        <f t="shared" si="9"/>
        <v>0</v>
      </c>
      <c r="BL160" s="92" t="s">
        <v>183</v>
      </c>
      <c r="BM160" s="166" t="s">
        <v>3721</v>
      </c>
    </row>
    <row r="161" spans="2:65" s="99" customFormat="1" ht="16.5" customHeight="1">
      <c r="B161" s="100"/>
      <c r="C161" s="206" t="s">
        <v>300</v>
      </c>
      <c r="D161" s="206" t="s">
        <v>178</v>
      </c>
      <c r="E161" s="207" t="s">
        <v>3722</v>
      </c>
      <c r="F161" s="208" t="s">
        <v>3723</v>
      </c>
      <c r="G161" s="209" t="s">
        <v>2707</v>
      </c>
      <c r="H161" s="210">
        <v>1</v>
      </c>
      <c r="I161" s="4"/>
      <c r="J161" s="211">
        <f t="shared" si="0"/>
        <v>0</v>
      </c>
      <c r="K161" s="208" t="s">
        <v>3</v>
      </c>
      <c r="L161" s="100"/>
      <c r="M161" s="212" t="s">
        <v>3</v>
      </c>
      <c r="N161" s="163" t="s">
        <v>42</v>
      </c>
      <c r="P161" s="164">
        <f t="shared" si="1"/>
        <v>0</v>
      </c>
      <c r="Q161" s="164">
        <v>0</v>
      </c>
      <c r="R161" s="164">
        <f t="shared" si="2"/>
        <v>0</v>
      </c>
      <c r="S161" s="164">
        <v>0</v>
      </c>
      <c r="T161" s="165">
        <f t="shared" si="3"/>
        <v>0</v>
      </c>
      <c r="AR161" s="166" t="s">
        <v>183</v>
      </c>
      <c r="AT161" s="166" t="s">
        <v>178</v>
      </c>
      <c r="AU161" s="166" t="s">
        <v>195</v>
      </c>
      <c r="AY161" s="92" t="s">
        <v>176</v>
      </c>
      <c r="BE161" s="167">
        <f t="shared" si="4"/>
        <v>0</v>
      </c>
      <c r="BF161" s="167">
        <f t="shared" si="5"/>
        <v>0</v>
      </c>
      <c r="BG161" s="167">
        <f t="shared" si="6"/>
        <v>0</v>
      </c>
      <c r="BH161" s="167">
        <f t="shared" si="7"/>
        <v>0</v>
      </c>
      <c r="BI161" s="167">
        <f t="shared" si="8"/>
        <v>0</v>
      </c>
      <c r="BJ161" s="92" t="s">
        <v>15</v>
      </c>
      <c r="BK161" s="167">
        <f t="shared" si="9"/>
        <v>0</v>
      </c>
      <c r="BL161" s="92" t="s">
        <v>183</v>
      </c>
      <c r="BM161" s="166" t="s">
        <v>3724</v>
      </c>
    </row>
    <row r="162" spans="2:65" s="99" customFormat="1" ht="16.5" customHeight="1">
      <c r="B162" s="100"/>
      <c r="C162" s="206" t="s">
        <v>306</v>
      </c>
      <c r="D162" s="206" t="s">
        <v>178</v>
      </c>
      <c r="E162" s="207" t="s">
        <v>3725</v>
      </c>
      <c r="F162" s="208" t="s">
        <v>3726</v>
      </c>
      <c r="G162" s="209" t="s">
        <v>437</v>
      </c>
      <c r="H162" s="210">
        <v>1</v>
      </c>
      <c r="I162" s="4"/>
      <c r="J162" s="211">
        <f t="shared" si="0"/>
        <v>0</v>
      </c>
      <c r="K162" s="208" t="s">
        <v>3</v>
      </c>
      <c r="L162" s="100"/>
      <c r="M162" s="212" t="s">
        <v>3</v>
      </c>
      <c r="N162" s="163" t="s">
        <v>42</v>
      </c>
      <c r="P162" s="164">
        <f t="shared" si="1"/>
        <v>0</v>
      </c>
      <c r="Q162" s="164">
        <v>0</v>
      </c>
      <c r="R162" s="164">
        <f t="shared" si="2"/>
        <v>0</v>
      </c>
      <c r="S162" s="164">
        <v>0</v>
      </c>
      <c r="T162" s="165">
        <f t="shared" si="3"/>
        <v>0</v>
      </c>
      <c r="AR162" s="166" t="s">
        <v>183</v>
      </c>
      <c r="AT162" s="166" t="s">
        <v>178</v>
      </c>
      <c r="AU162" s="166" t="s">
        <v>195</v>
      </c>
      <c r="AY162" s="92" t="s">
        <v>176</v>
      </c>
      <c r="BE162" s="167">
        <f t="shared" si="4"/>
        <v>0</v>
      </c>
      <c r="BF162" s="167">
        <f t="shared" si="5"/>
        <v>0</v>
      </c>
      <c r="BG162" s="167">
        <f t="shared" si="6"/>
        <v>0</v>
      </c>
      <c r="BH162" s="167">
        <f t="shared" si="7"/>
        <v>0</v>
      </c>
      <c r="BI162" s="167">
        <f t="shared" si="8"/>
        <v>0</v>
      </c>
      <c r="BJ162" s="92" t="s">
        <v>15</v>
      </c>
      <c r="BK162" s="167">
        <f t="shared" si="9"/>
        <v>0</v>
      </c>
      <c r="BL162" s="92" t="s">
        <v>183</v>
      </c>
      <c r="BM162" s="166" t="s">
        <v>3727</v>
      </c>
    </row>
    <row r="163" spans="2:63" s="151" customFormat="1" ht="20.85" customHeight="1">
      <c r="B163" s="152"/>
      <c r="D163" s="153" t="s">
        <v>70</v>
      </c>
      <c r="E163" s="161" t="s">
        <v>266</v>
      </c>
      <c r="F163" s="161" t="s">
        <v>3728</v>
      </c>
      <c r="I163" s="3"/>
      <c r="J163" s="162">
        <f>BK163</f>
        <v>0</v>
      </c>
      <c r="L163" s="152"/>
      <c r="M163" s="156"/>
      <c r="P163" s="157">
        <f>SUM(P164:P185)</f>
        <v>0</v>
      </c>
      <c r="R163" s="157">
        <f>SUM(R164:R185)</f>
        <v>0</v>
      </c>
      <c r="T163" s="158">
        <f>SUM(T164:T185)</f>
        <v>0</v>
      </c>
      <c r="AR163" s="153" t="s">
        <v>15</v>
      </c>
      <c r="AT163" s="159" t="s">
        <v>70</v>
      </c>
      <c r="AU163" s="159" t="s">
        <v>79</v>
      </c>
      <c r="AY163" s="153" t="s">
        <v>176</v>
      </c>
      <c r="BK163" s="160">
        <f>SUM(BK164:BK185)</f>
        <v>0</v>
      </c>
    </row>
    <row r="164" spans="2:65" s="99" customFormat="1" ht="16.5" customHeight="1">
      <c r="B164" s="100"/>
      <c r="C164" s="206" t="s">
        <v>311</v>
      </c>
      <c r="D164" s="206" t="s">
        <v>178</v>
      </c>
      <c r="E164" s="207" t="s">
        <v>3729</v>
      </c>
      <c r="F164" s="208" t="s">
        <v>3730</v>
      </c>
      <c r="G164" s="209" t="s">
        <v>2707</v>
      </c>
      <c r="H164" s="210">
        <v>1</v>
      </c>
      <c r="I164" s="4"/>
      <c r="J164" s="211">
        <f aca="true" t="shared" si="10" ref="J164:J185">ROUND(I164*H164,2)</f>
        <v>0</v>
      </c>
      <c r="K164" s="208" t="s">
        <v>3</v>
      </c>
      <c r="L164" s="100"/>
      <c r="M164" s="212" t="s">
        <v>3</v>
      </c>
      <c r="N164" s="163" t="s">
        <v>42</v>
      </c>
      <c r="P164" s="164">
        <f aca="true" t="shared" si="11" ref="P164:P185">O164*H164</f>
        <v>0</v>
      </c>
      <c r="Q164" s="164">
        <v>0</v>
      </c>
      <c r="R164" s="164">
        <f aca="true" t="shared" si="12" ref="R164:R185">Q164*H164</f>
        <v>0</v>
      </c>
      <c r="S164" s="164">
        <v>0</v>
      </c>
      <c r="T164" s="165">
        <f aca="true" t="shared" si="13" ref="T164:T185">S164*H164</f>
        <v>0</v>
      </c>
      <c r="AR164" s="166" t="s">
        <v>183</v>
      </c>
      <c r="AT164" s="166" t="s">
        <v>178</v>
      </c>
      <c r="AU164" s="166" t="s">
        <v>195</v>
      </c>
      <c r="AY164" s="92" t="s">
        <v>176</v>
      </c>
      <c r="BE164" s="167">
        <f aca="true" t="shared" si="14" ref="BE164:BE185">IF(N164="základní",J164,0)</f>
        <v>0</v>
      </c>
      <c r="BF164" s="167">
        <f aca="true" t="shared" si="15" ref="BF164:BF185">IF(N164="snížená",J164,0)</f>
        <v>0</v>
      </c>
      <c r="BG164" s="167">
        <f aca="true" t="shared" si="16" ref="BG164:BG185">IF(N164="zákl. přenesená",J164,0)</f>
        <v>0</v>
      </c>
      <c r="BH164" s="167">
        <f aca="true" t="shared" si="17" ref="BH164:BH185">IF(N164="sníž. přenesená",J164,0)</f>
        <v>0</v>
      </c>
      <c r="BI164" s="167">
        <f aca="true" t="shared" si="18" ref="BI164:BI185">IF(N164="nulová",J164,0)</f>
        <v>0</v>
      </c>
      <c r="BJ164" s="92" t="s">
        <v>15</v>
      </c>
      <c r="BK164" s="167">
        <f aca="true" t="shared" si="19" ref="BK164:BK185">ROUND(I164*H164,2)</f>
        <v>0</v>
      </c>
      <c r="BL164" s="92" t="s">
        <v>183</v>
      </c>
      <c r="BM164" s="166" t="s">
        <v>3731</v>
      </c>
    </row>
    <row r="165" spans="2:65" s="99" customFormat="1" ht="16.5" customHeight="1">
      <c r="B165" s="100"/>
      <c r="C165" s="206" t="s">
        <v>8</v>
      </c>
      <c r="D165" s="206" t="s">
        <v>178</v>
      </c>
      <c r="E165" s="207" t="s">
        <v>3732</v>
      </c>
      <c r="F165" s="208" t="s">
        <v>3733</v>
      </c>
      <c r="G165" s="209" t="s">
        <v>2707</v>
      </c>
      <c r="H165" s="210">
        <v>1</v>
      </c>
      <c r="I165" s="4"/>
      <c r="J165" s="211">
        <f t="shared" si="10"/>
        <v>0</v>
      </c>
      <c r="K165" s="208" t="s">
        <v>3</v>
      </c>
      <c r="L165" s="100"/>
      <c r="M165" s="212" t="s">
        <v>3</v>
      </c>
      <c r="N165" s="163" t="s">
        <v>42</v>
      </c>
      <c r="P165" s="164">
        <f t="shared" si="11"/>
        <v>0</v>
      </c>
      <c r="Q165" s="164">
        <v>0</v>
      </c>
      <c r="R165" s="164">
        <f t="shared" si="12"/>
        <v>0</v>
      </c>
      <c r="S165" s="164">
        <v>0</v>
      </c>
      <c r="T165" s="165">
        <f t="shared" si="13"/>
        <v>0</v>
      </c>
      <c r="AR165" s="166" t="s">
        <v>183</v>
      </c>
      <c r="AT165" s="166" t="s">
        <v>178</v>
      </c>
      <c r="AU165" s="166" t="s">
        <v>195</v>
      </c>
      <c r="AY165" s="92" t="s">
        <v>176</v>
      </c>
      <c r="BE165" s="167">
        <f t="shared" si="14"/>
        <v>0</v>
      </c>
      <c r="BF165" s="167">
        <f t="shared" si="15"/>
        <v>0</v>
      </c>
      <c r="BG165" s="167">
        <f t="shared" si="16"/>
        <v>0</v>
      </c>
      <c r="BH165" s="167">
        <f t="shared" si="17"/>
        <v>0</v>
      </c>
      <c r="BI165" s="167">
        <f t="shared" si="18"/>
        <v>0</v>
      </c>
      <c r="BJ165" s="92" t="s">
        <v>15</v>
      </c>
      <c r="BK165" s="167">
        <f t="shared" si="19"/>
        <v>0</v>
      </c>
      <c r="BL165" s="92" t="s">
        <v>183</v>
      </c>
      <c r="BM165" s="166" t="s">
        <v>3734</v>
      </c>
    </row>
    <row r="166" spans="2:65" s="99" customFormat="1" ht="16.5" customHeight="1">
      <c r="B166" s="100"/>
      <c r="C166" s="206" t="s">
        <v>321</v>
      </c>
      <c r="D166" s="206" t="s">
        <v>178</v>
      </c>
      <c r="E166" s="207" t="s">
        <v>3735</v>
      </c>
      <c r="F166" s="208" t="s">
        <v>3736</v>
      </c>
      <c r="G166" s="209" t="s">
        <v>3737</v>
      </c>
      <c r="H166" s="210">
        <v>1</v>
      </c>
      <c r="I166" s="4"/>
      <c r="J166" s="211">
        <f t="shared" si="10"/>
        <v>0</v>
      </c>
      <c r="K166" s="208" t="s">
        <v>3</v>
      </c>
      <c r="L166" s="100"/>
      <c r="M166" s="212" t="s">
        <v>3</v>
      </c>
      <c r="N166" s="163" t="s">
        <v>42</v>
      </c>
      <c r="P166" s="164">
        <f t="shared" si="11"/>
        <v>0</v>
      </c>
      <c r="Q166" s="164">
        <v>0</v>
      </c>
      <c r="R166" s="164">
        <f t="shared" si="12"/>
        <v>0</v>
      </c>
      <c r="S166" s="164">
        <v>0</v>
      </c>
      <c r="T166" s="165">
        <f t="shared" si="13"/>
        <v>0</v>
      </c>
      <c r="AR166" s="166" t="s">
        <v>183</v>
      </c>
      <c r="AT166" s="166" t="s">
        <v>178</v>
      </c>
      <c r="AU166" s="166" t="s">
        <v>195</v>
      </c>
      <c r="AY166" s="92" t="s">
        <v>176</v>
      </c>
      <c r="BE166" s="167">
        <f t="shared" si="14"/>
        <v>0</v>
      </c>
      <c r="BF166" s="167">
        <f t="shared" si="15"/>
        <v>0</v>
      </c>
      <c r="BG166" s="167">
        <f t="shared" si="16"/>
        <v>0</v>
      </c>
      <c r="BH166" s="167">
        <f t="shared" si="17"/>
        <v>0</v>
      </c>
      <c r="BI166" s="167">
        <f t="shared" si="18"/>
        <v>0</v>
      </c>
      <c r="BJ166" s="92" t="s">
        <v>15</v>
      </c>
      <c r="BK166" s="167">
        <f t="shared" si="19"/>
        <v>0</v>
      </c>
      <c r="BL166" s="92" t="s">
        <v>183</v>
      </c>
      <c r="BM166" s="166" t="s">
        <v>3738</v>
      </c>
    </row>
    <row r="167" spans="2:65" s="99" customFormat="1" ht="16.5" customHeight="1">
      <c r="B167" s="100"/>
      <c r="C167" s="206" t="s">
        <v>324</v>
      </c>
      <c r="D167" s="206" t="s">
        <v>178</v>
      </c>
      <c r="E167" s="207" t="s">
        <v>3739</v>
      </c>
      <c r="F167" s="208" t="s">
        <v>3740</v>
      </c>
      <c r="G167" s="209" t="s">
        <v>2707</v>
      </c>
      <c r="H167" s="210">
        <v>21</v>
      </c>
      <c r="I167" s="4"/>
      <c r="J167" s="211">
        <f t="shared" si="10"/>
        <v>0</v>
      </c>
      <c r="K167" s="208" t="s">
        <v>3</v>
      </c>
      <c r="L167" s="100"/>
      <c r="M167" s="212" t="s">
        <v>3</v>
      </c>
      <c r="N167" s="163" t="s">
        <v>42</v>
      </c>
      <c r="P167" s="164">
        <f t="shared" si="11"/>
        <v>0</v>
      </c>
      <c r="Q167" s="164">
        <v>0</v>
      </c>
      <c r="R167" s="164">
        <f t="shared" si="12"/>
        <v>0</v>
      </c>
      <c r="S167" s="164">
        <v>0</v>
      </c>
      <c r="T167" s="165">
        <f t="shared" si="13"/>
        <v>0</v>
      </c>
      <c r="AR167" s="166" t="s">
        <v>183</v>
      </c>
      <c r="AT167" s="166" t="s">
        <v>178</v>
      </c>
      <c r="AU167" s="166" t="s">
        <v>195</v>
      </c>
      <c r="AY167" s="92" t="s">
        <v>176</v>
      </c>
      <c r="BE167" s="167">
        <f t="shared" si="14"/>
        <v>0</v>
      </c>
      <c r="BF167" s="167">
        <f t="shared" si="15"/>
        <v>0</v>
      </c>
      <c r="BG167" s="167">
        <f t="shared" si="16"/>
        <v>0</v>
      </c>
      <c r="BH167" s="167">
        <f t="shared" si="17"/>
        <v>0</v>
      </c>
      <c r="BI167" s="167">
        <f t="shared" si="18"/>
        <v>0</v>
      </c>
      <c r="BJ167" s="92" t="s">
        <v>15</v>
      </c>
      <c r="BK167" s="167">
        <f t="shared" si="19"/>
        <v>0</v>
      </c>
      <c r="BL167" s="92" t="s">
        <v>183</v>
      </c>
      <c r="BM167" s="166" t="s">
        <v>3741</v>
      </c>
    </row>
    <row r="168" spans="2:65" s="99" customFormat="1" ht="16.5" customHeight="1">
      <c r="B168" s="100"/>
      <c r="C168" s="206" t="s">
        <v>334</v>
      </c>
      <c r="D168" s="206" t="s">
        <v>178</v>
      </c>
      <c r="E168" s="207" t="s">
        <v>3742</v>
      </c>
      <c r="F168" s="208" t="s">
        <v>3743</v>
      </c>
      <c r="G168" s="209" t="s">
        <v>2707</v>
      </c>
      <c r="H168" s="210">
        <v>21</v>
      </c>
      <c r="I168" s="4"/>
      <c r="J168" s="211">
        <f t="shared" si="10"/>
        <v>0</v>
      </c>
      <c r="K168" s="208" t="s">
        <v>3</v>
      </c>
      <c r="L168" s="100"/>
      <c r="M168" s="212" t="s">
        <v>3</v>
      </c>
      <c r="N168" s="163" t="s">
        <v>42</v>
      </c>
      <c r="P168" s="164">
        <f t="shared" si="11"/>
        <v>0</v>
      </c>
      <c r="Q168" s="164">
        <v>0</v>
      </c>
      <c r="R168" s="164">
        <f t="shared" si="12"/>
        <v>0</v>
      </c>
      <c r="S168" s="164">
        <v>0</v>
      </c>
      <c r="T168" s="165">
        <f t="shared" si="13"/>
        <v>0</v>
      </c>
      <c r="AR168" s="166" t="s">
        <v>183</v>
      </c>
      <c r="AT168" s="166" t="s">
        <v>178</v>
      </c>
      <c r="AU168" s="166" t="s">
        <v>195</v>
      </c>
      <c r="AY168" s="92" t="s">
        <v>176</v>
      </c>
      <c r="BE168" s="167">
        <f t="shared" si="14"/>
        <v>0</v>
      </c>
      <c r="BF168" s="167">
        <f t="shared" si="15"/>
        <v>0</v>
      </c>
      <c r="BG168" s="167">
        <f t="shared" si="16"/>
        <v>0</v>
      </c>
      <c r="BH168" s="167">
        <f t="shared" si="17"/>
        <v>0</v>
      </c>
      <c r="BI168" s="167">
        <f t="shared" si="18"/>
        <v>0</v>
      </c>
      <c r="BJ168" s="92" t="s">
        <v>15</v>
      </c>
      <c r="BK168" s="167">
        <f t="shared" si="19"/>
        <v>0</v>
      </c>
      <c r="BL168" s="92" t="s">
        <v>183</v>
      </c>
      <c r="BM168" s="166" t="s">
        <v>3744</v>
      </c>
    </row>
    <row r="169" spans="2:65" s="99" customFormat="1" ht="16.5" customHeight="1">
      <c r="B169" s="100"/>
      <c r="C169" s="206" t="s">
        <v>340</v>
      </c>
      <c r="D169" s="206" t="s">
        <v>178</v>
      </c>
      <c r="E169" s="207" t="s">
        <v>3745</v>
      </c>
      <c r="F169" s="208" t="s">
        <v>3746</v>
      </c>
      <c r="G169" s="209" t="s">
        <v>2707</v>
      </c>
      <c r="H169" s="210">
        <v>21</v>
      </c>
      <c r="I169" s="4"/>
      <c r="J169" s="211">
        <f t="shared" si="10"/>
        <v>0</v>
      </c>
      <c r="K169" s="208" t="s">
        <v>3</v>
      </c>
      <c r="L169" s="100"/>
      <c r="M169" s="212" t="s">
        <v>3</v>
      </c>
      <c r="N169" s="163" t="s">
        <v>42</v>
      </c>
      <c r="P169" s="164">
        <f t="shared" si="11"/>
        <v>0</v>
      </c>
      <c r="Q169" s="164">
        <v>0</v>
      </c>
      <c r="R169" s="164">
        <f t="shared" si="12"/>
        <v>0</v>
      </c>
      <c r="S169" s="164">
        <v>0</v>
      </c>
      <c r="T169" s="165">
        <f t="shared" si="13"/>
        <v>0</v>
      </c>
      <c r="AR169" s="166" t="s">
        <v>183</v>
      </c>
      <c r="AT169" s="166" t="s">
        <v>178</v>
      </c>
      <c r="AU169" s="166" t="s">
        <v>195</v>
      </c>
      <c r="AY169" s="92" t="s">
        <v>176</v>
      </c>
      <c r="BE169" s="167">
        <f t="shared" si="14"/>
        <v>0</v>
      </c>
      <c r="BF169" s="167">
        <f t="shared" si="15"/>
        <v>0</v>
      </c>
      <c r="BG169" s="167">
        <f t="shared" si="16"/>
        <v>0</v>
      </c>
      <c r="BH169" s="167">
        <f t="shared" si="17"/>
        <v>0</v>
      </c>
      <c r="BI169" s="167">
        <f t="shared" si="18"/>
        <v>0</v>
      </c>
      <c r="BJ169" s="92" t="s">
        <v>15</v>
      </c>
      <c r="BK169" s="167">
        <f t="shared" si="19"/>
        <v>0</v>
      </c>
      <c r="BL169" s="92" t="s">
        <v>183</v>
      </c>
      <c r="BM169" s="166" t="s">
        <v>3747</v>
      </c>
    </row>
    <row r="170" spans="2:65" s="99" customFormat="1" ht="16.5" customHeight="1">
      <c r="B170" s="100"/>
      <c r="C170" s="206" t="s">
        <v>346</v>
      </c>
      <c r="D170" s="206" t="s">
        <v>178</v>
      </c>
      <c r="E170" s="207" t="s">
        <v>3748</v>
      </c>
      <c r="F170" s="208" t="s">
        <v>3749</v>
      </c>
      <c r="G170" s="209" t="s">
        <v>2707</v>
      </c>
      <c r="H170" s="210">
        <v>3</v>
      </c>
      <c r="I170" s="4"/>
      <c r="J170" s="211">
        <f t="shared" si="10"/>
        <v>0</v>
      </c>
      <c r="K170" s="208" t="s">
        <v>3</v>
      </c>
      <c r="L170" s="100"/>
      <c r="M170" s="212" t="s">
        <v>3</v>
      </c>
      <c r="N170" s="163" t="s">
        <v>42</v>
      </c>
      <c r="P170" s="164">
        <f t="shared" si="11"/>
        <v>0</v>
      </c>
      <c r="Q170" s="164">
        <v>0</v>
      </c>
      <c r="R170" s="164">
        <f t="shared" si="12"/>
        <v>0</v>
      </c>
      <c r="S170" s="164">
        <v>0</v>
      </c>
      <c r="T170" s="165">
        <f t="shared" si="13"/>
        <v>0</v>
      </c>
      <c r="AR170" s="166" t="s">
        <v>183</v>
      </c>
      <c r="AT170" s="166" t="s">
        <v>178</v>
      </c>
      <c r="AU170" s="166" t="s">
        <v>195</v>
      </c>
      <c r="AY170" s="92" t="s">
        <v>176</v>
      </c>
      <c r="BE170" s="167">
        <f t="shared" si="14"/>
        <v>0</v>
      </c>
      <c r="BF170" s="167">
        <f t="shared" si="15"/>
        <v>0</v>
      </c>
      <c r="BG170" s="167">
        <f t="shared" si="16"/>
        <v>0</v>
      </c>
      <c r="BH170" s="167">
        <f t="shared" si="17"/>
        <v>0</v>
      </c>
      <c r="BI170" s="167">
        <f t="shared" si="18"/>
        <v>0</v>
      </c>
      <c r="BJ170" s="92" t="s">
        <v>15</v>
      </c>
      <c r="BK170" s="167">
        <f t="shared" si="19"/>
        <v>0</v>
      </c>
      <c r="BL170" s="92" t="s">
        <v>183</v>
      </c>
      <c r="BM170" s="166" t="s">
        <v>3750</v>
      </c>
    </row>
    <row r="171" spans="2:65" s="99" customFormat="1" ht="16.5" customHeight="1">
      <c r="B171" s="100"/>
      <c r="C171" s="206" t="s">
        <v>353</v>
      </c>
      <c r="D171" s="206" t="s">
        <v>178</v>
      </c>
      <c r="E171" s="207" t="s">
        <v>3745</v>
      </c>
      <c r="F171" s="208" t="s">
        <v>3746</v>
      </c>
      <c r="G171" s="209" t="s">
        <v>2707</v>
      </c>
      <c r="H171" s="210">
        <v>3</v>
      </c>
      <c r="I171" s="4"/>
      <c r="J171" s="211">
        <f t="shared" si="10"/>
        <v>0</v>
      </c>
      <c r="K171" s="208" t="s">
        <v>3</v>
      </c>
      <c r="L171" s="100"/>
      <c r="M171" s="212" t="s">
        <v>3</v>
      </c>
      <c r="N171" s="163" t="s">
        <v>42</v>
      </c>
      <c r="P171" s="164">
        <f t="shared" si="11"/>
        <v>0</v>
      </c>
      <c r="Q171" s="164">
        <v>0</v>
      </c>
      <c r="R171" s="164">
        <f t="shared" si="12"/>
        <v>0</v>
      </c>
      <c r="S171" s="164">
        <v>0</v>
      </c>
      <c r="T171" s="165">
        <f t="shared" si="13"/>
        <v>0</v>
      </c>
      <c r="AR171" s="166" t="s">
        <v>183</v>
      </c>
      <c r="AT171" s="166" t="s">
        <v>178</v>
      </c>
      <c r="AU171" s="166" t="s">
        <v>195</v>
      </c>
      <c r="AY171" s="92" t="s">
        <v>176</v>
      </c>
      <c r="BE171" s="167">
        <f t="shared" si="14"/>
        <v>0</v>
      </c>
      <c r="BF171" s="167">
        <f t="shared" si="15"/>
        <v>0</v>
      </c>
      <c r="BG171" s="167">
        <f t="shared" si="16"/>
        <v>0</v>
      </c>
      <c r="BH171" s="167">
        <f t="shared" si="17"/>
        <v>0</v>
      </c>
      <c r="BI171" s="167">
        <f t="shared" si="18"/>
        <v>0</v>
      </c>
      <c r="BJ171" s="92" t="s">
        <v>15</v>
      </c>
      <c r="BK171" s="167">
        <f t="shared" si="19"/>
        <v>0</v>
      </c>
      <c r="BL171" s="92" t="s">
        <v>183</v>
      </c>
      <c r="BM171" s="166" t="s">
        <v>3751</v>
      </c>
    </row>
    <row r="172" spans="2:65" s="99" customFormat="1" ht="16.5" customHeight="1">
      <c r="B172" s="100"/>
      <c r="C172" s="206" t="s">
        <v>359</v>
      </c>
      <c r="D172" s="206" t="s">
        <v>178</v>
      </c>
      <c r="E172" s="207" t="s">
        <v>3752</v>
      </c>
      <c r="F172" s="208" t="s">
        <v>3753</v>
      </c>
      <c r="G172" s="209" t="s">
        <v>2707</v>
      </c>
      <c r="H172" s="210">
        <v>1</v>
      </c>
      <c r="I172" s="4"/>
      <c r="J172" s="211">
        <f t="shared" si="10"/>
        <v>0</v>
      </c>
      <c r="K172" s="208" t="s">
        <v>3</v>
      </c>
      <c r="L172" s="100"/>
      <c r="M172" s="212" t="s">
        <v>3</v>
      </c>
      <c r="N172" s="163" t="s">
        <v>42</v>
      </c>
      <c r="P172" s="164">
        <f t="shared" si="11"/>
        <v>0</v>
      </c>
      <c r="Q172" s="164">
        <v>0</v>
      </c>
      <c r="R172" s="164">
        <f t="shared" si="12"/>
        <v>0</v>
      </c>
      <c r="S172" s="164">
        <v>0</v>
      </c>
      <c r="T172" s="165">
        <f t="shared" si="13"/>
        <v>0</v>
      </c>
      <c r="AR172" s="166" t="s">
        <v>183</v>
      </c>
      <c r="AT172" s="166" t="s">
        <v>178</v>
      </c>
      <c r="AU172" s="166" t="s">
        <v>195</v>
      </c>
      <c r="AY172" s="92" t="s">
        <v>176</v>
      </c>
      <c r="BE172" s="167">
        <f t="shared" si="14"/>
        <v>0</v>
      </c>
      <c r="BF172" s="167">
        <f t="shared" si="15"/>
        <v>0</v>
      </c>
      <c r="BG172" s="167">
        <f t="shared" si="16"/>
        <v>0</v>
      </c>
      <c r="BH172" s="167">
        <f t="shared" si="17"/>
        <v>0</v>
      </c>
      <c r="BI172" s="167">
        <f t="shared" si="18"/>
        <v>0</v>
      </c>
      <c r="BJ172" s="92" t="s">
        <v>15</v>
      </c>
      <c r="BK172" s="167">
        <f t="shared" si="19"/>
        <v>0</v>
      </c>
      <c r="BL172" s="92" t="s">
        <v>183</v>
      </c>
      <c r="BM172" s="166" t="s">
        <v>3754</v>
      </c>
    </row>
    <row r="173" spans="2:65" s="99" customFormat="1" ht="16.5" customHeight="1">
      <c r="B173" s="100"/>
      <c r="C173" s="206" t="s">
        <v>365</v>
      </c>
      <c r="D173" s="206" t="s">
        <v>178</v>
      </c>
      <c r="E173" s="207" t="s">
        <v>3755</v>
      </c>
      <c r="F173" s="208" t="s">
        <v>3746</v>
      </c>
      <c r="G173" s="209" t="s">
        <v>2707</v>
      </c>
      <c r="H173" s="210">
        <v>1</v>
      </c>
      <c r="I173" s="4"/>
      <c r="J173" s="211">
        <f t="shared" si="10"/>
        <v>0</v>
      </c>
      <c r="K173" s="208" t="s">
        <v>3</v>
      </c>
      <c r="L173" s="100"/>
      <c r="M173" s="212" t="s">
        <v>3</v>
      </c>
      <c r="N173" s="163" t="s">
        <v>42</v>
      </c>
      <c r="P173" s="164">
        <f t="shared" si="11"/>
        <v>0</v>
      </c>
      <c r="Q173" s="164">
        <v>0</v>
      </c>
      <c r="R173" s="164">
        <f t="shared" si="12"/>
        <v>0</v>
      </c>
      <c r="S173" s="164">
        <v>0</v>
      </c>
      <c r="T173" s="165">
        <f t="shared" si="13"/>
        <v>0</v>
      </c>
      <c r="AR173" s="166" t="s">
        <v>183</v>
      </c>
      <c r="AT173" s="166" t="s">
        <v>178</v>
      </c>
      <c r="AU173" s="166" t="s">
        <v>195</v>
      </c>
      <c r="AY173" s="92" t="s">
        <v>176</v>
      </c>
      <c r="BE173" s="167">
        <f t="shared" si="14"/>
        <v>0</v>
      </c>
      <c r="BF173" s="167">
        <f t="shared" si="15"/>
        <v>0</v>
      </c>
      <c r="BG173" s="167">
        <f t="shared" si="16"/>
        <v>0</v>
      </c>
      <c r="BH173" s="167">
        <f t="shared" si="17"/>
        <v>0</v>
      </c>
      <c r="BI173" s="167">
        <f t="shared" si="18"/>
        <v>0</v>
      </c>
      <c r="BJ173" s="92" t="s">
        <v>15</v>
      </c>
      <c r="BK173" s="167">
        <f t="shared" si="19"/>
        <v>0</v>
      </c>
      <c r="BL173" s="92" t="s">
        <v>183</v>
      </c>
      <c r="BM173" s="166" t="s">
        <v>3756</v>
      </c>
    </row>
    <row r="174" spans="2:65" s="99" customFormat="1" ht="16.5" customHeight="1">
      <c r="B174" s="100"/>
      <c r="C174" s="206" t="s">
        <v>370</v>
      </c>
      <c r="D174" s="206" t="s">
        <v>178</v>
      </c>
      <c r="E174" s="207" t="s">
        <v>3757</v>
      </c>
      <c r="F174" s="208" t="s">
        <v>3758</v>
      </c>
      <c r="G174" s="209" t="s">
        <v>2707</v>
      </c>
      <c r="H174" s="210">
        <v>30</v>
      </c>
      <c r="I174" s="4"/>
      <c r="J174" s="211">
        <f t="shared" si="10"/>
        <v>0</v>
      </c>
      <c r="K174" s="208" t="s">
        <v>3</v>
      </c>
      <c r="L174" s="100"/>
      <c r="M174" s="212" t="s">
        <v>3</v>
      </c>
      <c r="N174" s="163" t="s">
        <v>42</v>
      </c>
      <c r="P174" s="164">
        <f t="shared" si="11"/>
        <v>0</v>
      </c>
      <c r="Q174" s="164">
        <v>0</v>
      </c>
      <c r="R174" s="164">
        <f t="shared" si="12"/>
        <v>0</v>
      </c>
      <c r="S174" s="164">
        <v>0</v>
      </c>
      <c r="T174" s="165">
        <f t="shared" si="13"/>
        <v>0</v>
      </c>
      <c r="AR174" s="166" t="s">
        <v>183</v>
      </c>
      <c r="AT174" s="166" t="s">
        <v>178</v>
      </c>
      <c r="AU174" s="166" t="s">
        <v>195</v>
      </c>
      <c r="AY174" s="92" t="s">
        <v>176</v>
      </c>
      <c r="BE174" s="167">
        <f t="shared" si="14"/>
        <v>0</v>
      </c>
      <c r="BF174" s="167">
        <f t="shared" si="15"/>
        <v>0</v>
      </c>
      <c r="BG174" s="167">
        <f t="shared" si="16"/>
        <v>0</v>
      </c>
      <c r="BH174" s="167">
        <f t="shared" si="17"/>
        <v>0</v>
      </c>
      <c r="BI174" s="167">
        <f t="shared" si="18"/>
        <v>0</v>
      </c>
      <c r="BJ174" s="92" t="s">
        <v>15</v>
      </c>
      <c r="BK174" s="167">
        <f t="shared" si="19"/>
        <v>0</v>
      </c>
      <c r="BL174" s="92" t="s">
        <v>183</v>
      </c>
      <c r="BM174" s="166" t="s">
        <v>3759</v>
      </c>
    </row>
    <row r="175" spans="2:65" s="99" customFormat="1" ht="16.5" customHeight="1">
      <c r="B175" s="100"/>
      <c r="C175" s="206" t="s">
        <v>376</v>
      </c>
      <c r="D175" s="206" t="s">
        <v>178</v>
      </c>
      <c r="E175" s="207" t="s">
        <v>3760</v>
      </c>
      <c r="F175" s="208" t="s">
        <v>3761</v>
      </c>
      <c r="G175" s="209" t="s">
        <v>2707</v>
      </c>
      <c r="H175" s="210">
        <v>2</v>
      </c>
      <c r="I175" s="4"/>
      <c r="J175" s="211">
        <f t="shared" si="10"/>
        <v>0</v>
      </c>
      <c r="K175" s="208" t="s">
        <v>3</v>
      </c>
      <c r="L175" s="100"/>
      <c r="M175" s="212" t="s">
        <v>3</v>
      </c>
      <c r="N175" s="163" t="s">
        <v>42</v>
      </c>
      <c r="P175" s="164">
        <f t="shared" si="11"/>
        <v>0</v>
      </c>
      <c r="Q175" s="164">
        <v>0</v>
      </c>
      <c r="R175" s="164">
        <f t="shared" si="12"/>
        <v>0</v>
      </c>
      <c r="S175" s="164">
        <v>0</v>
      </c>
      <c r="T175" s="165">
        <f t="shared" si="13"/>
        <v>0</v>
      </c>
      <c r="AR175" s="166" t="s">
        <v>183</v>
      </c>
      <c r="AT175" s="166" t="s">
        <v>178</v>
      </c>
      <c r="AU175" s="166" t="s">
        <v>195</v>
      </c>
      <c r="AY175" s="92" t="s">
        <v>176</v>
      </c>
      <c r="BE175" s="167">
        <f t="shared" si="14"/>
        <v>0</v>
      </c>
      <c r="BF175" s="167">
        <f t="shared" si="15"/>
        <v>0</v>
      </c>
      <c r="BG175" s="167">
        <f t="shared" si="16"/>
        <v>0</v>
      </c>
      <c r="BH175" s="167">
        <f t="shared" si="17"/>
        <v>0</v>
      </c>
      <c r="BI175" s="167">
        <f t="shared" si="18"/>
        <v>0</v>
      </c>
      <c r="BJ175" s="92" t="s">
        <v>15</v>
      </c>
      <c r="BK175" s="167">
        <f t="shared" si="19"/>
        <v>0</v>
      </c>
      <c r="BL175" s="92" t="s">
        <v>183</v>
      </c>
      <c r="BM175" s="166" t="s">
        <v>3762</v>
      </c>
    </row>
    <row r="176" spans="2:65" s="99" customFormat="1" ht="16.5" customHeight="1">
      <c r="B176" s="100"/>
      <c r="C176" s="206" t="s">
        <v>382</v>
      </c>
      <c r="D176" s="206" t="s">
        <v>178</v>
      </c>
      <c r="E176" s="207" t="s">
        <v>3763</v>
      </c>
      <c r="F176" s="208" t="s">
        <v>3736</v>
      </c>
      <c r="G176" s="209" t="s">
        <v>3737</v>
      </c>
      <c r="H176" s="210">
        <v>0</v>
      </c>
      <c r="I176" s="4"/>
      <c r="J176" s="211">
        <f t="shared" si="10"/>
        <v>0</v>
      </c>
      <c r="K176" s="208" t="s">
        <v>3</v>
      </c>
      <c r="L176" s="100"/>
      <c r="M176" s="212" t="s">
        <v>3</v>
      </c>
      <c r="N176" s="163" t="s">
        <v>42</v>
      </c>
      <c r="P176" s="164">
        <f t="shared" si="11"/>
        <v>0</v>
      </c>
      <c r="Q176" s="164">
        <v>0</v>
      </c>
      <c r="R176" s="164">
        <f t="shared" si="12"/>
        <v>0</v>
      </c>
      <c r="S176" s="164">
        <v>0</v>
      </c>
      <c r="T176" s="165">
        <f t="shared" si="13"/>
        <v>0</v>
      </c>
      <c r="AR176" s="166" t="s">
        <v>183</v>
      </c>
      <c r="AT176" s="166" t="s">
        <v>178</v>
      </c>
      <c r="AU176" s="166" t="s">
        <v>195</v>
      </c>
      <c r="AY176" s="92" t="s">
        <v>176</v>
      </c>
      <c r="BE176" s="167">
        <f t="shared" si="14"/>
        <v>0</v>
      </c>
      <c r="BF176" s="167">
        <f t="shared" si="15"/>
        <v>0</v>
      </c>
      <c r="BG176" s="167">
        <f t="shared" si="16"/>
        <v>0</v>
      </c>
      <c r="BH176" s="167">
        <f t="shared" si="17"/>
        <v>0</v>
      </c>
      <c r="BI176" s="167">
        <f t="shared" si="18"/>
        <v>0</v>
      </c>
      <c r="BJ176" s="92" t="s">
        <v>15</v>
      </c>
      <c r="BK176" s="167">
        <f t="shared" si="19"/>
        <v>0</v>
      </c>
      <c r="BL176" s="92" t="s">
        <v>183</v>
      </c>
      <c r="BM176" s="166" t="s">
        <v>3764</v>
      </c>
    </row>
    <row r="177" spans="2:65" s="99" customFormat="1" ht="16.5" customHeight="1">
      <c r="B177" s="100"/>
      <c r="C177" s="206" t="s">
        <v>390</v>
      </c>
      <c r="D177" s="206" t="s">
        <v>178</v>
      </c>
      <c r="E177" s="207" t="s">
        <v>3739</v>
      </c>
      <c r="F177" s="208" t="s">
        <v>3740</v>
      </c>
      <c r="G177" s="209" t="s">
        <v>2707</v>
      </c>
      <c r="H177" s="210">
        <v>0</v>
      </c>
      <c r="I177" s="4"/>
      <c r="J177" s="211">
        <f t="shared" si="10"/>
        <v>0</v>
      </c>
      <c r="K177" s="208" t="s">
        <v>3</v>
      </c>
      <c r="L177" s="100"/>
      <c r="M177" s="212" t="s">
        <v>3</v>
      </c>
      <c r="N177" s="163" t="s">
        <v>42</v>
      </c>
      <c r="P177" s="164">
        <f t="shared" si="11"/>
        <v>0</v>
      </c>
      <c r="Q177" s="164">
        <v>0</v>
      </c>
      <c r="R177" s="164">
        <f t="shared" si="12"/>
        <v>0</v>
      </c>
      <c r="S177" s="164">
        <v>0</v>
      </c>
      <c r="T177" s="165">
        <f t="shared" si="13"/>
        <v>0</v>
      </c>
      <c r="AR177" s="166" t="s">
        <v>183</v>
      </c>
      <c r="AT177" s="166" t="s">
        <v>178</v>
      </c>
      <c r="AU177" s="166" t="s">
        <v>195</v>
      </c>
      <c r="AY177" s="92" t="s">
        <v>176</v>
      </c>
      <c r="BE177" s="167">
        <f t="shared" si="14"/>
        <v>0</v>
      </c>
      <c r="BF177" s="167">
        <f t="shared" si="15"/>
        <v>0</v>
      </c>
      <c r="BG177" s="167">
        <f t="shared" si="16"/>
        <v>0</v>
      </c>
      <c r="BH177" s="167">
        <f t="shared" si="17"/>
        <v>0</v>
      </c>
      <c r="BI177" s="167">
        <f t="shared" si="18"/>
        <v>0</v>
      </c>
      <c r="BJ177" s="92" t="s">
        <v>15</v>
      </c>
      <c r="BK177" s="167">
        <f t="shared" si="19"/>
        <v>0</v>
      </c>
      <c r="BL177" s="92" t="s">
        <v>183</v>
      </c>
      <c r="BM177" s="166" t="s">
        <v>3765</v>
      </c>
    </row>
    <row r="178" spans="2:65" s="99" customFormat="1" ht="16.5" customHeight="1">
      <c r="B178" s="100"/>
      <c r="C178" s="206" t="s">
        <v>398</v>
      </c>
      <c r="D178" s="206" t="s">
        <v>178</v>
      </c>
      <c r="E178" s="207" t="s">
        <v>3742</v>
      </c>
      <c r="F178" s="208" t="s">
        <v>3743</v>
      </c>
      <c r="G178" s="209" t="s">
        <v>2707</v>
      </c>
      <c r="H178" s="210">
        <v>0</v>
      </c>
      <c r="I178" s="4"/>
      <c r="J178" s="211">
        <f t="shared" si="10"/>
        <v>0</v>
      </c>
      <c r="K178" s="208" t="s">
        <v>3</v>
      </c>
      <c r="L178" s="100"/>
      <c r="M178" s="212" t="s">
        <v>3</v>
      </c>
      <c r="N178" s="163" t="s">
        <v>42</v>
      </c>
      <c r="P178" s="164">
        <f t="shared" si="11"/>
        <v>0</v>
      </c>
      <c r="Q178" s="164">
        <v>0</v>
      </c>
      <c r="R178" s="164">
        <f t="shared" si="12"/>
        <v>0</v>
      </c>
      <c r="S178" s="164">
        <v>0</v>
      </c>
      <c r="T178" s="165">
        <f t="shared" si="13"/>
        <v>0</v>
      </c>
      <c r="AR178" s="166" t="s">
        <v>183</v>
      </c>
      <c r="AT178" s="166" t="s">
        <v>178</v>
      </c>
      <c r="AU178" s="166" t="s">
        <v>195</v>
      </c>
      <c r="AY178" s="92" t="s">
        <v>176</v>
      </c>
      <c r="BE178" s="167">
        <f t="shared" si="14"/>
        <v>0</v>
      </c>
      <c r="BF178" s="167">
        <f t="shared" si="15"/>
        <v>0</v>
      </c>
      <c r="BG178" s="167">
        <f t="shared" si="16"/>
        <v>0</v>
      </c>
      <c r="BH178" s="167">
        <f t="shared" si="17"/>
        <v>0</v>
      </c>
      <c r="BI178" s="167">
        <f t="shared" si="18"/>
        <v>0</v>
      </c>
      <c r="BJ178" s="92" t="s">
        <v>15</v>
      </c>
      <c r="BK178" s="167">
        <f t="shared" si="19"/>
        <v>0</v>
      </c>
      <c r="BL178" s="92" t="s">
        <v>183</v>
      </c>
      <c r="BM178" s="166" t="s">
        <v>3766</v>
      </c>
    </row>
    <row r="179" spans="2:65" s="99" customFormat="1" ht="16.5" customHeight="1">
      <c r="B179" s="100"/>
      <c r="C179" s="206" t="s">
        <v>421</v>
      </c>
      <c r="D179" s="206" t="s">
        <v>178</v>
      </c>
      <c r="E179" s="207" t="s">
        <v>3745</v>
      </c>
      <c r="F179" s="208" t="s">
        <v>3746</v>
      </c>
      <c r="G179" s="209" t="s">
        <v>2707</v>
      </c>
      <c r="H179" s="210">
        <v>0</v>
      </c>
      <c r="I179" s="4"/>
      <c r="J179" s="211">
        <f t="shared" si="10"/>
        <v>0</v>
      </c>
      <c r="K179" s="208" t="s">
        <v>3</v>
      </c>
      <c r="L179" s="100"/>
      <c r="M179" s="212" t="s">
        <v>3</v>
      </c>
      <c r="N179" s="163" t="s">
        <v>42</v>
      </c>
      <c r="P179" s="164">
        <f t="shared" si="11"/>
        <v>0</v>
      </c>
      <c r="Q179" s="164">
        <v>0</v>
      </c>
      <c r="R179" s="164">
        <f t="shared" si="12"/>
        <v>0</v>
      </c>
      <c r="S179" s="164">
        <v>0</v>
      </c>
      <c r="T179" s="165">
        <f t="shared" si="13"/>
        <v>0</v>
      </c>
      <c r="AR179" s="166" t="s">
        <v>183</v>
      </c>
      <c r="AT179" s="166" t="s">
        <v>178</v>
      </c>
      <c r="AU179" s="166" t="s">
        <v>195</v>
      </c>
      <c r="AY179" s="92" t="s">
        <v>176</v>
      </c>
      <c r="BE179" s="167">
        <f t="shared" si="14"/>
        <v>0</v>
      </c>
      <c r="BF179" s="167">
        <f t="shared" si="15"/>
        <v>0</v>
      </c>
      <c r="BG179" s="167">
        <f t="shared" si="16"/>
        <v>0</v>
      </c>
      <c r="BH179" s="167">
        <f t="shared" si="17"/>
        <v>0</v>
      </c>
      <c r="BI179" s="167">
        <f t="shared" si="18"/>
        <v>0</v>
      </c>
      <c r="BJ179" s="92" t="s">
        <v>15</v>
      </c>
      <c r="BK179" s="167">
        <f t="shared" si="19"/>
        <v>0</v>
      </c>
      <c r="BL179" s="92" t="s">
        <v>183</v>
      </c>
      <c r="BM179" s="166" t="s">
        <v>3767</v>
      </c>
    </row>
    <row r="180" spans="2:65" s="99" customFormat="1" ht="16.5" customHeight="1">
      <c r="B180" s="100"/>
      <c r="C180" s="206" t="s">
        <v>429</v>
      </c>
      <c r="D180" s="206" t="s">
        <v>178</v>
      </c>
      <c r="E180" s="207" t="s">
        <v>3748</v>
      </c>
      <c r="F180" s="208" t="s">
        <v>3749</v>
      </c>
      <c r="G180" s="209" t="s">
        <v>2707</v>
      </c>
      <c r="H180" s="210">
        <v>0</v>
      </c>
      <c r="I180" s="4"/>
      <c r="J180" s="211">
        <f t="shared" si="10"/>
        <v>0</v>
      </c>
      <c r="K180" s="208" t="s">
        <v>3</v>
      </c>
      <c r="L180" s="100"/>
      <c r="M180" s="212" t="s">
        <v>3</v>
      </c>
      <c r="N180" s="163" t="s">
        <v>42</v>
      </c>
      <c r="P180" s="164">
        <f t="shared" si="11"/>
        <v>0</v>
      </c>
      <c r="Q180" s="164">
        <v>0</v>
      </c>
      <c r="R180" s="164">
        <f t="shared" si="12"/>
        <v>0</v>
      </c>
      <c r="S180" s="164">
        <v>0</v>
      </c>
      <c r="T180" s="165">
        <f t="shared" si="13"/>
        <v>0</v>
      </c>
      <c r="AR180" s="166" t="s">
        <v>183</v>
      </c>
      <c r="AT180" s="166" t="s">
        <v>178</v>
      </c>
      <c r="AU180" s="166" t="s">
        <v>195</v>
      </c>
      <c r="AY180" s="92" t="s">
        <v>176</v>
      </c>
      <c r="BE180" s="167">
        <f t="shared" si="14"/>
        <v>0</v>
      </c>
      <c r="BF180" s="167">
        <f t="shared" si="15"/>
        <v>0</v>
      </c>
      <c r="BG180" s="167">
        <f t="shared" si="16"/>
        <v>0</v>
      </c>
      <c r="BH180" s="167">
        <f t="shared" si="17"/>
        <v>0</v>
      </c>
      <c r="BI180" s="167">
        <f t="shared" si="18"/>
        <v>0</v>
      </c>
      <c r="BJ180" s="92" t="s">
        <v>15</v>
      </c>
      <c r="BK180" s="167">
        <f t="shared" si="19"/>
        <v>0</v>
      </c>
      <c r="BL180" s="92" t="s">
        <v>183</v>
      </c>
      <c r="BM180" s="166" t="s">
        <v>3768</v>
      </c>
    </row>
    <row r="181" spans="2:65" s="99" customFormat="1" ht="16.5" customHeight="1">
      <c r="B181" s="100"/>
      <c r="C181" s="206" t="s">
        <v>434</v>
      </c>
      <c r="D181" s="206" t="s">
        <v>178</v>
      </c>
      <c r="E181" s="207" t="s">
        <v>3745</v>
      </c>
      <c r="F181" s="208" t="s">
        <v>3746</v>
      </c>
      <c r="G181" s="209" t="s">
        <v>2707</v>
      </c>
      <c r="H181" s="210">
        <v>0</v>
      </c>
      <c r="I181" s="4"/>
      <c r="J181" s="211">
        <f t="shared" si="10"/>
        <v>0</v>
      </c>
      <c r="K181" s="208" t="s">
        <v>3</v>
      </c>
      <c r="L181" s="100"/>
      <c r="M181" s="212" t="s">
        <v>3</v>
      </c>
      <c r="N181" s="163" t="s">
        <v>42</v>
      </c>
      <c r="P181" s="164">
        <f t="shared" si="11"/>
        <v>0</v>
      </c>
      <c r="Q181" s="164">
        <v>0</v>
      </c>
      <c r="R181" s="164">
        <f t="shared" si="12"/>
        <v>0</v>
      </c>
      <c r="S181" s="164">
        <v>0</v>
      </c>
      <c r="T181" s="165">
        <f t="shared" si="13"/>
        <v>0</v>
      </c>
      <c r="AR181" s="166" t="s">
        <v>183</v>
      </c>
      <c r="AT181" s="166" t="s">
        <v>178</v>
      </c>
      <c r="AU181" s="166" t="s">
        <v>195</v>
      </c>
      <c r="AY181" s="92" t="s">
        <v>176</v>
      </c>
      <c r="BE181" s="167">
        <f t="shared" si="14"/>
        <v>0</v>
      </c>
      <c r="BF181" s="167">
        <f t="shared" si="15"/>
        <v>0</v>
      </c>
      <c r="BG181" s="167">
        <f t="shared" si="16"/>
        <v>0</v>
      </c>
      <c r="BH181" s="167">
        <f t="shared" si="17"/>
        <v>0</v>
      </c>
      <c r="BI181" s="167">
        <f t="shared" si="18"/>
        <v>0</v>
      </c>
      <c r="BJ181" s="92" t="s">
        <v>15</v>
      </c>
      <c r="BK181" s="167">
        <f t="shared" si="19"/>
        <v>0</v>
      </c>
      <c r="BL181" s="92" t="s">
        <v>183</v>
      </c>
      <c r="BM181" s="166" t="s">
        <v>3769</v>
      </c>
    </row>
    <row r="182" spans="2:65" s="99" customFormat="1" ht="16.5" customHeight="1">
      <c r="B182" s="100"/>
      <c r="C182" s="206" t="s">
        <v>440</v>
      </c>
      <c r="D182" s="206" t="s">
        <v>178</v>
      </c>
      <c r="E182" s="207" t="s">
        <v>3752</v>
      </c>
      <c r="F182" s="208" t="s">
        <v>3753</v>
      </c>
      <c r="G182" s="209" t="s">
        <v>2707</v>
      </c>
      <c r="H182" s="210">
        <v>0</v>
      </c>
      <c r="I182" s="4"/>
      <c r="J182" s="211">
        <f t="shared" si="10"/>
        <v>0</v>
      </c>
      <c r="K182" s="208" t="s">
        <v>3</v>
      </c>
      <c r="L182" s="100"/>
      <c r="M182" s="212" t="s">
        <v>3</v>
      </c>
      <c r="N182" s="163" t="s">
        <v>42</v>
      </c>
      <c r="P182" s="164">
        <f t="shared" si="11"/>
        <v>0</v>
      </c>
      <c r="Q182" s="164">
        <v>0</v>
      </c>
      <c r="R182" s="164">
        <f t="shared" si="12"/>
        <v>0</v>
      </c>
      <c r="S182" s="164">
        <v>0</v>
      </c>
      <c r="T182" s="165">
        <f t="shared" si="13"/>
        <v>0</v>
      </c>
      <c r="AR182" s="166" t="s">
        <v>183</v>
      </c>
      <c r="AT182" s="166" t="s">
        <v>178</v>
      </c>
      <c r="AU182" s="166" t="s">
        <v>195</v>
      </c>
      <c r="AY182" s="92" t="s">
        <v>176</v>
      </c>
      <c r="BE182" s="167">
        <f t="shared" si="14"/>
        <v>0</v>
      </c>
      <c r="BF182" s="167">
        <f t="shared" si="15"/>
        <v>0</v>
      </c>
      <c r="BG182" s="167">
        <f t="shared" si="16"/>
        <v>0</v>
      </c>
      <c r="BH182" s="167">
        <f t="shared" si="17"/>
        <v>0</v>
      </c>
      <c r="BI182" s="167">
        <f t="shared" si="18"/>
        <v>0</v>
      </c>
      <c r="BJ182" s="92" t="s">
        <v>15</v>
      </c>
      <c r="BK182" s="167">
        <f t="shared" si="19"/>
        <v>0</v>
      </c>
      <c r="BL182" s="92" t="s">
        <v>183</v>
      </c>
      <c r="BM182" s="166" t="s">
        <v>3770</v>
      </c>
    </row>
    <row r="183" spans="2:65" s="99" customFormat="1" ht="16.5" customHeight="1">
      <c r="B183" s="100"/>
      <c r="C183" s="206" t="s">
        <v>448</v>
      </c>
      <c r="D183" s="206" t="s">
        <v>178</v>
      </c>
      <c r="E183" s="207" t="s">
        <v>3755</v>
      </c>
      <c r="F183" s="208" t="s">
        <v>3746</v>
      </c>
      <c r="G183" s="209" t="s">
        <v>2707</v>
      </c>
      <c r="H183" s="210">
        <v>5</v>
      </c>
      <c r="I183" s="4"/>
      <c r="J183" s="211">
        <f t="shared" si="10"/>
        <v>0</v>
      </c>
      <c r="K183" s="208" t="s">
        <v>3</v>
      </c>
      <c r="L183" s="100"/>
      <c r="M183" s="212" t="s">
        <v>3</v>
      </c>
      <c r="N183" s="163" t="s">
        <v>42</v>
      </c>
      <c r="P183" s="164">
        <f t="shared" si="11"/>
        <v>0</v>
      </c>
      <c r="Q183" s="164">
        <v>0</v>
      </c>
      <c r="R183" s="164">
        <f t="shared" si="12"/>
        <v>0</v>
      </c>
      <c r="S183" s="164">
        <v>0</v>
      </c>
      <c r="T183" s="165">
        <f t="shared" si="13"/>
        <v>0</v>
      </c>
      <c r="AR183" s="166" t="s">
        <v>183</v>
      </c>
      <c r="AT183" s="166" t="s">
        <v>178</v>
      </c>
      <c r="AU183" s="166" t="s">
        <v>195</v>
      </c>
      <c r="AY183" s="92" t="s">
        <v>176</v>
      </c>
      <c r="BE183" s="167">
        <f t="shared" si="14"/>
        <v>0</v>
      </c>
      <c r="BF183" s="167">
        <f t="shared" si="15"/>
        <v>0</v>
      </c>
      <c r="BG183" s="167">
        <f t="shared" si="16"/>
        <v>0</v>
      </c>
      <c r="BH183" s="167">
        <f t="shared" si="17"/>
        <v>0</v>
      </c>
      <c r="BI183" s="167">
        <f t="shared" si="18"/>
        <v>0</v>
      </c>
      <c r="BJ183" s="92" t="s">
        <v>15</v>
      </c>
      <c r="BK183" s="167">
        <f t="shared" si="19"/>
        <v>0</v>
      </c>
      <c r="BL183" s="92" t="s">
        <v>183</v>
      </c>
      <c r="BM183" s="166" t="s">
        <v>3771</v>
      </c>
    </row>
    <row r="184" spans="2:65" s="99" customFormat="1" ht="16.5" customHeight="1">
      <c r="B184" s="100"/>
      <c r="C184" s="206" t="s">
        <v>460</v>
      </c>
      <c r="D184" s="206" t="s">
        <v>178</v>
      </c>
      <c r="E184" s="207" t="s">
        <v>3757</v>
      </c>
      <c r="F184" s="208" t="s">
        <v>3758</v>
      </c>
      <c r="G184" s="209" t="s">
        <v>2707</v>
      </c>
      <c r="H184" s="210">
        <v>34</v>
      </c>
      <c r="I184" s="4"/>
      <c r="J184" s="211">
        <f t="shared" si="10"/>
        <v>0</v>
      </c>
      <c r="K184" s="208" t="s">
        <v>3</v>
      </c>
      <c r="L184" s="100"/>
      <c r="M184" s="212" t="s">
        <v>3</v>
      </c>
      <c r="N184" s="163" t="s">
        <v>42</v>
      </c>
      <c r="P184" s="164">
        <f t="shared" si="11"/>
        <v>0</v>
      </c>
      <c r="Q184" s="164">
        <v>0</v>
      </c>
      <c r="R184" s="164">
        <f t="shared" si="12"/>
        <v>0</v>
      </c>
      <c r="S184" s="164">
        <v>0</v>
      </c>
      <c r="T184" s="165">
        <f t="shared" si="13"/>
        <v>0</v>
      </c>
      <c r="AR184" s="166" t="s">
        <v>183</v>
      </c>
      <c r="AT184" s="166" t="s">
        <v>178</v>
      </c>
      <c r="AU184" s="166" t="s">
        <v>195</v>
      </c>
      <c r="AY184" s="92" t="s">
        <v>176</v>
      </c>
      <c r="BE184" s="167">
        <f t="shared" si="14"/>
        <v>0</v>
      </c>
      <c r="BF184" s="167">
        <f t="shared" si="15"/>
        <v>0</v>
      </c>
      <c r="BG184" s="167">
        <f t="shared" si="16"/>
        <v>0</v>
      </c>
      <c r="BH184" s="167">
        <f t="shared" si="17"/>
        <v>0</v>
      </c>
      <c r="BI184" s="167">
        <f t="shared" si="18"/>
        <v>0</v>
      </c>
      <c r="BJ184" s="92" t="s">
        <v>15</v>
      </c>
      <c r="BK184" s="167">
        <f t="shared" si="19"/>
        <v>0</v>
      </c>
      <c r="BL184" s="92" t="s">
        <v>183</v>
      </c>
      <c r="BM184" s="166" t="s">
        <v>3772</v>
      </c>
    </row>
    <row r="185" spans="2:65" s="99" customFormat="1" ht="16.5" customHeight="1">
      <c r="B185" s="100"/>
      <c r="C185" s="206" t="s">
        <v>467</v>
      </c>
      <c r="D185" s="206" t="s">
        <v>178</v>
      </c>
      <c r="E185" s="207" t="s">
        <v>3760</v>
      </c>
      <c r="F185" s="208" t="s">
        <v>3761</v>
      </c>
      <c r="G185" s="209" t="s">
        <v>2707</v>
      </c>
      <c r="H185" s="210">
        <v>0</v>
      </c>
      <c r="I185" s="4"/>
      <c r="J185" s="211">
        <f t="shared" si="10"/>
        <v>0</v>
      </c>
      <c r="K185" s="208" t="s">
        <v>3</v>
      </c>
      <c r="L185" s="100"/>
      <c r="M185" s="212" t="s">
        <v>3</v>
      </c>
      <c r="N185" s="163" t="s">
        <v>42</v>
      </c>
      <c r="P185" s="164">
        <f t="shared" si="11"/>
        <v>0</v>
      </c>
      <c r="Q185" s="164">
        <v>0</v>
      </c>
      <c r="R185" s="164">
        <f t="shared" si="12"/>
        <v>0</v>
      </c>
      <c r="S185" s="164">
        <v>0</v>
      </c>
      <c r="T185" s="165">
        <f t="shared" si="13"/>
        <v>0</v>
      </c>
      <c r="AR185" s="166" t="s">
        <v>183</v>
      </c>
      <c r="AT185" s="166" t="s">
        <v>178</v>
      </c>
      <c r="AU185" s="166" t="s">
        <v>195</v>
      </c>
      <c r="AY185" s="92" t="s">
        <v>176</v>
      </c>
      <c r="BE185" s="167">
        <f t="shared" si="14"/>
        <v>0</v>
      </c>
      <c r="BF185" s="167">
        <f t="shared" si="15"/>
        <v>0</v>
      </c>
      <c r="BG185" s="167">
        <f t="shared" si="16"/>
        <v>0</v>
      </c>
      <c r="BH185" s="167">
        <f t="shared" si="17"/>
        <v>0</v>
      </c>
      <c r="BI185" s="167">
        <f t="shared" si="18"/>
        <v>0</v>
      </c>
      <c r="BJ185" s="92" t="s">
        <v>15</v>
      </c>
      <c r="BK185" s="167">
        <f t="shared" si="19"/>
        <v>0</v>
      </c>
      <c r="BL185" s="92" t="s">
        <v>183</v>
      </c>
      <c r="BM185" s="166" t="s">
        <v>3773</v>
      </c>
    </row>
    <row r="186" spans="2:63" s="151" customFormat="1" ht="20.85" customHeight="1">
      <c r="B186" s="152"/>
      <c r="D186" s="153" t="s">
        <v>70</v>
      </c>
      <c r="E186" s="161" t="s">
        <v>273</v>
      </c>
      <c r="F186" s="161" t="s">
        <v>3774</v>
      </c>
      <c r="I186" s="3"/>
      <c r="J186" s="162">
        <f>BK186</f>
        <v>0</v>
      </c>
      <c r="L186" s="152"/>
      <c r="M186" s="156"/>
      <c r="P186" s="157">
        <f>SUM(P187:P201)</f>
        <v>0</v>
      </c>
      <c r="R186" s="157">
        <f>SUM(R187:R201)</f>
        <v>0</v>
      </c>
      <c r="T186" s="158">
        <f>SUM(T187:T201)</f>
        <v>0</v>
      </c>
      <c r="AR186" s="153" t="s">
        <v>15</v>
      </c>
      <c r="AT186" s="159" t="s">
        <v>70</v>
      </c>
      <c r="AU186" s="159" t="s">
        <v>79</v>
      </c>
      <c r="AY186" s="153" t="s">
        <v>176</v>
      </c>
      <c r="BK186" s="160">
        <f>SUM(BK187:BK201)</f>
        <v>0</v>
      </c>
    </row>
    <row r="187" spans="2:65" s="99" customFormat="1" ht="24.2" customHeight="1">
      <c r="B187" s="100"/>
      <c r="C187" s="206" t="s">
        <v>474</v>
      </c>
      <c r="D187" s="206" t="s">
        <v>178</v>
      </c>
      <c r="E187" s="207" t="s">
        <v>3775</v>
      </c>
      <c r="F187" s="208" t="s">
        <v>3776</v>
      </c>
      <c r="G187" s="209" t="s">
        <v>269</v>
      </c>
      <c r="H187" s="210">
        <v>340</v>
      </c>
      <c r="I187" s="4"/>
      <c r="J187" s="211">
        <f aca="true" t="shared" si="20" ref="J187:J201">ROUND(I187*H187,2)</f>
        <v>0</v>
      </c>
      <c r="K187" s="208" t="s">
        <v>3</v>
      </c>
      <c r="L187" s="100"/>
      <c r="M187" s="212" t="s">
        <v>3</v>
      </c>
      <c r="N187" s="163" t="s">
        <v>42</v>
      </c>
      <c r="P187" s="164">
        <f aca="true" t="shared" si="21" ref="P187:P201">O187*H187</f>
        <v>0</v>
      </c>
      <c r="Q187" s="164">
        <v>0</v>
      </c>
      <c r="R187" s="164">
        <f aca="true" t="shared" si="22" ref="R187:R201">Q187*H187</f>
        <v>0</v>
      </c>
      <c r="S187" s="164">
        <v>0</v>
      </c>
      <c r="T187" s="165">
        <f aca="true" t="shared" si="23" ref="T187:T201">S187*H187</f>
        <v>0</v>
      </c>
      <c r="AR187" s="166" t="s">
        <v>183</v>
      </c>
      <c r="AT187" s="166" t="s">
        <v>178</v>
      </c>
      <c r="AU187" s="166" t="s">
        <v>195</v>
      </c>
      <c r="AY187" s="92" t="s">
        <v>176</v>
      </c>
      <c r="BE187" s="167">
        <f aca="true" t="shared" si="24" ref="BE187:BE201">IF(N187="základní",J187,0)</f>
        <v>0</v>
      </c>
      <c r="BF187" s="167">
        <f aca="true" t="shared" si="25" ref="BF187:BF201">IF(N187="snížená",J187,0)</f>
        <v>0</v>
      </c>
      <c r="BG187" s="167">
        <f aca="true" t="shared" si="26" ref="BG187:BG201">IF(N187="zákl. přenesená",J187,0)</f>
        <v>0</v>
      </c>
      <c r="BH187" s="167">
        <f aca="true" t="shared" si="27" ref="BH187:BH201">IF(N187="sníž. přenesená",J187,0)</f>
        <v>0</v>
      </c>
      <c r="BI187" s="167">
        <f aca="true" t="shared" si="28" ref="BI187:BI201">IF(N187="nulová",J187,0)</f>
        <v>0</v>
      </c>
      <c r="BJ187" s="92" t="s">
        <v>15</v>
      </c>
      <c r="BK187" s="167">
        <f aca="true" t="shared" si="29" ref="BK187:BK201">ROUND(I187*H187,2)</f>
        <v>0</v>
      </c>
      <c r="BL187" s="92" t="s">
        <v>183</v>
      </c>
      <c r="BM187" s="166" t="s">
        <v>3777</v>
      </c>
    </row>
    <row r="188" spans="2:65" s="99" customFormat="1" ht="24.2" customHeight="1">
      <c r="B188" s="100"/>
      <c r="C188" s="206" t="s">
        <v>484</v>
      </c>
      <c r="D188" s="206" t="s">
        <v>178</v>
      </c>
      <c r="E188" s="207" t="s">
        <v>3775</v>
      </c>
      <c r="F188" s="208" t="s">
        <v>3776</v>
      </c>
      <c r="G188" s="209" t="s">
        <v>269</v>
      </c>
      <c r="H188" s="210">
        <v>0</v>
      </c>
      <c r="I188" s="4"/>
      <c r="J188" s="211">
        <f t="shared" si="20"/>
        <v>0</v>
      </c>
      <c r="K188" s="208" t="s">
        <v>3</v>
      </c>
      <c r="L188" s="100"/>
      <c r="M188" s="212" t="s">
        <v>3</v>
      </c>
      <c r="N188" s="163" t="s">
        <v>42</v>
      </c>
      <c r="P188" s="164">
        <f t="shared" si="21"/>
        <v>0</v>
      </c>
      <c r="Q188" s="164">
        <v>0</v>
      </c>
      <c r="R188" s="164">
        <f t="shared" si="22"/>
        <v>0</v>
      </c>
      <c r="S188" s="164">
        <v>0</v>
      </c>
      <c r="T188" s="165">
        <f t="shared" si="23"/>
        <v>0</v>
      </c>
      <c r="AR188" s="166" t="s">
        <v>183</v>
      </c>
      <c r="AT188" s="166" t="s">
        <v>178</v>
      </c>
      <c r="AU188" s="166" t="s">
        <v>195</v>
      </c>
      <c r="AY188" s="92" t="s">
        <v>176</v>
      </c>
      <c r="BE188" s="167">
        <f t="shared" si="24"/>
        <v>0</v>
      </c>
      <c r="BF188" s="167">
        <f t="shared" si="25"/>
        <v>0</v>
      </c>
      <c r="BG188" s="167">
        <f t="shared" si="26"/>
        <v>0</v>
      </c>
      <c r="BH188" s="167">
        <f t="shared" si="27"/>
        <v>0</v>
      </c>
      <c r="BI188" s="167">
        <f t="shared" si="28"/>
        <v>0</v>
      </c>
      <c r="BJ188" s="92" t="s">
        <v>15</v>
      </c>
      <c r="BK188" s="167">
        <f t="shared" si="29"/>
        <v>0</v>
      </c>
      <c r="BL188" s="92" t="s">
        <v>183</v>
      </c>
      <c r="BM188" s="166" t="s">
        <v>3778</v>
      </c>
    </row>
    <row r="189" spans="2:65" s="99" customFormat="1" ht="16.5" customHeight="1">
      <c r="B189" s="100"/>
      <c r="C189" s="206" t="s">
        <v>490</v>
      </c>
      <c r="D189" s="206" t="s">
        <v>178</v>
      </c>
      <c r="E189" s="207" t="s">
        <v>3779</v>
      </c>
      <c r="F189" s="208" t="s">
        <v>3780</v>
      </c>
      <c r="G189" s="209" t="s">
        <v>2707</v>
      </c>
      <c r="H189" s="210">
        <v>550</v>
      </c>
      <c r="I189" s="4"/>
      <c r="J189" s="211">
        <f t="shared" si="20"/>
        <v>0</v>
      </c>
      <c r="K189" s="208" t="s">
        <v>3</v>
      </c>
      <c r="L189" s="100"/>
      <c r="M189" s="212" t="s">
        <v>3</v>
      </c>
      <c r="N189" s="163" t="s">
        <v>42</v>
      </c>
      <c r="P189" s="164">
        <f t="shared" si="21"/>
        <v>0</v>
      </c>
      <c r="Q189" s="164">
        <v>0</v>
      </c>
      <c r="R189" s="164">
        <f t="shared" si="22"/>
        <v>0</v>
      </c>
      <c r="S189" s="164">
        <v>0</v>
      </c>
      <c r="T189" s="165">
        <f t="shared" si="23"/>
        <v>0</v>
      </c>
      <c r="AR189" s="166" t="s">
        <v>183</v>
      </c>
      <c r="AT189" s="166" t="s">
        <v>178</v>
      </c>
      <c r="AU189" s="166" t="s">
        <v>195</v>
      </c>
      <c r="AY189" s="92" t="s">
        <v>176</v>
      </c>
      <c r="BE189" s="167">
        <f t="shared" si="24"/>
        <v>0</v>
      </c>
      <c r="BF189" s="167">
        <f t="shared" si="25"/>
        <v>0</v>
      </c>
      <c r="BG189" s="167">
        <f t="shared" si="26"/>
        <v>0</v>
      </c>
      <c r="BH189" s="167">
        <f t="shared" si="27"/>
        <v>0</v>
      </c>
      <c r="BI189" s="167">
        <f t="shared" si="28"/>
        <v>0</v>
      </c>
      <c r="BJ189" s="92" t="s">
        <v>15</v>
      </c>
      <c r="BK189" s="167">
        <f t="shared" si="29"/>
        <v>0</v>
      </c>
      <c r="BL189" s="92" t="s">
        <v>183</v>
      </c>
      <c r="BM189" s="166" t="s">
        <v>3781</v>
      </c>
    </row>
    <row r="190" spans="2:65" s="99" customFormat="1" ht="16.5" customHeight="1">
      <c r="B190" s="100"/>
      <c r="C190" s="206" t="s">
        <v>495</v>
      </c>
      <c r="D190" s="206" t="s">
        <v>178</v>
      </c>
      <c r="E190" s="207" t="s">
        <v>3779</v>
      </c>
      <c r="F190" s="208" t="s">
        <v>3780</v>
      </c>
      <c r="G190" s="209" t="s">
        <v>2707</v>
      </c>
      <c r="H190" s="210">
        <v>0</v>
      </c>
      <c r="I190" s="4"/>
      <c r="J190" s="211">
        <f t="shared" si="20"/>
        <v>0</v>
      </c>
      <c r="K190" s="208" t="s">
        <v>3</v>
      </c>
      <c r="L190" s="100"/>
      <c r="M190" s="212" t="s">
        <v>3</v>
      </c>
      <c r="N190" s="163" t="s">
        <v>42</v>
      </c>
      <c r="P190" s="164">
        <f t="shared" si="21"/>
        <v>0</v>
      </c>
      <c r="Q190" s="164">
        <v>0</v>
      </c>
      <c r="R190" s="164">
        <f t="shared" si="22"/>
        <v>0</v>
      </c>
      <c r="S190" s="164">
        <v>0</v>
      </c>
      <c r="T190" s="165">
        <f t="shared" si="23"/>
        <v>0</v>
      </c>
      <c r="AR190" s="166" t="s">
        <v>183</v>
      </c>
      <c r="AT190" s="166" t="s">
        <v>178</v>
      </c>
      <c r="AU190" s="166" t="s">
        <v>195</v>
      </c>
      <c r="AY190" s="92" t="s">
        <v>176</v>
      </c>
      <c r="BE190" s="167">
        <f t="shared" si="24"/>
        <v>0</v>
      </c>
      <c r="BF190" s="167">
        <f t="shared" si="25"/>
        <v>0</v>
      </c>
      <c r="BG190" s="167">
        <f t="shared" si="26"/>
        <v>0</v>
      </c>
      <c r="BH190" s="167">
        <f t="shared" si="27"/>
        <v>0</v>
      </c>
      <c r="BI190" s="167">
        <f t="shared" si="28"/>
        <v>0</v>
      </c>
      <c r="BJ190" s="92" t="s">
        <v>15</v>
      </c>
      <c r="BK190" s="167">
        <f t="shared" si="29"/>
        <v>0</v>
      </c>
      <c r="BL190" s="92" t="s">
        <v>183</v>
      </c>
      <c r="BM190" s="166" t="s">
        <v>3782</v>
      </c>
    </row>
    <row r="191" spans="2:65" s="99" customFormat="1" ht="24.2" customHeight="1">
      <c r="B191" s="100"/>
      <c r="C191" s="206" t="s">
        <v>501</v>
      </c>
      <c r="D191" s="206" t="s">
        <v>178</v>
      </c>
      <c r="E191" s="207" t="s">
        <v>3783</v>
      </c>
      <c r="F191" s="208" t="s">
        <v>3784</v>
      </c>
      <c r="G191" s="209" t="s">
        <v>269</v>
      </c>
      <c r="H191" s="210">
        <v>0</v>
      </c>
      <c r="I191" s="4"/>
      <c r="J191" s="211">
        <f t="shared" si="20"/>
        <v>0</v>
      </c>
      <c r="K191" s="208" t="s">
        <v>3</v>
      </c>
      <c r="L191" s="100"/>
      <c r="M191" s="212" t="s">
        <v>3</v>
      </c>
      <c r="N191" s="163" t="s">
        <v>42</v>
      </c>
      <c r="P191" s="164">
        <f t="shared" si="21"/>
        <v>0</v>
      </c>
      <c r="Q191" s="164">
        <v>0</v>
      </c>
      <c r="R191" s="164">
        <f t="shared" si="22"/>
        <v>0</v>
      </c>
      <c r="S191" s="164">
        <v>0</v>
      </c>
      <c r="T191" s="165">
        <f t="shared" si="23"/>
        <v>0</v>
      </c>
      <c r="AR191" s="166" t="s">
        <v>183</v>
      </c>
      <c r="AT191" s="166" t="s">
        <v>178</v>
      </c>
      <c r="AU191" s="166" t="s">
        <v>195</v>
      </c>
      <c r="AY191" s="92" t="s">
        <v>176</v>
      </c>
      <c r="BE191" s="167">
        <f t="shared" si="24"/>
        <v>0</v>
      </c>
      <c r="BF191" s="167">
        <f t="shared" si="25"/>
        <v>0</v>
      </c>
      <c r="BG191" s="167">
        <f t="shared" si="26"/>
        <v>0</v>
      </c>
      <c r="BH191" s="167">
        <f t="shared" si="27"/>
        <v>0</v>
      </c>
      <c r="BI191" s="167">
        <f t="shared" si="28"/>
        <v>0</v>
      </c>
      <c r="BJ191" s="92" t="s">
        <v>15</v>
      </c>
      <c r="BK191" s="167">
        <f t="shared" si="29"/>
        <v>0</v>
      </c>
      <c r="BL191" s="92" t="s">
        <v>183</v>
      </c>
      <c r="BM191" s="166" t="s">
        <v>3785</v>
      </c>
    </row>
    <row r="192" spans="2:65" s="99" customFormat="1" ht="24.2" customHeight="1">
      <c r="B192" s="100"/>
      <c r="C192" s="206" t="s">
        <v>507</v>
      </c>
      <c r="D192" s="206" t="s">
        <v>178</v>
      </c>
      <c r="E192" s="207" t="s">
        <v>3786</v>
      </c>
      <c r="F192" s="208" t="s">
        <v>3787</v>
      </c>
      <c r="G192" s="209" t="s">
        <v>269</v>
      </c>
      <c r="H192" s="210">
        <v>0</v>
      </c>
      <c r="I192" s="4"/>
      <c r="J192" s="211">
        <f t="shared" si="20"/>
        <v>0</v>
      </c>
      <c r="K192" s="208" t="s">
        <v>3</v>
      </c>
      <c r="L192" s="100"/>
      <c r="M192" s="212" t="s">
        <v>3</v>
      </c>
      <c r="N192" s="163" t="s">
        <v>42</v>
      </c>
      <c r="P192" s="164">
        <f t="shared" si="21"/>
        <v>0</v>
      </c>
      <c r="Q192" s="164">
        <v>0</v>
      </c>
      <c r="R192" s="164">
        <f t="shared" si="22"/>
        <v>0</v>
      </c>
      <c r="S192" s="164">
        <v>0</v>
      </c>
      <c r="T192" s="165">
        <f t="shared" si="23"/>
        <v>0</v>
      </c>
      <c r="AR192" s="166" t="s">
        <v>183</v>
      </c>
      <c r="AT192" s="166" t="s">
        <v>178</v>
      </c>
      <c r="AU192" s="166" t="s">
        <v>195</v>
      </c>
      <c r="AY192" s="92" t="s">
        <v>176</v>
      </c>
      <c r="BE192" s="167">
        <f t="shared" si="24"/>
        <v>0</v>
      </c>
      <c r="BF192" s="167">
        <f t="shared" si="25"/>
        <v>0</v>
      </c>
      <c r="BG192" s="167">
        <f t="shared" si="26"/>
        <v>0</v>
      </c>
      <c r="BH192" s="167">
        <f t="shared" si="27"/>
        <v>0</v>
      </c>
      <c r="BI192" s="167">
        <f t="shared" si="28"/>
        <v>0</v>
      </c>
      <c r="BJ192" s="92" t="s">
        <v>15</v>
      </c>
      <c r="BK192" s="167">
        <f t="shared" si="29"/>
        <v>0</v>
      </c>
      <c r="BL192" s="92" t="s">
        <v>183</v>
      </c>
      <c r="BM192" s="166" t="s">
        <v>3788</v>
      </c>
    </row>
    <row r="193" spans="2:65" s="99" customFormat="1" ht="16.5" customHeight="1">
      <c r="B193" s="100"/>
      <c r="C193" s="206" t="s">
        <v>513</v>
      </c>
      <c r="D193" s="206" t="s">
        <v>178</v>
      </c>
      <c r="E193" s="207" t="s">
        <v>3789</v>
      </c>
      <c r="F193" s="208" t="s">
        <v>3790</v>
      </c>
      <c r="G193" s="209" t="s">
        <v>269</v>
      </c>
      <c r="H193" s="210">
        <v>1240</v>
      </c>
      <c r="I193" s="4"/>
      <c r="J193" s="211">
        <f t="shared" si="20"/>
        <v>0</v>
      </c>
      <c r="K193" s="208" t="s">
        <v>3</v>
      </c>
      <c r="L193" s="100"/>
      <c r="M193" s="212" t="s">
        <v>3</v>
      </c>
      <c r="N193" s="163" t="s">
        <v>42</v>
      </c>
      <c r="P193" s="164">
        <f t="shared" si="21"/>
        <v>0</v>
      </c>
      <c r="Q193" s="164">
        <v>0</v>
      </c>
      <c r="R193" s="164">
        <f t="shared" si="22"/>
        <v>0</v>
      </c>
      <c r="S193" s="164">
        <v>0</v>
      </c>
      <c r="T193" s="165">
        <f t="shared" si="23"/>
        <v>0</v>
      </c>
      <c r="AR193" s="166" t="s">
        <v>183</v>
      </c>
      <c r="AT193" s="166" t="s">
        <v>178</v>
      </c>
      <c r="AU193" s="166" t="s">
        <v>195</v>
      </c>
      <c r="AY193" s="92" t="s">
        <v>176</v>
      </c>
      <c r="BE193" s="167">
        <f t="shared" si="24"/>
        <v>0</v>
      </c>
      <c r="BF193" s="167">
        <f t="shared" si="25"/>
        <v>0</v>
      </c>
      <c r="BG193" s="167">
        <f t="shared" si="26"/>
        <v>0</v>
      </c>
      <c r="BH193" s="167">
        <f t="shared" si="27"/>
        <v>0</v>
      </c>
      <c r="BI193" s="167">
        <f t="shared" si="28"/>
        <v>0</v>
      </c>
      <c r="BJ193" s="92" t="s">
        <v>15</v>
      </c>
      <c r="BK193" s="167">
        <f t="shared" si="29"/>
        <v>0</v>
      </c>
      <c r="BL193" s="92" t="s">
        <v>183</v>
      </c>
      <c r="BM193" s="166" t="s">
        <v>3791</v>
      </c>
    </row>
    <row r="194" spans="2:65" s="99" customFormat="1" ht="16.5" customHeight="1">
      <c r="B194" s="100"/>
      <c r="C194" s="206" t="s">
        <v>519</v>
      </c>
      <c r="D194" s="206" t="s">
        <v>178</v>
      </c>
      <c r="E194" s="207" t="s">
        <v>3792</v>
      </c>
      <c r="F194" s="208" t="s">
        <v>3793</v>
      </c>
      <c r="G194" s="209" t="s">
        <v>269</v>
      </c>
      <c r="H194" s="210">
        <v>0</v>
      </c>
      <c r="I194" s="4"/>
      <c r="J194" s="211">
        <f t="shared" si="20"/>
        <v>0</v>
      </c>
      <c r="K194" s="208" t="s">
        <v>3</v>
      </c>
      <c r="L194" s="100"/>
      <c r="M194" s="212" t="s">
        <v>3</v>
      </c>
      <c r="N194" s="163" t="s">
        <v>42</v>
      </c>
      <c r="P194" s="164">
        <f t="shared" si="21"/>
        <v>0</v>
      </c>
      <c r="Q194" s="164">
        <v>0</v>
      </c>
      <c r="R194" s="164">
        <f t="shared" si="22"/>
        <v>0</v>
      </c>
      <c r="S194" s="164">
        <v>0</v>
      </c>
      <c r="T194" s="165">
        <f t="shared" si="23"/>
        <v>0</v>
      </c>
      <c r="AR194" s="166" t="s">
        <v>183</v>
      </c>
      <c r="AT194" s="166" t="s">
        <v>178</v>
      </c>
      <c r="AU194" s="166" t="s">
        <v>195</v>
      </c>
      <c r="AY194" s="92" t="s">
        <v>176</v>
      </c>
      <c r="BE194" s="167">
        <f t="shared" si="24"/>
        <v>0</v>
      </c>
      <c r="BF194" s="167">
        <f t="shared" si="25"/>
        <v>0</v>
      </c>
      <c r="BG194" s="167">
        <f t="shared" si="26"/>
        <v>0</v>
      </c>
      <c r="BH194" s="167">
        <f t="shared" si="27"/>
        <v>0</v>
      </c>
      <c r="BI194" s="167">
        <f t="shared" si="28"/>
        <v>0</v>
      </c>
      <c r="BJ194" s="92" t="s">
        <v>15</v>
      </c>
      <c r="BK194" s="167">
        <f t="shared" si="29"/>
        <v>0</v>
      </c>
      <c r="BL194" s="92" t="s">
        <v>183</v>
      </c>
      <c r="BM194" s="166" t="s">
        <v>3794</v>
      </c>
    </row>
    <row r="195" spans="2:65" s="99" customFormat="1" ht="16.5" customHeight="1">
      <c r="B195" s="100"/>
      <c r="C195" s="206" t="s">
        <v>525</v>
      </c>
      <c r="D195" s="206" t="s">
        <v>178</v>
      </c>
      <c r="E195" s="207" t="s">
        <v>3789</v>
      </c>
      <c r="F195" s="208" t="s">
        <v>3790</v>
      </c>
      <c r="G195" s="209" t="s">
        <v>269</v>
      </c>
      <c r="H195" s="210">
        <v>0</v>
      </c>
      <c r="I195" s="4"/>
      <c r="J195" s="211">
        <f t="shared" si="20"/>
        <v>0</v>
      </c>
      <c r="K195" s="208" t="s">
        <v>3</v>
      </c>
      <c r="L195" s="100"/>
      <c r="M195" s="212" t="s">
        <v>3</v>
      </c>
      <c r="N195" s="163" t="s">
        <v>42</v>
      </c>
      <c r="P195" s="164">
        <f t="shared" si="21"/>
        <v>0</v>
      </c>
      <c r="Q195" s="164">
        <v>0</v>
      </c>
      <c r="R195" s="164">
        <f t="shared" si="22"/>
        <v>0</v>
      </c>
      <c r="S195" s="164">
        <v>0</v>
      </c>
      <c r="T195" s="165">
        <f t="shared" si="23"/>
        <v>0</v>
      </c>
      <c r="AR195" s="166" t="s">
        <v>183</v>
      </c>
      <c r="AT195" s="166" t="s">
        <v>178</v>
      </c>
      <c r="AU195" s="166" t="s">
        <v>195</v>
      </c>
      <c r="AY195" s="92" t="s">
        <v>176</v>
      </c>
      <c r="BE195" s="167">
        <f t="shared" si="24"/>
        <v>0</v>
      </c>
      <c r="BF195" s="167">
        <f t="shared" si="25"/>
        <v>0</v>
      </c>
      <c r="BG195" s="167">
        <f t="shared" si="26"/>
        <v>0</v>
      </c>
      <c r="BH195" s="167">
        <f t="shared" si="27"/>
        <v>0</v>
      </c>
      <c r="BI195" s="167">
        <f t="shared" si="28"/>
        <v>0</v>
      </c>
      <c r="BJ195" s="92" t="s">
        <v>15</v>
      </c>
      <c r="BK195" s="167">
        <f t="shared" si="29"/>
        <v>0</v>
      </c>
      <c r="BL195" s="92" t="s">
        <v>183</v>
      </c>
      <c r="BM195" s="166" t="s">
        <v>3795</v>
      </c>
    </row>
    <row r="196" spans="2:65" s="99" customFormat="1" ht="24.2" customHeight="1">
      <c r="B196" s="100"/>
      <c r="C196" s="206" t="s">
        <v>532</v>
      </c>
      <c r="D196" s="206" t="s">
        <v>178</v>
      </c>
      <c r="E196" s="207" t="s">
        <v>3796</v>
      </c>
      <c r="F196" s="208" t="s">
        <v>3797</v>
      </c>
      <c r="G196" s="209" t="s">
        <v>269</v>
      </c>
      <c r="H196" s="210">
        <v>280</v>
      </c>
      <c r="I196" s="4"/>
      <c r="J196" s="211">
        <f t="shared" si="20"/>
        <v>0</v>
      </c>
      <c r="K196" s="208" t="s">
        <v>3</v>
      </c>
      <c r="L196" s="100"/>
      <c r="M196" s="212" t="s">
        <v>3</v>
      </c>
      <c r="N196" s="163" t="s">
        <v>42</v>
      </c>
      <c r="P196" s="164">
        <f t="shared" si="21"/>
        <v>0</v>
      </c>
      <c r="Q196" s="164">
        <v>0</v>
      </c>
      <c r="R196" s="164">
        <f t="shared" si="22"/>
        <v>0</v>
      </c>
      <c r="S196" s="164">
        <v>0</v>
      </c>
      <c r="T196" s="165">
        <f t="shared" si="23"/>
        <v>0</v>
      </c>
      <c r="AR196" s="166" t="s">
        <v>183</v>
      </c>
      <c r="AT196" s="166" t="s">
        <v>178</v>
      </c>
      <c r="AU196" s="166" t="s">
        <v>195</v>
      </c>
      <c r="AY196" s="92" t="s">
        <v>176</v>
      </c>
      <c r="BE196" s="167">
        <f t="shared" si="24"/>
        <v>0</v>
      </c>
      <c r="BF196" s="167">
        <f t="shared" si="25"/>
        <v>0</v>
      </c>
      <c r="BG196" s="167">
        <f t="shared" si="26"/>
        <v>0</v>
      </c>
      <c r="BH196" s="167">
        <f t="shared" si="27"/>
        <v>0</v>
      </c>
      <c r="BI196" s="167">
        <f t="shared" si="28"/>
        <v>0</v>
      </c>
      <c r="BJ196" s="92" t="s">
        <v>15</v>
      </c>
      <c r="BK196" s="167">
        <f t="shared" si="29"/>
        <v>0</v>
      </c>
      <c r="BL196" s="92" t="s">
        <v>183</v>
      </c>
      <c r="BM196" s="166" t="s">
        <v>3798</v>
      </c>
    </row>
    <row r="197" spans="2:65" s="99" customFormat="1" ht="24.2" customHeight="1">
      <c r="B197" s="100"/>
      <c r="C197" s="206" t="s">
        <v>538</v>
      </c>
      <c r="D197" s="206" t="s">
        <v>178</v>
      </c>
      <c r="E197" s="207" t="s">
        <v>3796</v>
      </c>
      <c r="F197" s="208" t="s">
        <v>3797</v>
      </c>
      <c r="G197" s="209" t="s">
        <v>269</v>
      </c>
      <c r="H197" s="210">
        <v>0</v>
      </c>
      <c r="I197" s="4"/>
      <c r="J197" s="211">
        <f t="shared" si="20"/>
        <v>0</v>
      </c>
      <c r="K197" s="208" t="s">
        <v>3</v>
      </c>
      <c r="L197" s="100"/>
      <c r="M197" s="212" t="s">
        <v>3</v>
      </c>
      <c r="N197" s="163" t="s">
        <v>42</v>
      </c>
      <c r="P197" s="164">
        <f t="shared" si="21"/>
        <v>0</v>
      </c>
      <c r="Q197" s="164">
        <v>0</v>
      </c>
      <c r="R197" s="164">
        <f t="shared" si="22"/>
        <v>0</v>
      </c>
      <c r="S197" s="164">
        <v>0</v>
      </c>
      <c r="T197" s="165">
        <f t="shared" si="23"/>
        <v>0</v>
      </c>
      <c r="AR197" s="166" t="s">
        <v>183</v>
      </c>
      <c r="AT197" s="166" t="s">
        <v>178</v>
      </c>
      <c r="AU197" s="166" t="s">
        <v>195</v>
      </c>
      <c r="AY197" s="92" t="s">
        <v>176</v>
      </c>
      <c r="BE197" s="167">
        <f t="shared" si="24"/>
        <v>0</v>
      </c>
      <c r="BF197" s="167">
        <f t="shared" si="25"/>
        <v>0</v>
      </c>
      <c r="BG197" s="167">
        <f t="shared" si="26"/>
        <v>0</v>
      </c>
      <c r="BH197" s="167">
        <f t="shared" si="27"/>
        <v>0</v>
      </c>
      <c r="BI197" s="167">
        <f t="shared" si="28"/>
        <v>0</v>
      </c>
      <c r="BJ197" s="92" t="s">
        <v>15</v>
      </c>
      <c r="BK197" s="167">
        <f t="shared" si="29"/>
        <v>0</v>
      </c>
      <c r="BL197" s="92" t="s">
        <v>183</v>
      </c>
      <c r="BM197" s="166" t="s">
        <v>3799</v>
      </c>
    </row>
    <row r="198" spans="2:65" s="99" customFormat="1" ht="24.2" customHeight="1">
      <c r="B198" s="100"/>
      <c r="C198" s="206" t="s">
        <v>544</v>
      </c>
      <c r="D198" s="206" t="s">
        <v>178</v>
      </c>
      <c r="E198" s="207" t="s">
        <v>3800</v>
      </c>
      <c r="F198" s="208" t="s">
        <v>3801</v>
      </c>
      <c r="G198" s="209" t="s">
        <v>3737</v>
      </c>
      <c r="H198" s="210">
        <v>1</v>
      </c>
      <c r="I198" s="4"/>
      <c r="J198" s="211">
        <f t="shared" si="20"/>
        <v>0</v>
      </c>
      <c r="K198" s="208" t="s">
        <v>3</v>
      </c>
      <c r="L198" s="100"/>
      <c r="M198" s="212" t="s">
        <v>3</v>
      </c>
      <c r="N198" s="163" t="s">
        <v>42</v>
      </c>
      <c r="P198" s="164">
        <f t="shared" si="21"/>
        <v>0</v>
      </c>
      <c r="Q198" s="164">
        <v>0</v>
      </c>
      <c r="R198" s="164">
        <f t="shared" si="22"/>
        <v>0</v>
      </c>
      <c r="S198" s="164">
        <v>0</v>
      </c>
      <c r="T198" s="165">
        <f t="shared" si="23"/>
        <v>0</v>
      </c>
      <c r="AR198" s="166" t="s">
        <v>183</v>
      </c>
      <c r="AT198" s="166" t="s">
        <v>178</v>
      </c>
      <c r="AU198" s="166" t="s">
        <v>195</v>
      </c>
      <c r="AY198" s="92" t="s">
        <v>176</v>
      </c>
      <c r="BE198" s="167">
        <f t="shared" si="24"/>
        <v>0</v>
      </c>
      <c r="BF198" s="167">
        <f t="shared" si="25"/>
        <v>0</v>
      </c>
      <c r="BG198" s="167">
        <f t="shared" si="26"/>
        <v>0</v>
      </c>
      <c r="BH198" s="167">
        <f t="shared" si="27"/>
        <v>0</v>
      </c>
      <c r="BI198" s="167">
        <f t="shared" si="28"/>
        <v>0</v>
      </c>
      <c r="BJ198" s="92" t="s">
        <v>15</v>
      </c>
      <c r="BK198" s="167">
        <f t="shared" si="29"/>
        <v>0</v>
      </c>
      <c r="BL198" s="92" t="s">
        <v>183</v>
      </c>
      <c r="BM198" s="166" t="s">
        <v>3802</v>
      </c>
    </row>
    <row r="199" spans="2:65" s="99" customFormat="1" ht="24.2" customHeight="1">
      <c r="B199" s="100"/>
      <c r="C199" s="206" t="s">
        <v>550</v>
      </c>
      <c r="D199" s="206" t="s">
        <v>178</v>
      </c>
      <c r="E199" s="207" t="s">
        <v>3803</v>
      </c>
      <c r="F199" s="208" t="s">
        <v>3801</v>
      </c>
      <c r="G199" s="209" t="s">
        <v>3737</v>
      </c>
      <c r="H199" s="210">
        <v>0</v>
      </c>
      <c r="I199" s="4"/>
      <c r="J199" s="211">
        <f t="shared" si="20"/>
        <v>0</v>
      </c>
      <c r="K199" s="208" t="s">
        <v>3</v>
      </c>
      <c r="L199" s="100"/>
      <c r="M199" s="212" t="s">
        <v>3</v>
      </c>
      <c r="N199" s="163" t="s">
        <v>42</v>
      </c>
      <c r="P199" s="164">
        <f t="shared" si="21"/>
        <v>0</v>
      </c>
      <c r="Q199" s="164">
        <v>0</v>
      </c>
      <c r="R199" s="164">
        <f t="shared" si="22"/>
        <v>0</v>
      </c>
      <c r="S199" s="164">
        <v>0</v>
      </c>
      <c r="T199" s="165">
        <f t="shared" si="23"/>
        <v>0</v>
      </c>
      <c r="AR199" s="166" t="s">
        <v>183</v>
      </c>
      <c r="AT199" s="166" t="s">
        <v>178</v>
      </c>
      <c r="AU199" s="166" t="s">
        <v>195</v>
      </c>
      <c r="AY199" s="92" t="s">
        <v>176</v>
      </c>
      <c r="BE199" s="167">
        <f t="shared" si="24"/>
        <v>0</v>
      </c>
      <c r="BF199" s="167">
        <f t="shared" si="25"/>
        <v>0</v>
      </c>
      <c r="BG199" s="167">
        <f t="shared" si="26"/>
        <v>0</v>
      </c>
      <c r="BH199" s="167">
        <f t="shared" si="27"/>
        <v>0</v>
      </c>
      <c r="BI199" s="167">
        <f t="shared" si="28"/>
        <v>0</v>
      </c>
      <c r="BJ199" s="92" t="s">
        <v>15</v>
      </c>
      <c r="BK199" s="167">
        <f t="shared" si="29"/>
        <v>0</v>
      </c>
      <c r="BL199" s="92" t="s">
        <v>183</v>
      </c>
      <c r="BM199" s="166" t="s">
        <v>3804</v>
      </c>
    </row>
    <row r="200" spans="2:65" s="99" customFormat="1" ht="16.5" customHeight="1">
      <c r="B200" s="100"/>
      <c r="C200" s="206" t="s">
        <v>555</v>
      </c>
      <c r="D200" s="206" t="s">
        <v>178</v>
      </c>
      <c r="E200" s="207" t="s">
        <v>3805</v>
      </c>
      <c r="F200" s="208" t="s">
        <v>3806</v>
      </c>
      <c r="G200" s="209" t="s">
        <v>437</v>
      </c>
      <c r="H200" s="210">
        <v>1</v>
      </c>
      <c r="I200" s="4"/>
      <c r="J200" s="211">
        <f t="shared" si="20"/>
        <v>0</v>
      </c>
      <c r="K200" s="208" t="s">
        <v>3</v>
      </c>
      <c r="L200" s="100"/>
      <c r="M200" s="212" t="s">
        <v>3</v>
      </c>
      <c r="N200" s="163" t="s">
        <v>42</v>
      </c>
      <c r="P200" s="164">
        <f t="shared" si="21"/>
        <v>0</v>
      </c>
      <c r="Q200" s="164">
        <v>0</v>
      </c>
      <c r="R200" s="164">
        <f t="shared" si="22"/>
        <v>0</v>
      </c>
      <c r="S200" s="164">
        <v>0</v>
      </c>
      <c r="T200" s="165">
        <f t="shared" si="23"/>
        <v>0</v>
      </c>
      <c r="AR200" s="166" t="s">
        <v>183</v>
      </c>
      <c r="AT200" s="166" t="s">
        <v>178</v>
      </c>
      <c r="AU200" s="166" t="s">
        <v>195</v>
      </c>
      <c r="AY200" s="92" t="s">
        <v>176</v>
      </c>
      <c r="BE200" s="167">
        <f t="shared" si="24"/>
        <v>0</v>
      </c>
      <c r="BF200" s="167">
        <f t="shared" si="25"/>
        <v>0</v>
      </c>
      <c r="BG200" s="167">
        <f t="shared" si="26"/>
        <v>0</v>
      </c>
      <c r="BH200" s="167">
        <f t="shared" si="27"/>
        <v>0</v>
      </c>
      <c r="BI200" s="167">
        <f t="shared" si="28"/>
        <v>0</v>
      </c>
      <c r="BJ200" s="92" t="s">
        <v>15</v>
      </c>
      <c r="BK200" s="167">
        <f t="shared" si="29"/>
        <v>0</v>
      </c>
      <c r="BL200" s="92" t="s">
        <v>183</v>
      </c>
      <c r="BM200" s="166" t="s">
        <v>3807</v>
      </c>
    </row>
    <row r="201" spans="2:65" s="99" customFormat="1" ht="16.5" customHeight="1">
      <c r="B201" s="100"/>
      <c r="C201" s="206" t="s">
        <v>566</v>
      </c>
      <c r="D201" s="206" t="s">
        <v>178</v>
      </c>
      <c r="E201" s="207" t="s">
        <v>3808</v>
      </c>
      <c r="F201" s="208" t="s">
        <v>3806</v>
      </c>
      <c r="G201" s="209" t="s">
        <v>437</v>
      </c>
      <c r="H201" s="210">
        <v>0</v>
      </c>
      <c r="I201" s="4"/>
      <c r="J201" s="211">
        <f t="shared" si="20"/>
        <v>0</v>
      </c>
      <c r="K201" s="208" t="s">
        <v>3</v>
      </c>
      <c r="L201" s="100"/>
      <c r="M201" s="212" t="s">
        <v>3</v>
      </c>
      <c r="N201" s="163" t="s">
        <v>42</v>
      </c>
      <c r="P201" s="164">
        <f t="shared" si="21"/>
        <v>0</v>
      </c>
      <c r="Q201" s="164">
        <v>0</v>
      </c>
      <c r="R201" s="164">
        <f t="shared" si="22"/>
        <v>0</v>
      </c>
      <c r="S201" s="164">
        <v>0</v>
      </c>
      <c r="T201" s="165">
        <f t="shared" si="23"/>
        <v>0</v>
      </c>
      <c r="AR201" s="166" t="s">
        <v>183</v>
      </c>
      <c r="AT201" s="166" t="s">
        <v>178</v>
      </c>
      <c r="AU201" s="166" t="s">
        <v>195</v>
      </c>
      <c r="AY201" s="92" t="s">
        <v>176</v>
      </c>
      <c r="BE201" s="167">
        <f t="shared" si="24"/>
        <v>0</v>
      </c>
      <c r="BF201" s="167">
        <f t="shared" si="25"/>
        <v>0</v>
      </c>
      <c r="BG201" s="167">
        <f t="shared" si="26"/>
        <v>0</v>
      </c>
      <c r="BH201" s="167">
        <f t="shared" si="27"/>
        <v>0</v>
      </c>
      <c r="BI201" s="167">
        <f t="shared" si="28"/>
        <v>0</v>
      </c>
      <c r="BJ201" s="92" t="s">
        <v>15</v>
      </c>
      <c r="BK201" s="167">
        <f t="shared" si="29"/>
        <v>0</v>
      </c>
      <c r="BL201" s="92" t="s">
        <v>183</v>
      </c>
      <c r="BM201" s="166" t="s">
        <v>3809</v>
      </c>
    </row>
    <row r="202" spans="2:63" s="151" customFormat="1" ht="20.85" customHeight="1">
      <c r="B202" s="152"/>
      <c r="D202" s="153" t="s">
        <v>70</v>
      </c>
      <c r="E202" s="161" t="s">
        <v>277</v>
      </c>
      <c r="F202" s="161" t="s">
        <v>3810</v>
      </c>
      <c r="I202" s="3"/>
      <c r="J202" s="162">
        <f>BK202</f>
        <v>0</v>
      </c>
      <c r="L202" s="152"/>
      <c r="M202" s="156"/>
      <c r="P202" s="157">
        <f>SUM(P203:P212)</f>
        <v>0</v>
      </c>
      <c r="R202" s="157">
        <f>SUM(R203:R212)</f>
        <v>0</v>
      </c>
      <c r="T202" s="158">
        <f>SUM(T203:T212)</f>
        <v>0</v>
      </c>
      <c r="AR202" s="153" t="s">
        <v>15</v>
      </c>
      <c r="AT202" s="159" t="s">
        <v>70</v>
      </c>
      <c r="AU202" s="159" t="s">
        <v>79</v>
      </c>
      <c r="AY202" s="153" t="s">
        <v>176</v>
      </c>
      <c r="BK202" s="160">
        <f>SUM(BK203:BK212)</f>
        <v>0</v>
      </c>
    </row>
    <row r="203" spans="2:65" s="99" customFormat="1" ht="16.5" customHeight="1">
      <c r="B203" s="100"/>
      <c r="C203" s="206" t="s">
        <v>573</v>
      </c>
      <c r="D203" s="206" t="s">
        <v>178</v>
      </c>
      <c r="E203" s="207" t="s">
        <v>3811</v>
      </c>
      <c r="F203" s="208" t="s">
        <v>3812</v>
      </c>
      <c r="G203" s="209" t="s">
        <v>269</v>
      </c>
      <c r="H203" s="210">
        <v>640</v>
      </c>
      <c r="I203" s="4"/>
      <c r="J203" s="211">
        <f aca="true" t="shared" si="30" ref="J203:J212">ROUND(I203*H203,2)</f>
        <v>0</v>
      </c>
      <c r="K203" s="208" t="s">
        <v>3</v>
      </c>
      <c r="L203" s="100"/>
      <c r="M203" s="212" t="s">
        <v>3</v>
      </c>
      <c r="N203" s="163" t="s">
        <v>42</v>
      </c>
      <c r="P203" s="164">
        <f aca="true" t="shared" si="31" ref="P203:P212">O203*H203</f>
        <v>0</v>
      </c>
      <c r="Q203" s="164">
        <v>0</v>
      </c>
      <c r="R203" s="164">
        <f aca="true" t="shared" si="32" ref="R203:R212">Q203*H203</f>
        <v>0</v>
      </c>
      <c r="S203" s="164">
        <v>0</v>
      </c>
      <c r="T203" s="165">
        <f aca="true" t="shared" si="33" ref="T203:T212">S203*H203</f>
        <v>0</v>
      </c>
      <c r="AR203" s="166" t="s">
        <v>183</v>
      </c>
      <c r="AT203" s="166" t="s">
        <v>178</v>
      </c>
      <c r="AU203" s="166" t="s">
        <v>195</v>
      </c>
      <c r="AY203" s="92" t="s">
        <v>176</v>
      </c>
      <c r="BE203" s="167">
        <f aca="true" t="shared" si="34" ref="BE203:BE212">IF(N203="základní",J203,0)</f>
        <v>0</v>
      </c>
      <c r="BF203" s="167">
        <f aca="true" t="shared" si="35" ref="BF203:BF212">IF(N203="snížená",J203,0)</f>
        <v>0</v>
      </c>
      <c r="BG203" s="167">
        <f aca="true" t="shared" si="36" ref="BG203:BG212">IF(N203="zákl. přenesená",J203,0)</f>
        <v>0</v>
      </c>
      <c r="BH203" s="167">
        <f aca="true" t="shared" si="37" ref="BH203:BH212">IF(N203="sníž. přenesená",J203,0)</f>
        <v>0</v>
      </c>
      <c r="BI203" s="167">
        <f aca="true" t="shared" si="38" ref="BI203:BI212">IF(N203="nulová",J203,0)</f>
        <v>0</v>
      </c>
      <c r="BJ203" s="92" t="s">
        <v>15</v>
      </c>
      <c r="BK203" s="167">
        <f aca="true" t="shared" si="39" ref="BK203:BK212">ROUND(I203*H203,2)</f>
        <v>0</v>
      </c>
      <c r="BL203" s="92" t="s">
        <v>183</v>
      </c>
      <c r="BM203" s="166" t="s">
        <v>3813</v>
      </c>
    </row>
    <row r="204" spans="2:65" s="99" customFormat="1" ht="24.2" customHeight="1">
      <c r="B204" s="100"/>
      <c r="C204" s="206" t="s">
        <v>588</v>
      </c>
      <c r="D204" s="206" t="s">
        <v>178</v>
      </c>
      <c r="E204" s="207" t="s">
        <v>3814</v>
      </c>
      <c r="F204" s="208" t="s">
        <v>3815</v>
      </c>
      <c r="G204" s="209" t="s">
        <v>269</v>
      </c>
      <c r="H204" s="210">
        <v>340</v>
      </c>
      <c r="I204" s="4"/>
      <c r="J204" s="211">
        <f t="shared" si="30"/>
        <v>0</v>
      </c>
      <c r="K204" s="208" t="s">
        <v>3</v>
      </c>
      <c r="L204" s="100"/>
      <c r="M204" s="212" t="s">
        <v>3</v>
      </c>
      <c r="N204" s="163" t="s">
        <v>42</v>
      </c>
      <c r="P204" s="164">
        <f t="shared" si="31"/>
        <v>0</v>
      </c>
      <c r="Q204" s="164">
        <v>0</v>
      </c>
      <c r="R204" s="164">
        <f t="shared" si="32"/>
        <v>0</v>
      </c>
      <c r="S204" s="164">
        <v>0</v>
      </c>
      <c r="T204" s="165">
        <f t="shared" si="33"/>
        <v>0</v>
      </c>
      <c r="AR204" s="166" t="s">
        <v>183</v>
      </c>
      <c r="AT204" s="166" t="s">
        <v>178</v>
      </c>
      <c r="AU204" s="166" t="s">
        <v>195</v>
      </c>
      <c r="AY204" s="92" t="s">
        <v>176</v>
      </c>
      <c r="BE204" s="167">
        <f t="shared" si="34"/>
        <v>0</v>
      </c>
      <c r="BF204" s="167">
        <f t="shared" si="35"/>
        <v>0</v>
      </c>
      <c r="BG204" s="167">
        <f t="shared" si="36"/>
        <v>0</v>
      </c>
      <c r="BH204" s="167">
        <f t="shared" si="37"/>
        <v>0</v>
      </c>
      <c r="BI204" s="167">
        <f t="shared" si="38"/>
        <v>0</v>
      </c>
      <c r="BJ204" s="92" t="s">
        <v>15</v>
      </c>
      <c r="BK204" s="167">
        <f t="shared" si="39"/>
        <v>0</v>
      </c>
      <c r="BL204" s="92" t="s">
        <v>183</v>
      </c>
      <c r="BM204" s="166" t="s">
        <v>3816</v>
      </c>
    </row>
    <row r="205" spans="2:65" s="99" customFormat="1" ht="16.5" customHeight="1">
      <c r="B205" s="100"/>
      <c r="C205" s="206" t="s">
        <v>595</v>
      </c>
      <c r="D205" s="206" t="s">
        <v>178</v>
      </c>
      <c r="E205" s="207" t="s">
        <v>3817</v>
      </c>
      <c r="F205" s="208" t="s">
        <v>3818</v>
      </c>
      <c r="G205" s="209" t="s">
        <v>269</v>
      </c>
      <c r="H205" s="210">
        <v>1520</v>
      </c>
      <c r="I205" s="4"/>
      <c r="J205" s="211">
        <f t="shared" si="30"/>
        <v>0</v>
      </c>
      <c r="K205" s="208" t="s">
        <v>3</v>
      </c>
      <c r="L205" s="100"/>
      <c r="M205" s="212" t="s">
        <v>3</v>
      </c>
      <c r="N205" s="163" t="s">
        <v>42</v>
      </c>
      <c r="P205" s="164">
        <f t="shared" si="31"/>
        <v>0</v>
      </c>
      <c r="Q205" s="164">
        <v>0</v>
      </c>
      <c r="R205" s="164">
        <f t="shared" si="32"/>
        <v>0</v>
      </c>
      <c r="S205" s="164">
        <v>0</v>
      </c>
      <c r="T205" s="165">
        <f t="shared" si="33"/>
        <v>0</v>
      </c>
      <c r="AR205" s="166" t="s">
        <v>183</v>
      </c>
      <c r="AT205" s="166" t="s">
        <v>178</v>
      </c>
      <c r="AU205" s="166" t="s">
        <v>195</v>
      </c>
      <c r="AY205" s="92" t="s">
        <v>176</v>
      </c>
      <c r="BE205" s="167">
        <f t="shared" si="34"/>
        <v>0</v>
      </c>
      <c r="BF205" s="167">
        <f t="shared" si="35"/>
        <v>0</v>
      </c>
      <c r="BG205" s="167">
        <f t="shared" si="36"/>
        <v>0</v>
      </c>
      <c r="BH205" s="167">
        <f t="shared" si="37"/>
        <v>0</v>
      </c>
      <c r="BI205" s="167">
        <f t="shared" si="38"/>
        <v>0</v>
      </c>
      <c r="BJ205" s="92" t="s">
        <v>15</v>
      </c>
      <c r="BK205" s="167">
        <f t="shared" si="39"/>
        <v>0</v>
      </c>
      <c r="BL205" s="92" t="s">
        <v>183</v>
      </c>
      <c r="BM205" s="166" t="s">
        <v>3819</v>
      </c>
    </row>
    <row r="206" spans="2:65" s="99" customFormat="1" ht="16.5" customHeight="1">
      <c r="B206" s="100"/>
      <c r="C206" s="206" t="s">
        <v>602</v>
      </c>
      <c r="D206" s="206" t="s">
        <v>178</v>
      </c>
      <c r="E206" s="207" t="s">
        <v>3820</v>
      </c>
      <c r="F206" s="208" t="s">
        <v>3821</v>
      </c>
      <c r="G206" s="209" t="s">
        <v>2707</v>
      </c>
      <c r="H206" s="210">
        <v>26</v>
      </c>
      <c r="I206" s="4"/>
      <c r="J206" s="211">
        <f t="shared" si="30"/>
        <v>0</v>
      </c>
      <c r="K206" s="208" t="s">
        <v>3</v>
      </c>
      <c r="L206" s="100"/>
      <c r="M206" s="212" t="s">
        <v>3</v>
      </c>
      <c r="N206" s="163" t="s">
        <v>42</v>
      </c>
      <c r="P206" s="164">
        <f t="shared" si="31"/>
        <v>0</v>
      </c>
      <c r="Q206" s="164">
        <v>0</v>
      </c>
      <c r="R206" s="164">
        <f t="shared" si="32"/>
        <v>0</v>
      </c>
      <c r="S206" s="164">
        <v>0</v>
      </c>
      <c r="T206" s="165">
        <f t="shared" si="33"/>
        <v>0</v>
      </c>
      <c r="AR206" s="166" t="s">
        <v>183</v>
      </c>
      <c r="AT206" s="166" t="s">
        <v>178</v>
      </c>
      <c r="AU206" s="166" t="s">
        <v>195</v>
      </c>
      <c r="AY206" s="92" t="s">
        <v>176</v>
      </c>
      <c r="BE206" s="167">
        <f t="shared" si="34"/>
        <v>0</v>
      </c>
      <c r="BF206" s="167">
        <f t="shared" si="35"/>
        <v>0</v>
      </c>
      <c r="BG206" s="167">
        <f t="shared" si="36"/>
        <v>0</v>
      </c>
      <c r="BH206" s="167">
        <f t="shared" si="37"/>
        <v>0</v>
      </c>
      <c r="BI206" s="167">
        <f t="shared" si="38"/>
        <v>0</v>
      </c>
      <c r="BJ206" s="92" t="s">
        <v>15</v>
      </c>
      <c r="BK206" s="167">
        <f t="shared" si="39"/>
        <v>0</v>
      </c>
      <c r="BL206" s="92" t="s">
        <v>183</v>
      </c>
      <c r="BM206" s="166" t="s">
        <v>3822</v>
      </c>
    </row>
    <row r="207" spans="2:65" s="99" customFormat="1" ht="16.5" customHeight="1">
      <c r="B207" s="100"/>
      <c r="C207" s="206" t="s">
        <v>616</v>
      </c>
      <c r="D207" s="206" t="s">
        <v>178</v>
      </c>
      <c r="E207" s="207" t="s">
        <v>3811</v>
      </c>
      <c r="F207" s="208" t="s">
        <v>3812</v>
      </c>
      <c r="G207" s="209" t="s">
        <v>269</v>
      </c>
      <c r="H207" s="210">
        <v>0</v>
      </c>
      <c r="I207" s="4"/>
      <c r="J207" s="211">
        <f t="shared" si="30"/>
        <v>0</v>
      </c>
      <c r="K207" s="208" t="s">
        <v>3</v>
      </c>
      <c r="L207" s="100"/>
      <c r="M207" s="212" t="s">
        <v>3</v>
      </c>
      <c r="N207" s="163" t="s">
        <v>42</v>
      </c>
      <c r="P207" s="164">
        <f t="shared" si="31"/>
        <v>0</v>
      </c>
      <c r="Q207" s="164">
        <v>0</v>
      </c>
      <c r="R207" s="164">
        <f t="shared" si="32"/>
        <v>0</v>
      </c>
      <c r="S207" s="164">
        <v>0</v>
      </c>
      <c r="T207" s="165">
        <f t="shared" si="33"/>
        <v>0</v>
      </c>
      <c r="AR207" s="166" t="s">
        <v>183</v>
      </c>
      <c r="AT207" s="166" t="s">
        <v>178</v>
      </c>
      <c r="AU207" s="166" t="s">
        <v>195</v>
      </c>
      <c r="AY207" s="92" t="s">
        <v>176</v>
      </c>
      <c r="BE207" s="167">
        <f t="shared" si="34"/>
        <v>0</v>
      </c>
      <c r="BF207" s="167">
        <f t="shared" si="35"/>
        <v>0</v>
      </c>
      <c r="BG207" s="167">
        <f t="shared" si="36"/>
        <v>0</v>
      </c>
      <c r="BH207" s="167">
        <f t="shared" si="37"/>
        <v>0</v>
      </c>
      <c r="BI207" s="167">
        <f t="shared" si="38"/>
        <v>0</v>
      </c>
      <c r="BJ207" s="92" t="s">
        <v>15</v>
      </c>
      <c r="BK207" s="167">
        <f t="shared" si="39"/>
        <v>0</v>
      </c>
      <c r="BL207" s="92" t="s">
        <v>183</v>
      </c>
      <c r="BM207" s="166" t="s">
        <v>3823</v>
      </c>
    </row>
    <row r="208" spans="2:65" s="99" customFormat="1" ht="24.2" customHeight="1">
      <c r="B208" s="100"/>
      <c r="C208" s="206" t="s">
        <v>621</v>
      </c>
      <c r="D208" s="206" t="s">
        <v>178</v>
      </c>
      <c r="E208" s="207" t="s">
        <v>3814</v>
      </c>
      <c r="F208" s="208" t="s">
        <v>3815</v>
      </c>
      <c r="G208" s="209" t="s">
        <v>269</v>
      </c>
      <c r="H208" s="210">
        <v>0</v>
      </c>
      <c r="I208" s="4"/>
      <c r="J208" s="211">
        <f t="shared" si="30"/>
        <v>0</v>
      </c>
      <c r="K208" s="208" t="s">
        <v>3</v>
      </c>
      <c r="L208" s="100"/>
      <c r="M208" s="212" t="s">
        <v>3</v>
      </c>
      <c r="N208" s="163" t="s">
        <v>42</v>
      </c>
      <c r="P208" s="164">
        <f t="shared" si="31"/>
        <v>0</v>
      </c>
      <c r="Q208" s="164">
        <v>0</v>
      </c>
      <c r="R208" s="164">
        <f t="shared" si="32"/>
        <v>0</v>
      </c>
      <c r="S208" s="164">
        <v>0</v>
      </c>
      <c r="T208" s="165">
        <f t="shared" si="33"/>
        <v>0</v>
      </c>
      <c r="AR208" s="166" t="s">
        <v>183</v>
      </c>
      <c r="AT208" s="166" t="s">
        <v>178</v>
      </c>
      <c r="AU208" s="166" t="s">
        <v>195</v>
      </c>
      <c r="AY208" s="92" t="s">
        <v>176</v>
      </c>
      <c r="BE208" s="167">
        <f t="shared" si="34"/>
        <v>0</v>
      </c>
      <c r="BF208" s="167">
        <f t="shared" si="35"/>
        <v>0</v>
      </c>
      <c r="BG208" s="167">
        <f t="shared" si="36"/>
        <v>0</v>
      </c>
      <c r="BH208" s="167">
        <f t="shared" si="37"/>
        <v>0</v>
      </c>
      <c r="BI208" s="167">
        <f t="shared" si="38"/>
        <v>0</v>
      </c>
      <c r="BJ208" s="92" t="s">
        <v>15</v>
      </c>
      <c r="BK208" s="167">
        <f t="shared" si="39"/>
        <v>0</v>
      </c>
      <c r="BL208" s="92" t="s">
        <v>183</v>
      </c>
      <c r="BM208" s="166" t="s">
        <v>3824</v>
      </c>
    </row>
    <row r="209" spans="2:65" s="99" customFormat="1" ht="16.5" customHeight="1">
      <c r="B209" s="100"/>
      <c r="C209" s="206" t="s">
        <v>626</v>
      </c>
      <c r="D209" s="206" t="s">
        <v>178</v>
      </c>
      <c r="E209" s="207" t="s">
        <v>3817</v>
      </c>
      <c r="F209" s="208" t="s">
        <v>3818</v>
      </c>
      <c r="G209" s="209" t="s">
        <v>269</v>
      </c>
      <c r="H209" s="210">
        <v>0</v>
      </c>
      <c r="I209" s="4"/>
      <c r="J209" s="211">
        <f t="shared" si="30"/>
        <v>0</v>
      </c>
      <c r="K209" s="208" t="s">
        <v>3</v>
      </c>
      <c r="L209" s="100"/>
      <c r="M209" s="212" t="s">
        <v>3</v>
      </c>
      <c r="N209" s="163" t="s">
        <v>42</v>
      </c>
      <c r="P209" s="164">
        <f t="shared" si="31"/>
        <v>0</v>
      </c>
      <c r="Q209" s="164">
        <v>0</v>
      </c>
      <c r="R209" s="164">
        <f t="shared" si="32"/>
        <v>0</v>
      </c>
      <c r="S209" s="164">
        <v>0</v>
      </c>
      <c r="T209" s="165">
        <f t="shared" si="33"/>
        <v>0</v>
      </c>
      <c r="AR209" s="166" t="s">
        <v>183</v>
      </c>
      <c r="AT209" s="166" t="s">
        <v>178</v>
      </c>
      <c r="AU209" s="166" t="s">
        <v>195</v>
      </c>
      <c r="AY209" s="92" t="s">
        <v>176</v>
      </c>
      <c r="BE209" s="167">
        <f t="shared" si="34"/>
        <v>0</v>
      </c>
      <c r="BF209" s="167">
        <f t="shared" si="35"/>
        <v>0</v>
      </c>
      <c r="BG209" s="167">
        <f t="shared" si="36"/>
        <v>0</v>
      </c>
      <c r="BH209" s="167">
        <f t="shared" si="37"/>
        <v>0</v>
      </c>
      <c r="BI209" s="167">
        <f t="shared" si="38"/>
        <v>0</v>
      </c>
      <c r="BJ209" s="92" t="s">
        <v>15</v>
      </c>
      <c r="BK209" s="167">
        <f t="shared" si="39"/>
        <v>0</v>
      </c>
      <c r="BL209" s="92" t="s">
        <v>183</v>
      </c>
      <c r="BM209" s="166" t="s">
        <v>3825</v>
      </c>
    </row>
    <row r="210" spans="2:65" s="99" customFormat="1" ht="16.5" customHeight="1">
      <c r="B210" s="100"/>
      <c r="C210" s="206" t="s">
        <v>632</v>
      </c>
      <c r="D210" s="206" t="s">
        <v>178</v>
      </c>
      <c r="E210" s="207" t="s">
        <v>3820</v>
      </c>
      <c r="F210" s="208" t="s">
        <v>3821</v>
      </c>
      <c r="G210" s="209" t="s">
        <v>2707</v>
      </c>
      <c r="H210" s="210">
        <v>0</v>
      </c>
      <c r="I210" s="4"/>
      <c r="J210" s="211">
        <f t="shared" si="30"/>
        <v>0</v>
      </c>
      <c r="K210" s="208" t="s">
        <v>3</v>
      </c>
      <c r="L210" s="100"/>
      <c r="M210" s="212" t="s">
        <v>3</v>
      </c>
      <c r="N210" s="163" t="s">
        <v>42</v>
      </c>
      <c r="P210" s="164">
        <f t="shared" si="31"/>
        <v>0</v>
      </c>
      <c r="Q210" s="164">
        <v>0</v>
      </c>
      <c r="R210" s="164">
        <f t="shared" si="32"/>
        <v>0</v>
      </c>
      <c r="S210" s="164">
        <v>0</v>
      </c>
      <c r="T210" s="165">
        <f t="shared" si="33"/>
        <v>0</v>
      </c>
      <c r="AR210" s="166" t="s">
        <v>183</v>
      </c>
      <c r="AT210" s="166" t="s">
        <v>178</v>
      </c>
      <c r="AU210" s="166" t="s">
        <v>195</v>
      </c>
      <c r="AY210" s="92" t="s">
        <v>176</v>
      </c>
      <c r="BE210" s="167">
        <f t="shared" si="34"/>
        <v>0</v>
      </c>
      <c r="BF210" s="167">
        <f t="shared" si="35"/>
        <v>0</v>
      </c>
      <c r="BG210" s="167">
        <f t="shared" si="36"/>
        <v>0</v>
      </c>
      <c r="BH210" s="167">
        <f t="shared" si="37"/>
        <v>0</v>
      </c>
      <c r="BI210" s="167">
        <f t="shared" si="38"/>
        <v>0</v>
      </c>
      <c r="BJ210" s="92" t="s">
        <v>15</v>
      </c>
      <c r="BK210" s="167">
        <f t="shared" si="39"/>
        <v>0</v>
      </c>
      <c r="BL210" s="92" t="s">
        <v>183</v>
      </c>
      <c r="BM210" s="166" t="s">
        <v>3826</v>
      </c>
    </row>
    <row r="211" spans="2:65" s="99" customFormat="1" ht="16.5" customHeight="1">
      <c r="B211" s="100"/>
      <c r="C211" s="206" t="s">
        <v>638</v>
      </c>
      <c r="D211" s="206" t="s">
        <v>178</v>
      </c>
      <c r="E211" s="207" t="s">
        <v>3827</v>
      </c>
      <c r="F211" s="208" t="s">
        <v>3828</v>
      </c>
      <c r="G211" s="209" t="s">
        <v>3737</v>
      </c>
      <c r="H211" s="210">
        <v>4</v>
      </c>
      <c r="I211" s="4"/>
      <c r="J211" s="211">
        <f t="shared" si="30"/>
        <v>0</v>
      </c>
      <c r="K211" s="208" t="s">
        <v>3</v>
      </c>
      <c r="L211" s="100"/>
      <c r="M211" s="212" t="s">
        <v>3</v>
      </c>
      <c r="N211" s="163" t="s">
        <v>42</v>
      </c>
      <c r="P211" s="164">
        <f t="shared" si="31"/>
        <v>0</v>
      </c>
      <c r="Q211" s="164">
        <v>0</v>
      </c>
      <c r="R211" s="164">
        <f t="shared" si="32"/>
        <v>0</v>
      </c>
      <c r="S211" s="164">
        <v>0</v>
      </c>
      <c r="T211" s="165">
        <f t="shared" si="33"/>
        <v>0</v>
      </c>
      <c r="AR211" s="166" t="s">
        <v>183</v>
      </c>
      <c r="AT211" s="166" t="s">
        <v>178</v>
      </c>
      <c r="AU211" s="166" t="s">
        <v>195</v>
      </c>
      <c r="AY211" s="92" t="s">
        <v>176</v>
      </c>
      <c r="BE211" s="167">
        <f t="shared" si="34"/>
        <v>0</v>
      </c>
      <c r="BF211" s="167">
        <f t="shared" si="35"/>
        <v>0</v>
      </c>
      <c r="BG211" s="167">
        <f t="shared" si="36"/>
        <v>0</v>
      </c>
      <c r="BH211" s="167">
        <f t="shared" si="37"/>
        <v>0</v>
      </c>
      <c r="BI211" s="167">
        <f t="shared" si="38"/>
        <v>0</v>
      </c>
      <c r="BJ211" s="92" t="s">
        <v>15</v>
      </c>
      <c r="BK211" s="167">
        <f t="shared" si="39"/>
        <v>0</v>
      </c>
      <c r="BL211" s="92" t="s">
        <v>183</v>
      </c>
      <c r="BM211" s="166" t="s">
        <v>3829</v>
      </c>
    </row>
    <row r="212" spans="2:65" s="99" customFormat="1" ht="16.5" customHeight="1">
      <c r="B212" s="100"/>
      <c r="C212" s="206" t="s">
        <v>644</v>
      </c>
      <c r="D212" s="206" t="s">
        <v>178</v>
      </c>
      <c r="E212" s="207" t="s">
        <v>3827</v>
      </c>
      <c r="F212" s="208" t="s">
        <v>3828</v>
      </c>
      <c r="G212" s="209" t="s">
        <v>3737</v>
      </c>
      <c r="H212" s="210">
        <v>0</v>
      </c>
      <c r="I212" s="4"/>
      <c r="J212" s="211">
        <f t="shared" si="30"/>
        <v>0</v>
      </c>
      <c r="K212" s="208" t="s">
        <v>3</v>
      </c>
      <c r="L212" s="100"/>
      <c r="M212" s="212" t="s">
        <v>3</v>
      </c>
      <c r="N212" s="163" t="s">
        <v>42</v>
      </c>
      <c r="P212" s="164">
        <f t="shared" si="31"/>
        <v>0</v>
      </c>
      <c r="Q212" s="164">
        <v>0</v>
      </c>
      <c r="R212" s="164">
        <f t="shared" si="32"/>
        <v>0</v>
      </c>
      <c r="S212" s="164">
        <v>0</v>
      </c>
      <c r="T212" s="165">
        <f t="shared" si="33"/>
        <v>0</v>
      </c>
      <c r="AR212" s="166" t="s">
        <v>183</v>
      </c>
      <c r="AT212" s="166" t="s">
        <v>178</v>
      </c>
      <c r="AU212" s="166" t="s">
        <v>195</v>
      </c>
      <c r="AY212" s="92" t="s">
        <v>176</v>
      </c>
      <c r="BE212" s="167">
        <f t="shared" si="34"/>
        <v>0</v>
      </c>
      <c r="BF212" s="167">
        <f t="shared" si="35"/>
        <v>0</v>
      </c>
      <c r="BG212" s="167">
        <f t="shared" si="36"/>
        <v>0</v>
      </c>
      <c r="BH212" s="167">
        <f t="shared" si="37"/>
        <v>0</v>
      </c>
      <c r="BI212" s="167">
        <f t="shared" si="38"/>
        <v>0</v>
      </c>
      <c r="BJ212" s="92" t="s">
        <v>15</v>
      </c>
      <c r="BK212" s="167">
        <f t="shared" si="39"/>
        <v>0</v>
      </c>
      <c r="BL212" s="92" t="s">
        <v>183</v>
      </c>
      <c r="BM212" s="166" t="s">
        <v>3830</v>
      </c>
    </row>
    <row r="213" spans="2:63" s="151" customFormat="1" ht="20.85" customHeight="1">
      <c r="B213" s="152"/>
      <c r="D213" s="153" t="s">
        <v>70</v>
      </c>
      <c r="E213" s="161" t="s">
        <v>9</v>
      </c>
      <c r="F213" s="161" t="s">
        <v>3831</v>
      </c>
      <c r="I213" s="3"/>
      <c r="J213" s="162">
        <f>BK213</f>
        <v>0</v>
      </c>
      <c r="L213" s="152"/>
      <c r="M213" s="156"/>
      <c r="P213" s="157">
        <f>SUM(P214:P225)</f>
        <v>0</v>
      </c>
      <c r="R213" s="157">
        <f>SUM(R214:R225)</f>
        <v>0</v>
      </c>
      <c r="T213" s="158">
        <f>SUM(T214:T225)</f>
        <v>0</v>
      </c>
      <c r="AR213" s="153" t="s">
        <v>15</v>
      </c>
      <c r="AT213" s="159" t="s">
        <v>70</v>
      </c>
      <c r="AU213" s="159" t="s">
        <v>79</v>
      </c>
      <c r="AY213" s="153" t="s">
        <v>176</v>
      </c>
      <c r="BK213" s="160">
        <f>SUM(BK214:BK225)</f>
        <v>0</v>
      </c>
    </row>
    <row r="214" spans="2:65" s="99" customFormat="1" ht="16.5" customHeight="1">
      <c r="B214" s="100"/>
      <c r="C214" s="206" t="s">
        <v>649</v>
      </c>
      <c r="D214" s="206" t="s">
        <v>178</v>
      </c>
      <c r="E214" s="207" t="s">
        <v>3832</v>
      </c>
      <c r="F214" s="208" t="s">
        <v>3833</v>
      </c>
      <c r="G214" s="209" t="s">
        <v>2707</v>
      </c>
      <c r="H214" s="210">
        <v>1</v>
      </c>
      <c r="I214" s="4"/>
      <c r="J214" s="211">
        <f aca="true" t="shared" si="40" ref="J214:J225">ROUND(I214*H214,2)</f>
        <v>0</v>
      </c>
      <c r="K214" s="208" t="s">
        <v>3</v>
      </c>
      <c r="L214" s="100"/>
      <c r="M214" s="212" t="s">
        <v>3</v>
      </c>
      <c r="N214" s="163" t="s">
        <v>42</v>
      </c>
      <c r="P214" s="164">
        <f aca="true" t="shared" si="41" ref="P214:P225">O214*H214</f>
        <v>0</v>
      </c>
      <c r="Q214" s="164">
        <v>0</v>
      </c>
      <c r="R214" s="164">
        <f aca="true" t="shared" si="42" ref="R214:R225">Q214*H214</f>
        <v>0</v>
      </c>
      <c r="S214" s="164">
        <v>0</v>
      </c>
      <c r="T214" s="165">
        <f aca="true" t="shared" si="43" ref="T214:T225">S214*H214</f>
        <v>0</v>
      </c>
      <c r="AR214" s="166" t="s">
        <v>183</v>
      </c>
      <c r="AT214" s="166" t="s">
        <v>178</v>
      </c>
      <c r="AU214" s="166" t="s">
        <v>195</v>
      </c>
      <c r="AY214" s="92" t="s">
        <v>176</v>
      </c>
      <c r="BE214" s="167">
        <f aca="true" t="shared" si="44" ref="BE214:BE225">IF(N214="základní",J214,0)</f>
        <v>0</v>
      </c>
      <c r="BF214" s="167">
        <f aca="true" t="shared" si="45" ref="BF214:BF225">IF(N214="snížená",J214,0)</f>
        <v>0</v>
      </c>
      <c r="BG214" s="167">
        <f aca="true" t="shared" si="46" ref="BG214:BG225">IF(N214="zákl. přenesená",J214,0)</f>
        <v>0</v>
      </c>
      <c r="BH214" s="167">
        <f aca="true" t="shared" si="47" ref="BH214:BH225">IF(N214="sníž. přenesená",J214,0)</f>
        <v>0</v>
      </c>
      <c r="BI214" s="167">
        <f aca="true" t="shared" si="48" ref="BI214:BI225">IF(N214="nulová",J214,0)</f>
        <v>0</v>
      </c>
      <c r="BJ214" s="92" t="s">
        <v>15</v>
      </c>
      <c r="BK214" s="167">
        <f aca="true" t="shared" si="49" ref="BK214:BK225">ROUND(I214*H214,2)</f>
        <v>0</v>
      </c>
      <c r="BL214" s="92" t="s">
        <v>183</v>
      </c>
      <c r="BM214" s="166" t="s">
        <v>3834</v>
      </c>
    </row>
    <row r="215" spans="2:65" s="99" customFormat="1" ht="24.2" customHeight="1">
      <c r="B215" s="100"/>
      <c r="C215" s="206" t="s">
        <v>655</v>
      </c>
      <c r="D215" s="206" t="s">
        <v>178</v>
      </c>
      <c r="E215" s="207" t="s">
        <v>3835</v>
      </c>
      <c r="F215" s="208" t="s">
        <v>3836</v>
      </c>
      <c r="G215" s="209" t="s">
        <v>3737</v>
      </c>
      <c r="H215" s="210">
        <v>1</v>
      </c>
      <c r="I215" s="4"/>
      <c r="J215" s="211">
        <f t="shared" si="40"/>
        <v>0</v>
      </c>
      <c r="K215" s="208" t="s">
        <v>3</v>
      </c>
      <c r="L215" s="100"/>
      <c r="M215" s="212" t="s">
        <v>3</v>
      </c>
      <c r="N215" s="163" t="s">
        <v>42</v>
      </c>
      <c r="P215" s="164">
        <f t="shared" si="41"/>
        <v>0</v>
      </c>
      <c r="Q215" s="164">
        <v>0</v>
      </c>
      <c r="R215" s="164">
        <f t="shared" si="42"/>
        <v>0</v>
      </c>
      <c r="S215" s="164">
        <v>0</v>
      </c>
      <c r="T215" s="165">
        <f t="shared" si="43"/>
        <v>0</v>
      </c>
      <c r="AR215" s="166" t="s">
        <v>183</v>
      </c>
      <c r="AT215" s="166" t="s">
        <v>178</v>
      </c>
      <c r="AU215" s="166" t="s">
        <v>195</v>
      </c>
      <c r="AY215" s="92" t="s">
        <v>176</v>
      </c>
      <c r="BE215" s="167">
        <f t="shared" si="44"/>
        <v>0</v>
      </c>
      <c r="BF215" s="167">
        <f t="shared" si="45"/>
        <v>0</v>
      </c>
      <c r="BG215" s="167">
        <f t="shared" si="46"/>
        <v>0</v>
      </c>
      <c r="BH215" s="167">
        <f t="shared" si="47"/>
        <v>0</v>
      </c>
      <c r="BI215" s="167">
        <f t="shared" si="48"/>
        <v>0</v>
      </c>
      <c r="BJ215" s="92" t="s">
        <v>15</v>
      </c>
      <c r="BK215" s="167">
        <f t="shared" si="49"/>
        <v>0</v>
      </c>
      <c r="BL215" s="92" t="s">
        <v>183</v>
      </c>
      <c r="BM215" s="166" t="s">
        <v>3837</v>
      </c>
    </row>
    <row r="216" spans="2:65" s="99" customFormat="1" ht="16.5" customHeight="1">
      <c r="B216" s="100"/>
      <c r="C216" s="206" t="s">
        <v>664</v>
      </c>
      <c r="D216" s="206" t="s">
        <v>178</v>
      </c>
      <c r="E216" s="207" t="s">
        <v>3838</v>
      </c>
      <c r="F216" s="208" t="s">
        <v>3839</v>
      </c>
      <c r="G216" s="209" t="s">
        <v>2597</v>
      </c>
      <c r="H216" s="210">
        <v>12</v>
      </c>
      <c r="I216" s="4"/>
      <c r="J216" s="211">
        <f t="shared" si="40"/>
        <v>0</v>
      </c>
      <c r="K216" s="208" t="s">
        <v>3</v>
      </c>
      <c r="L216" s="100"/>
      <c r="M216" s="212" t="s">
        <v>3</v>
      </c>
      <c r="N216" s="163" t="s">
        <v>42</v>
      </c>
      <c r="P216" s="164">
        <f t="shared" si="41"/>
        <v>0</v>
      </c>
      <c r="Q216" s="164">
        <v>0</v>
      </c>
      <c r="R216" s="164">
        <f t="shared" si="42"/>
        <v>0</v>
      </c>
      <c r="S216" s="164">
        <v>0</v>
      </c>
      <c r="T216" s="165">
        <f t="shared" si="43"/>
        <v>0</v>
      </c>
      <c r="AR216" s="166" t="s">
        <v>183</v>
      </c>
      <c r="AT216" s="166" t="s">
        <v>178</v>
      </c>
      <c r="AU216" s="166" t="s">
        <v>195</v>
      </c>
      <c r="AY216" s="92" t="s">
        <v>176</v>
      </c>
      <c r="BE216" s="167">
        <f t="shared" si="44"/>
        <v>0</v>
      </c>
      <c r="BF216" s="167">
        <f t="shared" si="45"/>
        <v>0</v>
      </c>
      <c r="BG216" s="167">
        <f t="shared" si="46"/>
        <v>0</v>
      </c>
      <c r="BH216" s="167">
        <f t="shared" si="47"/>
        <v>0</v>
      </c>
      <c r="BI216" s="167">
        <f t="shared" si="48"/>
        <v>0</v>
      </c>
      <c r="BJ216" s="92" t="s">
        <v>15</v>
      </c>
      <c r="BK216" s="167">
        <f t="shared" si="49"/>
        <v>0</v>
      </c>
      <c r="BL216" s="92" t="s">
        <v>183</v>
      </c>
      <c r="BM216" s="166" t="s">
        <v>3840</v>
      </c>
    </row>
    <row r="217" spans="2:65" s="99" customFormat="1" ht="16.5" customHeight="1">
      <c r="B217" s="100"/>
      <c r="C217" s="206" t="s">
        <v>675</v>
      </c>
      <c r="D217" s="206" t="s">
        <v>178</v>
      </c>
      <c r="E217" s="207" t="s">
        <v>3841</v>
      </c>
      <c r="F217" s="208" t="s">
        <v>3842</v>
      </c>
      <c r="G217" s="209" t="s">
        <v>2707</v>
      </c>
      <c r="H217" s="210">
        <v>1</v>
      </c>
      <c r="I217" s="4"/>
      <c r="J217" s="211">
        <f t="shared" si="40"/>
        <v>0</v>
      </c>
      <c r="K217" s="208" t="s">
        <v>3</v>
      </c>
      <c r="L217" s="100"/>
      <c r="M217" s="212" t="s">
        <v>3</v>
      </c>
      <c r="N217" s="163" t="s">
        <v>42</v>
      </c>
      <c r="P217" s="164">
        <f t="shared" si="41"/>
        <v>0</v>
      </c>
      <c r="Q217" s="164">
        <v>0</v>
      </c>
      <c r="R217" s="164">
        <f t="shared" si="42"/>
        <v>0</v>
      </c>
      <c r="S217" s="164">
        <v>0</v>
      </c>
      <c r="T217" s="165">
        <f t="shared" si="43"/>
        <v>0</v>
      </c>
      <c r="AR217" s="166" t="s">
        <v>183</v>
      </c>
      <c r="AT217" s="166" t="s">
        <v>178</v>
      </c>
      <c r="AU217" s="166" t="s">
        <v>195</v>
      </c>
      <c r="AY217" s="92" t="s">
        <v>176</v>
      </c>
      <c r="BE217" s="167">
        <f t="shared" si="44"/>
        <v>0</v>
      </c>
      <c r="BF217" s="167">
        <f t="shared" si="45"/>
        <v>0</v>
      </c>
      <c r="BG217" s="167">
        <f t="shared" si="46"/>
        <v>0</v>
      </c>
      <c r="BH217" s="167">
        <f t="shared" si="47"/>
        <v>0</v>
      </c>
      <c r="BI217" s="167">
        <f t="shared" si="48"/>
        <v>0</v>
      </c>
      <c r="BJ217" s="92" t="s">
        <v>15</v>
      </c>
      <c r="BK217" s="167">
        <f t="shared" si="49"/>
        <v>0</v>
      </c>
      <c r="BL217" s="92" t="s">
        <v>183</v>
      </c>
      <c r="BM217" s="166" t="s">
        <v>3843</v>
      </c>
    </row>
    <row r="218" spans="2:65" s="99" customFormat="1" ht="16.5" customHeight="1">
      <c r="B218" s="100"/>
      <c r="C218" s="206" t="s">
        <v>680</v>
      </c>
      <c r="D218" s="206" t="s">
        <v>178</v>
      </c>
      <c r="E218" s="207" t="s">
        <v>3844</v>
      </c>
      <c r="F218" s="208" t="s">
        <v>3845</v>
      </c>
      <c r="G218" s="209" t="s">
        <v>2597</v>
      </c>
      <c r="H218" s="210">
        <v>8</v>
      </c>
      <c r="I218" s="4"/>
      <c r="J218" s="211">
        <f t="shared" si="40"/>
        <v>0</v>
      </c>
      <c r="K218" s="208" t="s">
        <v>3</v>
      </c>
      <c r="L218" s="100"/>
      <c r="M218" s="212" t="s">
        <v>3</v>
      </c>
      <c r="N218" s="163" t="s">
        <v>42</v>
      </c>
      <c r="P218" s="164">
        <f t="shared" si="41"/>
        <v>0</v>
      </c>
      <c r="Q218" s="164">
        <v>0</v>
      </c>
      <c r="R218" s="164">
        <f t="shared" si="42"/>
        <v>0</v>
      </c>
      <c r="S218" s="164">
        <v>0</v>
      </c>
      <c r="T218" s="165">
        <f t="shared" si="43"/>
        <v>0</v>
      </c>
      <c r="AR218" s="166" t="s">
        <v>183</v>
      </c>
      <c r="AT218" s="166" t="s">
        <v>178</v>
      </c>
      <c r="AU218" s="166" t="s">
        <v>195</v>
      </c>
      <c r="AY218" s="92" t="s">
        <v>176</v>
      </c>
      <c r="BE218" s="167">
        <f t="shared" si="44"/>
        <v>0</v>
      </c>
      <c r="BF218" s="167">
        <f t="shared" si="45"/>
        <v>0</v>
      </c>
      <c r="BG218" s="167">
        <f t="shared" si="46"/>
        <v>0</v>
      </c>
      <c r="BH218" s="167">
        <f t="shared" si="47"/>
        <v>0</v>
      </c>
      <c r="BI218" s="167">
        <f t="shared" si="48"/>
        <v>0</v>
      </c>
      <c r="BJ218" s="92" t="s">
        <v>15</v>
      </c>
      <c r="BK218" s="167">
        <f t="shared" si="49"/>
        <v>0</v>
      </c>
      <c r="BL218" s="92" t="s">
        <v>183</v>
      </c>
      <c r="BM218" s="166" t="s">
        <v>3846</v>
      </c>
    </row>
    <row r="219" spans="2:65" s="99" customFormat="1" ht="16.5" customHeight="1">
      <c r="B219" s="100"/>
      <c r="C219" s="206" t="s">
        <v>688</v>
      </c>
      <c r="D219" s="206" t="s">
        <v>178</v>
      </c>
      <c r="E219" s="207" t="s">
        <v>3847</v>
      </c>
      <c r="F219" s="208" t="s">
        <v>3848</v>
      </c>
      <c r="G219" s="209" t="s">
        <v>437</v>
      </c>
      <c r="H219" s="210">
        <v>1</v>
      </c>
      <c r="I219" s="4"/>
      <c r="J219" s="211">
        <f t="shared" si="40"/>
        <v>0</v>
      </c>
      <c r="K219" s="208" t="s">
        <v>3</v>
      </c>
      <c r="L219" s="100"/>
      <c r="M219" s="212" t="s">
        <v>3</v>
      </c>
      <c r="N219" s="163" t="s">
        <v>42</v>
      </c>
      <c r="P219" s="164">
        <f t="shared" si="41"/>
        <v>0</v>
      </c>
      <c r="Q219" s="164">
        <v>0</v>
      </c>
      <c r="R219" s="164">
        <f t="shared" si="42"/>
        <v>0</v>
      </c>
      <c r="S219" s="164">
        <v>0</v>
      </c>
      <c r="T219" s="165">
        <f t="shared" si="43"/>
        <v>0</v>
      </c>
      <c r="AR219" s="166" t="s">
        <v>183</v>
      </c>
      <c r="AT219" s="166" t="s">
        <v>178</v>
      </c>
      <c r="AU219" s="166" t="s">
        <v>195</v>
      </c>
      <c r="AY219" s="92" t="s">
        <v>176</v>
      </c>
      <c r="BE219" s="167">
        <f t="shared" si="44"/>
        <v>0</v>
      </c>
      <c r="BF219" s="167">
        <f t="shared" si="45"/>
        <v>0</v>
      </c>
      <c r="BG219" s="167">
        <f t="shared" si="46"/>
        <v>0</v>
      </c>
      <c r="BH219" s="167">
        <f t="shared" si="47"/>
        <v>0</v>
      </c>
      <c r="BI219" s="167">
        <f t="shared" si="48"/>
        <v>0</v>
      </c>
      <c r="BJ219" s="92" t="s">
        <v>15</v>
      </c>
      <c r="BK219" s="167">
        <f t="shared" si="49"/>
        <v>0</v>
      </c>
      <c r="BL219" s="92" t="s">
        <v>183</v>
      </c>
      <c r="BM219" s="166" t="s">
        <v>3849</v>
      </c>
    </row>
    <row r="220" spans="2:65" s="99" customFormat="1" ht="16.5" customHeight="1">
      <c r="B220" s="100"/>
      <c r="C220" s="206" t="s">
        <v>693</v>
      </c>
      <c r="D220" s="206" t="s">
        <v>178</v>
      </c>
      <c r="E220" s="207" t="s">
        <v>3838</v>
      </c>
      <c r="F220" s="208" t="s">
        <v>3839</v>
      </c>
      <c r="G220" s="209" t="s">
        <v>2597</v>
      </c>
      <c r="H220" s="210">
        <v>12</v>
      </c>
      <c r="I220" s="4"/>
      <c r="J220" s="211">
        <f t="shared" si="40"/>
        <v>0</v>
      </c>
      <c r="K220" s="208" t="s">
        <v>3</v>
      </c>
      <c r="L220" s="100"/>
      <c r="M220" s="212" t="s">
        <v>3</v>
      </c>
      <c r="N220" s="163" t="s">
        <v>42</v>
      </c>
      <c r="P220" s="164">
        <f t="shared" si="41"/>
        <v>0</v>
      </c>
      <c r="Q220" s="164">
        <v>0</v>
      </c>
      <c r="R220" s="164">
        <f t="shared" si="42"/>
        <v>0</v>
      </c>
      <c r="S220" s="164">
        <v>0</v>
      </c>
      <c r="T220" s="165">
        <f t="shared" si="43"/>
        <v>0</v>
      </c>
      <c r="AR220" s="166" t="s">
        <v>183</v>
      </c>
      <c r="AT220" s="166" t="s">
        <v>178</v>
      </c>
      <c r="AU220" s="166" t="s">
        <v>195</v>
      </c>
      <c r="AY220" s="92" t="s">
        <v>176</v>
      </c>
      <c r="BE220" s="167">
        <f t="shared" si="44"/>
        <v>0</v>
      </c>
      <c r="BF220" s="167">
        <f t="shared" si="45"/>
        <v>0</v>
      </c>
      <c r="BG220" s="167">
        <f t="shared" si="46"/>
        <v>0</v>
      </c>
      <c r="BH220" s="167">
        <f t="shared" si="47"/>
        <v>0</v>
      </c>
      <c r="BI220" s="167">
        <f t="shared" si="48"/>
        <v>0</v>
      </c>
      <c r="BJ220" s="92" t="s">
        <v>15</v>
      </c>
      <c r="BK220" s="167">
        <f t="shared" si="49"/>
        <v>0</v>
      </c>
      <c r="BL220" s="92" t="s">
        <v>183</v>
      </c>
      <c r="BM220" s="166" t="s">
        <v>3850</v>
      </c>
    </row>
    <row r="221" spans="2:65" s="99" customFormat="1" ht="16.5" customHeight="1">
      <c r="B221" s="100"/>
      <c r="C221" s="206" t="s">
        <v>702</v>
      </c>
      <c r="D221" s="206" t="s">
        <v>178</v>
      </c>
      <c r="E221" s="207" t="s">
        <v>3841</v>
      </c>
      <c r="F221" s="208" t="s">
        <v>3842</v>
      </c>
      <c r="G221" s="209" t="s">
        <v>2707</v>
      </c>
      <c r="H221" s="210">
        <v>0.5</v>
      </c>
      <c r="I221" s="4"/>
      <c r="J221" s="211">
        <f t="shared" si="40"/>
        <v>0</v>
      </c>
      <c r="K221" s="208" t="s">
        <v>3</v>
      </c>
      <c r="L221" s="100"/>
      <c r="M221" s="212" t="s">
        <v>3</v>
      </c>
      <c r="N221" s="163" t="s">
        <v>42</v>
      </c>
      <c r="P221" s="164">
        <f t="shared" si="41"/>
        <v>0</v>
      </c>
      <c r="Q221" s="164">
        <v>0</v>
      </c>
      <c r="R221" s="164">
        <f t="shared" si="42"/>
        <v>0</v>
      </c>
      <c r="S221" s="164">
        <v>0</v>
      </c>
      <c r="T221" s="165">
        <f t="shared" si="43"/>
        <v>0</v>
      </c>
      <c r="AR221" s="166" t="s">
        <v>183</v>
      </c>
      <c r="AT221" s="166" t="s">
        <v>178</v>
      </c>
      <c r="AU221" s="166" t="s">
        <v>195</v>
      </c>
      <c r="AY221" s="92" t="s">
        <v>176</v>
      </c>
      <c r="BE221" s="167">
        <f t="shared" si="44"/>
        <v>0</v>
      </c>
      <c r="BF221" s="167">
        <f t="shared" si="45"/>
        <v>0</v>
      </c>
      <c r="BG221" s="167">
        <f t="shared" si="46"/>
        <v>0</v>
      </c>
      <c r="BH221" s="167">
        <f t="shared" si="47"/>
        <v>0</v>
      </c>
      <c r="BI221" s="167">
        <f t="shared" si="48"/>
        <v>0</v>
      </c>
      <c r="BJ221" s="92" t="s">
        <v>15</v>
      </c>
      <c r="BK221" s="167">
        <f t="shared" si="49"/>
        <v>0</v>
      </c>
      <c r="BL221" s="92" t="s">
        <v>183</v>
      </c>
      <c r="BM221" s="166" t="s">
        <v>3851</v>
      </c>
    </row>
    <row r="222" spans="2:65" s="99" customFormat="1" ht="16.5" customHeight="1">
      <c r="B222" s="100"/>
      <c r="C222" s="206" t="s">
        <v>708</v>
      </c>
      <c r="D222" s="206" t="s">
        <v>178</v>
      </c>
      <c r="E222" s="207" t="s">
        <v>3844</v>
      </c>
      <c r="F222" s="208" t="s">
        <v>3845</v>
      </c>
      <c r="G222" s="209" t="s">
        <v>2597</v>
      </c>
      <c r="H222" s="210">
        <v>4</v>
      </c>
      <c r="I222" s="4"/>
      <c r="J222" s="211">
        <f t="shared" si="40"/>
        <v>0</v>
      </c>
      <c r="K222" s="208" t="s">
        <v>3</v>
      </c>
      <c r="L222" s="100"/>
      <c r="M222" s="212" t="s">
        <v>3</v>
      </c>
      <c r="N222" s="163" t="s">
        <v>42</v>
      </c>
      <c r="P222" s="164">
        <f t="shared" si="41"/>
        <v>0</v>
      </c>
      <c r="Q222" s="164">
        <v>0</v>
      </c>
      <c r="R222" s="164">
        <f t="shared" si="42"/>
        <v>0</v>
      </c>
      <c r="S222" s="164">
        <v>0</v>
      </c>
      <c r="T222" s="165">
        <f t="shared" si="43"/>
        <v>0</v>
      </c>
      <c r="AR222" s="166" t="s">
        <v>183</v>
      </c>
      <c r="AT222" s="166" t="s">
        <v>178</v>
      </c>
      <c r="AU222" s="166" t="s">
        <v>195</v>
      </c>
      <c r="AY222" s="92" t="s">
        <v>176</v>
      </c>
      <c r="BE222" s="167">
        <f t="shared" si="44"/>
        <v>0</v>
      </c>
      <c r="BF222" s="167">
        <f t="shared" si="45"/>
        <v>0</v>
      </c>
      <c r="BG222" s="167">
        <f t="shared" si="46"/>
        <v>0</v>
      </c>
      <c r="BH222" s="167">
        <f t="shared" si="47"/>
        <v>0</v>
      </c>
      <c r="BI222" s="167">
        <f t="shared" si="48"/>
        <v>0</v>
      </c>
      <c r="BJ222" s="92" t="s">
        <v>15</v>
      </c>
      <c r="BK222" s="167">
        <f t="shared" si="49"/>
        <v>0</v>
      </c>
      <c r="BL222" s="92" t="s">
        <v>183</v>
      </c>
      <c r="BM222" s="166" t="s">
        <v>3852</v>
      </c>
    </row>
    <row r="223" spans="2:65" s="99" customFormat="1" ht="16.5" customHeight="1">
      <c r="B223" s="100"/>
      <c r="C223" s="206" t="s">
        <v>731</v>
      </c>
      <c r="D223" s="206" t="s">
        <v>178</v>
      </c>
      <c r="E223" s="207" t="s">
        <v>3853</v>
      </c>
      <c r="F223" s="208" t="s">
        <v>3854</v>
      </c>
      <c r="G223" s="209" t="s">
        <v>2707</v>
      </c>
      <c r="H223" s="210">
        <v>1</v>
      </c>
      <c r="I223" s="4"/>
      <c r="J223" s="211">
        <f t="shared" si="40"/>
        <v>0</v>
      </c>
      <c r="K223" s="208" t="s">
        <v>3</v>
      </c>
      <c r="L223" s="100"/>
      <c r="M223" s="212" t="s">
        <v>3</v>
      </c>
      <c r="N223" s="163" t="s">
        <v>42</v>
      </c>
      <c r="P223" s="164">
        <f t="shared" si="41"/>
        <v>0</v>
      </c>
      <c r="Q223" s="164">
        <v>0</v>
      </c>
      <c r="R223" s="164">
        <f t="shared" si="42"/>
        <v>0</v>
      </c>
      <c r="S223" s="164">
        <v>0</v>
      </c>
      <c r="T223" s="165">
        <f t="shared" si="43"/>
        <v>0</v>
      </c>
      <c r="AR223" s="166" t="s">
        <v>183</v>
      </c>
      <c r="AT223" s="166" t="s">
        <v>178</v>
      </c>
      <c r="AU223" s="166" t="s">
        <v>195</v>
      </c>
      <c r="AY223" s="92" t="s">
        <v>176</v>
      </c>
      <c r="BE223" s="167">
        <f t="shared" si="44"/>
        <v>0</v>
      </c>
      <c r="BF223" s="167">
        <f t="shared" si="45"/>
        <v>0</v>
      </c>
      <c r="BG223" s="167">
        <f t="shared" si="46"/>
        <v>0</v>
      </c>
      <c r="BH223" s="167">
        <f t="shared" si="47"/>
        <v>0</v>
      </c>
      <c r="BI223" s="167">
        <f t="shared" si="48"/>
        <v>0</v>
      </c>
      <c r="BJ223" s="92" t="s">
        <v>15</v>
      </c>
      <c r="BK223" s="167">
        <f t="shared" si="49"/>
        <v>0</v>
      </c>
      <c r="BL223" s="92" t="s">
        <v>183</v>
      </c>
      <c r="BM223" s="166" t="s">
        <v>3855</v>
      </c>
    </row>
    <row r="224" spans="2:65" s="99" customFormat="1" ht="16.5" customHeight="1">
      <c r="B224" s="100"/>
      <c r="C224" s="206" t="s">
        <v>743</v>
      </c>
      <c r="D224" s="206" t="s">
        <v>178</v>
      </c>
      <c r="E224" s="207" t="s">
        <v>3856</v>
      </c>
      <c r="F224" s="208" t="s">
        <v>3857</v>
      </c>
      <c r="G224" s="209" t="s">
        <v>437</v>
      </c>
      <c r="H224" s="210">
        <v>1</v>
      </c>
      <c r="I224" s="4"/>
      <c r="J224" s="211">
        <f t="shared" si="40"/>
        <v>0</v>
      </c>
      <c r="K224" s="208" t="s">
        <v>3</v>
      </c>
      <c r="L224" s="100"/>
      <c r="M224" s="212" t="s">
        <v>3</v>
      </c>
      <c r="N224" s="163" t="s">
        <v>42</v>
      </c>
      <c r="P224" s="164">
        <f t="shared" si="41"/>
        <v>0</v>
      </c>
      <c r="Q224" s="164">
        <v>0</v>
      </c>
      <c r="R224" s="164">
        <f t="shared" si="42"/>
        <v>0</v>
      </c>
      <c r="S224" s="164">
        <v>0</v>
      </c>
      <c r="T224" s="165">
        <f t="shared" si="43"/>
        <v>0</v>
      </c>
      <c r="AR224" s="166" t="s">
        <v>183</v>
      </c>
      <c r="AT224" s="166" t="s">
        <v>178</v>
      </c>
      <c r="AU224" s="166" t="s">
        <v>195</v>
      </c>
      <c r="AY224" s="92" t="s">
        <v>176</v>
      </c>
      <c r="BE224" s="167">
        <f t="shared" si="44"/>
        <v>0</v>
      </c>
      <c r="BF224" s="167">
        <f t="shared" si="45"/>
        <v>0</v>
      </c>
      <c r="BG224" s="167">
        <f t="shared" si="46"/>
        <v>0</v>
      </c>
      <c r="BH224" s="167">
        <f t="shared" si="47"/>
        <v>0</v>
      </c>
      <c r="BI224" s="167">
        <f t="shared" si="48"/>
        <v>0</v>
      </c>
      <c r="BJ224" s="92" t="s">
        <v>15</v>
      </c>
      <c r="BK224" s="167">
        <f t="shared" si="49"/>
        <v>0</v>
      </c>
      <c r="BL224" s="92" t="s">
        <v>183</v>
      </c>
      <c r="BM224" s="166" t="s">
        <v>3858</v>
      </c>
    </row>
    <row r="225" spans="2:65" s="99" customFormat="1" ht="16.5" customHeight="1">
      <c r="B225" s="100"/>
      <c r="C225" s="206" t="s">
        <v>748</v>
      </c>
      <c r="D225" s="206" t="s">
        <v>178</v>
      </c>
      <c r="E225" s="207" t="s">
        <v>3859</v>
      </c>
      <c r="F225" s="208" t="s">
        <v>3860</v>
      </c>
      <c r="G225" s="209" t="s">
        <v>437</v>
      </c>
      <c r="H225" s="210">
        <v>1</v>
      </c>
      <c r="I225" s="4"/>
      <c r="J225" s="211">
        <f t="shared" si="40"/>
        <v>0</v>
      </c>
      <c r="K225" s="208" t="s">
        <v>3</v>
      </c>
      <c r="L225" s="100"/>
      <c r="M225" s="212" t="s">
        <v>3</v>
      </c>
      <c r="N225" s="163" t="s">
        <v>42</v>
      </c>
      <c r="P225" s="164">
        <f t="shared" si="41"/>
        <v>0</v>
      </c>
      <c r="Q225" s="164">
        <v>0</v>
      </c>
      <c r="R225" s="164">
        <f t="shared" si="42"/>
        <v>0</v>
      </c>
      <c r="S225" s="164">
        <v>0</v>
      </c>
      <c r="T225" s="165">
        <f t="shared" si="43"/>
        <v>0</v>
      </c>
      <c r="AR225" s="166" t="s">
        <v>183</v>
      </c>
      <c r="AT225" s="166" t="s">
        <v>178</v>
      </c>
      <c r="AU225" s="166" t="s">
        <v>195</v>
      </c>
      <c r="AY225" s="92" t="s">
        <v>176</v>
      </c>
      <c r="BE225" s="167">
        <f t="shared" si="44"/>
        <v>0</v>
      </c>
      <c r="BF225" s="167">
        <f t="shared" si="45"/>
        <v>0</v>
      </c>
      <c r="BG225" s="167">
        <f t="shared" si="46"/>
        <v>0</v>
      </c>
      <c r="BH225" s="167">
        <f t="shared" si="47"/>
        <v>0</v>
      </c>
      <c r="BI225" s="167">
        <f t="shared" si="48"/>
        <v>0</v>
      </c>
      <c r="BJ225" s="92" t="s">
        <v>15</v>
      </c>
      <c r="BK225" s="167">
        <f t="shared" si="49"/>
        <v>0</v>
      </c>
      <c r="BL225" s="92" t="s">
        <v>183</v>
      </c>
      <c r="BM225" s="166" t="s">
        <v>3861</v>
      </c>
    </row>
    <row r="226" spans="2:63" s="151" customFormat="1" ht="22.9" customHeight="1">
      <c r="B226" s="152"/>
      <c r="D226" s="153" t="s">
        <v>70</v>
      </c>
      <c r="E226" s="161" t="s">
        <v>79</v>
      </c>
      <c r="F226" s="161" t="s">
        <v>3862</v>
      </c>
      <c r="I226" s="3"/>
      <c r="J226" s="162">
        <f>BK226</f>
        <v>0</v>
      </c>
      <c r="L226" s="152"/>
      <c r="M226" s="156"/>
      <c r="P226" s="157">
        <f>P227+P245+P259+P269+P283+P287+P290</f>
        <v>0</v>
      </c>
      <c r="R226" s="157">
        <f>R227+R245+R259+R269+R283+R287+R290</f>
        <v>0</v>
      </c>
      <c r="T226" s="158">
        <f>T227+T245+T259+T269+T283+T287+T290</f>
        <v>0</v>
      </c>
      <c r="AR226" s="153" t="s">
        <v>15</v>
      </c>
      <c r="AT226" s="159" t="s">
        <v>70</v>
      </c>
      <c r="AU226" s="159" t="s">
        <v>15</v>
      </c>
      <c r="AY226" s="153" t="s">
        <v>176</v>
      </c>
      <c r="BK226" s="160">
        <f>BK227+BK245+BK259+BK269+BK283+BK287+BK290</f>
        <v>0</v>
      </c>
    </row>
    <row r="227" spans="2:63" s="151" customFormat="1" ht="20.85" customHeight="1">
      <c r="B227" s="152"/>
      <c r="D227" s="153" t="s">
        <v>70</v>
      </c>
      <c r="E227" s="161" t="s">
        <v>8</v>
      </c>
      <c r="F227" s="161" t="s">
        <v>3681</v>
      </c>
      <c r="I227" s="3"/>
      <c r="J227" s="162">
        <f>BK227</f>
        <v>0</v>
      </c>
      <c r="L227" s="152"/>
      <c r="M227" s="156"/>
      <c r="P227" s="157">
        <f>SUM(P228:P244)</f>
        <v>0</v>
      </c>
      <c r="R227" s="157">
        <f>SUM(R228:R244)</f>
        <v>0</v>
      </c>
      <c r="T227" s="158">
        <f>SUM(T228:T244)</f>
        <v>0</v>
      </c>
      <c r="AR227" s="153" t="s">
        <v>15</v>
      </c>
      <c r="AT227" s="159" t="s">
        <v>70</v>
      </c>
      <c r="AU227" s="159" t="s">
        <v>79</v>
      </c>
      <c r="AY227" s="153" t="s">
        <v>176</v>
      </c>
      <c r="BK227" s="160">
        <f>SUM(BK228:BK244)</f>
        <v>0</v>
      </c>
    </row>
    <row r="228" spans="2:65" s="99" customFormat="1" ht="16.5" customHeight="1">
      <c r="B228" s="100"/>
      <c r="C228" s="206" t="s">
        <v>757</v>
      </c>
      <c r="D228" s="206" t="s">
        <v>178</v>
      </c>
      <c r="E228" s="207" t="s">
        <v>3863</v>
      </c>
      <c r="F228" s="208" t="s">
        <v>3864</v>
      </c>
      <c r="G228" s="209" t="s">
        <v>2707</v>
      </c>
      <c r="H228" s="210">
        <v>1</v>
      </c>
      <c r="I228" s="4"/>
      <c r="J228" s="211">
        <f aca="true" t="shared" si="50" ref="J228:J244">ROUND(I228*H228,2)</f>
        <v>0</v>
      </c>
      <c r="K228" s="208" t="s">
        <v>3</v>
      </c>
      <c r="L228" s="100"/>
      <c r="M228" s="212" t="s">
        <v>3</v>
      </c>
      <c r="N228" s="163" t="s">
        <v>42</v>
      </c>
      <c r="P228" s="164">
        <f aca="true" t="shared" si="51" ref="P228:P244">O228*H228</f>
        <v>0</v>
      </c>
      <c r="Q228" s="164">
        <v>0</v>
      </c>
      <c r="R228" s="164">
        <f aca="true" t="shared" si="52" ref="R228:R244">Q228*H228</f>
        <v>0</v>
      </c>
      <c r="S228" s="164">
        <v>0</v>
      </c>
      <c r="T228" s="165">
        <f aca="true" t="shared" si="53" ref="T228:T244">S228*H228</f>
        <v>0</v>
      </c>
      <c r="AR228" s="166" t="s">
        <v>183</v>
      </c>
      <c r="AT228" s="166" t="s">
        <v>178</v>
      </c>
      <c r="AU228" s="166" t="s">
        <v>195</v>
      </c>
      <c r="AY228" s="92" t="s">
        <v>176</v>
      </c>
      <c r="BE228" s="167">
        <f aca="true" t="shared" si="54" ref="BE228:BE244">IF(N228="základní",J228,0)</f>
        <v>0</v>
      </c>
      <c r="BF228" s="167">
        <f aca="true" t="shared" si="55" ref="BF228:BF244">IF(N228="snížená",J228,0)</f>
        <v>0</v>
      </c>
      <c r="BG228" s="167">
        <f aca="true" t="shared" si="56" ref="BG228:BG244">IF(N228="zákl. přenesená",J228,0)</f>
        <v>0</v>
      </c>
      <c r="BH228" s="167">
        <f aca="true" t="shared" si="57" ref="BH228:BH244">IF(N228="sníž. přenesená",J228,0)</f>
        <v>0</v>
      </c>
      <c r="BI228" s="167">
        <f aca="true" t="shared" si="58" ref="BI228:BI244">IF(N228="nulová",J228,0)</f>
        <v>0</v>
      </c>
      <c r="BJ228" s="92" t="s">
        <v>15</v>
      </c>
      <c r="BK228" s="167">
        <f aca="true" t="shared" si="59" ref="BK228:BK244">ROUND(I228*H228,2)</f>
        <v>0</v>
      </c>
      <c r="BL228" s="92" t="s">
        <v>183</v>
      </c>
      <c r="BM228" s="166" t="s">
        <v>3865</v>
      </c>
    </row>
    <row r="229" spans="2:65" s="99" customFormat="1" ht="16.5" customHeight="1">
      <c r="B229" s="100"/>
      <c r="C229" s="206" t="s">
        <v>798</v>
      </c>
      <c r="D229" s="206" t="s">
        <v>178</v>
      </c>
      <c r="E229" s="207" t="s">
        <v>3866</v>
      </c>
      <c r="F229" s="208" t="s">
        <v>3867</v>
      </c>
      <c r="G229" s="209" t="s">
        <v>2707</v>
      </c>
      <c r="H229" s="210">
        <v>1</v>
      </c>
      <c r="I229" s="4"/>
      <c r="J229" s="211">
        <f t="shared" si="50"/>
        <v>0</v>
      </c>
      <c r="K229" s="208" t="s">
        <v>3</v>
      </c>
      <c r="L229" s="100"/>
      <c r="M229" s="212" t="s">
        <v>3</v>
      </c>
      <c r="N229" s="163" t="s">
        <v>42</v>
      </c>
      <c r="P229" s="164">
        <f t="shared" si="51"/>
        <v>0</v>
      </c>
      <c r="Q229" s="164">
        <v>0</v>
      </c>
      <c r="R229" s="164">
        <f t="shared" si="52"/>
        <v>0</v>
      </c>
      <c r="S229" s="164">
        <v>0</v>
      </c>
      <c r="T229" s="165">
        <f t="shared" si="53"/>
        <v>0</v>
      </c>
      <c r="AR229" s="166" t="s">
        <v>183</v>
      </c>
      <c r="AT229" s="166" t="s">
        <v>178</v>
      </c>
      <c r="AU229" s="166" t="s">
        <v>195</v>
      </c>
      <c r="AY229" s="92" t="s">
        <v>176</v>
      </c>
      <c r="BE229" s="167">
        <f t="shared" si="54"/>
        <v>0</v>
      </c>
      <c r="BF229" s="167">
        <f t="shared" si="55"/>
        <v>0</v>
      </c>
      <c r="BG229" s="167">
        <f t="shared" si="56"/>
        <v>0</v>
      </c>
      <c r="BH229" s="167">
        <f t="shared" si="57"/>
        <v>0</v>
      </c>
      <c r="BI229" s="167">
        <f t="shared" si="58"/>
        <v>0</v>
      </c>
      <c r="BJ229" s="92" t="s">
        <v>15</v>
      </c>
      <c r="BK229" s="167">
        <f t="shared" si="59"/>
        <v>0</v>
      </c>
      <c r="BL229" s="92" t="s">
        <v>183</v>
      </c>
      <c r="BM229" s="166" t="s">
        <v>3868</v>
      </c>
    </row>
    <row r="230" spans="2:65" s="99" customFormat="1" ht="16.5" customHeight="1">
      <c r="B230" s="100"/>
      <c r="C230" s="206" t="s">
        <v>805</v>
      </c>
      <c r="D230" s="206" t="s">
        <v>178</v>
      </c>
      <c r="E230" s="207" t="s">
        <v>3869</v>
      </c>
      <c r="F230" s="208" t="s">
        <v>3870</v>
      </c>
      <c r="G230" s="209" t="s">
        <v>2707</v>
      </c>
      <c r="H230" s="210">
        <v>1</v>
      </c>
      <c r="I230" s="4"/>
      <c r="J230" s="211">
        <f t="shared" si="50"/>
        <v>0</v>
      </c>
      <c r="K230" s="208" t="s">
        <v>3</v>
      </c>
      <c r="L230" s="100"/>
      <c r="M230" s="212" t="s">
        <v>3</v>
      </c>
      <c r="N230" s="163" t="s">
        <v>42</v>
      </c>
      <c r="P230" s="164">
        <f t="shared" si="51"/>
        <v>0</v>
      </c>
      <c r="Q230" s="164">
        <v>0</v>
      </c>
      <c r="R230" s="164">
        <f t="shared" si="52"/>
        <v>0</v>
      </c>
      <c r="S230" s="164">
        <v>0</v>
      </c>
      <c r="T230" s="165">
        <f t="shared" si="53"/>
        <v>0</v>
      </c>
      <c r="AR230" s="166" t="s">
        <v>183</v>
      </c>
      <c r="AT230" s="166" t="s">
        <v>178</v>
      </c>
      <c r="AU230" s="166" t="s">
        <v>195</v>
      </c>
      <c r="AY230" s="92" t="s">
        <v>176</v>
      </c>
      <c r="BE230" s="167">
        <f t="shared" si="54"/>
        <v>0</v>
      </c>
      <c r="BF230" s="167">
        <f t="shared" si="55"/>
        <v>0</v>
      </c>
      <c r="BG230" s="167">
        <f t="shared" si="56"/>
        <v>0</v>
      </c>
      <c r="BH230" s="167">
        <f t="shared" si="57"/>
        <v>0</v>
      </c>
      <c r="BI230" s="167">
        <f t="shared" si="58"/>
        <v>0</v>
      </c>
      <c r="BJ230" s="92" t="s">
        <v>15</v>
      </c>
      <c r="BK230" s="167">
        <f t="shared" si="59"/>
        <v>0</v>
      </c>
      <c r="BL230" s="92" t="s">
        <v>183</v>
      </c>
      <c r="BM230" s="166" t="s">
        <v>3871</v>
      </c>
    </row>
    <row r="231" spans="2:65" s="99" customFormat="1" ht="16.5" customHeight="1">
      <c r="B231" s="100"/>
      <c r="C231" s="206" t="s">
        <v>816</v>
      </c>
      <c r="D231" s="206" t="s">
        <v>178</v>
      </c>
      <c r="E231" s="207" t="s">
        <v>3872</v>
      </c>
      <c r="F231" s="208" t="s">
        <v>3873</v>
      </c>
      <c r="G231" s="209" t="s">
        <v>2707</v>
      </c>
      <c r="H231" s="210">
        <v>4</v>
      </c>
      <c r="I231" s="4"/>
      <c r="J231" s="211">
        <f t="shared" si="50"/>
        <v>0</v>
      </c>
      <c r="K231" s="208" t="s">
        <v>3</v>
      </c>
      <c r="L231" s="100"/>
      <c r="M231" s="212" t="s">
        <v>3</v>
      </c>
      <c r="N231" s="163" t="s">
        <v>42</v>
      </c>
      <c r="P231" s="164">
        <f t="shared" si="51"/>
        <v>0</v>
      </c>
      <c r="Q231" s="164">
        <v>0</v>
      </c>
      <c r="R231" s="164">
        <f t="shared" si="52"/>
        <v>0</v>
      </c>
      <c r="S231" s="164">
        <v>0</v>
      </c>
      <c r="T231" s="165">
        <f t="shared" si="53"/>
        <v>0</v>
      </c>
      <c r="AR231" s="166" t="s">
        <v>183</v>
      </c>
      <c r="AT231" s="166" t="s">
        <v>178</v>
      </c>
      <c r="AU231" s="166" t="s">
        <v>195</v>
      </c>
      <c r="AY231" s="92" t="s">
        <v>176</v>
      </c>
      <c r="BE231" s="167">
        <f t="shared" si="54"/>
        <v>0</v>
      </c>
      <c r="BF231" s="167">
        <f t="shared" si="55"/>
        <v>0</v>
      </c>
      <c r="BG231" s="167">
        <f t="shared" si="56"/>
        <v>0</v>
      </c>
      <c r="BH231" s="167">
        <f t="shared" si="57"/>
        <v>0</v>
      </c>
      <c r="BI231" s="167">
        <f t="shared" si="58"/>
        <v>0</v>
      </c>
      <c r="BJ231" s="92" t="s">
        <v>15</v>
      </c>
      <c r="BK231" s="167">
        <f t="shared" si="59"/>
        <v>0</v>
      </c>
      <c r="BL231" s="92" t="s">
        <v>183</v>
      </c>
      <c r="BM231" s="166" t="s">
        <v>3874</v>
      </c>
    </row>
    <row r="232" spans="2:65" s="99" customFormat="1" ht="16.5" customHeight="1">
      <c r="B232" s="100"/>
      <c r="C232" s="206" t="s">
        <v>825</v>
      </c>
      <c r="D232" s="206" t="s">
        <v>178</v>
      </c>
      <c r="E232" s="207" t="s">
        <v>3875</v>
      </c>
      <c r="F232" s="208" t="s">
        <v>3876</v>
      </c>
      <c r="G232" s="209" t="s">
        <v>2707</v>
      </c>
      <c r="H232" s="210">
        <v>1</v>
      </c>
      <c r="I232" s="4"/>
      <c r="J232" s="211">
        <f t="shared" si="50"/>
        <v>0</v>
      </c>
      <c r="K232" s="208" t="s">
        <v>3</v>
      </c>
      <c r="L232" s="100"/>
      <c r="M232" s="212" t="s">
        <v>3</v>
      </c>
      <c r="N232" s="163" t="s">
        <v>42</v>
      </c>
      <c r="P232" s="164">
        <f t="shared" si="51"/>
        <v>0</v>
      </c>
      <c r="Q232" s="164">
        <v>0</v>
      </c>
      <c r="R232" s="164">
        <f t="shared" si="52"/>
        <v>0</v>
      </c>
      <c r="S232" s="164">
        <v>0</v>
      </c>
      <c r="T232" s="165">
        <f t="shared" si="53"/>
        <v>0</v>
      </c>
      <c r="AR232" s="166" t="s">
        <v>183</v>
      </c>
      <c r="AT232" s="166" t="s">
        <v>178</v>
      </c>
      <c r="AU232" s="166" t="s">
        <v>195</v>
      </c>
      <c r="AY232" s="92" t="s">
        <v>176</v>
      </c>
      <c r="BE232" s="167">
        <f t="shared" si="54"/>
        <v>0</v>
      </c>
      <c r="BF232" s="167">
        <f t="shared" si="55"/>
        <v>0</v>
      </c>
      <c r="BG232" s="167">
        <f t="shared" si="56"/>
        <v>0</v>
      </c>
      <c r="BH232" s="167">
        <f t="shared" si="57"/>
        <v>0</v>
      </c>
      <c r="BI232" s="167">
        <f t="shared" si="58"/>
        <v>0</v>
      </c>
      <c r="BJ232" s="92" t="s">
        <v>15</v>
      </c>
      <c r="BK232" s="167">
        <f t="shared" si="59"/>
        <v>0</v>
      </c>
      <c r="BL232" s="92" t="s">
        <v>183</v>
      </c>
      <c r="BM232" s="166" t="s">
        <v>3877</v>
      </c>
    </row>
    <row r="233" spans="2:65" s="99" customFormat="1" ht="16.5" customHeight="1">
      <c r="B233" s="100"/>
      <c r="C233" s="206" t="s">
        <v>831</v>
      </c>
      <c r="D233" s="206" t="s">
        <v>178</v>
      </c>
      <c r="E233" s="207" t="s">
        <v>3878</v>
      </c>
      <c r="F233" s="208" t="s">
        <v>3879</v>
      </c>
      <c r="G233" s="209" t="s">
        <v>2707</v>
      </c>
      <c r="H233" s="210">
        <v>1</v>
      </c>
      <c r="I233" s="4"/>
      <c r="J233" s="211">
        <f t="shared" si="50"/>
        <v>0</v>
      </c>
      <c r="K233" s="208" t="s">
        <v>3</v>
      </c>
      <c r="L233" s="100"/>
      <c r="M233" s="212" t="s">
        <v>3</v>
      </c>
      <c r="N233" s="163" t="s">
        <v>42</v>
      </c>
      <c r="P233" s="164">
        <f t="shared" si="51"/>
        <v>0</v>
      </c>
      <c r="Q233" s="164">
        <v>0</v>
      </c>
      <c r="R233" s="164">
        <f t="shared" si="52"/>
        <v>0</v>
      </c>
      <c r="S233" s="164">
        <v>0</v>
      </c>
      <c r="T233" s="165">
        <f t="shared" si="53"/>
        <v>0</v>
      </c>
      <c r="AR233" s="166" t="s">
        <v>183</v>
      </c>
      <c r="AT233" s="166" t="s">
        <v>178</v>
      </c>
      <c r="AU233" s="166" t="s">
        <v>195</v>
      </c>
      <c r="AY233" s="92" t="s">
        <v>176</v>
      </c>
      <c r="BE233" s="167">
        <f t="shared" si="54"/>
        <v>0</v>
      </c>
      <c r="BF233" s="167">
        <f t="shared" si="55"/>
        <v>0</v>
      </c>
      <c r="BG233" s="167">
        <f t="shared" si="56"/>
        <v>0</v>
      </c>
      <c r="BH233" s="167">
        <f t="shared" si="57"/>
        <v>0</v>
      </c>
      <c r="BI233" s="167">
        <f t="shared" si="58"/>
        <v>0</v>
      </c>
      <c r="BJ233" s="92" t="s">
        <v>15</v>
      </c>
      <c r="BK233" s="167">
        <f t="shared" si="59"/>
        <v>0</v>
      </c>
      <c r="BL233" s="92" t="s">
        <v>183</v>
      </c>
      <c r="BM233" s="166" t="s">
        <v>3880</v>
      </c>
    </row>
    <row r="234" spans="2:65" s="99" customFormat="1" ht="16.5" customHeight="1">
      <c r="B234" s="100"/>
      <c r="C234" s="206" t="s">
        <v>836</v>
      </c>
      <c r="D234" s="206" t="s">
        <v>178</v>
      </c>
      <c r="E234" s="207" t="s">
        <v>3881</v>
      </c>
      <c r="F234" s="208" t="s">
        <v>3882</v>
      </c>
      <c r="G234" s="209" t="s">
        <v>2707</v>
      </c>
      <c r="H234" s="210">
        <v>1</v>
      </c>
      <c r="I234" s="4"/>
      <c r="J234" s="211">
        <f t="shared" si="50"/>
        <v>0</v>
      </c>
      <c r="K234" s="208" t="s">
        <v>3</v>
      </c>
      <c r="L234" s="100"/>
      <c r="M234" s="212" t="s">
        <v>3</v>
      </c>
      <c r="N234" s="163" t="s">
        <v>42</v>
      </c>
      <c r="P234" s="164">
        <f t="shared" si="51"/>
        <v>0</v>
      </c>
      <c r="Q234" s="164">
        <v>0</v>
      </c>
      <c r="R234" s="164">
        <f t="shared" si="52"/>
        <v>0</v>
      </c>
      <c r="S234" s="164">
        <v>0</v>
      </c>
      <c r="T234" s="165">
        <f t="shared" si="53"/>
        <v>0</v>
      </c>
      <c r="AR234" s="166" t="s">
        <v>183</v>
      </c>
      <c r="AT234" s="166" t="s">
        <v>178</v>
      </c>
      <c r="AU234" s="166" t="s">
        <v>195</v>
      </c>
      <c r="AY234" s="92" t="s">
        <v>176</v>
      </c>
      <c r="BE234" s="167">
        <f t="shared" si="54"/>
        <v>0</v>
      </c>
      <c r="BF234" s="167">
        <f t="shared" si="55"/>
        <v>0</v>
      </c>
      <c r="BG234" s="167">
        <f t="shared" si="56"/>
        <v>0</v>
      </c>
      <c r="BH234" s="167">
        <f t="shared" si="57"/>
        <v>0</v>
      </c>
      <c r="BI234" s="167">
        <f t="shared" si="58"/>
        <v>0</v>
      </c>
      <c r="BJ234" s="92" t="s">
        <v>15</v>
      </c>
      <c r="BK234" s="167">
        <f t="shared" si="59"/>
        <v>0</v>
      </c>
      <c r="BL234" s="92" t="s">
        <v>183</v>
      </c>
      <c r="BM234" s="166" t="s">
        <v>3883</v>
      </c>
    </row>
    <row r="235" spans="2:65" s="99" customFormat="1" ht="16.5" customHeight="1">
      <c r="B235" s="100"/>
      <c r="C235" s="206" t="s">
        <v>846</v>
      </c>
      <c r="D235" s="206" t="s">
        <v>178</v>
      </c>
      <c r="E235" s="207" t="s">
        <v>3884</v>
      </c>
      <c r="F235" s="208" t="s">
        <v>3885</v>
      </c>
      <c r="G235" s="209" t="s">
        <v>2707</v>
      </c>
      <c r="H235" s="210">
        <v>1</v>
      </c>
      <c r="I235" s="4"/>
      <c r="J235" s="211">
        <f t="shared" si="50"/>
        <v>0</v>
      </c>
      <c r="K235" s="208" t="s">
        <v>3</v>
      </c>
      <c r="L235" s="100"/>
      <c r="M235" s="212" t="s">
        <v>3</v>
      </c>
      <c r="N235" s="163" t="s">
        <v>42</v>
      </c>
      <c r="P235" s="164">
        <f t="shared" si="51"/>
        <v>0</v>
      </c>
      <c r="Q235" s="164">
        <v>0</v>
      </c>
      <c r="R235" s="164">
        <f t="shared" si="52"/>
        <v>0</v>
      </c>
      <c r="S235" s="164">
        <v>0</v>
      </c>
      <c r="T235" s="165">
        <f t="shared" si="53"/>
        <v>0</v>
      </c>
      <c r="AR235" s="166" t="s">
        <v>183</v>
      </c>
      <c r="AT235" s="166" t="s">
        <v>178</v>
      </c>
      <c r="AU235" s="166" t="s">
        <v>195</v>
      </c>
      <c r="AY235" s="92" t="s">
        <v>176</v>
      </c>
      <c r="BE235" s="167">
        <f t="shared" si="54"/>
        <v>0</v>
      </c>
      <c r="BF235" s="167">
        <f t="shared" si="55"/>
        <v>0</v>
      </c>
      <c r="BG235" s="167">
        <f t="shared" si="56"/>
        <v>0</v>
      </c>
      <c r="BH235" s="167">
        <f t="shared" si="57"/>
        <v>0</v>
      </c>
      <c r="BI235" s="167">
        <f t="shared" si="58"/>
        <v>0</v>
      </c>
      <c r="BJ235" s="92" t="s">
        <v>15</v>
      </c>
      <c r="BK235" s="167">
        <f t="shared" si="59"/>
        <v>0</v>
      </c>
      <c r="BL235" s="92" t="s">
        <v>183</v>
      </c>
      <c r="BM235" s="166" t="s">
        <v>3886</v>
      </c>
    </row>
    <row r="236" spans="2:65" s="99" customFormat="1" ht="16.5" customHeight="1">
      <c r="B236" s="100"/>
      <c r="C236" s="206" t="s">
        <v>851</v>
      </c>
      <c r="D236" s="206" t="s">
        <v>178</v>
      </c>
      <c r="E236" s="207" t="s">
        <v>3887</v>
      </c>
      <c r="F236" s="208" t="s">
        <v>3888</v>
      </c>
      <c r="G236" s="209" t="s">
        <v>2707</v>
      </c>
      <c r="H236" s="210">
        <v>2</v>
      </c>
      <c r="I236" s="4"/>
      <c r="J236" s="211">
        <f t="shared" si="50"/>
        <v>0</v>
      </c>
      <c r="K236" s="208" t="s">
        <v>3</v>
      </c>
      <c r="L236" s="100"/>
      <c r="M236" s="212" t="s">
        <v>3</v>
      </c>
      <c r="N236" s="163" t="s">
        <v>42</v>
      </c>
      <c r="P236" s="164">
        <f t="shared" si="51"/>
        <v>0</v>
      </c>
      <c r="Q236" s="164">
        <v>0</v>
      </c>
      <c r="R236" s="164">
        <f t="shared" si="52"/>
        <v>0</v>
      </c>
      <c r="S236" s="164">
        <v>0</v>
      </c>
      <c r="T236" s="165">
        <f t="shared" si="53"/>
        <v>0</v>
      </c>
      <c r="AR236" s="166" t="s">
        <v>183</v>
      </c>
      <c r="AT236" s="166" t="s">
        <v>178</v>
      </c>
      <c r="AU236" s="166" t="s">
        <v>195</v>
      </c>
      <c r="AY236" s="92" t="s">
        <v>176</v>
      </c>
      <c r="BE236" s="167">
        <f t="shared" si="54"/>
        <v>0</v>
      </c>
      <c r="BF236" s="167">
        <f t="shared" si="55"/>
        <v>0</v>
      </c>
      <c r="BG236" s="167">
        <f t="shared" si="56"/>
        <v>0</v>
      </c>
      <c r="BH236" s="167">
        <f t="shared" si="57"/>
        <v>0</v>
      </c>
      <c r="BI236" s="167">
        <f t="shared" si="58"/>
        <v>0</v>
      </c>
      <c r="BJ236" s="92" t="s">
        <v>15</v>
      </c>
      <c r="BK236" s="167">
        <f t="shared" si="59"/>
        <v>0</v>
      </c>
      <c r="BL236" s="92" t="s">
        <v>183</v>
      </c>
      <c r="BM236" s="166" t="s">
        <v>3889</v>
      </c>
    </row>
    <row r="237" spans="2:65" s="99" customFormat="1" ht="16.5" customHeight="1">
      <c r="B237" s="100"/>
      <c r="C237" s="206" t="s">
        <v>869</v>
      </c>
      <c r="D237" s="206" t="s">
        <v>178</v>
      </c>
      <c r="E237" s="207" t="s">
        <v>3890</v>
      </c>
      <c r="F237" s="208" t="s">
        <v>3891</v>
      </c>
      <c r="G237" s="209" t="s">
        <v>2707</v>
      </c>
      <c r="H237" s="210">
        <v>18</v>
      </c>
      <c r="I237" s="4"/>
      <c r="J237" s="211">
        <f t="shared" si="50"/>
        <v>0</v>
      </c>
      <c r="K237" s="208" t="s">
        <v>3</v>
      </c>
      <c r="L237" s="100"/>
      <c r="M237" s="212" t="s">
        <v>3</v>
      </c>
      <c r="N237" s="163" t="s">
        <v>42</v>
      </c>
      <c r="P237" s="164">
        <f t="shared" si="51"/>
        <v>0</v>
      </c>
      <c r="Q237" s="164">
        <v>0</v>
      </c>
      <c r="R237" s="164">
        <f t="shared" si="52"/>
        <v>0</v>
      </c>
      <c r="S237" s="164">
        <v>0</v>
      </c>
      <c r="T237" s="165">
        <f t="shared" si="53"/>
        <v>0</v>
      </c>
      <c r="AR237" s="166" t="s">
        <v>183</v>
      </c>
      <c r="AT237" s="166" t="s">
        <v>178</v>
      </c>
      <c r="AU237" s="166" t="s">
        <v>195</v>
      </c>
      <c r="AY237" s="92" t="s">
        <v>176</v>
      </c>
      <c r="BE237" s="167">
        <f t="shared" si="54"/>
        <v>0</v>
      </c>
      <c r="BF237" s="167">
        <f t="shared" si="55"/>
        <v>0</v>
      </c>
      <c r="BG237" s="167">
        <f t="shared" si="56"/>
        <v>0</v>
      </c>
      <c r="BH237" s="167">
        <f t="shared" si="57"/>
        <v>0</v>
      </c>
      <c r="BI237" s="167">
        <f t="shared" si="58"/>
        <v>0</v>
      </c>
      <c r="BJ237" s="92" t="s">
        <v>15</v>
      </c>
      <c r="BK237" s="167">
        <f t="shared" si="59"/>
        <v>0</v>
      </c>
      <c r="BL237" s="92" t="s">
        <v>183</v>
      </c>
      <c r="BM237" s="166" t="s">
        <v>3892</v>
      </c>
    </row>
    <row r="238" spans="2:65" s="99" customFormat="1" ht="16.5" customHeight="1">
      <c r="B238" s="100"/>
      <c r="C238" s="206" t="s">
        <v>874</v>
      </c>
      <c r="D238" s="206" t="s">
        <v>178</v>
      </c>
      <c r="E238" s="207" t="s">
        <v>3893</v>
      </c>
      <c r="F238" s="208" t="s">
        <v>3894</v>
      </c>
      <c r="G238" s="209" t="s">
        <v>2707</v>
      </c>
      <c r="H238" s="210">
        <v>18</v>
      </c>
      <c r="I238" s="4"/>
      <c r="J238" s="211">
        <f t="shared" si="50"/>
        <v>0</v>
      </c>
      <c r="K238" s="208" t="s">
        <v>3</v>
      </c>
      <c r="L238" s="100"/>
      <c r="M238" s="212" t="s">
        <v>3</v>
      </c>
      <c r="N238" s="163" t="s">
        <v>42</v>
      </c>
      <c r="P238" s="164">
        <f t="shared" si="51"/>
        <v>0</v>
      </c>
      <c r="Q238" s="164">
        <v>0</v>
      </c>
      <c r="R238" s="164">
        <f t="shared" si="52"/>
        <v>0</v>
      </c>
      <c r="S238" s="164">
        <v>0</v>
      </c>
      <c r="T238" s="165">
        <f t="shared" si="53"/>
        <v>0</v>
      </c>
      <c r="AR238" s="166" t="s">
        <v>183</v>
      </c>
      <c r="AT238" s="166" t="s">
        <v>178</v>
      </c>
      <c r="AU238" s="166" t="s">
        <v>195</v>
      </c>
      <c r="AY238" s="92" t="s">
        <v>176</v>
      </c>
      <c r="BE238" s="167">
        <f t="shared" si="54"/>
        <v>0</v>
      </c>
      <c r="BF238" s="167">
        <f t="shared" si="55"/>
        <v>0</v>
      </c>
      <c r="BG238" s="167">
        <f t="shared" si="56"/>
        <v>0</v>
      </c>
      <c r="BH238" s="167">
        <f t="shared" si="57"/>
        <v>0</v>
      </c>
      <c r="BI238" s="167">
        <f t="shared" si="58"/>
        <v>0</v>
      </c>
      <c r="BJ238" s="92" t="s">
        <v>15</v>
      </c>
      <c r="BK238" s="167">
        <f t="shared" si="59"/>
        <v>0</v>
      </c>
      <c r="BL238" s="92" t="s">
        <v>183</v>
      </c>
      <c r="BM238" s="166" t="s">
        <v>3895</v>
      </c>
    </row>
    <row r="239" spans="2:65" s="99" customFormat="1" ht="16.5" customHeight="1">
      <c r="B239" s="100"/>
      <c r="C239" s="206" t="s">
        <v>892</v>
      </c>
      <c r="D239" s="206" t="s">
        <v>178</v>
      </c>
      <c r="E239" s="207" t="s">
        <v>3896</v>
      </c>
      <c r="F239" s="208" t="s">
        <v>3897</v>
      </c>
      <c r="G239" s="209" t="s">
        <v>2707</v>
      </c>
      <c r="H239" s="210">
        <v>1</v>
      </c>
      <c r="I239" s="4"/>
      <c r="J239" s="211">
        <f t="shared" si="50"/>
        <v>0</v>
      </c>
      <c r="K239" s="208" t="s">
        <v>3</v>
      </c>
      <c r="L239" s="100"/>
      <c r="M239" s="212" t="s">
        <v>3</v>
      </c>
      <c r="N239" s="163" t="s">
        <v>42</v>
      </c>
      <c r="P239" s="164">
        <f t="shared" si="51"/>
        <v>0</v>
      </c>
      <c r="Q239" s="164">
        <v>0</v>
      </c>
      <c r="R239" s="164">
        <f t="shared" si="52"/>
        <v>0</v>
      </c>
      <c r="S239" s="164">
        <v>0</v>
      </c>
      <c r="T239" s="165">
        <f t="shared" si="53"/>
        <v>0</v>
      </c>
      <c r="AR239" s="166" t="s">
        <v>183</v>
      </c>
      <c r="AT239" s="166" t="s">
        <v>178</v>
      </c>
      <c r="AU239" s="166" t="s">
        <v>195</v>
      </c>
      <c r="AY239" s="92" t="s">
        <v>176</v>
      </c>
      <c r="BE239" s="167">
        <f t="shared" si="54"/>
        <v>0</v>
      </c>
      <c r="BF239" s="167">
        <f t="shared" si="55"/>
        <v>0</v>
      </c>
      <c r="BG239" s="167">
        <f t="shared" si="56"/>
        <v>0</v>
      </c>
      <c r="BH239" s="167">
        <f t="shared" si="57"/>
        <v>0</v>
      </c>
      <c r="BI239" s="167">
        <f t="shared" si="58"/>
        <v>0</v>
      </c>
      <c r="BJ239" s="92" t="s">
        <v>15</v>
      </c>
      <c r="BK239" s="167">
        <f t="shared" si="59"/>
        <v>0</v>
      </c>
      <c r="BL239" s="92" t="s">
        <v>183</v>
      </c>
      <c r="BM239" s="166" t="s">
        <v>3898</v>
      </c>
    </row>
    <row r="240" spans="2:65" s="99" customFormat="1" ht="16.5" customHeight="1">
      <c r="B240" s="100"/>
      <c r="C240" s="206" t="s">
        <v>900</v>
      </c>
      <c r="D240" s="206" t="s">
        <v>178</v>
      </c>
      <c r="E240" s="207" t="s">
        <v>3899</v>
      </c>
      <c r="F240" s="208" t="s">
        <v>3900</v>
      </c>
      <c r="G240" s="209" t="s">
        <v>2707</v>
      </c>
      <c r="H240" s="210">
        <v>1</v>
      </c>
      <c r="I240" s="4"/>
      <c r="J240" s="211">
        <f t="shared" si="50"/>
        <v>0</v>
      </c>
      <c r="K240" s="208" t="s">
        <v>3</v>
      </c>
      <c r="L240" s="100"/>
      <c r="M240" s="212" t="s">
        <v>3</v>
      </c>
      <c r="N240" s="163" t="s">
        <v>42</v>
      </c>
      <c r="P240" s="164">
        <f t="shared" si="51"/>
        <v>0</v>
      </c>
      <c r="Q240" s="164">
        <v>0</v>
      </c>
      <c r="R240" s="164">
        <f t="shared" si="52"/>
        <v>0</v>
      </c>
      <c r="S240" s="164">
        <v>0</v>
      </c>
      <c r="T240" s="165">
        <f t="shared" si="53"/>
        <v>0</v>
      </c>
      <c r="AR240" s="166" t="s">
        <v>183</v>
      </c>
      <c r="AT240" s="166" t="s">
        <v>178</v>
      </c>
      <c r="AU240" s="166" t="s">
        <v>195</v>
      </c>
      <c r="AY240" s="92" t="s">
        <v>176</v>
      </c>
      <c r="BE240" s="167">
        <f t="shared" si="54"/>
        <v>0</v>
      </c>
      <c r="BF240" s="167">
        <f t="shared" si="55"/>
        <v>0</v>
      </c>
      <c r="BG240" s="167">
        <f t="shared" si="56"/>
        <v>0</v>
      </c>
      <c r="BH240" s="167">
        <f t="shared" si="57"/>
        <v>0</v>
      </c>
      <c r="BI240" s="167">
        <f t="shared" si="58"/>
        <v>0</v>
      </c>
      <c r="BJ240" s="92" t="s">
        <v>15</v>
      </c>
      <c r="BK240" s="167">
        <f t="shared" si="59"/>
        <v>0</v>
      </c>
      <c r="BL240" s="92" t="s">
        <v>183</v>
      </c>
      <c r="BM240" s="166" t="s">
        <v>3901</v>
      </c>
    </row>
    <row r="241" spans="2:65" s="99" customFormat="1" ht="16.5" customHeight="1">
      <c r="B241" s="100"/>
      <c r="C241" s="206" t="s">
        <v>907</v>
      </c>
      <c r="D241" s="206" t="s">
        <v>178</v>
      </c>
      <c r="E241" s="207" t="s">
        <v>3890</v>
      </c>
      <c r="F241" s="208" t="s">
        <v>3891</v>
      </c>
      <c r="G241" s="209" t="s">
        <v>2707</v>
      </c>
      <c r="H241" s="210">
        <v>0</v>
      </c>
      <c r="I241" s="4"/>
      <c r="J241" s="211">
        <f t="shared" si="50"/>
        <v>0</v>
      </c>
      <c r="K241" s="208" t="s">
        <v>3</v>
      </c>
      <c r="L241" s="100"/>
      <c r="M241" s="212" t="s">
        <v>3</v>
      </c>
      <c r="N241" s="163" t="s">
        <v>42</v>
      </c>
      <c r="P241" s="164">
        <f t="shared" si="51"/>
        <v>0</v>
      </c>
      <c r="Q241" s="164">
        <v>0</v>
      </c>
      <c r="R241" s="164">
        <f t="shared" si="52"/>
        <v>0</v>
      </c>
      <c r="S241" s="164">
        <v>0</v>
      </c>
      <c r="T241" s="165">
        <f t="shared" si="53"/>
        <v>0</v>
      </c>
      <c r="AR241" s="166" t="s">
        <v>183</v>
      </c>
      <c r="AT241" s="166" t="s">
        <v>178</v>
      </c>
      <c r="AU241" s="166" t="s">
        <v>195</v>
      </c>
      <c r="AY241" s="92" t="s">
        <v>176</v>
      </c>
      <c r="BE241" s="167">
        <f t="shared" si="54"/>
        <v>0</v>
      </c>
      <c r="BF241" s="167">
        <f t="shared" si="55"/>
        <v>0</v>
      </c>
      <c r="BG241" s="167">
        <f t="shared" si="56"/>
        <v>0</v>
      </c>
      <c r="BH241" s="167">
        <f t="shared" si="57"/>
        <v>0</v>
      </c>
      <c r="BI241" s="167">
        <f t="shared" si="58"/>
        <v>0</v>
      </c>
      <c r="BJ241" s="92" t="s">
        <v>15</v>
      </c>
      <c r="BK241" s="167">
        <f t="shared" si="59"/>
        <v>0</v>
      </c>
      <c r="BL241" s="92" t="s">
        <v>183</v>
      </c>
      <c r="BM241" s="166" t="s">
        <v>3902</v>
      </c>
    </row>
    <row r="242" spans="2:65" s="99" customFormat="1" ht="16.5" customHeight="1">
      <c r="B242" s="100"/>
      <c r="C242" s="206" t="s">
        <v>978</v>
      </c>
      <c r="D242" s="206" t="s">
        <v>178</v>
      </c>
      <c r="E242" s="207" t="s">
        <v>3893</v>
      </c>
      <c r="F242" s="208" t="s">
        <v>3894</v>
      </c>
      <c r="G242" s="209" t="s">
        <v>2707</v>
      </c>
      <c r="H242" s="210">
        <v>0</v>
      </c>
      <c r="I242" s="4"/>
      <c r="J242" s="211">
        <f t="shared" si="50"/>
        <v>0</v>
      </c>
      <c r="K242" s="208" t="s">
        <v>3</v>
      </c>
      <c r="L242" s="100"/>
      <c r="M242" s="212" t="s">
        <v>3</v>
      </c>
      <c r="N242" s="163" t="s">
        <v>42</v>
      </c>
      <c r="P242" s="164">
        <f t="shared" si="51"/>
        <v>0</v>
      </c>
      <c r="Q242" s="164">
        <v>0</v>
      </c>
      <c r="R242" s="164">
        <f t="shared" si="52"/>
        <v>0</v>
      </c>
      <c r="S242" s="164">
        <v>0</v>
      </c>
      <c r="T242" s="165">
        <f t="shared" si="53"/>
        <v>0</v>
      </c>
      <c r="AR242" s="166" t="s">
        <v>183</v>
      </c>
      <c r="AT242" s="166" t="s">
        <v>178</v>
      </c>
      <c r="AU242" s="166" t="s">
        <v>195</v>
      </c>
      <c r="AY242" s="92" t="s">
        <v>176</v>
      </c>
      <c r="BE242" s="167">
        <f t="shared" si="54"/>
        <v>0</v>
      </c>
      <c r="BF242" s="167">
        <f t="shared" si="55"/>
        <v>0</v>
      </c>
      <c r="BG242" s="167">
        <f t="shared" si="56"/>
        <v>0</v>
      </c>
      <c r="BH242" s="167">
        <f t="shared" si="57"/>
        <v>0</v>
      </c>
      <c r="BI242" s="167">
        <f t="shared" si="58"/>
        <v>0</v>
      </c>
      <c r="BJ242" s="92" t="s">
        <v>15</v>
      </c>
      <c r="BK242" s="167">
        <f t="shared" si="59"/>
        <v>0</v>
      </c>
      <c r="BL242" s="92" t="s">
        <v>183</v>
      </c>
      <c r="BM242" s="166" t="s">
        <v>3903</v>
      </c>
    </row>
    <row r="243" spans="2:65" s="99" customFormat="1" ht="16.5" customHeight="1">
      <c r="B243" s="100"/>
      <c r="C243" s="206" t="s">
        <v>986</v>
      </c>
      <c r="D243" s="206" t="s">
        <v>178</v>
      </c>
      <c r="E243" s="207" t="s">
        <v>3896</v>
      </c>
      <c r="F243" s="208" t="s">
        <v>3897</v>
      </c>
      <c r="G243" s="209" t="s">
        <v>2707</v>
      </c>
      <c r="H243" s="210">
        <v>0</v>
      </c>
      <c r="I243" s="4"/>
      <c r="J243" s="211">
        <f t="shared" si="50"/>
        <v>0</v>
      </c>
      <c r="K243" s="208" t="s">
        <v>3</v>
      </c>
      <c r="L243" s="100"/>
      <c r="M243" s="212" t="s">
        <v>3</v>
      </c>
      <c r="N243" s="163" t="s">
        <v>42</v>
      </c>
      <c r="P243" s="164">
        <f t="shared" si="51"/>
        <v>0</v>
      </c>
      <c r="Q243" s="164">
        <v>0</v>
      </c>
      <c r="R243" s="164">
        <f t="shared" si="52"/>
        <v>0</v>
      </c>
      <c r="S243" s="164">
        <v>0</v>
      </c>
      <c r="T243" s="165">
        <f t="shared" si="53"/>
        <v>0</v>
      </c>
      <c r="AR243" s="166" t="s">
        <v>183</v>
      </c>
      <c r="AT243" s="166" t="s">
        <v>178</v>
      </c>
      <c r="AU243" s="166" t="s">
        <v>195</v>
      </c>
      <c r="AY243" s="92" t="s">
        <v>176</v>
      </c>
      <c r="BE243" s="167">
        <f t="shared" si="54"/>
        <v>0</v>
      </c>
      <c r="BF243" s="167">
        <f t="shared" si="55"/>
        <v>0</v>
      </c>
      <c r="BG243" s="167">
        <f t="shared" si="56"/>
        <v>0</v>
      </c>
      <c r="BH243" s="167">
        <f t="shared" si="57"/>
        <v>0</v>
      </c>
      <c r="BI243" s="167">
        <f t="shared" si="58"/>
        <v>0</v>
      </c>
      <c r="BJ243" s="92" t="s">
        <v>15</v>
      </c>
      <c r="BK243" s="167">
        <f t="shared" si="59"/>
        <v>0</v>
      </c>
      <c r="BL243" s="92" t="s">
        <v>183</v>
      </c>
      <c r="BM243" s="166" t="s">
        <v>3904</v>
      </c>
    </row>
    <row r="244" spans="2:65" s="99" customFormat="1" ht="16.5" customHeight="1">
      <c r="B244" s="100"/>
      <c r="C244" s="206" t="s">
        <v>995</v>
      </c>
      <c r="D244" s="206" t="s">
        <v>178</v>
      </c>
      <c r="E244" s="207" t="s">
        <v>3899</v>
      </c>
      <c r="F244" s="208" t="s">
        <v>3900</v>
      </c>
      <c r="G244" s="209" t="s">
        <v>2707</v>
      </c>
      <c r="H244" s="210">
        <v>1</v>
      </c>
      <c r="I244" s="4"/>
      <c r="J244" s="211">
        <f t="shared" si="50"/>
        <v>0</v>
      </c>
      <c r="K244" s="208" t="s">
        <v>3</v>
      </c>
      <c r="L244" s="100"/>
      <c r="M244" s="212" t="s">
        <v>3</v>
      </c>
      <c r="N244" s="163" t="s">
        <v>42</v>
      </c>
      <c r="P244" s="164">
        <f t="shared" si="51"/>
        <v>0</v>
      </c>
      <c r="Q244" s="164">
        <v>0</v>
      </c>
      <c r="R244" s="164">
        <f t="shared" si="52"/>
        <v>0</v>
      </c>
      <c r="S244" s="164">
        <v>0</v>
      </c>
      <c r="T244" s="165">
        <f t="shared" si="53"/>
        <v>0</v>
      </c>
      <c r="AR244" s="166" t="s">
        <v>183</v>
      </c>
      <c r="AT244" s="166" t="s">
        <v>178</v>
      </c>
      <c r="AU244" s="166" t="s">
        <v>195</v>
      </c>
      <c r="AY244" s="92" t="s">
        <v>176</v>
      </c>
      <c r="BE244" s="167">
        <f t="shared" si="54"/>
        <v>0</v>
      </c>
      <c r="BF244" s="167">
        <f t="shared" si="55"/>
        <v>0</v>
      </c>
      <c r="BG244" s="167">
        <f t="shared" si="56"/>
        <v>0</v>
      </c>
      <c r="BH244" s="167">
        <f t="shared" si="57"/>
        <v>0</v>
      </c>
      <c r="BI244" s="167">
        <f t="shared" si="58"/>
        <v>0</v>
      </c>
      <c r="BJ244" s="92" t="s">
        <v>15</v>
      </c>
      <c r="BK244" s="167">
        <f t="shared" si="59"/>
        <v>0</v>
      </c>
      <c r="BL244" s="92" t="s">
        <v>183</v>
      </c>
      <c r="BM244" s="166" t="s">
        <v>3905</v>
      </c>
    </row>
    <row r="245" spans="2:63" s="151" customFormat="1" ht="20.85" customHeight="1">
      <c r="B245" s="152"/>
      <c r="D245" s="153" t="s">
        <v>70</v>
      </c>
      <c r="E245" s="161" t="s">
        <v>321</v>
      </c>
      <c r="F245" s="161" t="s">
        <v>3728</v>
      </c>
      <c r="I245" s="3"/>
      <c r="J245" s="162">
        <f>BK245</f>
        <v>0</v>
      </c>
      <c r="L245" s="152"/>
      <c r="M245" s="156"/>
      <c r="P245" s="157">
        <f>SUM(P246:P258)</f>
        <v>0</v>
      </c>
      <c r="R245" s="157">
        <f>SUM(R246:R258)</f>
        <v>0</v>
      </c>
      <c r="T245" s="158">
        <f>SUM(T246:T258)</f>
        <v>0</v>
      </c>
      <c r="AR245" s="153" t="s">
        <v>15</v>
      </c>
      <c r="AT245" s="159" t="s">
        <v>70</v>
      </c>
      <c r="AU245" s="159" t="s">
        <v>79</v>
      </c>
      <c r="AY245" s="153" t="s">
        <v>176</v>
      </c>
      <c r="BK245" s="160">
        <f>SUM(BK246:BK258)</f>
        <v>0</v>
      </c>
    </row>
    <row r="246" spans="2:65" s="99" customFormat="1" ht="16.5" customHeight="1">
      <c r="B246" s="100"/>
      <c r="C246" s="206" t="s">
        <v>1015</v>
      </c>
      <c r="D246" s="206" t="s">
        <v>178</v>
      </c>
      <c r="E246" s="207" t="s">
        <v>3906</v>
      </c>
      <c r="F246" s="208" t="s">
        <v>3907</v>
      </c>
      <c r="G246" s="209" t="s">
        <v>2707</v>
      </c>
      <c r="H246" s="210">
        <v>1</v>
      </c>
      <c r="I246" s="4"/>
      <c r="J246" s="211">
        <f aca="true" t="shared" si="60" ref="J246:J258">ROUND(I246*H246,2)</f>
        <v>0</v>
      </c>
      <c r="K246" s="208" t="s">
        <v>3</v>
      </c>
      <c r="L246" s="100"/>
      <c r="M246" s="212" t="s">
        <v>3</v>
      </c>
      <c r="N246" s="163" t="s">
        <v>42</v>
      </c>
      <c r="P246" s="164">
        <f aca="true" t="shared" si="61" ref="P246:P258">O246*H246</f>
        <v>0</v>
      </c>
      <c r="Q246" s="164">
        <v>0</v>
      </c>
      <c r="R246" s="164">
        <f aca="true" t="shared" si="62" ref="R246:R258">Q246*H246</f>
        <v>0</v>
      </c>
      <c r="S246" s="164">
        <v>0</v>
      </c>
      <c r="T246" s="165">
        <f aca="true" t="shared" si="63" ref="T246:T258">S246*H246</f>
        <v>0</v>
      </c>
      <c r="AR246" s="166" t="s">
        <v>183</v>
      </c>
      <c r="AT246" s="166" t="s">
        <v>178</v>
      </c>
      <c r="AU246" s="166" t="s">
        <v>195</v>
      </c>
      <c r="AY246" s="92" t="s">
        <v>176</v>
      </c>
      <c r="BE246" s="167">
        <f aca="true" t="shared" si="64" ref="BE246:BE258">IF(N246="základní",J246,0)</f>
        <v>0</v>
      </c>
      <c r="BF246" s="167">
        <f aca="true" t="shared" si="65" ref="BF246:BF258">IF(N246="snížená",J246,0)</f>
        <v>0</v>
      </c>
      <c r="BG246" s="167">
        <f aca="true" t="shared" si="66" ref="BG246:BG258">IF(N246="zákl. přenesená",J246,0)</f>
        <v>0</v>
      </c>
      <c r="BH246" s="167">
        <f aca="true" t="shared" si="67" ref="BH246:BH258">IF(N246="sníž. přenesená",J246,0)</f>
        <v>0</v>
      </c>
      <c r="BI246" s="167">
        <f aca="true" t="shared" si="68" ref="BI246:BI258">IF(N246="nulová",J246,0)</f>
        <v>0</v>
      </c>
      <c r="BJ246" s="92" t="s">
        <v>15</v>
      </c>
      <c r="BK246" s="167">
        <f aca="true" t="shared" si="69" ref="BK246:BK258">ROUND(I246*H246,2)</f>
        <v>0</v>
      </c>
      <c r="BL246" s="92" t="s">
        <v>183</v>
      </c>
      <c r="BM246" s="166" t="s">
        <v>3908</v>
      </c>
    </row>
    <row r="247" spans="2:65" s="99" customFormat="1" ht="24.2" customHeight="1">
      <c r="B247" s="100"/>
      <c r="C247" s="206" t="s">
        <v>1020</v>
      </c>
      <c r="D247" s="206" t="s">
        <v>178</v>
      </c>
      <c r="E247" s="207" t="s">
        <v>3909</v>
      </c>
      <c r="F247" s="208" t="s">
        <v>3910</v>
      </c>
      <c r="G247" s="209" t="s">
        <v>2707</v>
      </c>
      <c r="H247" s="210">
        <v>1</v>
      </c>
      <c r="I247" s="4"/>
      <c r="J247" s="211">
        <f t="shared" si="60"/>
        <v>0</v>
      </c>
      <c r="K247" s="208" t="s">
        <v>3</v>
      </c>
      <c r="L247" s="100"/>
      <c r="M247" s="212" t="s">
        <v>3</v>
      </c>
      <c r="N247" s="163" t="s">
        <v>42</v>
      </c>
      <c r="P247" s="164">
        <f t="shared" si="61"/>
        <v>0</v>
      </c>
      <c r="Q247" s="164">
        <v>0</v>
      </c>
      <c r="R247" s="164">
        <f t="shared" si="62"/>
        <v>0</v>
      </c>
      <c r="S247" s="164">
        <v>0</v>
      </c>
      <c r="T247" s="165">
        <f t="shared" si="63"/>
        <v>0</v>
      </c>
      <c r="AR247" s="166" t="s">
        <v>183</v>
      </c>
      <c r="AT247" s="166" t="s">
        <v>178</v>
      </c>
      <c r="AU247" s="166" t="s">
        <v>195</v>
      </c>
      <c r="AY247" s="92" t="s">
        <v>176</v>
      </c>
      <c r="BE247" s="167">
        <f t="shared" si="64"/>
        <v>0</v>
      </c>
      <c r="BF247" s="167">
        <f t="shared" si="65"/>
        <v>0</v>
      </c>
      <c r="BG247" s="167">
        <f t="shared" si="66"/>
        <v>0</v>
      </c>
      <c r="BH247" s="167">
        <f t="shared" si="67"/>
        <v>0</v>
      </c>
      <c r="BI247" s="167">
        <f t="shared" si="68"/>
        <v>0</v>
      </c>
      <c r="BJ247" s="92" t="s">
        <v>15</v>
      </c>
      <c r="BK247" s="167">
        <f t="shared" si="69"/>
        <v>0</v>
      </c>
      <c r="BL247" s="92" t="s">
        <v>183</v>
      </c>
      <c r="BM247" s="166" t="s">
        <v>3911</v>
      </c>
    </row>
    <row r="248" spans="2:65" s="99" customFormat="1" ht="16.5" customHeight="1">
      <c r="B248" s="100"/>
      <c r="C248" s="206" t="s">
        <v>1025</v>
      </c>
      <c r="D248" s="206" t="s">
        <v>178</v>
      </c>
      <c r="E248" s="207" t="s">
        <v>3912</v>
      </c>
      <c r="F248" s="208" t="s">
        <v>3913</v>
      </c>
      <c r="G248" s="209" t="s">
        <v>2707</v>
      </c>
      <c r="H248" s="210">
        <v>1</v>
      </c>
      <c r="I248" s="4"/>
      <c r="J248" s="211">
        <f t="shared" si="60"/>
        <v>0</v>
      </c>
      <c r="K248" s="208" t="s">
        <v>3</v>
      </c>
      <c r="L248" s="100"/>
      <c r="M248" s="212" t="s">
        <v>3</v>
      </c>
      <c r="N248" s="163" t="s">
        <v>42</v>
      </c>
      <c r="P248" s="164">
        <f t="shared" si="61"/>
        <v>0</v>
      </c>
      <c r="Q248" s="164">
        <v>0</v>
      </c>
      <c r="R248" s="164">
        <f t="shared" si="62"/>
        <v>0</v>
      </c>
      <c r="S248" s="164">
        <v>0</v>
      </c>
      <c r="T248" s="165">
        <f t="shared" si="63"/>
        <v>0</v>
      </c>
      <c r="AR248" s="166" t="s">
        <v>183</v>
      </c>
      <c r="AT248" s="166" t="s">
        <v>178</v>
      </c>
      <c r="AU248" s="166" t="s">
        <v>195</v>
      </c>
      <c r="AY248" s="92" t="s">
        <v>176</v>
      </c>
      <c r="BE248" s="167">
        <f t="shared" si="64"/>
        <v>0</v>
      </c>
      <c r="BF248" s="167">
        <f t="shared" si="65"/>
        <v>0</v>
      </c>
      <c r="BG248" s="167">
        <f t="shared" si="66"/>
        <v>0</v>
      </c>
      <c r="BH248" s="167">
        <f t="shared" si="67"/>
        <v>0</v>
      </c>
      <c r="BI248" s="167">
        <f t="shared" si="68"/>
        <v>0</v>
      </c>
      <c r="BJ248" s="92" t="s">
        <v>15</v>
      </c>
      <c r="BK248" s="167">
        <f t="shared" si="69"/>
        <v>0</v>
      </c>
      <c r="BL248" s="92" t="s">
        <v>183</v>
      </c>
      <c r="BM248" s="166" t="s">
        <v>3914</v>
      </c>
    </row>
    <row r="249" spans="2:65" s="99" customFormat="1" ht="16.5" customHeight="1">
      <c r="B249" s="100"/>
      <c r="C249" s="206" t="s">
        <v>1032</v>
      </c>
      <c r="D249" s="206" t="s">
        <v>178</v>
      </c>
      <c r="E249" s="207" t="s">
        <v>3915</v>
      </c>
      <c r="F249" s="208" t="s">
        <v>3916</v>
      </c>
      <c r="G249" s="209" t="s">
        <v>3737</v>
      </c>
      <c r="H249" s="210">
        <v>1</v>
      </c>
      <c r="I249" s="4"/>
      <c r="J249" s="211">
        <f t="shared" si="60"/>
        <v>0</v>
      </c>
      <c r="K249" s="208" t="s">
        <v>3</v>
      </c>
      <c r="L249" s="100"/>
      <c r="M249" s="212" t="s">
        <v>3</v>
      </c>
      <c r="N249" s="163" t="s">
        <v>42</v>
      </c>
      <c r="P249" s="164">
        <f t="shared" si="61"/>
        <v>0</v>
      </c>
      <c r="Q249" s="164">
        <v>0</v>
      </c>
      <c r="R249" s="164">
        <f t="shared" si="62"/>
        <v>0</v>
      </c>
      <c r="S249" s="164">
        <v>0</v>
      </c>
      <c r="T249" s="165">
        <f t="shared" si="63"/>
        <v>0</v>
      </c>
      <c r="AR249" s="166" t="s">
        <v>183</v>
      </c>
      <c r="AT249" s="166" t="s">
        <v>178</v>
      </c>
      <c r="AU249" s="166" t="s">
        <v>195</v>
      </c>
      <c r="AY249" s="92" t="s">
        <v>176</v>
      </c>
      <c r="BE249" s="167">
        <f t="shared" si="64"/>
        <v>0</v>
      </c>
      <c r="BF249" s="167">
        <f t="shared" si="65"/>
        <v>0</v>
      </c>
      <c r="BG249" s="167">
        <f t="shared" si="66"/>
        <v>0</v>
      </c>
      <c r="BH249" s="167">
        <f t="shared" si="67"/>
        <v>0</v>
      </c>
      <c r="BI249" s="167">
        <f t="shared" si="68"/>
        <v>0</v>
      </c>
      <c r="BJ249" s="92" t="s">
        <v>15</v>
      </c>
      <c r="BK249" s="167">
        <f t="shared" si="69"/>
        <v>0</v>
      </c>
      <c r="BL249" s="92" t="s">
        <v>183</v>
      </c>
      <c r="BM249" s="166" t="s">
        <v>3917</v>
      </c>
    </row>
    <row r="250" spans="2:65" s="99" customFormat="1" ht="16.5" customHeight="1">
      <c r="B250" s="100"/>
      <c r="C250" s="206" t="s">
        <v>1037</v>
      </c>
      <c r="D250" s="206" t="s">
        <v>178</v>
      </c>
      <c r="E250" s="207" t="s">
        <v>3918</v>
      </c>
      <c r="F250" s="208" t="s">
        <v>3919</v>
      </c>
      <c r="G250" s="209" t="s">
        <v>2707</v>
      </c>
      <c r="H250" s="210">
        <v>2</v>
      </c>
      <c r="I250" s="4"/>
      <c r="J250" s="211">
        <f t="shared" si="60"/>
        <v>0</v>
      </c>
      <c r="K250" s="208" t="s">
        <v>3</v>
      </c>
      <c r="L250" s="100"/>
      <c r="M250" s="212" t="s">
        <v>3</v>
      </c>
      <c r="N250" s="163" t="s">
        <v>42</v>
      </c>
      <c r="P250" s="164">
        <f t="shared" si="61"/>
        <v>0</v>
      </c>
      <c r="Q250" s="164">
        <v>0</v>
      </c>
      <c r="R250" s="164">
        <f t="shared" si="62"/>
        <v>0</v>
      </c>
      <c r="S250" s="164">
        <v>0</v>
      </c>
      <c r="T250" s="165">
        <f t="shared" si="63"/>
        <v>0</v>
      </c>
      <c r="AR250" s="166" t="s">
        <v>183</v>
      </c>
      <c r="AT250" s="166" t="s">
        <v>178</v>
      </c>
      <c r="AU250" s="166" t="s">
        <v>195</v>
      </c>
      <c r="AY250" s="92" t="s">
        <v>176</v>
      </c>
      <c r="BE250" s="167">
        <f t="shared" si="64"/>
        <v>0</v>
      </c>
      <c r="BF250" s="167">
        <f t="shared" si="65"/>
        <v>0</v>
      </c>
      <c r="BG250" s="167">
        <f t="shared" si="66"/>
        <v>0</v>
      </c>
      <c r="BH250" s="167">
        <f t="shared" si="67"/>
        <v>0</v>
      </c>
      <c r="BI250" s="167">
        <f t="shared" si="68"/>
        <v>0</v>
      </c>
      <c r="BJ250" s="92" t="s">
        <v>15</v>
      </c>
      <c r="BK250" s="167">
        <f t="shared" si="69"/>
        <v>0</v>
      </c>
      <c r="BL250" s="92" t="s">
        <v>183</v>
      </c>
      <c r="BM250" s="166" t="s">
        <v>3920</v>
      </c>
    </row>
    <row r="251" spans="2:65" s="99" customFormat="1" ht="16.5" customHeight="1">
      <c r="B251" s="100"/>
      <c r="C251" s="206" t="s">
        <v>1043</v>
      </c>
      <c r="D251" s="206" t="s">
        <v>178</v>
      </c>
      <c r="E251" s="207" t="s">
        <v>3921</v>
      </c>
      <c r="F251" s="208" t="s">
        <v>3922</v>
      </c>
      <c r="G251" s="209" t="s">
        <v>2707</v>
      </c>
      <c r="H251" s="210">
        <v>18</v>
      </c>
      <c r="I251" s="4"/>
      <c r="J251" s="211">
        <f t="shared" si="60"/>
        <v>0</v>
      </c>
      <c r="K251" s="208" t="s">
        <v>3</v>
      </c>
      <c r="L251" s="100"/>
      <c r="M251" s="212" t="s">
        <v>3</v>
      </c>
      <c r="N251" s="163" t="s">
        <v>42</v>
      </c>
      <c r="P251" s="164">
        <f t="shared" si="61"/>
        <v>0</v>
      </c>
      <c r="Q251" s="164">
        <v>0</v>
      </c>
      <c r="R251" s="164">
        <f t="shared" si="62"/>
        <v>0</v>
      </c>
      <c r="S251" s="164">
        <v>0</v>
      </c>
      <c r="T251" s="165">
        <f t="shared" si="63"/>
        <v>0</v>
      </c>
      <c r="AR251" s="166" t="s">
        <v>183</v>
      </c>
      <c r="AT251" s="166" t="s">
        <v>178</v>
      </c>
      <c r="AU251" s="166" t="s">
        <v>195</v>
      </c>
      <c r="AY251" s="92" t="s">
        <v>176</v>
      </c>
      <c r="BE251" s="167">
        <f t="shared" si="64"/>
        <v>0</v>
      </c>
      <c r="BF251" s="167">
        <f t="shared" si="65"/>
        <v>0</v>
      </c>
      <c r="BG251" s="167">
        <f t="shared" si="66"/>
        <v>0</v>
      </c>
      <c r="BH251" s="167">
        <f t="shared" si="67"/>
        <v>0</v>
      </c>
      <c r="BI251" s="167">
        <f t="shared" si="68"/>
        <v>0</v>
      </c>
      <c r="BJ251" s="92" t="s">
        <v>15</v>
      </c>
      <c r="BK251" s="167">
        <f t="shared" si="69"/>
        <v>0</v>
      </c>
      <c r="BL251" s="92" t="s">
        <v>183</v>
      </c>
      <c r="BM251" s="166" t="s">
        <v>3923</v>
      </c>
    </row>
    <row r="252" spans="2:65" s="99" customFormat="1" ht="16.5" customHeight="1">
      <c r="B252" s="100"/>
      <c r="C252" s="206" t="s">
        <v>1048</v>
      </c>
      <c r="D252" s="206" t="s">
        <v>178</v>
      </c>
      <c r="E252" s="207" t="s">
        <v>3924</v>
      </c>
      <c r="F252" s="208" t="s">
        <v>3925</v>
      </c>
      <c r="G252" s="209" t="s">
        <v>2707</v>
      </c>
      <c r="H252" s="210">
        <v>1</v>
      </c>
      <c r="I252" s="4"/>
      <c r="J252" s="211">
        <f t="shared" si="60"/>
        <v>0</v>
      </c>
      <c r="K252" s="208" t="s">
        <v>3</v>
      </c>
      <c r="L252" s="100"/>
      <c r="M252" s="212" t="s">
        <v>3</v>
      </c>
      <c r="N252" s="163" t="s">
        <v>42</v>
      </c>
      <c r="P252" s="164">
        <f t="shared" si="61"/>
        <v>0</v>
      </c>
      <c r="Q252" s="164">
        <v>0</v>
      </c>
      <c r="R252" s="164">
        <f t="shared" si="62"/>
        <v>0</v>
      </c>
      <c r="S252" s="164">
        <v>0</v>
      </c>
      <c r="T252" s="165">
        <f t="shared" si="63"/>
        <v>0</v>
      </c>
      <c r="AR252" s="166" t="s">
        <v>183</v>
      </c>
      <c r="AT252" s="166" t="s">
        <v>178</v>
      </c>
      <c r="AU252" s="166" t="s">
        <v>195</v>
      </c>
      <c r="AY252" s="92" t="s">
        <v>176</v>
      </c>
      <c r="BE252" s="167">
        <f t="shared" si="64"/>
        <v>0</v>
      </c>
      <c r="BF252" s="167">
        <f t="shared" si="65"/>
        <v>0</v>
      </c>
      <c r="BG252" s="167">
        <f t="shared" si="66"/>
        <v>0</v>
      </c>
      <c r="BH252" s="167">
        <f t="shared" si="67"/>
        <v>0</v>
      </c>
      <c r="BI252" s="167">
        <f t="shared" si="68"/>
        <v>0</v>
      </c>
      <c r="BJ252" s="92" t="s">
        <v>15</v>
      </c>
      <c r="BK252" s="167">
        <f t="shared" si="69"/>
        <v>0</v>
      </c>
      <c r="BL252" s="92" t="s">
        <v>183</v>
      </c>
      <c r="BM252" s="166" t="s">
        <v>3926</v>
      </c>
    </row>
    <row r="253" spans="2:65" s="99" customFormat="1" ht="16.5" customHeight="1">
      <c r="B253" s="100"/>
      <c r="C253" s="206" t="s">
        <v>1053</v>
      </c>
      <c r="D253" s="206" t="s">
        <v>178</v>
      </c>
      <c r="E253" s="207" t="s">
        <v>3927</v>
      </c>
      <c r="F253" s="208" t="s">
        <v>3928</v>
      </c>
      <c r="G253" s="209" t="s">
        <v>3737</v>
      </c>
      <c r="H253" s="210">
        <v>1</v>
      </c>
      <c r="I253" s="4"/>
      <c r="J253" s="211">
        <f t="shared" si="60"/>
        <v>0</v>
      </c>
      <c r="K253" s="208" t="s">
        <v>3</v>
      </c>
      <c r="L253" s="100"/>
      <c r="M253" s="212" t="s">
        <v>3</v>
      </c>
      <c r="N253" s="163" t="s">
        <v>42</v>
      </c>
      <c r="P253" s="164">
        <f t="shared" si="61"/>
        <v>0</v>
      </c>
      <c r="Q253" s="164">
        <v>0</v>
      </c>
      <c r="R253" s="164">
        <f t="shared" si="62"/>
        <v>0</v>
      </c>
      <c r="S253" s="164">
        <v>0</v>
      </c>
      <c r="T253" s="165">
        <f t="shared" si="63"/>
        <v>0</v>
      </c>
      <c r="AR253" s="166" t="s">
        <v>183</v>
      </c>
      <c r="AT253" s="166" t="s">
        <v>178</v>
      </c>
      <c r="AU253" s="166" t="s">
        <v>195</v>
      </c>
      <c r="AY253" s="92" t="s">
        <v>176</v>
      </c>
      <c r="BE253" s="167">
        <f t="shared" si="64"/>
        <v>0</v>
      </c>
      <c r="BF253" s="167">
        <f t="shared" si="65"/>
        <v>0</v>
      </c>
      <c r="BG253" s="167">
        <f t="shared" si="66"/>
        <v>0</v>
      </c>
      <c r="BH253" s="167">
        <f t="shared" si="67"/>
        <v>0</v>
      </c>
      <c r="BI253" s="167">
        <f t="shared" si="68"/>
        <v>0</v>
      </c>
      <c r="BJ253" s="92" t="s">
        <v>15</v>
      </c>
      <c r="BK253" s="167">
        <f t="shared" si="69"/>
        <v>0</v>
      </c>
      <c r="BL253" s="92" t="s">
        <v>183</v>
      </c>
      <c r="BM253" s="166" t="s">
        <v>3929</v>
      </c>
    </row>
    <row r="254" spans="2:65" s="99" customFormat="1" ht="16.5" customHeight="1">
      <c r="B254" s="100"/>
      <c r="C254" s="206" t="s">
        <v>1058</v>
      </c>
      <c r="D254" s="206" t="s">
        <v>178</v>
      </c>
      <c r="E254" s="207" t="s">
        <v>3930</v>
      </c>
      <c r="F254" s="208" t="s">
        <v>3931</v>
      </c>
      <c r="G254" s="209" t="s">
        <v>3737</v>
      </c>
      <c r="H254" s="210">
        <v>1</v>
      </c>
      <c r="I254" s="4"/>
      <c r="J254" s="211">
        <f t="shared" si="60"/>
        <v>0</v>
      </c>
      <c r="K254" s="208" t="s">
        <v>3</v>
      </c>
      <c r="L254" s="100"/>
      <c r="M254" s="212" t="s">
        <v>3</v>
      </c>
      <c r="N254" s="163" t="s">
        <v>42</v>
      </c>
      <c r="P254" s="164">
        <f t="shared" si="61"/>
        <v>0</v>
      </c>
      <c r="Q254" s="164">
        <v>0</v>
      </c>
      <c r="R254" s="164">
        <f t="shared" si="62"/>
        <v>0</v>
      </c>
      <c r="S254" s="164">
        <v>0</v>
      </c>
      <c r="T254" s="165">
        <f t="shared" si="63"/>
        <v>0</v>
      </c>
      <c r="AR254" s="166" t="s">
        <v>183</v>
      </c>
      <c r="AT254" s="166" t="s">
        <v>178</v>
      </c>
      <c r="AU254" s="166" t="s">
        <v>195</v>
      </c>
      <c r="AY254" s="92" t="s">
        <v>176</v>
      </c>
      <c r="BE254" s="167">
        <f t="shared" si="64"/>
        <v>0</v>
      </c>
      <c r="BF254" s="167">
        <f t="shared" si="65"/>
        <v>0</v>
      </c>
      <c r="BG254" s="167">
        <f t="shared" si="66"/>
        <v>0</v>
      </c>
      <c r="BH254" s="167">
        <f t="shared" si="67"/>
        <v>0</v>
      </c>
      <c r="BI254" s="167">
        <f t="shared" si="68"/>
        <v>0</v>
      </c>
      <c r="BJ254" s="92" t="s">
        <v>15</v>
      </c>
      <c r="BK254" s="167">
        <f t="shared" si="69"/>
        <v>0</v>
      </c>
      <c r="BL254" s="92" t="s">
        <v>183</v>
      </c>
      <c r="BM254" s="166" t="s">
        <v>3932</v>
      </c>
    </row>
    <row r="255" spans="2:65" s="99" customFormat="1" ht="16.5" customHeight="1">
      <c r="B255" s="100"/>
      <c r="C255" s="206" t="s">
        <v>1061</v>
      </c>
      <c r="D255" s="206" t="s">
        <v>178</v>
      </c>
      <c r="E255" s="207" t="s">
        <v>3921</v>
      </c>
      <c r="F255" s="208" t="s">
        <v>3922</v>
      </c>
      <c r="G255" s="209" t="s">
        <v>2707</v>
      </c>
      <c r="H255" s="210">
        <v>0</v>
      </c>
      <c r="I255" s="4"/>
      <c r="J255" s="211">
        <f t="shared" si="60"/>
        <v>0</v>
      </c>
      <c r="K255" s="208" t="s">
        <v>3</v>
      </c>
      <c r="L255" s="100"/>
      <c r="M255" s="212" t="s">
        <v>3</v>
      </c>
      <c r="N255" s="163" t="s">
        <v>42</v>
      </c>
      <c r="P255" s="164">
        <f t="shared" si="61"/>
        <v>0</v>
      </c>
      <c r="Q255" s="164">
        <v>0</v>
      </c>
      <c r="R255" s="164">
        <f t="shared" si="62"/>
        <v>0</v>
      </c>
      <c r="S255" s="164">
        <v>0</v>
      </c>
      <c r="T255" s="165">
        <f t="shared" si="63"/>
        <v>0</v>
      </c>
      <c r="AR255" s="166" t="s">
        <v>183</v>
      </c>
      <c r="AT255" s="166" t="s">
        <v>178</v>
      </c>
      <c r="AU255" s="166" t="s">
        <v>195</v>
      </c>
      <c r="AY255" s="92" t="s">
        <v>176</v>
      </c>
      <c r="BE255" s="167">
        <f t="shared" si="64"/>
        <v>0</v>
      </c>
      <c r="BF255" s="167">
        <f t="shared" si="65"/>
        <v>0</v>
      </c>
      <c r="BG255" s="167">
        <f t="shared" si="66"/>
        <v>0</v>
      </c>
      <c r="BH255" s="167">
        <f t="shared" si="67"/>
        <v>0</v>
      </c>
      <c r="BI255" s="167">
        <f t="shared" si="68"/>
        <v>0</v>
      </c>
      <c r="BJ255" s="92" t="s">
        <v>15</v>
      </c>
      <c r="BK255" s="167">
        <f t="shared" si="69"/>
        <v>0</v>
      </c>
      <c r="BL255" s="92" t="s">
        <v>183</v>
      </c>
      <c r="BM255" s="166" t="s">
        <v>3933</v>
      </c>
    </row>
    <row r="256" spans="2:65" s="99" customFormat="1" ht="16.5" customHeight="1">
      <c r="B256" s="100"/>
      <c r="C256" s="206" t="s">
        <v>1063</v>
      </c>
      <c r="D256" s="206" t="s">
        <v>178</v>
      </c>
      <c r="E256" s="207" t="s">
        <v>3924</v>
      </c>
      <c r="F256" s="208" t="s">
        <v>3925</v>
      </c>
      <c r="G256" s="209" t="s">
        <v>2707</v>
      </c>
      <c r="H256" s="210">
        <v>0</v>
      </c>
      <c r="I256" s="4"/>
      <c r="J256" s="211">
        <f t="shared" si="60"/>
        <v>0</v>
      </c>
      <c r="K256" s="208" t="s">
        <v>3</v>
      </c>
      <c r="L256" s="100"/>
      <c r="M256" s="212" t="s">
        <v>3</v>
      </c>
      <c r="N256" s="163" t="s">
        <v>42</v>
      </c>
      <c r="P256" s="164">
        <f t="shared" si="61"/>
        <v>0</v>
      </c>
      <c r="Q256" s="164">
        <v>0</v>
      </c>
      <c r="R256" s="164">
        <f t="shared" si="62"/>
        <v>0</v>
      </c>
      <c r="S256" s="164">
        <v>0</v>
      </c>
      <c r="T256" s="165">
        <f t="shared" si="63"/>
        <v>0</v>
      </c>
      <c r="AR256" s="166" t="s">
        <v>183</v>
      </c>
      <c r="AT256" s="166" t="s">
        <v>178</v>
      </c>
      <c r="AU256" s="166" t="s">
        <v>195</v>
      </c>
      <c r="AY256" s="92" t="s">
        <v>176</v>
      </c>
      <c r="BE256" s="167">
        <f t="shared" si="64"/>
        <v>0</v>
      </c>
      <c r="BF256" s="167">
        <f t="shared" si="65"/>
        <v>0</v>
      </c>
      <c r="BG256" s="167">
        <f t="shared" si="66"/>
        <v>0</v>
      </c>
      <c r="BH256" s="167">
        <f t="shared" si="67"/>
        <v>0</v>
      </c>
      <c r="BI256" s="167">
        <f t="shared" si="68"/>
        <v>0</v>
      </c>
      <c r="BJ256" s="92" t="s">
        <v>15</v>
      </c>
      <c r="BK256" s="167">
        <f t="shared" si="69"/>
        <v>0</v>
      </c>
      <c r="BL256" s="92" t="s">
        <v>183</v>
      </c>
      <c r="BM256" s="166" t="s">
        <v>3934</v>
      </c>
    </row>
    <row r="257" spans="2:65" s="99" customFormat="1" ht="16.5" customHeight="1">
      <c r="B257" s="100"/>
      <c r="C257" s="206" t="s">
        <v>1066</v>
      </c>
      <c r="D257" s="206" t="s">
        <v>178</v>
      </c>
      <c r="E257" s="207" t="s">
        <v>3935</v>
      </c>
      <c r="F257" s="208" t="s">
        <v>3928</v>
      </c>
      <c r="G257" s="209" t="s">
        <v>3737</v>
      </c>
      <c r="H257" s="210">
        <v>0</v>
      </c>
      <c r="I257" s="4"/>
      <c r="J257" s="211">
        <f t="shared" si="60"/>
        <v>0</v>
      </c>
      <c r="K257" s="208" t="s">
        <v>3</v>
      </c>
      <c r="L257" s="100"/>
      <c r="M257" s="212" t="s">
        <v>3</v>
      </c>
      <c r="N257" s="163" t="s">
        <v>42</v>
      </c>
      <c r="P257" s="164">
        <f t="shared" si="61"/>
        <v>0</v>
      </c>
      <c r="Q257" s="164">
        <v>0</v>
      </c>
      <c r="R257" s="164">
        <f t="shared" si="62"/>
        <v>0</v>
      </c>
      <c r="S257" s="164">
        <v>0</v>
      </c>
      <c r="T257" s="165">
        <f t="shared" si="63"/>
        <v>0</v>
      </c>
      <c r="AR257" s="166" t="s">
        <v>183</v>
      </c>
      <c r="AT257" s="166" t="s">
        <v>178</v>
      </c>
      <c r="AU257" s="166" t="s">
        <v>195</v>
      </c>
      <c r="AY257" s="92" t="s">
        <v>176</v>
      </c>
      <c r="BE257" s="167">
        <f t="shared" si="64"/>
        <v>0</v>
      </c>
      <c r="BF257" s="167">
        <f t="shared" si="65"/>
        <v>0</v>
      </c>
      <c r="BG257" s="167">
        <f t="shared" si="66"/>
        <v>0</v>
      </c>
      <c r="BH257" s="167">
        <f t="shared" si="67"/>
        <v>0</v>
      </c>
      <c r="BI257" s="167">
        <f t="shared" si="68"/>
        <v>0</v>
      </c>
      <c r="BJ257" s="92" t="s">
        <v>15</v>
      </c>
      <c r="BK257" s="167">
        <f t="shared" si="69"/>
        <v>0</v>
      </c>
      <c r="BL257" s="92" t="s">
        <v>183</v>
      </c>
      <c r="BM257" s="166" t="s">
        <v>3936</v>
      </c>
    </row>
    <row r="258" spans="2:65" s="99" customFormat="1" ht="16.5" customHeight="1">
      <c r="B258" s="100"/>
      <c r="C258" s="206" t="s">
        <v>1072</v>
      </c>
      <c r="D258" s="206" t="s">
        <v>178</v>
      </c>
      <c r="E258" s="207" t="s">
        <v>3930</v>
      </c>
      <c r="F258" s="208" t="s">
        <v>3931</v>
      </c>
      <c r="G258" s="209" t="s">
        <v>3737</v>
      </c>
      <c r="H258" s="210">
        <v>1</v>
      </c>
      <c r="I258" s="4"/>
      <c r="J258" s="211">
        <f t="shared" si="60"/>
        <v>0</v>
      </c>
      <c r="K258" s="208" t="s">
        <v>3</v>
      </c>
      <c r="L258" s="100"/>
      <c r="M258" s="212" t="s">
        <v>3</v>
      </c>
      <c r="N258" s="163" t="s">
        <v>42</v>
      </c>
      <c r="P258" s="164">
        <f t="shared" si="61"/>
        <v>0</v>
      </c>
      <c r="Q258" s="164">
        <v>0</v>
      </c>
      <c r="R258" s="164">
        <f t="shared" si="62"/>
        <v>0</v>
      </c>
      <c r="S258" s="164">
        <v>0</v>
      </c>
      <c r="T258" s="165">
        <f t="shared" si="63"/>
        <v>0</v>
      </c>
      <c r="AR258" s="166" t="s">
        <v>183</v>
      </c>
      <c r="AT258" s="166" t="s">
        <v>178</v>
      </c>
      <c r="AU258" s="166" t="s">
        <v>195</v>
      </c>
      <c r="AY258" s="92" t="s">
        <v>176</v>
      </c>
      <c r="BE258" s="167">
        <f t="shared" si="64"/>
        <v>0</v>
      </c>
      <c r="BF258" s="167">
        <f t="shared" si="65"/>
        <v>0</v>
      </c>
      <c r="BG258" s="167">
        <f t="shared" si="66"/>
        <v>0</v>
      </c>
      <c r="BH258" s="167">
        <f t="shared" si="67"/>
        <v>0</v>
      </c>
      <c r="BI258" s="167">
        <f t="shared" si="68"/>
        <v>0</v>
      </c>
      <c r="BJ258" s="92" t="s">
        <v>15</v>
      </c>
      <c r="BK258" s="167">
        <f t="shared" si="69"/>
        <v>0</v>
      </c>
      <c r="BL258" s="92" t="s">
        <v>183</v>
      </c>
      <c r="BM258" s="166" t="s">
        <v>3937</v>
      </c>
    </row>
    <row r="259" spans="2:63" s="151" customFormat="1" ht="20.85" customHeight="1">
      <c r="B259" s="152"/>
      <c r="D259" s="153" t="s">
        <v>70</v>
      </c>
      <c r="E259" s="161" t="s">
        <v>324</v>
      </c>
      <c r="F259" s="161" t="s">
        <v>3774</v>
      </c>
      <c r="I259" s="3"/>
      <c r="J259" s="162">
        <f>BK259</f>
        <v>0</v>
      </c>
      <c r="L259" s="152"/>
      <c r="M259" s="156"/>
      <c r="P259" s="157">
        <f>SUM(P260:P268)</f>
        <v>0</v>
      </c>
      <c r="R259" s="157">
        <f>SUM(R260:R268)</f>
        <v>0</v>
      </c>
      <c r="T259" s="158">
        <f>SUM(T260:T268)</f>
        <v>0</v>
      </c>
      <c r="AR259" s="153" t="s">
        <v>15</v>
      </c>
      <c r="AT259" s="159" t="s">
        <v>70</v>
      </c>
      <c r="AU259" s="159" t="s">
        <v>79</v>
      </c>
      <c r="AY259" s="153" t="s">
        <v>176</v>
      </c>
      <c r="BK259" s="160">
        <f>SUM(BK260:BK268)</f>
        <v>0</v>
      </c>
    </row>
    <row r="260" spans="2:65" s="99" customFormat="1" ht="24.2" customHeight="1">
      <c r="B260" s="100"/>
      <c r="C260" s="206" t="s">
        <v>1077</v>
      </c>
      <c r="D260" s="206" t="s">
        <v>178</v>
      </c>
      <c r="E260" s="207" t="s">
        <v>3938</v>
      </c>
      <c r="F260" s="208" t="s">
        <v>3939</v>
      </c>
      <c r="G260" s="209" t="s">
        <v>269</v>
      </c>
      <c r="H260" s="210">
        <v>120</v>
      </c>
      <c r="I260" s="4"/>
      <c r="J260" s="211">
        <f aca="true" t="shared" si="70" ref="J260:J268">ROUND(I260*H260,2)</f>
        <v>0</v>
      </c>
      <c r="K260" s="208" t="s">
        <v>3</v>
      </c>
      <c r="L260" s="100"/>
      <c r="M260" s="212" t="s">
        <v>3</v>
      </c>
      <c r="N260" s="163" t="s">
        <v>42</v>
      </c>
      <c r="P260" s="164">
        <f aca="true" t="shared" si="71" ref="P260:P268">O260*H260</f>
        <v>0</v>
      </c>
      <c r="Q260" s="164">
        <v>0</v>
      </c>
      <c r="R260" s="164">
        <f aca="true" t="shared" si="72" ref="R260:R268">Q260*H260</f>
        <v>0</v>
      </c>
      <c r="S260" s="164">
        <v>0</v>
      </c>
      <c r="T260" s="165">
        <f aca="true" t="shared" si="73" ref="T260:T268">S260*H260</f>
        <v>0</v>
      </c>
      <c r="AR260" s="166" t="s">
        <v>183</v>
      </c>
      <c r="AT260" s="166" t="s">
        <v>178</v>
      </c>
      <c r="AU260" s="166" t="s">
        <v>195</v>
      </c>
      <c r="AY260" s="92" t="s">
        <v>176</v>
      </c>
      <c r="BE260" s="167">
        <f aca="true" t="shared" si="74" ref="BE260:BE268">IF(N260="základní",J260,0)</f>
        <v>0</v>
      </c>
      <c r="BF260" s="167">
        <f aca="true" t="shared" si="75" ref="BF260:BF268">IF(N260="snížená",J260,0)</f>
        <v>0</v>
      </c>
      <c r="BG260" s="167">
        <f aca="true" t="shared" si="76" ref="BG260:BG268">IF(N260="zákl. přenesená",J260,0)</f>
        <v>0</v>
      </c>
      <c r="BH260" s="167">
        <f aca="true" t="shared" si="77" ref="BH260:BH268">IF(N260="sníž. přenesená",J260,0)</f>
        <v>0</v>
      </c>
      <c r="BI260" s="167">
        <f aca="true" t="shared" si="78" ref="BI260:BI268">IF(N260="nulová",J260,0)</f>
        <v>0</v>
      </c>
      <c r="BJ260" s="92" t="s">
        <v>15</v>
      </c>
      <c r="BK260" s="167">
        <f aca="true" t="shared" si="79" ref="BK260:BK268">ROUND(I260*H260,2)</f>
        <v>0</v>
      </c>
      <c r="BL260" s="92" t="s">
        <v>183</v>
      </c>
      <c r="BM260" s="166" t="s">
        <v>3940</v>
      </c>
    </row>
    <row r="261" spans="2:65" s="99" customFormat="1" ht="24.2" customHeight="1">
      <c r="B261" s="100"/>
      <c r="C261" s="206" t="s">
        <v>1080</v>
      </c>
      <c r="D261" s="206" t="s">
        <v>178</v>
      </c>
      <c r="E261" s="207" t="s">
        <v>3941</v>
      </c>
      <c r="F261" s="208" t="s">
        <v>3942</v>
      </c>
      <c r="G261" s="209" t="s">
        <v>2707</v>
      </c>
      <c r="H261" s="210">
        <v>1500</v>
      </c>
      <c r="I261" s="4"/>
      <c r="J261" s="211">
        <f t="shared" si="70"/>
        <v>0</v>
      </c>
      <c r="K261" s="208" t="s">
        <v>3</v>
      </c>
      <c r="L261" s="100"/>
      <c r="M261" s="212" t="s">
        <v>3</v>
      </c>
      <c r="N261" s="163" t="s">
        <v>42</v>
      </c>
      <c r="P261" s="164">
        <f t="shared" si="71"/>
        <v>0</v>
      </c>
      <c r="Q261" s="164">
        <v>0</v>
      </c>
      <c r="R261" s="164">
        <f t="shared" si="72"/>
        <v>0</v>
      </c>
      <c r="S261" s="164">
        <v>0</v>
      </c>
      <c r="T261" s="165">
        <f t="shared" si="73"/>
        <v>0</v>
      </c>
      <c r="AR261" s="166" t="s">
        <v>183</v>
      </c>
      <c r="AT261" s="166" t="s">
        <v>178</v>
      </c>
      <c r="AU261" s="166" t="s">
        <v>195</v>
      </c>
      <c r="AY261" s="92" t="s">
        <v>176</v>
      </c>
      <c r="BE261" s="167">
        <f t="shared" si="74"/>
        <v>0</v>
      </c>
      <c r="BF261" s="167">
        <f t="shared" si="75"/>
        <v>0</v>
      </c>
      <c r="BG261" s="167">
        <f t="shared" si="76"/>
        <v>0</v>
      </c>
      <c r="BH261" s="167">
        <f t="shared" si="77"/>
        <v>0</v>
      </c>
      <c r="BI261" s="167">
        <f t="shared" si="78"/>
        <v>0</v>
      </c>
      <c r="BJ261" s="92" t="s">
        <v>15</v>
      </c>
      <c r="BK261" s="167">
        <f t="shared" si="79"/>
        <v>0</v>
      </c>
      <c r="BL261" s="92" t="s">
        <v>183</v>
      </c>
      <c r="BM261" s="166" t="s">
        <v>3943</v>
      </c>
    </row>
    <row r="262" spans="2:65" s="99" customFormat="1" ht="16.5" customHeight="1">
      <c r="B262" s="100"/>
      <c r="C262" s="206" t="s">
        <v>1085</v>
      </c>
      <c r="D262" s="206" t="s">
        <v>178</v>
      </c>
      <c r="E262" s="207" t="s">
        <v>3944</v>
      </c>
      <c r="F262" s="208" t="s">
        <v>3945</v>
      </c>
      <c r="G262" s="209" t="s">
        <v>269</v>
      </c>
      <c r="H262" s="210">
        <v>30</v>
      </c>
      <c r="I262" s="4"/>
      <c r="J262" s="211">
        <f t="shared" si="70"/>
        <v>0</v>
      </c>
      <c r="K262" s="208" t="s">
        <v>3</v>
      </c>
      <c r="L262" s="100"/>
      <c r="M262" s="212" t="s">
        <v>3</v>
      </c>
      <c r="N262" s="163" t="s">
        <v>42</v>
      </c>
      <c r="P262" s="164">
        <f t="shared" si="71"/>
        <v>0</v>
      </c>
      <c r="Q262" s="164">
        <v>0</v>
      </c>
      <c r="R262" s="164">
        <f t="shared" si="72"/>
        <v>0</v>
      </c>
      <c r="S262" s="164">
        <v>0</v>
      </c>
      <c r="T262" s="165">
        <f t="shared" si="73"/>
        <v>0</v>
      </c>
      <c r="AR262" s="166" t="s">
        <v>183</v>
      </c>
      <c r="AT262" s="166" t="s">
        <v>178</v>
      </c>
      <c r="AU262" s="166" t="s">
        <v>195</v>
      </c>
      <c r="AY262" s="92" t="s">
        <v>176</v>
      </c>
      <c r="BE262" s="167">
        <f t="shared" si="74"/>
        <v>0</v>
      </c>
      <c r="BF262" s="167">
        <f t="shared" si="75"/>
        <v>0</v>
      </c>
      <c r="BG262" s="167">
        <f t="shared" si="76"/>
        <v>0</v>
      </c>
      <c r="BH262" s="167">
        <f t="shared" si="77"/>
        <v>0</v>
      </c>
      <c r="BI262" s="167">
        <f t="shared" si="78"/>
        <v>0</v>
      </c>
      <c r="BJ262" s="92" t="s">
        <v>15</v>
      </c>
      <c r="BK262" s="167">
        <f t="shared" si="79"/>
        <v>0</v>
      </c>
      <c r="BL262" s="92" t="s">
        <v>183</v>
      </c>
      <c r="BM262" s="166" t="s">
        <v>3946</v>
      </c>
    </row>
    <row r="263" spans="2:65" s="99" customFormat="1" ht="16.5" customHeight="1">
      <c r="B263" s="100"/>
      <c r="C263" s="206" t="s">
        <v>1087</v>
      </c>
      <c r="D263" s="206" t="s">
        <v>178</v>
      </c>
      <c r="E263" s="207" t="s">
        <v>3947</v>
      </c>
      <c r="F263" s="208" t="s">
        <v>3948</v>
      </c>
      <c r="G263" s="209" t="s">
        <v>3737</v>
      </c>
      <c r="H263" s="210">
        <v>1</v>
      </c>
      <c r="I263" s="4"/>
      <c r="J263" s="211">
        <f t="shared" si="70"/>
        <v>0</v>
      </c>
      <c r="K263" s="208" t="s">
        <v>3</v>
      </c>
      <c r="L263" s="100"/>
      <c r="M263" s="212" t="s">
        <v>3</v>
      </c>
      <c r="N263" s="163" t="s">
        <v>42</v>
      </c>
      <c r="P263" s="164">
        <f t="shared" si="71"/>
        <v>0</v>
      </c>
      <c r="Q263" s="164">
        <v>0</v>
      </c>
      <c r="R263" s="164">
        <f t="shared" si="72"/>
        <v>0</v>
      </c>
      <c r="S263" s="164">
        <v>0</v>
      </c>
      <c r="T263" s="165">
        <f t="shared" si="73"/>
        <v>0</v>
      </c>
      <c r="AR263" s="166" t="s">
        <v>183</v>
      </c>
      <c r="AT263" s="166" t="s">
        <v>178</v>
      </c>
      <c r="AU263" s="166" t="s">
        <v>195</v>
      </c>
      <c r="AY263" s="92" t="s">
        <v>176</v>
      </c>
      <c r="BE263" s="167">
        <f t="shared" si="74"/>
        <v>0</v>
      </c>
      <c r="BF263" s="167">
        <f t="shared" si="75"/>
        <v>0</v>
      </c>
      <c r="BG263" s="167">
        <f t="shared" si="76"/>
        <v>0</v>
      </c>
      <c r="BH263" s="167">
        <f t="shared" si="77"/>
        <v>0</v>
      </c>
      <c r="BI263" s="167">
        <f t="shared" si="78"/>
        <v>0</v>
      </c>
      <c r="BJ263" s="92" t="s">
        <v>15</v>
      </c>
      <c r="BK263" s="167">
        <f t="shared" si="79"/>
        <v>0</v>
      </c>
      <c r="BL263" s="92" t="s">
        <v>183</v>
      </c>
      <c r="BM263" s="166" t="s">
        <v>3949</v>
      </c>
    </row>
    <row r="264" spans="2:65" s="99" customFormat="1" ht="24.2" customHeight="1">
      <c r="B264" s="100"/>
      <c r="C264" s="206" t="s">
        <v>1094</v>
      </c>
      <c r="D264" s="206" t="s">
        <v>178</v>
      </c>
      <c r="E264" s="207" t="s">
        <v>3938</v>
      </c>
      <c r="F264" s="208" t="s">
        <v>3939</v>
      </c>
      <c r="G264" s="209" t="s">
        <v>269</v>
      </c>
      <c r="H264" s="210">
        <v>0</v>
      </c>
      <c r="I264" s="4"/>
      <c r="J264" s="211">
        <f t="shared" si="70"/>
        <v>0</v>
      </c>
      <c r="K264" s="208" t="s">
        <v>3</v>
      </c>
      <c r="L264" s="100"/>
      <c r="M264" s="212" t="s">
        <v>3</v>
      </c>
      <c r="N264" s="163" t="s">
        <v>42</v>
      </c>
      <c r="P264" s="164">
        <f t="shared" si="71"/>
        <v>0</v>
      </c>
      <c r="Q264" s="164">
        <v>0</v>
      </c>
      <c r="R264" s="164">
        <f t="shared" si="72"/>
        <v>0</v>
      </c>
      <c r="S264" s="164">
        <v>0</v>
      </c>
      <c r="T264" s="165">
        <f t="shared" si="73"/>
        <v>0</v>
      </c>
      <c r="AR264" s="166" t="s">
        <v>183</v>
      </c>
      <c r="AT264" s="166" t="s">
        <v>178</v>
      </c>
      <c r="AU264" s="166" t="s">
        <v>195</v>
      </c>
      <c r="AY264" s="92" t="s">
        <v>176</v>
      </c>
      <c r="BE264" s="167">
        <f t="shared" si="74"/>
        <v>0</v>
      </c>
      <c r="BF264" s="167">
        <f t="shared" si="75"/>
        <v>0</v>
      </c>
      <c r="BG264" s="167">
        <f t="shared" si="76"/>
        <v>0</v>
      </c>
      <c r="BH264" s="167">
        <f t="shared" si="77"/>
        <v>0</v>
      </c>
      <c r="BI264" s="167">
        <f t="shared" si="78"/>
        <v>0</v>
      </c>
      <c r="BJ264" s="92" t="s">
        <v>15</v>
      </c>
      <c r="BK264" s="167">
        <f t="shared" si="79"/>
        <v>0</v>
      </c>
      <c r="BL264" s="92" t="s">
        <v>183</v>
      </c>
      <c r="BM264" s="166" t="s">
        <v>3950</v>
      </c>
    </row>
    <row r="265" spans="2:65" s="99" customFormat="1" ht="24.2" customHeight="1">
      <c r="B265" s="100"/>
      <c r="C265" s="206" t="s">
        <v>1101</v>
      </c>
      <c r="D265" s="206" t="s">
        <v>178</v>
      </c>
      <c r="E265" s="207" t="s">
        <v>3941</v>
      </c>
      <c r="F265" s="208" t="s">
        <v>3942</v>
      </c>
      <c r="G265" s="209" t="s">
        <v>2707</v>
      </c>
      <c r="H265" s="210">
        <v>0</v>
      </c>
      <c r="I265" s="4"/>
      <c r="J265" s="211">
        <f t="shared" si="70"/>
        <v>0</v>
      </c>
      <c r="K265" s="208" t="s">
        <v>3</v>
      </c>
      <c r="L265" s="100"/>
      <c r="M265" s="212" t="s">
        <v>3</v>
      </c>
      <c r="N265" s="163" t="s">
        <v>42</v>
      </c>
      <c r="P265" s="164">
        <f t="shared" si="71"/>
        <v>0</v>
      </c>
      <c r="Q265" s="164">
        <v>0</v>
      </c>
      <c r="R265" s="164">
        <f t="shared" si="72"/>
        <v>0</v>
      </c>
      <c r="S265" s="164">
        <v>0</v>
      </c>
      <c r="T265" s="165">
        <f t="shared" si="73"/>
        <v>0</v>
      </c>
      <c r="AR265" s="166" t="s">
        <v>183</v>
      </c>
      <c r="AT265" s="166" t="s">
        <v>178</v>
      </c>
      <c r="AU265" s="166" t="s">
        <v>195</v>
      </c>
      <c r="AY265" s="92" t="s">
        <v>176</v>
      </c>
      <c r="BE265" s="167">
        <f t="shared" si="74"/>
        <v>0</v>
      </c>
      <c r="BF265" s="167">
        <f t="shared" si="75"/>
        <v>0</v>
      </c>
      <c r="BG265" s="167">
        <f t="shared" si="76"/>
        <v>0</v>
      </c>
      <c r="BH265" s="167">
        <f t="shared" si="77"/>
        <v>0</v>
      </c>
      <c r="BI265" s="167">
        <f t="shared" si="78"/>
        <v>0</v>
      </c>
      <c r="BJ265" s="92" t="s">
        <v>15</v>
      </c>
      <c r="BK265" s="167">
        <f t="shared" si="79"/>
        <v>0</v>
      </c>
      <c r="BL265" s="92" t="s">
        <v>183</v>
      </c>
      <c r="BM265" s="166" t="s">
        <v>3951</v>
      </c>
    </row>
    <row r="266" spans="2:65" s="99" customFormat="1" ht="24.2" customHeight="1">
      <c r="B266" s="100"/>
      <c r="C266" s="206" t="s">
        <v>1106</v>
      </c>
      <c r="D266" s="206" t="s">
        <v>178</v>
      </c>
      <c r="E266" s="207" t="s">
        <v>3783</v>
      </c>
      <c r="F266" s="208" t="s">
        <v>3784</v>
      </c>
      <c r="G266" s="209" t="s">
        <v>269</v>
      </c>
      <c r="H266" s="210">
        <v>360</v>
      </c>
      <c r="I266" s="4"/>
      <c r="J266" s="211">
        <f t="shared" si="70"/>
        <v>0</v>
      </c>
      <c r="K266" s="208" t="s">
        <v>3</v>
      </c>
      <c r="L266" s="100"/>
      <c r="M266" s="212" t="s">
        <v>3</v>
      </c>
      <c r="N266" s="163" t="s">
        <v>42</v>
      </c>
      <c r="P266" s="164">
        <f t="shared" si="71"/>
        <v>0</v>
      </c>
      <c r="Q266" s="164">
        <v>0</v>
      </c>
      <c r="R266" s="164">
        <f t="shared" si="72"/>
        <v>0</v>
      </c>
      <c r="S266" s="164">
        <v>0</v>
      </c>
      <c r="T266" s="165">
        <f t="shared" si="73"/>
        <v>0</v>
      </c>
      <c r="AR266" s="166" t="s">
        <v>183</v>
      </c>
      <c r="AT266" s="166" t="s">
        <v>178</v>
      </c>
      <c r="AU266" s="166" t="s">
        <v>195</v>
      </c>
      <c r="AY266" s="92" t="s">
        <v>176</v>
      </c>
      <c r="BE266" s="167">
        <f t="shared" si="74"/>
        <v>0</v>
      </c>
      <c r="BF266" s="167">
        <f t="shared" si="75"/>
        <v>0</v>
      </c>
      <c r="BG266" s="167">
        <f t="shared" si="76"/>
        <v>0</v>
      </c>
      <c r="BH266" s="167">
        <f t="shared" si="77"/>
        <v>0</v>
      </c>
      <c r="BI266" s="167">
        <f t="shared" si="78"/>
        <v>0</v>
      </c>
      <c r="BJ266" s="92" t="s">
        <v>15</v>
      </c>
      <c r="BK266" s="167">
        <f t="shared" si="79"/>
        <v>0</v>
      </c>
      <c r="BL266" s="92" t="s">
        <v>183</v>
      </c>
      <c r="BM266" s="166" t="s">
        <v>3952</v>
      </c>
    </row>
    <row r="267" spans="2:65" s="99" customFormat="1" ht="16.5" customHeight="1">
      <c r="B267" s="100"/>
      <c r="C267" s="206" t="s">
        <v>1111</v>
      </c>
      <c r="D267" s="206" t="s">
        <v>178</v>
      </c>
      <c r="E267" s="207" t="s">
        <v>3944</v>
      </c>
      <c r="F267" s="208" t="s">
        <v>3945</v>
      </c>
      <c r="G267" s="209" t="s">
        <v>269</v>
      </c>
      <c r="H267" s="210">
        <v>0</v>
      </c>
      <c r="I267" s="4"/>
      <c r="J267" s="211">
        <f t="shared" si="70"/>
        <v>0</v>
      </c>
      <c r="K267" s="208" t="s">
        <v>3</v>
      </c>
      <c r="L267" s="100"/>
      <c r="M267" s="212" t="s">
        <v>3</v>
      </c>
      <c r="N267" s="163" t="s">
        <v>42</v>
      </c>
      <c r="P267" s="164">
        <f t="shared" si="71"/>
        <v>0</v>
      </c>
      <c r="Q267" s="164">
        <v>0</v>
      </c>
      <c r="R267" s="164">
        <f t="shared" si="72"/>
        <v>0</v>
      </c>
      <c r="S267" s="164">
        <v>0</v>
      </c>
      <c r="T267" s="165">
        <f t="shared" si="73"/>
        <v>0</v>
      </c>
      <c r="AR267" s="166" t="s">
        <v>183</v>
      </c>
      <c r="AT267" s="166" t="s">
        <v>178</v>
      </c>
      <c r="AU267" s="166" t="s">
        <v>195</v>
      </c>
      <c r="AY267" s="92" t="s">
        <v>176</v>
      </c>
      <c r="BE267" s="167">
        <f t="shared" si="74"/>
        <v>0</v>
      </c>
      <c r="BF267" s="167">
        <f t="shared" si="75"/>
        <v>0</v>
      </c>
      <c r="BG267" s="167">
        <f t="shared" si="76"/>
        <v>0</v>
      </c>
      <c r="BH267" s="167">
        <f t="shared" si="77"/>
        <v>0</v>
      </c>
      <c r="BI267" s="167">
        <f t="shared" si="78"/>
        <v>0</v>
      </c>
      <c r="BJ267" s="92" t="s">
        <v>15</v>
      </c>
      <c r="BK267" s="167">
        <f t="shared" si="79"/>
        <v>0</v>
      </c>
      <c r="BL267" s="92" t="s">
        <v>183</v>
      </c>
      <c r="BM267" s="166" t="s">
        <v>3953</v>
      </c>
    </row>
    <row r="268" spans="2:65" s="99" customFormat="1" ht="16.5" customHeight="1">
      <c r="B268" s="100"/>
      <c r="C268" s="206" t="s">
        <v>1115</v>
      </c>
      <c r="D268" s="206" t="s">
        <v>178</v>
      </c>
      <c r="E268" s="207" t="s">
        <v>3954</v>
      </c>
      <c r="F268" s="208" t="s">
        <v>3948</v>
      </c>
      <c r="G268" s="209" t="s">
        <v>3737</v>
      </c>
      <c r="H268" s="210">
        <v>0.4</v>
      </c>
      <c r="I268" s="4"/>
      <c r="J268" s="211">
        <f t="shared" si="70"/>
        <v>0</v>
      </c>
      <c r="K268" s="208" t="s">
        <v>3</v>
      </c>
      <c r="L268" s="100"/>
      <c r="M268" s="212" t="s">
        <v>3</v>
      </c>
      <c r="N268" s="163" t="s">
        <v>42</v>
      </c>
      <c r="P268" s="164">
        <f t="shared" si="71"/>
        <v>0</v>
      </c>
      <c r="Q268" s="164">
        <v>0</v>
      </c>
      <c r="R268" s="164">
        <f t="shared" si="72"/>
        <v>0</v>
      </c>
      <c r="S268" s="164">
        <v>0</v>
      </c>
      <c r="T268" s="165">
        <f t="shared" si="73"/>
        <v>0</v>
      </c>
      <c r="AR268" s="166" t="s">
        <v>183</v>
      </c>
      <c r="AT268" s="166" t="s">
        <v>178</v>
      </c>
      <c r="AU268" s="166" t="s">
        <v>195</v>
      </c>
      <c r="AY268" s="92" t="s">
        <v>176</v>
      </c>
      <c r="BE268" s="167">
        <f t="shared" si="74"/>
        <v>0</v>
      </c>
      <c r="BF268" s="167">
        <f t="shared" si="75"/>
        <v>0</v>
      </c>
      <c r="BG268" s="167">
        <f t="shared" si="76"/>
        <v>0</v>
      </c>
      <c r="BH268" s="167">
        <f t="shared" si="77"/>
        <v>0</v>
      </c>
      <c r="BI268" s="167">
        <f t="shared" si="78"/>
        <v>0</v>
      </c>
      <c r="BJ268" s="92" t="s">
        <v>15</v>
      </c>
      <c r="BK268" s="167">
        <f t="shared" si="79"/>
        <v>0</v>
      </c>
      <c r="BL268" s="92" t="s">
        <v>183</v>
      </c>
      <c r="BM268" s="166" t="s">
        <v>3955</v>
      </c>
    </row>
    <row r="269" spans="2:63" s="151" customFormat="1" ht="20.85" customHeight="1">
      <c r="B269" s="152"/>
      <c r="D269" s="153" t="s">
        <v>70</v>
      </c>
      <c r="E269" s="161" t="s">
        <v>334</v>
      </c>
      <c r="F269" s="161" t="s">
        <v>3810</v>
      </c>
      <c r="I269" s="3"/>
      <c r="J269" s="162">
        <f>BK269</f>
        <v>0</v>
      </c>
      <c r="L269" s="152"/>
      <c r="M269" s="156"/>
      <c r="P269" s="157">
        <f>SUM(P270:P282)</f>
        <v>0</v>
      </c>
      <c r="R269" s="157">
        <f>SUM(R270:R282)</f>
        <v>0</v>
      </c>
      <c r="T269" s="158">
        <f>SUM(T270:T282)</f>
        <v>0</v>
      </c>
      <c r="AR269" s="153" t="s">
        <v>15</v>
      </c>
      <c r="AT269" s="159" t="s">
        <v>70</v>
      </c>
      <c r="AU269" s="159" t="s">
        <v>79</v>
      </c>
      <c r="AY269" s="153" t="s">
        <v>176</v>
      </c>
      <c r="BK269" s="160">
        <f>SUM(BK270:BK282)</f>
        <v>0</v>
      </c>
    </row>
    <row r="270" spans="2:65" s="99" customFormat="1" ht="16.5" customHeight="1">
      <c r="B270" s="100"/>
      <c r="C270" s="206" t="s">
        <v>1123</v>
      </c>
      <c r="D270" s="206" t="s">
        <v>178</v>
      </c>
      <c r="E270" s="207" t="s">
        <v>3811</v>
      </c>
      <c r="F270" s="208" t="s">
        <v>3812</v>
      </c>
      <c r="G270" s="209" t="s">
        <v>269</v>
      </c>
      <c r="H270" s="210">
        <v>700</v>
      </c>
      <c r="I270" s="4"/>
      <c r="J270" s="211">
        <f aca="true" t="shared" si="80" ref="J270:J282">ROUND(I270*H270,2)</f>
        <v>0</v>
      </c>
      <c r="K270" s="208" t="s">
        <v>3</v>
      </c>
      <c r="L270" s="100"/>
      <c r="M270" s="212" t="s">
        <v>3</v>
      </c>
      <c r="N270" s="163" t="s">
        <v>42</v>
      </c>
      <c r="P270" s="164">
        <f aca="true" t="shared" si="81" ref="P270:P282">O270*H270</f>
        <v>0</v>
      </c>
      <c r="Q270" s="164">
        <v>0</v>
      </c>
      <c r="R270" s="164">
        <f aca="true" t="shared" si="82" ref="R270:R282">Q270*H270</f>
        <v>0</v>
      </c>
      <c r="S270" s="164">
        <v>0</v>
      </c>
      <c r="T270" s="165">
        <f aca="true" t="shared" si="83" ref="T270:T282">S270*H270</f>
        <v>0</v>
      </c>
      <c r="AR270" s="166" t="s">
        <v>183</v>
      </c>
      <c r="AT270" s="166" t="s">
        <v>178</v>
      </c>
      <c r="AU270" s="166" t="s">
        <v>195</v>
      </c>
      <c r="AY270" s="92" t="s">
        <v>176</v>
      </c>
      <c r="BE270" s="167">
        <f aca="true" t="shared" si="84" ref="BE270:BE282">IF(N270="základní",J270,0)</f>
        <v>0</v>
      </c>
      <c r="BF270" s="167">
        <f aca="true" t="shared" si="85" ref="BF270:BF282">IF(N270="snížená",J270,0)</f>
        <v>0</v>
      </c>
      <c r="BG270" s="167">
        <f aca="true" t="shared" si="86" ref="BG270:BG282">IF(N270="zákl. přenesená",J270,0)</f>
        <v>0</v>
      </c>
      <c r="BH270" s="167">
        <f aca="true" t="shared" si="87" ref="BH270:BH282">IF(N270="sníž. přenesená",J270,0)</f>
        <v>0</v>
      </c>
      <c r="BI270" s="167">
        <f aca="true" t="shared" si="88" ref="BI270:BI282">IF(N270="nulová",J270,0)</f>
        <v>0</v>
      </c>
      <c r="BJ270" s="92" t="s">
        <v>15</v>
      </c>
      <c r="BK270" s="167">
        <f aca="true" t="shared" si="89" ref="BK270:BK282">ROUND(I270*H270,2)</f>
        <v>0</v>
      </c>
      <c r="BL270" s="92" t="s">
        <v>183</v>
      </c>
      <c r="BM270" s="166" t="s">
        <v>3956</v>
      </c>
    </row>
    <row r="271" spans="2:65" s="99" customFormat="1" ht="16.5" customHeight="1">
      <c r="B271" s="100"/>
      <c r="C271" s="206" t="s">
        <v>1128</v>
      </c>
      <c r="D271" s="206" t="s">
        <v>178</v>
      </c>
      <c r="E271" s="207" t="s">
        <v>3957</v>
      </c>
      <c r="F271" s="208" t="s">
        <v>3958</v>
      </c>
      <c r="G271" s="209" t="s">
        <v>269</v>
      </c>
      <c r="H271" s="210">
        <v>120</v>
      </c>
      <c r="I271" s="4"/>
      <c r="J271" s="211">
        <f t="shared" si="80"/>
        <v>0</v>
      </c>
      <c r="K271" s="208" t="s">
        <v>3</v>
      </c>
      <c r="L271" s="100"/>
      <c r="M271" s="212" t="s">
        <v>3</v>
      </c>
      <c r="N271" s="163" t="s">
        <v>42</v>
      </c>
      <c r="P271" s="164">
        <f t="shared" si="81"/>
        <v>0</v>
      </c>
      <c r="Q271" s="164">
        <v>0</v>
      </c>
      <c r="R271" s="164">
        <f t="shared" si="82"/>
        <v>0</v>
      </c>
      <c r="S271" s="164">
        <v>0</v>
      </c>
      <c r="T271" s="165">
        <f t="shared" si="83"/>
        <v>0</v>
      </c>
      <c r="AR271" s="166" t="s">
        <v>183</v>
      </c>
      <c r="AT271" s="166" t="s">
        <v>178</v>
      </c>
      <c r="AU271" s="166" t="s">
        <v>195</v>
      </c>
      <c r="AY271" s="92" t="s">
        <v>176</v>
      </c>
      <c r="BE271" s="167">
        <f t="shared" si="84"/>
        <v>0</v>
      </c>
      <c r="BF271" s="167">
        <f t="shared" si="85"/>
        <v>0</v>
      </c>
      <c r="BG271" s="167">
        <f t="shared" si="86"/>
        <v>0</v>
      </c>
      <c r="BH271" s="167">
        <f t="shared" si="87"/>
        <v>0</v>
      </c>
      <c r="BI271" s="167">
        <f t="shared" si="88"/>
        <v>0</v>
      </c>
      <c r="BJ271" s="92" t="s">
        <v>15</v>
      </c>
      <c r="BK271" s="167">
        <f t="shared" si="89"/>
        <v>0</v>
      </c>
      <c r="BL271" s="92" t="s">
        <v>183</v>
      </c>
      <c r="BM271" s="166" t="s">
        <v>3959</v>
      </c>
    </row>
    <row r="272" spans="2:65" s="99" customFormat="1" ht="16.5" customHeight="1">
      <c r="B272" s="100"/>
      <c r="C272" s="206" t="s">
        <v>1133</v>
      </c>
      <c r="D272" s="206" t="s">
        <v>178</v>
      </c>
      <c r="E272" s="207" t="s">
        <v>3960</v>
      </c>
      <c r="F272" s="208" t="s">
        <v>3961</v>
      </c>
      <c r="G272" s="209" t="s">
        <v>2707</v>
      </c>
      <c r="H272" s="210">
        <v>2100</v>
      </c>
      <c r="I272" s="4"/>
      <c r="J272" s="211">
        <f t="shared" si="80"/>
        <v>0</v>
      </c>
      <c r="K272" s="208" t="s">
        <v>3</v>
      </c>
      <c r="L272" s="100"/>
      <c r="M272" s="212" t="s">
        <v>3</v>
      </c>
      <c r="N272" s="163" t="s">
        <v>42</v>
      </c>
      <c r="P272" s="164">
        <f t="shared" si="81"/>
        <v>0</v>
      </c>
      <c r="Q272" s="164">
        <v>0</v>
      </c>
      <c r="R272" s="164">
        <f t="shared" si="82"/>
        <v>0</v>
      </c>
      <c r="S272" s="164">
        <v>0</v>
      </c>
      <c r="T272" s="165">
        <f t="shared" si="83"/>
        <v>0</v>
      </c>
      <c r="AR272" s="166" t="s">
        <v>183</v>
      </c>
      <c r="AT272" s="166" t="s">
        <v>178</v>
      </c>
      <c r="AU272" s="166" t="s">
        <v>195</v>
      </c>
      <c r="AY272" s="92" t="s">
        <v>176</v>
      </c>
      <c r="BE272" s="167">
        <f t="shared" si="84"/>
        <v>0</v>
      </c>
      <c r="BF272" s="167">
        <f t="shared" si="85"/>
        <v>0</v>
      </c>
      <c r="BG272" s="167">
        <f t="shared" si="86"/>
        <v>0</v>
      </c>
      <c r="BH272" s="167">
        <f t="shared" si="87"/>
        <v>0</v>
      </c>
      <c r="BI272" s="167">
        <f t="shared" si="88"/>
        <v>0</v>
      </c>
      <c r="BJ272" s="92" t="s">
        <v>15</v>
      </c>
      <c r="BK272" s="167">
        <f t="shared" si="89"/>
        <v>0</v>
      </c>
      <c r="BL272" s="92" t="s">
        <v>183</v>
      </c>
      <c r="BM272" s="166" t="s">
        <v>3962</v>
      </c>
    </row>
    <row r="273" spans="2:65" s="99" customFormat="1" ht="16.5" customHeight="1">
      <c r="B273" s="100"/>
      <c r="C273" s="206" t="s">
        <v>1142</v>
      </c>
      <c r="D273" s="206" t="s">
        <v>178</v>
      </c>
      <c r="E273" s="207" t="s">
        <v>3963</v>
      </c>
      <c r="F273" s="208" t="s">
        <v>3964</v>
      </c>
      <c r="G273" s="209" t="s">
        <v>269</v>
      </c>
      <c r="H273" s="210">
        <v>30</v>
      </c>
      <c r="I273" s="4"/>
      <c r="J273" s="211">
        <f t="shared" si="80"/>
        <v>0</v>
      </c>
      <c r="K273" s="208" t="s">
        <v>3</v>
      </c>
      <c r="L273" s="100"/>
      <c r="M273" s="212" t="s">
        <v>3</v>
      </c>
      <c r="N273" s="163" t="s">
        <v>42</v>
      </c>
      <c r="P273" s="164">
        <f t="shared" si="81"/>
        <v>0</v>
      </c>
      <c r="Q273" s="164">
        <v>0</v>
      </c>
      <c r="R273" s="164">
        <f t="shared" si="82"/>
        <v>0</v>
      </c>
      <c r="S273" s="164">
        <v>0</v>
      </c>
      <c r="T273" s="165">
        <f t="shared" si="83"/>
        <v>0</v>
      </c>
      <c r="AR273" s="166" t="s">
        <v>183</v>
      </c>
      <c r="AT273" s="166" t="s">
        <v>178</v>
      </c>
      <c r="AU273" s="166" t="s">
        <v>195</v>
      </c>
      <c r="AY273" s="92" t="s">
        <v>176</v>
      </c>
      <c r="BE273" s="167">
        <f t="shared" si="84"/>
        <v>0</v>
      </c>
      <c r="BF273" s="167">
        <f t="shared" si="85"/>
        <v>0</v>
      </c>
      <c r="BG273" s="167">
        <f t="shared" si="86"/>
        <v>0</v>
      </c>
      <c r="BH273" s="167">
        <f t="shared" si="87"/>
        <v>0</v>
      </c>
      <c r="BI273" s="167">
        <f t="shared" si="88"/>
        <v>0</v>
      </c>
      <c r="BJ273" s="92" t="s">
        <v>15</v>
      </c>
      <c r="BK273" s="167">
        <f t="shared" si="89"/>
        <v>0</v>
      </c>
      <c r="BL273" s="92" t="s">
        <v>183</v>
      </c>
      <c r="BM273" s="166" t="s">
        <v>3965</v>
      </c>
    </row>
    <row r="274" spans="2:65" s="99" customFormat="1" ht="16.5" customHeight="1">
      <c r="B274" s="100"/>
      <c r="C274" s="206" t="s">
        <v>1150</v>
      </c>
      <c r="D274" s="206" t="s">
        <v>178</v>
      </c>
      <c r="E274" s="207" t="s">
        <v>3966</v>
      </c>
      <c r="F274" s="208" t="s">
        <v>3967</v>
      </c>
      <c r="G274" s="209" t="s">
        <v>2707</v>
      </c>
      <c r="H274" s="210">
        <v>25</v>
      </c>
      <c r="I274" s="4"/>
      <c r="J274" s="211">
        <f t="shared" si="80"/>
        <v>0</v>
      </c>
      <c r="K274" s="208" t="s">
        <v>3</v>
      </c>
      <c r="L274" s="100"/>
      <c r="M274" s="212" t="s">
        <v>3</v>
      </c>
      <c r="N274" s="163" t="s">
        <v>42</v>
      </c>
      <c r="P274" s="164">
        <f t="shared" si="81"/>
        <v>0</v>
      </c>
      <c r="Q274" s="164">
        <v>0</v>
      </c>
      <c r="R274" s="164">
        <f t="shared" si="82"/>
        <v>0</v>
      </c>
      <c r="S274" s="164">
        <v>0</v>
      </c>
      <c r="T274" s="165">
        <f t="shared" si="83"/>
        <v>0</v>
      </c>
      <c r="AR274" s="166" t="s">
        <v>183</v>
      </c>
      <c r="AT274" s="166" t="s">
        <v>178</v>
      </c>
      <c r="AU274" s="166" t="s">
        <v>195</v>
      </c>
      <c r="AY274" s="92" t="s">
        <v>176</v>
      </c>
      <c r="BE274" s="167">
        <f t="shared" si="84"/>
        <v>0</v>
      </c>
      <c r="BF274" s="167">
        <f t="shared" si="85"/>
        <v>0</v>
      </c>
      <c r="BG274" s="167">
        <f t="shared" si="86"/>
        <v>0</v>
      </c>
      <c r="BH274" s="167">
        <f t="shared" si="87"/>
        <v>0</v>
      </c>
      <c r="BI274" s="167">
        <f t="shared" si="88"/>
        <v>0</v>
      </c>
      <c r="BJ274" s="92" t="s">
        <v>15</v>
      </c>
      <c r="BK274" s="167">
        <f t="shared" si="89"/>
        <v>0</v>
      </c>
      <c r="BL274" s="92" t="s">
        <v>183</v>
      </c>
      <c r="BM274" s="166" t="s">
        <v>3968</v>
      </c>
    </row>
    <row r="275" spans="2:65" s="99" customFormat="1" ht="16.5" customHeight="1">
      <c r="B275" s="100"/>
      <c r="C275" s="206" t="s">
        <v>1158</v>
      </c>
      <c r="D275" s="206" t="s">
        <v>178</v>
      </c>
      <c r="E275" s="207" t="s">
        <v>3969</v>
      </c>
      <c r="F275" s="208" t="s">
        <v>3828</v>
      </c>
      <c r="G275" s="209" t="s">
        <v>2707</v>
      </c>
      <c r="H275" s="210">
        <v>25</v>
      </c>
      <c r="I275" s="4"/>
      <c r="J275" s="211">
        <f t="shared" si="80"/>
        <v>0</v>
      </c>
      <c r="K275" s="208" t="s">
        <v>3</v>
      </c>
      <c r="L275" s="100"/>
      <c r="M275" s="212" t="s">
        <v>3</v>
      </c>
      <c r="N275" s="163" t="s">
        <v>42</v>
      </c>
      <c r="P275" s="164">
        <f t="shared" si="81"/>
        <v>0</v>
      </c>
      <c r="Q275" s="164">
        <v>0</v>
      </c>
      <c r="R275" s="164">
        <f t="shared" si="82"/>
        <v>0</v>
      </c>
      <c r="S275" s="164">
        <v>0</v>
      </c>
      <c r="T275" s="165">
        <f t="shared" si="83"/>
        <v>0</v>
      </c>
      <c r="AR275" s="166" t="s">
        <v>183</v>
      </c>
      <c r="AT275" s="166" t="s">
        <v>178</v>
      </c>
      <c r="AU275" s="166" t="s">
        <v>195</v>
      </c>
      <c r="AY275" s="92" t="s">
        <v>176</v>
      </c>
      <c r="BE275" s="167">
        <f t="shared" si="84"/>
        <v>0</v>
      </c>
      <c r="BF275" s="167">
        <f t="shared" si="85"/>
        <v>0</v>
      </c>
      <c r="BG275" s="167">
        <f t="shared" si="86"/>
        <v>0</v>
      </c>
      <c r="BH275" s="167">
        <f t="shared" si="87"/>
        <v>0</v>
      </c>
      <c r="BI275" s="167">
        <f t="shared" si="88"/>
        <v>0</v>
      </c>
      <c r="BJ275" s="92" t="s">
        <v>15</v>
      </c>
      <c r="BK275" s="167">
        <f t="shared" si="89"/>
        <v>0</v>
      </c>
      <c r="BL275" s="92" t="s">
        <v>183</v>
      </c>
      <c r="BM275" s="166" t="s">
        <v>3970</v>
      </c>
    </row>
    <row r="276" spans="2:65" s="99" customFormat="1" ht="16.5" customHeight="1">
      <c r="B276" s="100"/>
      <c r="C276" s="206" t="s">
        <v>1163</v>
      </c>
      <c r="D276" s="206" t="s">
        <v>178</v>
      </c>
      <c r="E276" s="207" t="s">
        <v>3811</v>
      </c>
      <c r="F276" s="208" t="s">
        <v>3812</v>
      </c>
      <c r="G276" s="209" t="s">
        <v>269</v>
      </c>
      <c r="H276" s="210">
        <v>0</v>
      </c>
      <c r="I276" s="4"/>
      <c r="J276" s="211">
        <f t="shared" si="80"/>
        <v>0</v>
      </c>
      <c r="K276" s="208" t="s">
        <v>3</v>
      </c>
      <c r="L276" s="100"/>
      <c r="M276" s="212" t="s">
        <v>3</v>
      </c>
      <c r="N276" s="163" t="s">
        <v>42</v>
      </c>
      <c r="P276" s="164">
        <f t="shared" si="81"/>
        <v>0</v>
      </c>
      <c r="Q276" s="164">
        <v>0</v>
      </c>
      <c r="R276" s="164">
        <f t="shared" si="82"/>
        <v>0</v>
      </c>
      <c r="S276" s="164">
        <v>0</v>
      </c>
      <c r="T276" s="165">
        <f t="shared" si="83"/>
        <v>0</v>
      </c>
      <c r="AR276" s="166" t="s">
        <v>183</v>
      </c>
      <c r="AT276" s="166" t="s">
        <v>178</v>
      </c>
      <c r="AU276" s="166" t="s">
        <v>195</v>
      </c>
      <c r="AY276" s="92" t="s">
        <v>176</v>
      </c>
      <c r="BE276" s="167">
        <f t="shared" si="84"/>
        <v>0</v>
      </c>
      <c r="BF276" s="167">
        <f t="shared" si="85"/>
        <v>0</v>
      </c>
      <c r="BG276" s="167">
        <f t="shared" si="86"/>
        <v>0</v>
      </c>
      <c r="BH276" s="167">
        <f t="shared" si="87"/>
        <v>0</v>
      </c>
      <c r="BI276" s="167">
        <f t="shared" si="88"/>
        <v>0</v>
      </c>
      <c r="BJ276" s="92" t="s">
        <v>15</v>
      </c>
      <c r="BK276" s="167">
        <f t="shared" si="89"/>
        <v>0</v>
      </c>
      <c r="BL276" s="92" t="s">
        <v>183</v>
      </c>
      <c r="BM276" s="166" t="s">
        <v>3971</v>
      </c>
    </row>
    <row r="277" spans="2:65" s="99" customFormat="1" ht="16.5" customHeight="1">
      <c r="B277" s="100"/>
      <c r="C277" s="206" t="s">
        <v>1168</v>
      </c>
      <c r="D277" s="206" t="s">
        <v>178</v>
      </c>
      <c r="E277" s="207" t="s">
        <v>3957</v>
      </c>
      <c r="F277" s="208" t="s">
        <v>3958</v>
      </c>
      <c r="G277" s="209" t="s">
        <v>269</v>
      </c>
      <c r="H277" s="210">
        <v>0</v>
      </c>
      <c r="I277" s="4"/>
      <c r="J277" s="211">
        <f t="shared" si="80"/>
        <v>0</v>
      </c>
      <c r="K277" s="208" t="s">
        <v>3</v>
      </c>
      <c r="L277" s="100"/>
      <c r="M277" s="212" t="s">
        <v>3</v>
      </c>
      <c r="N277" s="163" t="s">
        <v>42</v>
      </c>
      <c r="P277" s="164">
        <f t="shared" si="81"/>
        <v>0</v>
      </c>
      <c r="Q277" s="164">
        <v>0</v>
      </c>
      <c r="R277" s="164">
        <f t="shared" si="82"/>
        <v>0</v>
      </c>
      <c r="S277" s="164">
        <v>0</v>
      </c>
      <c r="T277" s="165">
        <f t="shared" si="83"/>
        <v>0</v>
      </c>
      <c r="AR277" s="166" t="s">
        <v>183</v>
      </c>
      <c r="AT277" s="166" t="s">
        <v>178</v>
      </c>
      <c r="AU277" s="166" t="s">
        <v>195</v>
      </c>
      <c r="AY277" s="92" t="s">
        <v>176</v>
      </c>
      <c r="BE277" s="167">
        <f t="shared" si="84"/>
        <v>0</v>
      </c>
      <c r="BF277" s="167">
        <f t="shared" si="85"/>
        <v>0</v>
      </c>
      <c r="BG277" s="167">
        <f t="shared" si="86"/>
        <v>0</v>
      </c>
      <c r="BH277" s="167">
        <f t="shared" si="87"/>
        <v>0</v>
      </c>
      <c r="BI277" s="167">
        <f t="shared" si="88"/>
        <v>0</v>
      </c>
      <c r="BJ277" s="92" t="s">
        <v>15</v>
      </c>
      <c r="BK277" s="167">
        <f t="shared" si="89"/>
        <v>0</v>
      </c>
      <c r="BL277" s="92" t="s">
        <v>183</v>
      </c>
      <c r="BM277" s="166" t="s">
        <v>3972</v>
      </c>
    </row>
    <row r="278" spans="2:65" s="99" customFormat="1" ht="16.5" customHeight="1">
      <c r="B278" s="100"/>
      <c r="C278" s="206" t="s">
        <v>1173</v>
      </c>
      <c r="D278" s="206" t="s">
        <v>178</v>
      </c>
      <c r="E278" s="207" t="s">
        <v>3960</v>
      </c>
      <c r="F278" s="208" t="s">
        <v>3961</v>
      </c>
      <c r="G278" s="209" t="s">
        <v>2707</v>
      </c>
      <c r="H278" s="210">
        <v>0</v>
      </c>
      <c r="I278" s="4"/>
      <c r="J278" s="211">
        <f t="shared" si="80"/>
        <v>0</v>
      </c>
      <c r="K278" s="208" t="s">
        <v>3</v>
      </c>
      <c r="L278" s="100"/>
      <c r="M278" s="212" t="s">
        <v>3</v>
      </c>
      <c r="N278" s="163" t="s">
        <v>42</v>
      </c>
      <c r="P278" s="164">
        <f t="shared" si="81"/>
        <v>0</v>
      </c>
      <c r="Q278" s="164">
        <v>0</v>
      </c>
      <c r="R278" s="164">
        <f t="shared" si="82"/>
        <v>0</v>
      </c>
      <c r="S278" s="164">
        <v>0</v>
      </c>
      <c r="T278" s="165">
        <f t="shared" si="83"/>
        <v>0</v>
      </c>
      <c r="AR278" s="166" t="s">
        <v>183</v>
      </c>
      <c r="AT278" s="166" t="s">
        <v>178</v>
      </c>
      <c r="AU278" s="166" t="s">
        <v>195</v>
      </c>
      <c r="AY278" s="92" t="s">
        <v>176</v>
      </c>
      <c r="BE278" s="167">
        <f t="shared" si="84"/>
        <v>0</v>
      </c>
      <c r="BF278" s="167">
        <f t="shared" si="85"/>
        <v>0</v>
      </c>
      <c r="BG278" s="167">
        <f t="shared" si="86"/>
        <v>0</v>
      </c>
      <c r="BH278" s="167">
        <f t="shared" si="87"/>
        <v>0</v>
      </c>
      <c r="BI278" s="167">
        <f t="shared" si="88"/>
        <v>0</v>
      </c>
      <c r="BJ278" s="92" t="s">
        <v>15</v>
      </c>
      <c r="BK278" s="167">
        <f t="shared" si="89"/>
        <v>0</v>
      </c>
      <c r="BL278" s="92" t="s">
        <v>183</v>
      </c>
      <c r="BM278" s="166" t="s">
        <v>3973</v>
      </c>
    </row>
    <row r="279" spans="2:65" s="99" customFormat="1" ht="16.5" customHeight="1">
      <c r="B279" s="100"/>
      <c r="C279" s="206" t="s">
        <v>1180</v>
      </c>
      <c r="D279" s="206" t="s">
        <v>178</v>
      </c>
      <c r="E279" s="207" t="s">
        <v>3963</v>
      </c>
      <c r="F279" s="208" t="s">
        <v>3964</v>
      </c>
      <c r="G279" s="209" t="s">
        <v>269</v>
      </c>
      <c r="H279" s="210">
        <v>0</v>
      </c>
      <c r="I279" s="4"/>
      <c r="J279" s="211">
        <f t="shared" si="80"/>
        <v>0</v>
      </c>
      <c r="K279" s="208" t="s">
        <v>3</v>
      </c>
      <c r="L279" s="100"/>
      <c r="M279" s="212" t="s">
        <v>3</v>
      </c>
      <c r="N279" s="163" t="s">
        <v>42</v>
      </c>
      <c r="P279" s="164">
        <f t="shared" si="81"/>
        <v>0</v>
      </c>
      <c r="Q279" s="164">
        <v>0</v>
      </c>
      <c r="R279" s="164">
        <f t="shared" si="82"/>
        <v>0</v>
      </c>
      <c r="S279" s="164">
        <v>0</v>
      </c>
      <c r="T279" s="165">
        <f t="shared" si="83"/>
        <v>0</v>
      </c>
      <c r="AR279" s="166" t="s">
        <v>183</v>
      </c>
      <c r="AT279" s="166" t="s">
        <v>178</v>
      </c>
      <c r="AU279" s="166" t="s">
        <v>195</v>
      </c>
      <c r="AY279" s="92" t="s">
        <v>176</v>
      </c>
      <c r="BE279" s="167">
        <f t="shared" si="84"/>
        <v>0</v>
      </c>
      <c r="BF279" s="167">
        <f t="shared" si="85"/>
        <v>0</v>
      </c>
      <c r="BG279" s="167">
        <f t="shared" si="86"/>
        <v>0</v>
      </c>
      <c r="BH279" s="167">
        <f t="shared" si="87"/>
        <v>0</v>
      </c>
      <c r="BI279" s="167">
        <f t="shared" si="88"/>
        <v>0</v>
      </c>
      <c r="BJ279" s="92" t="s">
        <v>15</v>
      </c>
      <c r="BK279" s="167">
        <f t="shared" si="89"/>
        <v>0</v>
      </c>
      <c r="BL279" s="92" t="s">
        <v>183</v>
      </c>
      <c r="BM279" s="166" t="s">
        <v>3974</v>
      </c>
    </row>
    <row r="280" spans="2:65" s="99" customFormat="1" ht="16.5" customHeight="1">
      <c r="B280" s="100"/>
      <c r="C280" s="206" t="s">
        <v>1186</v>
      </c>
      <c r="D280" s="206" t="s">
        <v>178</v>
      </c>
      <c r="E280" s="207" t="s">
        <v>3966</v>
      </c>
      <c r="F280" s="208" t="s">
        <v>3967</v>
      </c>
      <c r="G280" s="209" t="s">
        <v>2707</v>
      </c>
      <c r="H280" s="210">
        <v>0</v>
      </c>
      <c r="I280" s="4"/>
      <c r="J280" s="211">
        <f t="shared" si="80"/>
        <v>0</v>
      </c>
      <c r="K280" s="208" t="s">
        <v>3</v>
      </c>
      <c r="L280" s="100"/>
      <c r="M280" s="212" t="s">
        <v>3</v>
      </c>
      <c r="N280" s="163" t="s">
        <v>42</v>
      </c>
      <c r="P280" s="164">
        <f t="shared" si="81"/>
        <v>0</v>
      </c>
      <c r="Q280" s="164">
        <v>0</v>
      </c>
      <c r="R280" s="164">
        <f t="shared" si="82"/>
        <v>0</v>
      </c>
      <c r="S280" s="164">
        <v>0</v>
      </c>
      <c r="T280" s="165">
        <f t="shared" si="83"/>
        <v>0</v>
      </c>
      <c r="AR280" s="166" t="s">
        <v>183</v>
      </c>
      <c r="AT280" s="166" t="s">
        <v>178</v>
      </c>
      <c r="AU280" s="166" t="s">
        <v>195</v>
      </c>
      <c r="AY280" s="92" t="s">
        <v>176</v>
      </c>
      <c r="BE280" s="167">
        <f t="shared" si="84"/>
        <v>0</v>
      </c>
      <c r="BF280" s="167">
        <f t="shared" si="85"/>
        <v>0</v>
      </c>
      <c r="BG280" s="167">
        <f t="shared" si="86"/>
        <v>0</v>
      </c>
      <c r="BH280" s="167">
        <f t="shared" si="87"/>
        <v>0</v>
      </c>
      <c r="BI280" s="167">
        <f t="shared" si="88"/>
        <v>0</v>
      </c>
      <c r="BJ280" s="92" t="s">
        <v>15</v>
      </c>
      <c r="BK280" s="167">
        <f t="shared" si="89"/>
        <v>0</v>
      </c>
      <c r="BL280" s="92" t="s">
        <v>183</v>
      </c>
      <c r="BM280" s="166" t="s">
        <v>3975</v>
      </c>
    </row>
    <row r="281" spans="2:65" s="99" customFormat="1" ht="16.5" customHeight="1">
      <c r="B281" s="100"/>
      <c r="C281" s="206" t="s">
        <v>1191</v>
      </c>
      <c r="D281" s="206" t="s">
        <v>178</v>
      </c>
      <c r="E281" s="207" t="s">
        <v>3969</v>
      </c>
      <c r="F281" s="208" t="s">
        <v>3828</v>
      </c>
      <c r="G281" s="209" t="s">
        <v>2707</v>
      </c>
      <c r="H281" s="210">
        <v>0</v>
      </c>
      <c r="I281" s="4"/>
      <c r="J281" s="211">
        <f t="shared" si="80"/>
        <v>0</v>
      </c>
      <c r="K281" s="208" t="s">
        <v>3</v>
      </c>
      <c r="L281" s="100"/>
      <c r="M281" s="212" t="s">
        <v>3</v>
      </c>
      <c r="N281" s="163" t="s">
        <v>42</v>
      </c>
      <c r="P281" s="164">
        <f t="shared" si="81"/>
        <v>0</v>
      </c>
      <c r="Q281" s="164">
        <v>0</v>
      </c>
      <c r="R281" s="164">
        <f t="shared" si="82"/>
        <v>0</v>
      </c>
      <c r="S281" s="164">
        <v>0</v>
      </c>
      <c r="T281" s="165">
        <f t="shared" si="83"/>
        <v>0</v>
      </c>
      <c r="AR281" s="166" t="s">
        <v>183</v>
      </c>
      <c r="AT281" s="166" t="s">
        <v>178</v>
      </c>
      <c r="AU281" s="166" t="s">
        <v>195</v>
      </c>
      <c r="AY281" s="92" t="s">
        <v>176</v>
      </c>
      <c r="BE281" s="167">
        <f t="shared" si="84"/>
        <v>0</v>
      </c>
      <c r="BF281" s="167">
        <f t="shared" si="85"/>
        <v>0</v>
      </c>
      <c r="BG281" s="167">
        <f t="shared" si="86"/>
        <v>0</v>
      </c>
      <c r="BH281" s="167">
        <f t="shared" si="87"/>
        <v>0</v>
      </c>
      <c r="BI281" s="167">
        <f t="shared" si="88"/>
        <v>0</v>
      </c>
      <c r="BJ281" s="92" t="s">
        <v>15</v>
      </c>
      <c r="BK281" s="167">
        <f t="shared" si="89"/>
        <v>0</v>
      </c>
      <c r="BL281" s="92" t="s">
        <v>183</v>
      </c>
      <c r="BM281" s="166" t="s">
        <v>3976</v>
      </c>
    </row>
    <row r="282" spans="2:65" s="99" customFormat="1" ht="24.2" customHeight="1">
      <c r="B282" s="100"/>
      <c r="C282" s="206" t="s">
        <v>1196</v>
      </c>
      <c r="D282" s="206" t="s">
        <v>178</v>
      </c>
      <c r="E282" s="207" t="s">
        <v>3783</v>
      </c>
      <c r="F282" s="208" t="s">
        <v>3784</v>
      </c>
      <c r="G282" s="209" t="s">
        <v>269</v>
      </c>
      <c r="H282" s="210">
        <v>360</v>
      </c>
      <c r="I282" s="4"/>
      <c r="J282" s="211">
        <f t="shared" si="80"/>
        <v>0</v>
      </c>
      <c r="K282" s="208" t="s">
        <v>3</v>
      </c>
      <c r="L282" s="100"/>
      <c r="M282" s="212" t="s">
        <v>3</v>
      </c>
      <c r="N282" s="163" t="s">
        <v>42</v>
      </c>
      <c r="P282" s="164">
        <f t="shared" si="81"/>
        <v>0</v>
      </c>
      <c r="Q282" s="164">
        <v>0</v>
      </c>
      <c r="R282" s="164">
        <f t="shared" si="82"/>
        <v>0</v>
      </c>
      <c r="S282" s="164">
        <v>0</v>
      </c>
      <c r="T282" s="165">
        <f t="shared" si="83"/>
        <v>0</v>
      </c>
      <c r="AR282" s="166" t="s">
        <v>183</v>
      </c>
      <c r="AT282" s="166" t="s">
        <v>178</v>
      </c>
      <c r="AU282" s="166" t="s">
        <v>195</v>
      </c>
      <c r="AY282" s="92" t="s">
        <v>176</v>
      </c>
      <c r="BE282" s="167">
        <f t="shared" si="84"/>
        <v>0</v>
      </c>
      <c r="BF282" s="167">
        <f t="shared" si="85"/>
        <v>0</v>
      </c>
      <c r="BG282" s="167">
        <f t="shared" si="86"/>
        <v>0</v>
      </c>
      <c r="BH282" s="167">
        <f t="shared" si="87"/>
        <v>0</v>
      </c>
      <c r="BI282" s="167">
        <f t="shared" si="88"/>
        <v>0</v>
      </c>
      <c r="BJ282" s="92" t="s">
        <v>15</v>
      </c>
      <c r="BK282" s="167">
        <f t="shared" si="89"/>
        <v>0</v>
      </c>
      <c r="BL282" s="92" t="s">
        <v>183</v>
      </c>
      <c r="BM282" s="166" t="s">
        <v>3977</v>
      </c>
    </row>
    <row r="283" spans="2:63" s="151" customFormat="1" ht="20.85" customHeight="1">
      <c r="B283" s="152"/>
      <c r="D283" s="153" t="s">
        <v>70</v>
      </c>
      <c r="E283" s="161" t="s">
        <v>340</v>
      </c>
      <c r="F283" s="161" t="s">
        <v>3978</v>
      </c>
      <c r="I283" s="3"/>
      <c r="J283" s="162">
        <f>BK283</f>
        <v>0</v>
      </c>
      <c r="L283" s="152"/>
      <c r="M283" s="156"/>
      <c r="P283" s="157">
        <f>SUM(P284:P286)</f>
        <v>0</v>
      </c>
      <c r="R283" s="157">
        <f>SUM(R284:R286)</f>
        <v>0</v>
      </c>
      <c r="T283" s="158">
        <f>SUM(T284:T286)</f>
        <v>0</v>
      </c>
      <c r="AR283" s="153" t="s">
        <v>15</v>
      </c>
      <c r="AT283" s="159" t="s">
        <v>70</v>
      </c>
      <c r="AU283" s="159" t="s">
        <v>79</v>
      </c>
      <c r="AY283" s="153" t="s">
        <v>176</v>
      </c>
      <c r="BK283" s="160">
        <f>SUM(BK284:BK286)</f>
        <v>0</v>
      </c>
    </row>
    <row r="284" spans="2:65" s="99" customFormat="1" ht="16.5" customHeight="1">
      <c r="B284" s="100"/>
      <c r="C284" s="206" t="s">
        <v>1201</v>
      </c>
      <c r="D284" s="206" t="s">
        <v>178</v>
      </c>
      <c r="E284" s="207" t="s">
        <v>3979</v>
      </c>
      <c r="F284" s="208" t="s">
        <v>3980</v>
      </c>
      <c r="G284" s="209" t="s">
        <v>269</v>
      </c>
      <c r="H284" s="210">
        <v>500</v>
      </c>
      <c r="I284" s="4"/>
      <c r="J284" s="211">
        <f>ROUND(I284*H284,2)</f>
        <v>0</v>
      </c>
      <c r="K284" s="208" t="s">
        <v>3</v>
      </c>
      <c r="L284" s="100"/>
      <c r="M284" s="212" t="s">
        <v>3</v>
      </c>
      <c r="N284" s="163" t="s">
        <v>42</v>
      </c>
      <c r="P284" s="164">
        <f>O284*H284</f>
        <v>0</v>
      </c>
      <c r="Q284" s="164">
        <v>0</v>
      </c>
      <c r="R284" s="164">
        <f>Q284*H284</f>
        <v>0</v>
      </c>
      <c r="S284" s="164">
        <v>0</v>
      </c>
      <c r="T284" s="165">
        <f>S284*H284</f>
        <v>0</v>
      </c>
      <c r="AR284" s="166" t="s">
        <v>183</v>
      </c>
      <c r="AT284" s="166" t="s">
        <v>178</v>
      </c>
      <c r="AU284" s="166" t="s">
        <v>195</v>
      </c>
      <c r="AY284" s="92" t="s">
        <v>176</v>
      </c>
      <c r="BE284" s="167">
        <f>IF(N284="základní",J284,0)</f>
        <v>0</v>
      </c>
      <c r="BF284" s="167">
        <f>IF(N284="snížená",J284,0)</f>
        <v>0</v>
      </c>
      <c r="BG284" s="167">
        <f>IF(N284="zákl. přenesená",J284,0)</f>
        <v>0</v>
      </c>
      <c r="BH284" s="167">
        <f>IF(N284="sníž. přenesená",J284,0)</f>
        <v>0</v>
      </c>
      <c r="BI284" s="167">
        <f>IF(N284="nulová",J284,0)</f>
        <v>0</v>
      </c>
      <c r="BJ284" s="92" t="s">
        <v>15</v>
      </c>
      <c r="BK284" s="167">
        <f>ROUND(I284*H284,2)</f>
        <v>0</v>
      </c>
      <c r="BL284" s="92" t="s">
        <v>183</v>
      </c>
      <c r="BM284" s="166" t="s">
        <v>3981</v>
      </c>
    </row>
    <row r="285" spans="2:65" s="99" customFormat="1" ht="16.5" customHeight="1">
      <c r="B285" s="100"/>
      <c r="C285" s="206" t="s">
        <v>1207</v>
      </c>
      <c r="D285" s="206" t="s">
        <v>178</v>
      </c>
      <c r="E285" s="207" t="s">
        <v>3979</v>
      </c>
      <c r="F285" s="208" t="s">
        <v>3980</v>
      </c>
      <c r="G285" s="209" t="s">
        <v>269</v>
      </c>
      <c r="H285" s="210">
        <v>0</v>
      </c>
      <c r="I285" s="4"/>
      <c r="J285" s="211">
        <f>ROUND(I285*H285,2)</f>
        <v>0</v>
      </c>
      <c r="K285" s="208" t="s">
        <v>3</v>
      </c>
      <c r="L285" s="100"/>
      <c r="M285" s="212" t="s">
        <v>3</v>
      </c>
      <c r="N285" s="163" t="s">
        <v>42</v>
      </c>
      <c r="P285" s="164">
        <f>O285*H285</f>
        <v>0</v>
      </c>
      <c r="Q285" s="164">
        <v>0</v>
      </c>
      <c r="R285" s="164">
        <f>Q285*H285</f>
        <v>0</v>
      </c>
      <c r="S285" s="164">
        <v>0</v>
      </c>
      <c r="T285" s="165">
        <f>S285*H285</f>
        <v>0</v>
      </c>
      <c r="AR285" s="166" t="s">
        <v>183</v>
      </c>
      <c r="AT285" s="166" t="s">
        <v>178</v>
      </c>
      <c r="AU285" s="166" t="s">
        <v>195</v>
      </c>
      <c r="AY285" s="92" t="s">
        <v>176</v>
      </c>
      <c r="BE285" s="167">
        <f>IF(N285="základní",J285,0)</f>
        <v>0</v>
      </c>
      <c r="BF285" s="167">
        <f>IF(N285="snížená",J285,0)</f>
        <v>0</v>
      </c>
      <c r="BG285" s="167">
        <f>IF(N285="zákl. přenesená",J285,0)</f>
        <v>0</v>
      </c>
      <c r="BH285" s="167">
        <f>IF(N285="sníž. přenesená",J285,0)</f>
        <v>0</v>
      </c>
      <c r="BI285" s="167">
        <f>IF(N285="nulová",J285,0)</f>
        <v>0</v>
      </c>
      <c r="BJ285" s="92" t="s">
        <v>15</v>
      </c>
      <c r="BK285" s="167">
        <f>ROUND(I285*H285,2)</f>
        <v>0</v>
      </c>
      <c r="BL285" s="92" t="s">
        <v>183</v>
      </c>
      <c r="BM285" s="166" t="s">
        <v>3982</v>
      </c>
    </row>
    <row r="286" spans="2:65" s="99" customFormat="1" ht="37.9" customHeight="1">
      <c r="B286" s="100"/>
      <c r="C286" s="206" t="s">
        <v>1213</v>
      </c>
      <c r="D286" s="206" t="s">
        <v>178</v>
      </c>
      <c r="E286" s="207" t="s">
        <v>3983</v>
      </c>
      <c r="F286" s="208" t="s">
        <v>3984</v>
      </c>
      <c r="G286" s="209" t="s">
        <v>269</v>
      </c>
      <c r="H286" s="210">
        <v>730</v>
      </c>
      <c r="I286" s="4"/>
      <c r="J286" s="211">
        <f>ROUND(I286*H286,2)</f>
        <v>0</v>
      </c>
      <c r="K286" s="208" t="s">
        <v>3</v>
      </c>
      <c r="L286" s="100"/>
      <c r="M286" s="212" t="s">
        <v>3</v>
      </c>
      <c r="N286" s="163" t="s">
        <v>42</v>
      </c>
      <c r="P286" s="164">
        <f>O286*H286</f>
        <v>0</v>
      </c>
      <c r="Q286" s="164">
        <v>0</v>
      </c>
      <c r="R286" s="164">
        <f>Q286*H286</f>
        <v>0</v>
      </c>
      <c r="S286" s="164">
        <v>0</v>
      </c>
      <c r="T286" s="165">
        <f>S286*H286</f>
        <v>0</v>
      </c>
      <c r="AR286" s="166" t="s">
        <v>183</v>
      </c>
      <c r="AT286" s="166" t="s">
        <v>178</v>
      </c>
      <c r="AU286" s="166" t="s">
        <v>195</v>
      </c>
      <c r="AY286" s="92" t="s">
        <v>176</v>
      </c>
      <c r="BE286" s="167">
        <f>IF(N286="základní",J286,0)</f>
        <v>0</v>
      </c>
      <c r="BF286" s="167">
        <f>IF(N286="snížená",J286,0)</f>
        <v>0</v>
      </c>
      <c r="BG286" s="167">
        <f>IF(N286="zákl. přenesená",J286,0)</f>
        <v>0</v>
      </c>
      <c r="BH286" s="167">
        <f>IF(N286="sníž. přenesená",J286,0)</f>
        <v>0</v>
      </c>
      <c r="BI286" s="167">
        <f>IF(N286="nulová",J286,0)</f>
        <v>0</v>
      </c>
      <c r="BJ286" s="92" t="s">
        <v>15</v>
      </c>
      <c r="BK286" s="167">
        <f>ROUND(I286*H286,2)</f>
        <v>0</v>
      </c>
      <c r="BL286" s="92" t="s">
        <v>183</v>
      </c>
      <c r="BM286" s="166" t="s">
        <v>3985</v>
      </c>
    </row>
    <row r="287" spans="2:63" s="151" customFormat="1" ht="20.85" customHeight="1">
      <c r="B287" s="152"/>
      <c r="D287" s="153" t="s">
        <v>70</v>
      </c>
      <c r="E287" s="161" t="s">
        <v>346</v>
      </c>
      <c r="F287" s="161" t="s">
        <v>3986</v>
      </c>
      <c r="I287" s="3"/>
      <c r="J287" s="162">
        <f>BK287</f>
        <v>0</v>
      </c>
      <c r="L287" s="152"/>
      <c r="M287" s="156"/>
      <c r="P287" s="157">
        <f>SUM(P288:P289)</f>
        <v>0</v>
      </c>
      <c r="R287" s="157">
        <f>SUM(R288:R289)</f>
        <v>0</v>
      </c>
      <c r="T287" s="158">
        <f>SUM(T288:T289)</f>
        <v>0</v>
      </c>
      <c r="AR287" s="153" t="s">
        <v>15</v>
      </c>
      <c r="AT287" s="159" t="s">
        <v>70</v>
      </c>
      <c r="AU287" s="159" t="s">
        <v>79</v>
      </c>
      <c r="AY287" s="153" t="s">
        <v>176</v>
      </c>
      <c r="BK287" s="160">
        <f>SUM(BK288:BK289)</f>
        <v>0</v>
      </c>
    </row>
    <row r="288" spans="2:65" s="99" customFormat="1" ht="16.5" customHeight="1">
      <c r="B288" s="100"/>
      <c r="C288" s="206" t="s">
        <v>1217</v>
      </c>
      <c r="D288" s="206" t="s">
        <v>178</v>
      </c>
      <c r="E288" s="207" t="s">
        <v>3987</v>
      </c>
      <c r="F288" s="208" t="s">
        <v>3988</v>
      </c>
      <c r="G288" s="209" t="s">
        <v>269</v>
      </c>
      <c r="H288" s="210">
        <v>700</v>
      </c>
      <c r="I288" s="4"/>
      <c r="J288" s="211">
        <f>ROUND(I288*H288,2)</f>
        <v>0</v>
      </c>
      <c r="K288" s="208" t="s">
        <v>3</v>
      </c>
      <c r="L288" s="100"/>
      <c r="M288" s="212" t="s">
        <v>3</v>
      </c>
      <c r="N288" s="163" t="s">
        <v>42</v>
      </c>
      <c r="P288" s="164">
        <f>O288*H288</f>
        <v>0</v>
      </c>
      <c r="Q288" s="164">
        <v>0</v>
      </c>
      <c r="R288" s="164">
        <f>Q288*H288</f>
        <v>0</v>
      </c>
      <c r="S288" s="164">
        <v>0</v>
      </c>
      <c r="T288" s="165">
        <f>S288*H288</f>
        <v>0</v>
      </c>
      <c r="AR288" s="166" t="s">
        <v>183</v>
      </c>
      <c r="AT288" s="166" t="s">
        <v>178</v>
      </c>
      <c r="AU288" s="166" t="s">
        <v>195</v>
      </c>
      <c r="AY288" s="92" t="s">
        <v>176</v>
      </c>
      <c r="BE288" s="167">
        <f>IF(N288="základní",J288,0)</f>
        <v>0</v>
      </c>
      <c r="BF288" s="167">
        <f>IF(N288="snížená",J288,0)</f>
        <v>0</v>
      </c>
      <c r="BG288" s="167">
        <f>IF(N288="zákl. přenesená",J288,0)</f>
        <v>0</v>
      </c>
      <c r="BH288" s="167">
        <f>IF(N288="sníž. přenesená",J288,0)</f>
        <v>0</v>
      </c>
      <c r="BI288" s="167">
        <f>IF(N288="nulová",J288,0)</f>
        <v>0</v>
      </c>
      <c r="BJ288" s="92" t="s">
        <v>15</v>
      </c>
      <c r="BK288" s="167">
        <f>ROUND(I288*H288,2)</f>
        <v>0</v>
      </c>
      <c r="BL288" s="92" t="s">
        <v>183</v>
      </c>
      <c r="BM288" s="166" t="s">
        <v>3989</v>
      </c>
    </row>
    <row r="289" spans="2:65" s="99" customFormat="1" ht="16.5" customHeight="1">
      <c r="B289" s="100"/>
      <c r="C289" s="206" t="s">
        <v>1221</v>
      </c>
      <c r="D289" s="206" t="s">
        <v>178</v>
      </c>
      <c r="E289" s="207" t="s">
        <v>3987</v>
      </c>
      <c r="F289" s="208" t="s">
        <v>3988</v>
      </c>
      <c r="G289" s="209" t="s">
        <v>269</v>
      </c>
      <c r="H289" s="210">
        <v>0</v>
      </c>
      <c r="I289" s="4"/>
      <c r="J289" s="211">
        <f>ROUND(I289*H289,2)</f>
        <v>0</v>
      </c>
      <c r="K289" s="208" t="s">
        <v>3</v>
      </c>
      <c r="L289" s="100"/>
      <c r="M289" s="212" t="s">
        <v>3</v>
      </c>
      <c r="N289" s="163" t="s">
        <v>42</v>
      </c>
      <c r="P289" s="164">
        <f>O289*H289</f>
        <v>0</v>
      </c>
      <c r="Q289" s="164">
        <v>0</v>
      </c>
      <c r="R289" s="164">
        <f>Q289*H289</f>
        <v>0</v>
      </c>
      <c r="S289" s="164">
        <v>0</v>
      </c>
      <c r="T289" s="165">
        <f>S289*H289</f>
        <v>0</v>
      </c>
      <c r="AR289" s="166" t="s">
        <v>183</v>
      </c>
      <c r="AT289" s="166" t="s">
        <v>178</v>
      </c>
      <c r="AU289" s="166" t="s">
        <v>195</v>
      </c>
      <c r="AY289" s="92" t="s">
        <v>176</v>
      </c>
      <c r="BE289" s="167">
        <f>IF(N289="základní",J289,0)</f>
        <v>0</v>
      </c>
      <c r="BF289" s="167">
        <f>IF(N289="snížená",J289,0)</f>
        <v>0</v>
      </c>
      <c r="BG289" s="167">
        <f>IF(N289="zákl. přenesená",J289,0)</f>
        <v>0</v>
      </c>
      <c r="BH289" s="167">
        <f>IF(N289="sníž. přenesená",J289,0)</f>
        <v>0</v>
      </c>
      <c r="BI289" s="167">
        <f>IF(N289="nulová",J289,0)</f>
        <v>0</v>
      </c>
      <c r="BJ289" s="92" t="s">
        <v>15</v>
      </c>
      <c r="BK289" s="167">
        <f>ROUND(I289*H289,2)</f>
        <v>0</v>
      </c>
      <c r="BL289" s="92" t="s">
        <v>183</v>
      </c>
      <c r="BM289" s="166" t="s">
        <v>3990</v>
      </c>
    </row>
    <row r="290" spans="2:63" s="151" customFormat="1" ht="20.85" customHeight="1">
      <c r="B290" s="152"/>
      <c r="D290" s="153" t="s">
        <v>70</v>
      </c>
      <c r="E290" s="161" t="s">
        <v>353</v>
      </c>
      <c r="F290" s="161" t="s">
        <v>3831</v>
      </c>
      <c r="I290" s="3"/>
      <c r="J290" s="162">
        <f>BK290</f>
        <v>0</v>
      </c>
      <c r="L290" s="152"/>
      <c r="M290" s="156"/>
      <c r="P290" s="157">
        <f>SUM(P291:P300)</f>
        <v>0</v>
      </c>
      <c r="R290" s="157">
        <f>SUM(R291:R300)</f>
        <v>0</v>
      </c>
      <c r="T290" s="158">
        <f>SUM(T291:T300)</f>
        <v>0</v>
      </c>
      <c r="AR290" s="153" t="s">
        <v>15</v>
      </c>
      <c r="AT290" s="159" t="s">
        <v>70</v>
      </c>
      <c r="AU290" s="159" t="s">
        <v>79</v>
      </c>
      <c r="AY290" s="153" t="s">
        <v>176</v>
      </c>
      <c r="BK290" s="160">
        <f>SUM(BK291:BK300)</f>
        <v>0</v>
      </c>
    </row>
    <row r="291" spans="2:65" s="99" customFormat="1" ht="16.5" customHeight="1">
      <c r="B291" s="100"/>
      <c r="C291" s="206" t="s">
        <v>1225</v>
      </c>
      <c r="D291" s="206" t="s">
        <v>178</v>
      </c>
      <c r="E291" s="207" t="s">
        <v>3991</v>
      </c>
      <c r="F291" s="208" t="s">
        <v>3839</v>
      </c>
      <c r="G291" s="209" t="s">
        <v>3737</v>
      </c>
      <c r="H291" s="210">
        <v>1</v>
      </c>
      <c r="I291" s="4"/>
      <c r="J291" s="211">
        <f aca="true" t="shared" si="90" ref="J291:J300">ROUND(I291*H291,2)</f>
        <v>0</v>
      </c>
      <c r="K291" s="208" t="s">
        <v>3</v>
      </c>
      <c r="L291" s="100"/>
      <c r="M291" s="212" t="s">
        <v>3</v>
      </c>
      <c r="N291" s="163" t="s">
        <v>42</v>
      </c>
      <c r="P291" s="164">
        <f aca="true" t="shared" si="91" ref="P291:P300">O291*H291</f>
        <v>0</v>
      </c>
      <c r="Q291" s="164">
        <v>0</v>
      </c>
      <c r="R291" s="164">
        <f aca="true" t="shared" si="92" ref="R291:R300">Q291*H291</f>
        <v>0</v>
      </c>
      <c r="S291" s="164">
        <v>0</v>
      </c>
      <c r="T291" s="165">
        <f aca="true" t="shared" si="93" ref="T291:T300">S291*H291</f>
        <v>0</v>
      </c>
      <c r="AR291" s="166" t="s">
        <v>183</v>
      </c>
      <c r="AT291" s="166" t="s">
        <v>178</v>
      </c>
      <c r="AU291" s="166" t="s">
        <v>195</v>
      </c>
      <c r="AY291" s="92" t="s">
        <v>176</v>
      </c>
      <c r="BE291" s="167">
        <f aca="true" t="shared" si="94" ref="BE291:BE300">IF(N291="základní",J291,0)</f>
        <v>0</v>
      </c>
      <c r="BF291" s="167">
        <f aca="true" t="shared" si="95" ref="BF291:BF300">IF(N291="snížená",J291,0)</f>
        <v>0</v>
      </c>
      <c r="BG291" s="167">
        <f aca="true" t="shared" si="96" ref="BG291:BG300">IF(N291="zákl. přenesená",J291,0)</f>
        <v>0</v>
      </c>
      <c r="BH291" s="167">
        <f aca="true" t="shared" si="97" ref="BH291:BH300">IF(N291="sníž. přenesená",J291,0)</f>
        <v>0</v>
      </c>
      <c r="BI291" s="167">
        <f aca="true" t="shared" si="98" ref="BI291:BI300">IF(N291="nulová",J291,0)</f>
        <v>0</v>
      </c>
      <c r="BJ291" s="92" t="s">
        <v>15</v>
      </c>
      <c r="BK291" s="167">
        <f aca="true" t="shared" si="99" ref="BK291:BK300">ROUND(I291*H291,2)</f>
        <v>0</v>
      </c>
      <c r="BL291" s="92" t="s">
        <v>183</v>
      </c>
      <c r="BM291" s="166" t="s">
        <v>3992</v>
      </c>
    </row>
    <row r="292" spans="2:65" s="99" customFormat="1" ht="16.5" customHeight="1">
      <c r="B292" s="100"/>
      <c r="C292" s="206" t="s">
        <v>1229</v>
      </c>
      <c r="D292" s="206" t="s">
        <v>178</v>
      </c>
      <c r="E292" s="207" t="s">
        <v>3993</v>
      </c>
      <c r="F292" s="208" t="s">
        <v>3842</v>
      </c>
      <c r="G292" s="209" t="s">
        <v>2597</v>
      </c>
      <c r="H292" s="210">
        <v>4</v>
      </c>
      <c r="I292" s="4"/>
      <c r="J292" s="211">
        <f t="shared" si="90"/>
        <v>0</v>
      </c>
      <c r="K292" s="208" t="s">
        <v>3</v>
      </c>
      <c r="L292" s="100"/>
      <c r="M292" s="212" t="s">
        <v>3</v>
      </c>
      <c r="N292" s="163" t="s">
        <v>42</v>
      </c>
      <c r="P292" s="164">
        <f t="shared" si="91"/>
        <v>0</v>
      </c>
      <c r="Q292" s="164">
        <v>0</v>
      </c>
      <c r="R292" s="164">
        <f t="shared" si="92"/>
        <v>0</v>
      </c>
      <c r="S292" s="164">
        <v>0</v>
      </c>
      <c r="T292" s="165">
        <f t="shared" si="93"/>
        <v>0</v>
      </c>
      <c r="AR292" s="166" t="s">
        <v>183</v>
      </c>
      <c r="AT292" s="166" t="s">
        <v>178</v>
      </c>
      <c r="AU292" s="166" t="s">
        <v>195</v>
      </c>
      <c r="AY292" s="92" t="s">
        <v>176</v>
      </c>
      <c r="BE292" s="167">
        <f t="shared" si="94"/>
        <v>0</v>
      </c>
      <c r="BF292" s="167">
        <f t="shared" si="95"/>
        <v>0</v>
      </c>
      <c r="BG292" s="167">
        <f t="shared" si="96"/>
        <v>0</v>
      </c>
      <c r="BH292" s="167">
        <f t="shared" si="97"/>
        <v>0</v>
      </c>
      <c r="BI292" s="167">
        <f t="shared" si="98"/>
        <v>0</v>
      </c>
      <c r="BJ292" s="92" t="s">
        <v>15</v>
      </c>
      <c r="BK292" s="167">
        <f t="shared" si="99"/>
        <v>0</v>
      </c>
      <c r="BL292" s="92" t="s">
        <v>183</v>
      </c>
      <c r="BM292" s="166" t="s">
        <v>3994</v>
      </c>
    </row>
    <row r="293" spans="2:65" s="99" customFormat="1" ht="16.5" customHeight="1">
      <c r="B293" s="100"/>
      <c r="C293" s="206" t="s">
        <v>1234</v>
      </c>
      <c r="D293" s="206" t="s">
        <v>178</v>
      </c>
      <c r="E293" s="207" t="s">
        <v>3844</v>
      </c>
      <c r="F293" s="208" t="s">
        <v>3845</v>
      </c>
      <c r="G293" s="209" t="s">
        <v>2597</v>
      </c>
      <c r="H293" s="210">
        <v>4</v>
      </c>
      <c r="I293" s="4"/>
      <c r="J293" s="211">
        <f t="shared" si="90"/>
        <v>0</v>
      </c>
      <c r="K293" s="208" t="s">
        <v>3</v>
      </c>
      <c r="L293" s="100"/>
      <c r="M293" s="212" t="s">
        <v>3</v>
      </c>
      <c r="N293" s="163" t="s">
        <v>42</v>
      </c>
      <c r="P293" s="164">
        <f t="shared" si="91"/>
        <v>0</v>
      </c>
      <c r="Q293" s="164">
        <v>0</v>
      </c>
      <c r="R293" s="164">
        <f t="shared" si="92"/>
        <v>0</v>
      </c>
      <c r="S293" s="164">
        <v>0</v>
      </c>
      <c r="T293" s="165">
        <f t="shared" si="93"/>
        <v>0</v>
      </c>
      <c r="AR293" s="166" t="s">
        <v>183</v>
      </c>
      <c r="AT293" s="166" t="s">
        <v>178</v>
      </c>
      <c r="AU293" s="166" t="s">
        <v>195</v>
      </c>
      <c r="AY293" s="92" t="s">
        <v>176</v>
      </c>
      <c r="BE293" s="167">
        <f t="shared" si="94"/>
        <v>0</v>
      </c>
      <c r="BF293" s="167">
        <f t="shared" si="95"/>
        <v>0</v>
      </c>
      <c r="BG293" s="167">
        <f t="shared" si="96"/>
        <v>0</v>
      </c>
      <c r="BH293" s="167">
        <f t="shared" si="97"/>
        <v>0</v>
      </c>
      <c r="BI293" s="167">
        <f t="shared" si="98"/>
        <v>0</v>
      </c>
      <c r="BJ293" s="92" t="s">
        <v>15</v>
      </c>
      <c r="BK293" s="167">
        <f t="shared" si="99"/>
        <v>0</v>
      </c>
      <c r="BL293" s="92" t="s">
        <v>183</v>
      </c>
      <c r="BM293" s="166" t="s">
        <v>3995</v>
      </c>
    </row>
    <row r="294" spans="2:65" s="99" customFormat="1" ht="16.5" customHeight="1">
      <c r="B294" s="100"/>
      <c r="C294" s="206" t="s">
        <v>1239</v>
      </c>
      <c r="D294" s="206" t="s">
        <v>178</v>
      </c>
      <c r="E294" s="207" t="s">
        <v>3996</v>
      </c>
      <c r="F294" s="208" t="s">
        <v>3997</v>
      </c>
      <c r="G294" s="209" t="s">
        <v>3998</v>
      </c>
      <c r="H294" s="210">
        <v>1</v>
      </c>
      <c r="I294" s="4"/>
      <c r="J294" s="211">
        <f t="shared" si="90"/>
        <v>0</v>
      </c>
      <c r="K294" s="208" t="s">
        <v>3</v>
      </c>
      <c r="L294" s="100"/>
      <c r="M294" s="212" t="s">
        <v>3</v>
      </c>
      <c r="N294" s="163" t="s">
        <v>42</v>
      </c>
      <c r="P294" s="164">
        <f t="shared" si="91"/>
        <v>0</v>
      </c>
      <c r="Q294" s="164">
        <v>0</v>
      </c>
      <c r="R294" s="164">
        <f t="shared" si="92"/>
        <v>0</v>
      </c>
      <c r="S294" s="164">
        <v>0</v>
      </c>
      <c r="T294" s="165">
        <f t="shared" si="93"/>
        <v>0</v>
      </c>
      <c r="AR294" s="166" t="s">
        <v>183</v>
      </c>
      <c r="AT294" s="166" t="s">
        <v>178</v>
      </c>
      <c r="AU294" s="166" t="s">
        <v>195</v>
      </c>
      <c r="AY294" s="92" t="s">
        <v>176</v>
      </c>
      <c r="BE294" s="167">
        <f t="shared" si="94"/>
        <v>0</v>
      </c>
      <c r="BF294" s="167">
        <f t="shared" si="95"/>
        <v>0</v>
      </c>
      <c r="BG294" s="167">
        <f t="shared" si="96"/>
        <v>0</v>
      </c>
      <c r="BH294" s="167">
        <f t="shared" si="97"/>
        <v>0</v>
      </c>
      <c r="BI294" s="167">
        <f t="shared" si="98"/>
        <v>0</v>
      </c>
      <c r="BJ294" s="92" t="s">
        <v>15</v>
      </c>
      <c r="BK294" s="167">
        <f t="shared" si="99"/>
        <v>0</v>
      </c>
      <c r="BL294" s="92" t="s">
        <v>183</v>
      </c>
      <c r="BM294" s="166" t="s">
        <v>3999</v>
      </c>
    </row>
    <row r="295" spans="2:65" s="99" customFormat="1" ht="16.5" customHeight="1">
      <c r="B295" s="100"/>
      <c r="C295" s="206" t="s">
        <v>1247</v>
      </c>
      <c r="D295" s="206" t="s">
        <v>178</v>
      </c>
      <c r="E295" s="207" t="s">
        <v>4000</v>
      </c>
      <c r="F295" s="208" t="s">
        <v>3839</v>
      </c>
      <c r="G295" s="209" t="s">
        <v>3737</v>
      </c>
      <c r="H295" s="210">
        <v>1</v>
      </c>
      <c r="I295" s="4"/>
      <c r="J295" s="211">
        <f t="shared" si="90"/>
        <v>0</v>
      </c>
      <c r="K295" s="208" t="s">
        <v>3</v>
      </c>
      <c r="L295" s="100"/>
      <c r="M295" s="212" t="s">
        <v>3</v>
      </c>
      <c r="N295" s="163" t="s">
        <v>42</v>
      </c>
      <c r="P295" s="164">
        <f t="shared" si="91"/>
        <v>0</v>
      </c>
      <c r="Q295" s="164">
        <v>0</v>
      </c>
      <c r="R295" s="164">
        <f t="shared" si="92"/>
        <v>0</v>
      </c>
      <c r="S295" s="164">
        <v>0</v>
      </c>
      <c r="T295" s="165">
        <f t="shared" si="93"/>
        <v>0</v>
      </c>
      <c r="AR295" s="166" t="s">
        <v>183</v>
      </c>
      <c r="AT295" s="166" t="s">
        <v>178</v>
      </c>
      <c r="AU295" s="166" t="s">
        <v>195</v>
      </c>
      <c r="AY295" s="92" t="s">
        <v>176</v>
      </c>
      <c r="BE295" s="167">
        <f t="shared" si="94"/>
        <v>0</v>
      </c>
      <c r="BF295" s="167">
        <f t="shared" si="95"/>
        <v>0</v>
      </c>
      <c r="BG295" s="167">
        <f t="shared" si="96"/>
        <v>0</v>
      </c>
      <c r="BH295" s="167">
        <f t="shared" si="97"/>
        <v>0</v>
      </c>
      <c r="BI295" s="167">
        <f t="shared" si="98"/>
        <v>0</v>
      </c>
      <c r="BJ295" s="92" t="s">
        <v>15</v>
      </c>
      <c r="BK295" s="167">
        <f t="shared" si="99"/>
        <v>0</v>
      </c>
      <c r="BL295" s="92" t="s">
        <v>183</v>
      </c>
      <c r="BM295" s="166" t="s">
        <v>4001</v>
      </c>
    </row>
    <row r="296" spans="2:65" s="99" customFormat="1" ht="16.5" customHeight="1">
      <c r="B296" s="100"/>
      <c r="C296" s="206" t="s">
        <v>1252</v>
      </c>
      <c r="D296" s="206" t="s">
        <v>178</v>
      </c>
      <c r="E296" s="207" t="s">
        <v>3993</v>
      </c>
      <c r="F296" s="208" t="s">
        <v>3842</v>
      </c>
      <c r="G296" s="209" t="s">
        <v>2597</v>
      </c>
      <c r="H296" s="210">
        <v>2</v>
      </c>
      <c r="I296" s="4"/>
      <c r="J296" s="211">
        <f t="shared" si="90"/>
        <v>0</v>
      </c>
      <c r="K296" s="208" t="s">
        <v>3</v>
      </c>
      <c r="L296" s="100"/>
      <c r="M296" s="212" t="s">
        <v>3</v>
      </c>
      <c r="N296" s="163" t="s">
        <v>42</v>
      </c>
      <c r="P296" s="164">
        <f t="shared" si="91"/>
        <v>0</v>
      </c>
      <c r="Q296" s="164">
        <v>0</v>
      </c>
      <c r="R296" s="164">
        <f t="shared" si="92"/>
        <v>0</v>
      </c>
      <c r="S296" s="164">
        <v>0</v>
      </c>
      <c r="T296" s="165">
        <f t="shared" si="93"/>
        <v>0</v>
      </c>
      <c r="AR296" s="166" t="s">
        <v>183</v>
      </c>
      <c r="AT296" s="166" t="s">
        <v>178</v>
      </c>
      <c r="AU296" s="166" t="s">
        <v>195</v>
      </c>
      <c r="AY296" s="92" t="s">
        <v>176</v>
      </c>
      <c r="BE296" s="167">
        <f t="shared" si="94"/>
        <v>0</v>
      </c>
      <c r="BF296" s="167">
        <f t="shared" si="95"/>
        <v>0</v>
      </c>
      <c r="BG296" s="167">
        <f t="shared" si="96"/>
        <v>0</v>
      </c>
      <c r="BH296" s="167">
        <f t="shared" si="97"/>
        <v>0</v>
      </c>
      <c r="BI296" s="167">
        <f t="shared" si="98"/>
        <v>0</v>
      </c>
      <c r="BJ296" s="92" t="s">
        <v>15</v>
      </c>
      <c r="BK296" s="167">
        <f t="shared" si="99"/>
        <v>0</v>
      </c>
      <c r="BL296" s="92" t="s">
        <v>183</v>
      </c>
      <c r="BM296" s="166" t="s">
        <v>4002</v>
      </c>
    </row>
    <row r="297" spans="2:65" s="99" customFormat="1" ht="16.5" customHeight="1">
      <c r="B297" s="100"/>
      <c r="C297" s="206" t="s">
        <v>1257</v>
      </c>
      <c r="D297" s="206" t="s">
        <v>178</v>
      </c>
      <c r="E297" s="207" t="s">
        <v>3844</v>
      </c>
      <c r="F297" s="208" t="s">
        <v>3845</v>
      </c>
      <c r="G297" s="209" t="s">
        <v>2597</v>
      </c>
      <c r="H297" s="210">
        <v>2</v>
      </c>
      <c r="I297" s="4"/>
      <c r="J297" s="211">
        <f t="shared" si="90"/>
        <v>0</v>
      </c>
      <c r="K297" s="208" t="s">
        <v>3</v>
      </c>
      <c r="L297" s="100"/>
      <c r="M297" s="212" t="s">
        <v>3</v>
      </c>
      <c r="N297" s="163" t="s">
        <v>42</v>
      </c>
      <c r="P297" s="164">
        <f t="shared" si="91"/>
        <v>0</v>
      </c>
      <c r="Q297" s="164">
        <v>0</v>
      </c>
      <c r="R297" s="164">
        <f t="shared" si="92"/>
        <v>0</v>
      </c>
      <c r="S297" s="164">
        <v>0</v>
      </c>
      <c r="T297" s="165">
        <f t="shared" si="93"/>
        <v>0</v>
      </c>
      <c r="AR297" s="166" t="s">
        <v>183</v>
      </c>
      <c r="AT297" s="166" t="s">
        <v>178</v>
      </c>
      <c r="AU297" s="166" t="s">
        <v>195</v>
      </c>
      <c r="AY297" s="92" t="s">
        <v>176</v>
      </c>
      <c r="BE297" s="167">
        <f t="shared" si="94"/>
        <v>0</v>
      </c>
      <c r="BF297" s="167">
        <f t="shared" si="95"/>
        <v>0</v>
      </c>
      <c r="BG297" s="167">
        <f t="shared" si="96"/>
        <v>0</v>
      </c>
      <c r="BH297" s="167">
        <f t="shared" si="97"/>
        <v>0</v>
      </c>
      <c r="BI297" s="167">
        <f t="shared" si="98"/>
        <v>0</v>
      </c>
      <c r="BJ297" s="92" t="s">
        <v>15</v>
      </c>
      <c r="BK297" s="167">
        <f t="shared" si="99"/>
        <v>0</v>
      </c>
      <c r="BL297" s="92" t="s">
        <v>183</v>
      </c>
      <c r="BM297" s="166" t="s">
        <v>4003</v>
      </c>
    </row>
    <row r="298" spans="2:65" s="99" customFormat="1" ht="16.5" customHeight="1">
      <c r="B298" s="100"/>
      <c r="C298" s="206" t="s">
        <v>1263</v>
      </c>
      <c r="D298" s="206" t="s">
        <v>178</v>
      </c>
      <c r="E298" s="207" t="s">
        <v>4004</v>
      </c>
      <c r="F298" s="208" t="s">
        <v>3997</v>
      </c>
      <c r="G298" s="209" t="s">
        <v>3998</v>
      </c>
      <c r="H298" s="210">
        <v>0.4</v>
      </c>
      <c r="I298" s="4"/>
      <c r="J298" s="211">
        <f t="shared" si="90"/>
        <v>0</v>
      </c>
      <c r="K298" s="208" t="s">
        <v>3</v>
      </c>
      <c r="L298" s="100"/>
      <c r="M298" s="212" t="s">
        <v>3</v>
      </c>
      <c r="N298" s="163" t="s">
        <v>42</v>
      </c>
      <c r="P298" s="164">
        <f t="shared" si="91"/>
        <v>0</v>
      </c>
      <c r="Q298" s="164">
        <v>0</v>
      </c>
      <c r="R298" s="164">
        <f t="shared" si="92"/>
        <v>0</v>
      </c>
      <c r="S298" s="164">
        <v>0</v>
      </c>
      <c r="T298" s="165">
        <f t="shared" si="93"/>
        <v>0</v>
      </c>
      <c r="AR298" s="166" t="s">
        <v>183</v>
      </c>
      <c r="AT298" s="166" t="s">
        <v>178</v>
      </c>
      <c r="AU298" s="166" t="s">
        <v>195</v>
      </c>
      <c r="AY298" s="92" t="s">
        <v>176</v>
      </c>
      <c r="BE298" s="167">
        <f t="shared" si="94"/>
        <v>0</v>
      </c>
      <c r="BF298" s="167">
        <f t="shared" si="95"/>
        <v>0</v>
      </c>
      <c r="BG298" s="167">
        <f t="shared" si="96"/>
        <v>0</v>
      </c>
      <c r="BH298" s="167">
        <f t="shared" si="97"/>
        <v>0</v>
      </c>
      <c r="BI298" s="167">
        <f t="shared" si="98"/>
        <v>0</v>
      </c>
      <c r="BJ298" s="92" t="s">
        <v>15</v>
      </c>
      <c r="BK298" s="167">
        <f t="shared" si="99"/>
        <v>0</v>
      </c>
      <c r="BL298" s="92" t="s">
        <v>183</v>
      </c>
      <c r="BM298" s="166" t="s">
        <v>4005</v>
      </c>
    </row>
    <row r="299" spans="2:65" s="99" customFormat="1" ht="16.5" customHeight="1">
      <c r="B299" s="100"/>
      <c r="C299" s="206" t="s">
        <v>1270</v>
      </c>
      <c r="D299" s="206" t="s">
        <v>178</v>
      </c>
      <c r="E299" s="207" t="s">
        <v>4006</v>
      </c>
      <c r="F299" s="208" t="s">
        <v>3857</v>
      </c>
      <c r="G299" s="209" t="s">
        <v>437</v>
      </c>
      <c r="H299" s="210">
        <v>1</v>
      </c>
      <c r="I299" s="4"/>
      <c r="J299" s="211">
        <f t="shared" si="90"/>
        <v>0</v>
      </c>
      <c r="K299" s="208" t="s">
        <v>3</v>
      </c>
      <c r="L299" s="100"/>
      <c r="M299" s="212" t="s">
        <v>3</v>
      </c>
      <c r="N299" s="163" t="s">
        <v>42</v>
      </c>
      <c r="P299" s="164">
        <f t="shared" si="91"/>
        <v>0</v>
      </c>
      <c r="Q299" s="164">
        <v>0</v>
      </c>
      <c r="R299" s="164">
        <f t="shared" si="92"/>
        <v>0</v>
      </c>
      <c r="S299" s="164">
        <v>0</v>
      </c>
      <c r="T299" s="165">
        <f t="shared" si="93"/>
        <v>0</v>
      </c>
      <c r="AR299" s="166" t="s">
        <v>183</v>
      </c>
      <c r="AT299" s="166" t="s">
        <v>178</v>
      </c>
      <c r="AU299" s="166" t="s">
        <v>195</v>
      </c>
      <c r="AY299" s="92" t="s">
        <v>176</v>
      </c>
      <c r="BE299" s="167">
        <f t="shared" si="94"/>
        <v>0</v>
      </c>
      <c r="BF299" s="167">
        <f t="shared" si="95"/>
        <v>0</v>
      </c>
      <c r="BG299" s="167">
        <f t="shared" si="96"/>
        <v>0</v>
      </c>
      <c r="BH299" s="167">
        <f t="shared" si="97"/>
        <v>0</v>
      </c>
      <c r="BI299" s="167">
        <f t="shared" si="98"/>
        <v>0</v>
      </c>
      <c r="BJ299" s="92" t="s">
        <v>15</v>
      </c>
      <c r="BK299" s="167">
        <f t="shared" si="99"/>
        <v>0</v>
      </c>
      <c r="BL299" s="92" t="s">
        <v>183</v>
      </c>
      <c r="BM299" s="166" t="s">
        <v>4007</v>
      </c>
    </row>
    <row r="300" spans="2:65" s="99" customFormat="1" ht="16.5" customHeight="1">
      <c r="B300" s="100"/>
      <c r="C300" s="206" t="s">
        <v>1279</v>
      </c>
      <c r="D300" s="206" t="s">
        <v>178</v>
      </c>
      <c r="E300" s="207" t="s">
        <v>4008</v>
      </c>
      <c r="F300" s="208" t="s">
        <v>3860</v>
      </c>
      <c r="G300" s="209" t="s">
        <v>437</v>
      </c>
      <c r="H300" s="210">
        <v>1</v>
      </c>
      <c r="I300" s="4"/>
      <c r="J300" s="211">
        <f t="shared" si="90"/>
        <v>0</v>
      </c>
      <c r="K300" s="208" t="s">
        <v>3</v>
      </c>
      <c r="L300" s="100"/>
      <c r="M300" s="212" t="s">
        <v>3</v>
      </c>
      <c r="N300" s="163" t="s">
        <v>42</v>
      </c>
      <c r="P300" s="164">
        <f t="shared" si="91"/>
        <v>0</v>
      </c>
      <c r="Q300" s="164">
        <v>0</v>
      </c>
      <c r="R300" s="164">
        <f t="shared" si="92"/>
        <v>0</v>
      </c>
      <c r="S300" s="164">
        <v>0</v>
      </c>
      <c r="T300" s="165">
        <f t="shared" si="93"/>
        <v>0</v>
      </c>
      <c r="AR300" s="166" t="s">
        <v>183</v>
      </c>
      <c r="AT300" s="166" t="s">
        <v>178</v>
      </c>
      <c r="AU300" s="166" t="s">
        <v>195</v>
      </c>
      <c r="AY300" s="92" t="s">
        <v>176</v>
      </c>
      <c r="BE300" s="167">
        <f t="shared" si="94"/>
        <v>0</v>
      </c>
      <c r="BF300" s="167">
        <f t="shared" si="95"/>
        <v>0</v>
      </c>
      <c r="BG300" s="167">
        <f t="shared" si="96"/>
        <v>0</v>
      </c>
      <c r="BH300" s="167">
        <f t="shared" si="97"/>
        <v>0</v>
      </c>
      <c r="BI300" s="167">
        <f t="shared" si="98"/>
        <v>0</v>
      </c>
      <c r="BJ300" s="92" t="s">
        <v>15</v>
      </c>
      <c r="BK300" s="167">
        <f t="shared" si="99"/>
        <v>0</v>
      </c>
      <c r="BL300" s="92" t="s">
        <v>183</v>
      </c>
      <c r="BM300" s="166" t="s">
        <v>4009</v>
      </c>
    </row>
    <row r="301" spans="2:63" s="151" customFormat="1" ht="22.9" customHeight="1">
      <c r="B301" s="152"/>
      <c r="D301" s="153" t="s">
        <v>70</v>
      </c>
      <c r="E301" s="161" t="s">
        <v>195</v>
      </c>
      <c r="F301" s="161" t="s">
        <v>4010</v>
      </c>
      <c r="I301" s="3"/>
      <c r="J301" s="162">
        <f>BK301</f>
        <v>0</v>
      </c>
      <c r="L301" s="152"/>
      <c r="M301" s="156"/>
      <c r="P301" s="157">
        <f>P302+P346+P372+P379+P403+P425+P431</f>
        <v>0</v>
      </c>
      <c r="R301" s="157">
        <f>R302+R346+R372+R379+R403+R425+R431</f>
        <v>0</v>
      </c>
      <c r="T301" s="158">
        <f>T302+T346+T372+T379+T403+T425+T431</f>
        <v>0</v>
      </c>
      <c r="AR301" s="153" t="s">
        <v>15</v>
      </c>
      <c r="AT301" s="159" t="s">
        <v>70</v>
      </c>
      <c r="AU301" s="159" t="s">
        <v>15</v>
      </c>
      <c r="AY301" s="153" t="s">
        <v>176</v>
      </c>
      <c r="BK301" s="160">
        <f>BK302+BK346+BK372+BK379+BK403+BK425+BK431</f>
        <v>0</v>
      </c>
    </row>
    <row r="302" spans="2:63" s="151" customFormat="1" ht="20.85" customHeight="1">
      <c r="B302" s="152"/>
      <c r="D302" s="153" t="s">
        <v>70</v>
      </c>
      <c r="E302" s="161" t="s">
        <v>376</v>
      </c>
      <c r="F302" s="161" t="s">
        <v>4011</v>
      </c>
      <c r="I302" s="3"/>
      <c r="J302" s="162">
        <f>BK302</f>
        <v>0</v>
      </c>
      <c r="L302" s="152"/>
      <c r="M302" s="156"/>
      <c r="P302" s="157">
        <f>SUM(P303:P345)</f>
        <v>0</v>
      </c>
      <c r="R302" s="157">
        <f>SUM(R303:R345)</f>
        <v>0</v>
      </c>
      <c r="T302" s="158">
        <f>SUM(T303:T345)</f>
        <v>0</v>
      </c>
      <c r="AR302" s="153" t="s">
        <v>15</v>
      </c>
      <c r="AT302" s="159" t="s">
        <v>70</v>
      </c>
      <c r="AU302" s="159" t="s">
        <v>79</v>
      </c>
      <c r="AY302" s="153" t="s">
        <v>176</v>
      </c>
      <c r="BK302" s="160">
        <f>SUM(BK303:BK345)</f>
        <v>0</v>
      </c>
    </row>
    <row r="303" spans="2:65" s="99" customFormat="1" ht="16.5" customHeight="1">
      <c r="B303" s="100"/>
      <c r="C303" s="206" t="s">
        <v>1284</v>
      </c>
      <c r="D303" s="206" t="s">
        <v>178</v>
      </c>
      <c r="E303" s="207" t="s">
        <v>4012</v>
      </c>
      <c r="F303" s="208" t="s">
        <v>4013</v>
      </c>
      <c r="G303" s="209" t="s">
        <v>2707</v>
      </c>
      <c r="H303" s="210">
        <v>1</v>
      </c>
      <c r="I303" s="4"/>
      <c r="J303" s="211">
        <f aca="true" t="shared" si="100" ref="J303:J345">ROUND(I303*H303,2)</f>
        <v>0</v>
      </c>
      <c r="K303" s="208" t="s">
        <v>3</v>
      </c>
      <c r="L303" s="100"/>
      <c r="M303" s="212" t="s">
        <v>3</v>
      </c>
      <c r="N303" s="163" t="s">
        <v>42</v>
      </c>
      <c r="P303" s="164">
        <f aca="true" t="shared" si="101" ref="P303:P345">O303*H303</f>
        <v>0</v>
      </c>
      <c r="Q303" s="164">
        <v>0</v>
      </c>
      <c r="R303" s="164">
        <f aca="true" t="shared" si="102" ref="R303:R345">Q303*H303</f>
        <v>0</v>
      </c>
      <c r="S303" s="164">
        <v>0</v>
      </c>
      <c r="T303" s="165">
        <f aca="true" t="shared" si="103" ref="T303:T345">S303*H303</f>
        <v>0</v>
      </c>
      <c r="AR303" s="166" t="s">
        <v>183</v>
      </c>
      <c r="AT303" s="166" t="s">
        <v>178</v>
      </c>
      <c r="AU303" s="166" t="s">
        <v>195</v>
      </c>
      <c r="AY303" s="92" t="s">
        <v>176</v>
      </c>
      <c r="BE303" s="167">
        <f aca="true" t="shared" si="104" ref="BE303:BE345">IF(N303="základní",J303,0)</f>
        <v>0</v>
      </c>
      <c r="BF303" s="167">
        <f aca="true" t="shared" si="105" ref="BF303:BF345">IF(N303="snížená",J303,0)</f>
        <v>0</v>
      </c>
      <c r="BG303" s="167">
        <f aca="true" t="shared" si="106" ref="BG303:BG345">IF(N303="zákl. přenesená",J303,0)</f>
        <v>0</v>
      </c>
      <c r="BH303" s="167">
        <f aca="true" t="shared" si="107" ref="BH303:BH345">IF(N303="sníž. přenesená",J303,0)</f>
        <v>0</v>
      </c>
      <c r="BI303" s="167">
        <f aca="true" t="shared" si="108" ref="BI303:BI345">IF(N303="nulová",J303,0)</f>
        <v>0</v>
      </c>
      <c r="BJ303" s="92" t="s">
        <v>15</v>
      </c>
      <c r="BK303" s="167">
        <f aca="true" t="shared" si="109" ref="BK303:BK345">ROUND(I303*H303,2)</f>
        <v>0</v>
      </c>
      <c r="BL303" s="92" t="s">
        <v>183</v>
      </c>
      <c r="BM303" s="166" t="s">
        <v>4014</v>
      </c>
    </row>
    <row r="304" spans="2:65" s="99" customFormat="1" ht="16.5" customHeight="1">
      <c r="B304" s="100"/>
      <c r="C304" s="206" t="s">
        <v>1289</v>
      </c>
      <c r="D304" s="206" t="s">
        <v>178</v>
      </c>
      <c r="E304" s="207" t="s">
        <v>3866</v>
      </c>
      <c r="F304" s="208" t="s">
        <v>3867</v>
      </c>
      <c r="G304" s="209" t="s">
        <v>2707</v>
      </c>
      <c r="H304" s="210">
        <v>1</v>
      </c>
      <c r="I304" s="4"/>
      <c r="J304" s="211">
        <f t="shared" si="100"/>
        <v>0</v>
      </c>
      <c r="K304" s="208" t="s">
        <v>3</v>
      </c>
      <c r="L304" s="100"/>
      <c r="M304" s="212" t="s">
        <v>3</v>
      </c>
      <c r="N304" s="163" t="s">
        <v>42</v>
      </c>
      <c r="P304" s="164">
        <f t="shared" si="101"/>
        <v>0</v>
      </c>
      <c r="Q304" s="164">
        <v>0</v>
      </c>
      <c r="R304" s="164">
        <f t="shared" si="102"/>
        <v>0</v>
      </c>
      <c r="S304" s="164">
        <v>0</v>
      </c>
      <c r="T304" s="165">
        <f t="shared" si="103"/>
        <v>0</v>
      </c>
      <c r="AR304" s="166" t="s">
        <v>183</v>
      </c>
      <c r="AT304" s="166" t="s">
        <v>178</v>
      </c>
      <c r="AU304" s="166" t="s">
        <v>195</v>
      </c>
      <c r="AY304" s="92" t="s">
        <v>176</v>
      </c>
      <c r="BE304" s="167">
        <f t="shared" si="104"/>
        <v>0</v>
      </c>
      <c r="BF304" s="167">
        <f t="shared" si="105"/>
        <v>0</v>
      </c>
      <c r="BG304" s="167">
        <f t="shared" si="106"/>
        <v>0</v>
      </c>
      <c r="BH304" s="167">
        <f t="shared" si="107"/>
        <v>0</v>
      </c>
      <c r="BI304" s="167">
        <f t="shared" si="108"/>
        <v>0</v>
      </c>
      <c r="BJ304" s="92" t="s">
        <v>15</v>
      </c>
      <c r="BK304" s="167">
        <f t="shared" si="109"/>
        <v>0</v>
      </c>
      <c r="BL304" s="92" t="s">
        <v>183</v>
      </c>
      <c r="BM304" s="166" t="s">
        <v>4015</v>
      </c>
    </row>
    <row r="305" spans="2:65" s="99" customFormat="1" ht="16.5" customHeight="1">
      <c r="B305" s="100"/>
      <c r="C305" s="206" t="s">
        <v>1295</v>
      </c>
      <c r="D305" s="206" t="s">
        <v>178</v>
      </c>
      <c r="E305" s="207" t="s">
        <v>4016</v>
      </c>
      <c r="F305" s="208" t="s">
        <v>3870</v>
      </c>
      <c r="G305" s="209" t="s">
        <v>2707</v>
      </c>
      <c r="H305" s="210">
        <v>1</v>
      </c>
      <c r="I305" s="4"/>
      <c r="J305" s="211">
        <f t="shared" si="100"/>
        <v>0</v>
      </c>
      <c r="K305" s="208" t="s">
        <v>3</v>
      </c>
      <c r="L305" s="100"/>
      <c r="M305" s="212" t="s">
        <v>3</v>
      </c>
      <c r="N305" s="163" t="s">
        <v>42</v>
      </c>
      <c r="P305" s="164">
        <f t="shared" si="101"/>
        <v>0</v>
      </c>
      <c r="Q305" s="164">
        <v>0</v>
      </c>
      <c r="R305" s="164">
        <f t="shared" si="102"/>
        <v>0</v>
      </c>
      <c r="S305" s="164">
        <v>0</v>
      </c>
      <c r="T305" s="165">
        <f t="shared" si="103"/>
        <v>0</v>
      </c>
      <c r="AR305" s="166" t="s">
        <v>183</v>
      </c>
      <c r="AT305" s="166" t="s">
        <v>178</v>
      </c>
      <c r="AU305" s="166" t="s">
        <v>195</v>
      </c>
      <c r="AY305" s="92" t="s">
        <v>176</v>
      </c>
      <c r="BE305" s="167">
        <f t="shared" si="104"/>
        <v>0</v>
      </c>
      <c r="BF305" s="167">
        <f t="shared" si="105"/>
        <v>0</v>
      </c>
      <c r="BG305" s="167">
        <f t="shared" si="106"/>
        <v>0</v>
      </c>
      <c r="BH305" s="167">
        <f t="shared" si="107"/>
        <v>0</v>
      </c>
      <c r="BI305" s="167">
        <f t="shared" si="108"/>
        <v>0</v>
      </c>
      <c r="BJ305" s="92" t="s">
        <v>15</v>
      </c>
      <c r="BK305" s="167">
        <f t="shared" si="109"/>
        <v>0</v>
      </c>
      <c r="BL305" s="92" t="s">
        <v>183</v>
      </c>
      <c r="BM305" s="166" t="s">
        <v>4017</v>
      </c>
    </row>
    <row r="306" spans="2:65" s="99" customFormat="1" ht="16.5" customHeight="1">
      <c r="B306" s="100"/>
      <c r="C306" s="206" t="s">
        <v>1298</v>
      </c>
      <c r="D306" s="206" t="s">
        <v>178</v>
      </c>
      <c r="E306" s="207" t="s">
        <v>4018</v>
      </c>
      <c r="F306" s="208" t="s">
        <v>3873</v>
      </c>
      <c r="G306" s="209" t="s">
        <v>2707</v>
      </c>
      <c r="H306" s="210">
        <v>4</v>
      </c>
      <c r="I306" s="4"/>
      <c r="J306" s="211">
        <f t="shared" si="100"/>
        <v>0</v>
      </c>
      <c r="K306" s="208" t="s">
        <v>3</v>
      </c>
      <c r="L306" s="100"/>
      <c r="M306" s="212" t="s">
        <v>3</v>
      </c>
      <c r="N306" s="163" t="s">
        <v>42</v>
      </c>
      <c r="P306" s="164">
        <f t="shared" si="101"/>
        <v>0</v>
      </c>
      <c r="Q306" s="164">
        <v>0</v>
      </c>
      <c r="R306" s="164">
        <f t="shared" si="102"/>
        <v>0</v>
      </c>
      <c r="S306" s="164">
        <v>0</v>
      </c>
      <c r="T306" s="165">
        <f t="shared" si="103"/>
        <v>0</v>
      </c>
      <c r="AR306" s="166" t="s">
        <v>183</v>
      </c>
      <c r="AT306" s="166" t="s">
        <v>178</v>
      </c>
      <c r="AU306" s="166" t="s">
        <v>195</v>
      </c>
      <c r="AY306" s="92" t="s">
        <v>176</v>
      </c>
      <c r="BE306" s="167">
        <f t="shared" si="104"/>
        <v>0</v>
      </c>
      <c r="BF306" s="167">
        <f t="shared" si="105"/>
        <v>0</v>
      </c>
      <c r="BG306" s="167">
        <f t="shared" si="106"/>
        <v>0</v>
      </c>
      <c r="BH306" s="167">
        <f t="shared" si="107"/>
        <v>0</v>
      </c>
      <c r="BI306" s="167">
        <f t="shared" si="108"/>
        <v>0</v>
      </c>
      <c r="BJ306" s="92" t="s">
        <v>15</v>
      </c>
      <c r="BK306" s="167">
        <f t="shared" si="109"/>
        <v>0</v>
      </c>
      <c r="BL306" s="92" t="s">
        <v>183</v>
      </c>
      <c r="BM306" s="166" t="s">
        <v>4019</v>
      </c>
    </row>
    <row r="307" spans="2:65" s="99" customFormat="1" ht="16.5" customHeight="1">
      <c r="B307" s="100"/>
      <c r="C307" s="206" t="s">
        <v>1305</v>
      </c>
      <c r="D307" s="206" t="s">
        <v>178</v>
      </c>
      <c r="E307" s="207" t="s">
        <v>4020</v>
      </c>
      <c r="F307" s="208" t="s">
        <v>4021</v>
      </c>
      <c r="G307" s="209" t="s">
        <v>2707</v>
      </c>
      <c r="H307" s="210">
        <v>4</v>
      </c>
      <c r="I307" s="4"/>
      <c r="J307" s="211">
        <f t="shared" si="100"/>
        <v>0</v>
      </c>
      <c r="K307" s="208" t="s">
        <v>3</v>
      </c>
      <c r="L307" s="100"/>
      <c r="M307" s="212" t="s">
        <v>3</v>
      </c>
      <c r="N307" s="163" t="s">
        <v>42</v>
      </c>
      <c r="P307" s="164">
        <f t="shared" si="101"/>
        <v>0</v>
      </c>
      <c r="Q307" s="164">
        <v>0</v>
      </c>
      <c r="R307" s="164">
        <f t="shared" si="102"/>
        <v>0</v>
      </c>
      <c r="S307" s="164">
        <v>0</v>
      </c>
      <c r="T307" s="165">
        <f t="shared" si="103"/>
        <v>0</v>
      </c>
      <c r="AR307" s="166" t="s">
        <v>183</v>
      </c>
      <c r="AT307" s="166" t="s">
        <v>178</v>
      </c>
      <c r="AU307" s="166" t="s">
        <v>195</v>
      </c>
      <c r="AY307" s="92" t="s">
        <v>176</v>
      </c>
      <c r="BE307" s="167">
        <f t="shared" si="104"/>
        <v>0</v>
      </c>
      <c r="BF307" s="167">
        <f t="shared" si="105"/>
        <v>0</v>
      </c>
      <c r="BG307" s="167">
        <f t="shared" si="106"/>
        <v>0</v>
      </c>
      <c r="BH307" s="167">
        <f t="shared" si="107"/>
        <v>0</v>
      </c>
      <c r="BI307" s="167">
        <f t="shared" si="108"/>
        <v>0</v>
      </c>
      <c r="BJ307" s="92" t="s">
        <v>15</v>
      </c>
      <c r="BK307" s="167">
        <f t="shared" si="109"/>
        <v>0</v>
      </c>
      <c r="BL307" s="92" t="s">
        <v>183</v>
      </c>
      <c r="BM307" s="166" t="s">
        <v>4022</v>
      </c>
    </row>
    <row r="308" spans="2:65" s="99" customFormat="1" ht="16.5" customHeight="1">
      <c r="B308" s="100"/>
      <c r="C308" s="206" t="s">
        <v>1310</v>
      </c>
      <c r="D308" s="206" t="s">
        <v>178</v>
      </c>
      <c r="E308" s="207" t="s">
        <v>4023</v>
      </c>
      <c r="F308" s="208" t="s">
        <v>4024</v>
      </c>
      <c r="G308" s="209" t="s">
        <v>2707</v>
      </c>
      <c r="H308" s="210">
        <v>1</v>
      </c>
      <c r="I308" s="4"/>
      <c r="J308" s="211">
        <f t="shared" si="100"/>
        <v>0</v>
      </c>
      <c r="K308" s="208" t="s">
        <v>3</v>
      </c>
      <c r="L308" s="100"/>
      <c r="M308" s="212" t="s">
        <v>3</v>
      </c>
      <c r="N308" s="163" t="s">
        <v>42</v>
      </c>
      <c r="P308" s="164">
        <f t="shared" si="101"/>
        <v>0</v>
      </c>
      <c r="Q308" s="164">
        <v>0</v>
      </c>
      <c r="R308" s="164">
        <f t="shared" si="102"/>
        <v>0</v>
      </c>
      <c r="S308" s="164">
        <v>0</v>
      </c>
      <c r="T308" s="165">
        <f t="shared" si="103"/>
        <v>0</v>
      </c>
      <c r="AR308" s="166" t="s">
        <v>183</v>
      </c>
      <c r="AT308" s="166" t="s">
        <v>178</v>
      </c>
      <c r="AU308" s="166" t="s">
        <v>195</v>
      </c>
      <c r="AY308" s="92" t="s">
        <v>176</v>
      </c>
      <c r="BE308" s="167">
        <f t="shared" si="104"/>
        <v>0</v>
      </c>
      <c r="BF308" s="167">
        <f t="shared" si="105"/>
        <v>0</v>
      </c>
      <c r="BG308" s="167">
        <f t="shared" si="106"/>
        <v>0</v>
      </c>
      <c r="BH308" s="167">
        <f t="shared" si="107"/>
        <v>0</v>
      </c>
      <c r="BI308" s="167">
        <f t="shared" si="108"/>
        <v>0</v>
      </c>
      <c r="BJ308" s="92" t="s">
        <v>15</v>
      </c>
      <c r="BK308" s="167">
        <f t="shared" si="109"/>
        <v>0</v>
      </c>
      <c r="BL308" s="92" t="s">
        <v>183</v>
      </c>
      <c r="BM308" s="166" t="s">
        <v>4025</v>
      </c>
    </row>
    <row r="309" spans="2:65" s="99" customFormat="1" ht="16.5" customHeight="1">
      <c r="B309" s="100"/>
      <c r="C309" s="206" t="s">
        <v>1316</v>
      </c>
      <c r="D309" s="206" t="s">
        <v>178</v>
      </c>
      <c r="E309" s="207" t="s">
        <v>4023</v>
      </c>
      <c r="F309" s="208" t="s">
        <v>4024</v>
      </c>
      <c r="G309" s="209" t="s">
        <v>2707</v>
      </c>
      <c r="H309" s="210">
        <v>0</v>
      </c>
      <c r="I309" s="4"/>
      <c r="J309" s="211">
        <f t="shared" si="100"/>
        <v>0</v>
      </c>
      <c r="K309" s="208" t="s">
        <v>3</v>
      </c>
      <c r="L309" s="100"/>
      <c r="M309" s="212" t="s">
        <v>3</v>
      </c>
      <c r="N309" s="163" t="s">
        <v>42</v>
      </c>
      <c r="P309" s="164">
        <f t="shared" si="101"/>
        <v>0</v>
      </c>
      <c r="Q309" s="164">
        <v>0</v>
      </c>
      <c r="R309" s="164">
        <f t="shared" si="102"/>
        <v>0</v>
      </c>
      <c r="S309" s="164">
        <v>0</v>
      </c>
      <c r="T309" s="165">
        <f t="shared" si="103"/>
        <v>0</v>
      </c>
      <c r="AR309" s="166" t="s">
        <v>183</v>
      </c>
      <c r="AT309" s="166" t="s">
        <v>178</v>
      </c>
      <c r="AU309" s="166" t="s">
        <v>195</v>
      </c>
      <c r="AY309" s="92" t="s">
        <v>176</v>
      </c>
      <c r="BE309" s="167">
        <f t="shared" si="104"/>
        <v>0</v>
      </c>
      <c r="BF309" s="167">
        <f t="shared" si="105"/>
        <v>0</v>
      </c>
      <c r="BG309" s="167">
        <f t="shared" si="106"/>
        <v>0</v>
      </c>
      <c r="BH309" s="167">
        <f t="shared" si="107"/>
        <v>0</v>
      </c>
      <c r="BI309" s="167">
        <f t="shared" si="108"/>
        <v>0</v>
      </c>
      <c r="BJ309" s="92" t="s">
        <v>15</v>
      </c>
      <c r="BK309" s="167">
        <f t="shared" si="109"/>
        <v>0</v>
      </c>
      <c r="BL309" s="92" t="s">
        <v>183</v>
      </c>
      <c r="BM309" s="166" t="s">
        <v>4026</v>
      </c>
    </row>
    <row r="310" spans="2:65" s="99" customFormat="1" ht="21.75" customHeight="1">
      <c r="B310" s="100"/>
      <c r="C310" s="206" t="s">
        <v>1319</v>
      </c>
      <c r="D310" s="206" t="s">
        <v>178</v>
      </c>
      <c r="E310" s="207" t="s">
        <v>4027</v>
      </c>
      <c r="F310" s="208" t="s">
        <v>4028</v>
      </c>
      <c r="G310" s="209" t="s">
        <v>2707</v>
      </c>
      <c r="H310" s="210">
        <v>0</v>
      </c>
      <c r="I310" s="4"/>
      <c r="J310" s="211">
        <f t="shared" si="100"/>
        <v>0</v>
      </c>
      <c r="K310" s="208" t="s">
        <v>3</v>
      </c>
      <c r="L310" s="100"/>
      <c r="M310" s="212" t="s">
        <v>3</v>
      </c>
      <c r="N310" s="163" t="s">
        <v>42</v>
      </c>
      <c r="P310" s="164">
        <f t="shared" si="101"/>
        <v>0</v>
      </c>
      <c r="Q310" s="164">
        <v>0</v>
      </c>
      <c r="R310" s="164">
        <f t="shared" si="102"/>
        <v>0</v>
      </c>
      <c r="S310" s="164">
        <v>0</v>
      </c>
      <c r="T310" s="165">
        <f t="shared" si="103"/>
        <v>0</v>
      </c>
      <c r="AR310" s="166" t="s">
        <v>183</v>
      </c>
      <c r="AT310" s="166" t="s">
        <v>178</v>
      </c>
      <c r="AU310" s="166" t="s">
        <v>195</v>
      </c>
      <c r="AY310" s="92" t="s">
        <v>176</v>
      </c>
      <c r="BE310" s="167">
        <f t="shared" si="104"/>
        <v>0</v>
      </c>
      <c r="BF310" s="167">
        <f t="shared" si="105"/>
        <v>0</v>
      </c>
      <c r="BG310" s="167">
        <f t="shared" si="106"/>
        <v>0</v>
      </c>
      <c r="BH310" s="167">
        <f t="shared" si="107"/>
        <v>0</v>
      </c>
      <c r="BI310" s="167">
        <f t="shared" si="108"/>
        <v>0</v>
      </c>
      <c r="BJ310" s="92" t="s">
        <v>15</v>
      </c>
      <c r="BK310" s="167">
        <f t="shared" si="109"/>
        <v>0</v>
      </c>
      <c r="BL310" s="92" t="s">
        <v>183</v>
      </c>
      <c r="BM310" s="166" t="s">
        <v>4029</v>
      </c>
    </row>
    <row r="311" spans="2:65" s="99" customFormat="1" ht="24.2" customHeight="1">
      <c r="B311" s="100"/>
      <c r="C311" s="206" t="s">
        <v>1326</v>
      </c>
      <c r="D311" s="206" t="s">
        <v>178</v>
      </c>
      <c r="E311" s="207" t="s">
        <v>4030</v>
      </c>
      <c r="F311" s="208" t="s">
        <v>4031</v>
      </c>
      <c r="G311" s="209" t="s">
        <v>2707</v>
      </c>
      <c r="H311" s="210">
        <v>15</v>
      </c>
      <c r="I311" s="4"/>
      <c r="J311" s="211">
        <f t="shared" si="100"/>
        <v>0</v>
      </c>
      <c r="K311" s="208" t="s">
        <v>3</v>
      </c>
      <c r="L311" s="100"/>
      <c r="M311" s="212" t="s">
        <v>3</v>
      </c>
      <c r="N311" s="163" t="s">
        <v>42</v>
      </c>
      <c r="P311" s="164">
        <f t="shared" si="101"/>
        <v>0</v>
      </c>
      <c r="Q311" s="164">
        <v>0</v>
      </c>
      <c r="R311" s="164">
        <f t="shared" si="102"/>
        <v>0</v>
      </c>
      <c r="S311" s="164">
        <v>0</v>
      </c>
      <c r="T311" s="165">
        <f t="shared" si="103"/>
        <v>0</v>
      </c>
      <c r="AR311" s="166" t="s">
        <v>183</v>
      </c>
      <c r="AT311" s="166" t="s">
        <v>178</v>
      </c>
      <c r="AU311" s="166" t="s">
        <v>195</v>
      </c>
      <c r="AY311" s="92" t="s">
        <v>176</v>
      </c>
      <c r="BE311" s="167">
        <f t="shared" si="104"/>
        <v>0</v>
      </c>
      <c r="BF311" s="167">
        <f t="shared" si="105"/>
        <v>0</v>
      </c>
      <c r="BG311" s="167">
        <f t="shared" si="106"/>
        <v>0</v>
      </c>
      <c r="BH311" s="167">
        <f t="shared" si="107"/>
        <v>0</v>
      </c>
      <c r="BI311" s="167">
        <f t="shared" si="108"/>
        <v>0</v>
      </c>
      <c r="BJ311" s="92" t="s">
        <v>15</v>
      </c>
      <c r="BK311" s="167">
        <f t="shared" si="109"/>
        <v>0</v>
      </c>
      <c r="BL311" s="92" t="s">
        <v>183</v>
      </c>
      <c r="BM311" s="166" t="s">
        <v>4032</v>
      </c>
    </row>
    <row r="312" spans="2:65" s="99" customFormat="1" ht="24.2" customHeight="1">
      <c r="B312" s="100"/>
      <c r="C312" s="206" t="s">
        <v>1331</v>
      </c>
      <c r="D312" s="206" t="s">
        <v>178</v>
      </c>
      <c r="E312" s="207" t="s">
        <v>4030</v>
      </c>
      <c r="F312" s="208" t="s">
        <v>4031</v>
      </c>
      <c r="G312" s="209" t="s">
        <v>2707</v>
      </c>
      <c r="H312" s="210">
        <v>0</v>
      </c>
      <c r="I312" s="4"/>
      <c r="J312" s="211">
        <f t="shared" si="100"/>
        <v>0</v>
      </c>
      <c r="K312" s="208" t="s">
        <v>3</v>
      </c>
      <c r="L312" s="100"/>
      <c r="M312" s="212" t="s">
        <v>3</v>
      </c>
      <c r="N312" s="163" t="s">
        <v>42</v>
      </c>
      <c r="P312" s="164">
        <f t="shared" si="101"/>
        <v>0</v>
      </c>
      <c r="Q312" s="164">
        <v>0</v>
      </c>
      <c r="R312" s="164">
        <f t="shared" si="102"/>
        <v>0</v>
      </c>
      <c r="S312" s="164">
        <v>0</v>
      </c>
      <c r="T312" s="165">
        <f t="shared" si="103"/>
        <v>0</v>
      </c>
      <c r="AR312" s="166" t="s">
        <v>183</v>
      </c>
      <c r="AT312" s="166" t="s">
        <v>178</v>
      </c>
      <c r="AU312" s="166" t="s">
        <v>195</v>
      </c>
      <c r="AY312" s="92" t="s">
        <v>176</v>
      </c>
      <c r="BE312" s="167">
        <f t="shared" si="104"/>
        <v>0</v>
      </c>
      <c r="BF312" s="167">
        <f t="shared" si="105"/>
        <v>0</v>
      </c>
      <c r="BG312" s="167">
        <f t="shared" si="106"/>
        <v>0</v>
      </c>
      <c r="BH312" s="167">
        <f t="shared" si="107"/>
        <v>0</v>
      </c>
      <c r="BI312" s="167">
        <f t="shared" si="108"/>
        <v>0</v>
      </c>
      <c r="BJ312" s="92" t="s">
        <v>15</v>
      </c>
      <c r="BK312" s="167">
        <f t="shared" si="109"/>
        <v>0</v>
      </c>
      <c r="BL312" s="92" t="s">
        <v>183</v>
      </c>
      <c r="BM312" s="166" t="s">
        <v>4033</v>
      </c>
    </row>
    <row r="313" spans="2:65" s="99" customFormat="1" ht="24.2" customHeight="1">
      <c r="B313" s="100"/>
      <c r="C313" s="206" t="s">
        <v>1338</v>
      </c>
      <c r="D313" s="206" t="s">
        <v>178</v>
      </c>
      <c r="E313" s="207" t="s">
        <v>4034</v>
      </c>
      <c r="F313" s="208" t="s">
        <v>4035</v>
      </c>
      <c r="G313" s="209" t="s">
        <v>2707</v>
      </c>
      <c r="H313" s="210">
        <v>6</v>
      </c>
      <c r="I313" s="4"/>
      <c r="J313" s="211">
        <f t="shared" si="100"/>
        <v>0</v>
      </c>
      <c r="K313" s="208" t="s">
        <v>3</v>
      </c>
      <c r="L313" s="100"/>
      <c r="M313" s="212" t="s">
        <v>3</v>
      </c>
      <c r="N313" s="163" t="s">
        <v>42</v>
      </c>
      <c r="P313" s="164">
        <f t="shared" si="101"/>
        <v>0</v>
      </c>
      <c r="Q313" s="164">
        <v>0</v>
      </c>
      <c r="R313" s="164">
        <f t="shared" si="102"/>
        <v>0</v>
      </c>
      <c r="S313" s="164">
        <v>0</v>
      </c>
      <c r="T313" s="165">
        <f t="shared" si="103"/>
        <v>0</v>
      </c>
      <c r="AR313" s="166" t="s">
        <v>183</v>
      </c>
      <c r="AT313" s="166" t="s">
        <v>178</v>
      </c>
      <c r="AU313" s="166" t="s">
        <v>195</v>
      </c>
      <c r="AY313" s="92" t="s">
        <v>176</v>
      </c>
      <c r="BE313" s="167">
        <f t="shared" si="104"/>
        <v>0</v>
      </c>
      <c r="BF313" s="167">
        <f t="shared" si="105"/>
        <v>0</v>
      </c>
      <c r="BG313" s="167">
        <f t="shared" si="106"/>
        <v>0</v>
      </c>
      <c r="BH313" s="167">
        <f t="shared" si="107"/>
        <v>0</v>
      </c>
      <c r="BI313" s="167">
        <f t="shared" si="108"/>
        <v>0</v>
      </c>
      <c r="BJ313" s="92" t="s">
        <v>15</v>
      </c>
      <c r="BK313" s="167">
        <f t="shared" si="109"/>
        <v>0</v>
      </c>
      <c r="BL313" s="92" t="s">
        <v>183</v>
      </c>
      <c r="BM313" s="166" t="s">
        <v>4036</v>
      </c>
    </row>
    <row r="314" spans="2:65" s="99" customFormat="1" ht="24.2" customHeight="1">
      <c r="B314" s="100"/>
      <c r="C314" s="206" t="s">
        <v>1348</v>
      </c>
      <c r="D314" s="206" t="s">
        <v>178</v>
      </c>
      <c r="E314" s="207" t="s">
        <v>4034</v>
      </c>
      <c r="F314" s="208" t="s">
        <v>4035</v>
      </c>
      <c r="G314" s="209" t="s">
        <v>2707</v>
      </c>
      <c r="H314" s="210">
        <v>0</v>
      </c>
      <c r="I314" s="4"/>
      <c r="J314" s="211">
        <f t="shared" si="100"/>
        <v>0</v>
      </c>
      <c r="K314" s="208" t="s">
        <v>3</v>
      </c>
      <c r="L314" s="100"/>
      <c r="M314" s="212" t="s">
        <v>3</v>
      </c>
      <c r="N314" s="163" t="s">
        <v>42</v>
      </c>
      <c r="P314" s="164">
        <f t="shared" si="101"/>
        <v>0</v>
      </c>
      <c r="Q314" s="164">
        <v>0</v>
      </c>
      <c r="R314" s="164">
        <f t="shared" si="102"/>
        <v>0</v>
      </c>
      <c r="S314" s="164">
        <v>0</v>
      </c>
      <c r="T314" s="165">
        <f t="shared" si="103"/>
        <v>0</v>
      </c>
      <c r="AR314" s="166" t="s">
        <v>183</v>
      </c>
      <c r="AT314" s="166" t="s">
        <v>178</v>
      </c>
      <c r="AU314" s="166" t="s">
        <v>195</v>
      </c>
      <c r="AY314" s="92" t="s">
        <v>176</v>
      </c>
      <c r="BE314" s="167">
        <f t="shared" si="104"/>
        <v>0</v>
      </c>
      <c r="BF314" s="167">
        <f t="shared" si="105"/>
        <v>0</v>
      </c>
      <c r="BG314" s="167">
        <f t="shared" si="106"/>
        <v>0</v>
      </c>
      <c r="BH314" s="167">
        <f t="shared" si="107"/>
        <v>0</v>
      </c>
      <c r="BI314" s="167">
        <f t="shared" si="108"/>
        <v>0</v>
      </c>
      <c r="BJ314" s="92" t="s">
        <v>15</v>
      </c>
      <c r="BK314" s="167">
        <f t="shared" si="109"/>
        <v>0</v>
      </c>
      <c r="BL314" s="92" t="s">
        <v>183</v>
      </c>
      <c r="BM314" s="166" t="s">
        <v>4037</v>
      </c>
    </row>
    <row r="315" spans="2:65" s="99" customFormat="1" ht="24.2" customHeight="1">
      <c r="B315" s="100"/>
      <c r="C315" s="206" t="s">
        <v>1351</v>
      </c>
      <c r="D315" s="206" t="s">
        <v>178</v>
      </c>
      <c r="E315" s="207" t="s">
        <v>4038</v>
      </c>
      <c r="F315" s="208" t="s">
        <v>4039</v>
      </c>
      <c r="G315" s="209" t="s">
        <v>2707</v>
      </c>
      <c r="H315" s="210">
        <v>3</v>
      </c>
      <c r="I315" s="4"/>
      <c r="J315" s="211">
        <f t="shared" si="100"/>
        <v>0</v>
      </c>
      <c r="K315" s="208" t="s">
        <v>3</v>
      </c>
      <c r="L315" s="100"/>
      <c r="M315" s="212" t="s">
        <v>3</v>
      </c>
      <c r="N315" s="163" t="s">
        <v>42</v>
      </c>
      <c r="P315" s="164">
        <f t="shared" si="101"/>
        <v>0</v>
      </c>
      <c r="Q315" s="164">
        <v>0</v>
      </c>
      <c r="R315" s="164">
        <f t="shared" si="102"/>
        <v>0</v>
      </c>
      <c r="S315" s="164">
        <v>0</v>
      </c>
      <c r="T315" s="165">
        <f t="shared" si="103"/>
        <v>0</v>
      </c>
      <c r="AR315" s="166" t="s">
        <v>183</v>
      </c>
      <c r="AT315" s="166" t="s">
        <v>178</v>
      </c>
      <c r="AU315" s="166" t="s">
        <v>195</v>
      </c>
      <c r="AY315" s="92" t="s">
        <v>176</v>
      </c>
      <c r="BE315" s="167">
        <f t="shared" si="104"/>
        <v>0</v>
      </c>
      <c r="BF315" s="167">
        <f t="shared" si="105"/>
        <v>0</v>
      </c>
      <c r="BG315" s="167">
        <f t="shared" si="106"/>
        <v>0</v>
      </c>
      <c r="BH315" s="167">
        <f t="shared" si="107"/>
        <v>0</v>
      </c>
      <c r="BI315" s="167">
        <f t="shared" si="108"/>
        <v>0</v>
      </c>
      <c r="BJ315" s="92" t="s">
        <v>15</v>
      </c>
      <c r="BK315" s="167">
        <f t="shared" si="109"/>
        <v>0</v>
      </c>
      <c r="BL315" s="92" t="s">
        <v>183</v>
      </c>
      <c r="BM315" s="166" t="s">
        <v>4040</v>
      </c>
    </row>
    <row r="316" spans="2:65" s="99" customFormat="1" ht="24.2" customHeight="1">
      <c r="B316" s="100"/>
      <c r="C316" s="206" t="s">
        <v>1356</v>
      </c>
      <c r="D316" s="206" t="s">
        <v>178</v>
      </c>
      <c r="E316" s="207" t="s">
        <v>4038</v>
      </c>
      <c r="F316" s="208" t="s">
        <v>4039</v>
      </c>
      <c r="G316" s="209" t="s">
        <v>2707</v>
      </c>
      <c r="H316" s="210">
        <v>0</v>
      </c>
      <c r="I316" s="4"/>
      <c r="J316" s="211">
        <f t="shared" si="100"/>
        <v>0</v>
      </c>
      <c r="K316" s="208" t="s">
        <v>3</v>
      </c>
      <c r="L316" s="100"/>
      <c r="M316" s="212" t="s">
        <v>3</v>
      </c>
      <c r="N316" s="163" t="s">
        <v>42</v>
      </c>
      <c r="P316" s="164">
        <f t="shared" si="101"/>
        <v>0</v>
      </c>
      <c r="Q316" s="164">
        <v>0</v>
      </c>
      <c r="R316" s="164">
        <f t="shared" si="102"/>
        <v>0</v>
      </c>
      <c r="S316" s="164">
        <v>0</v>
      </c>
      <c r="T316" s="165">
        <f t="shared" si="103"/>
        <v>0</v>
      </c>
      <c r="AR316" s="166" t="s">
        <v>183</v>
      </c>
      <c r="AT316" s="166" t="s">
        <v>178</v>
      </c>
      <c r="AU316" s="166" t="s">
        <v>195</v>
      </c>
      <c r="AY316" s="92" t="s">
        <v>176</v>
      </c>
      <c r="BE316" s="167">
        <f t="shared" si="104"/>
        <v>0</v>
      </c>
      <c r="BF316" s="167">
        <f t="shared" si="105"/>
        <v>0</v>
      </c>
      <c r="BG316" s="167">
        <f t="shared" si="106"/>
        <v>0</v>
      </c>
      <c r="BH316" s="167">
        <f t="shared" si="107"/>
        <v>0</v>
      </c>
      <c r="BI316" s="167">
        <f t="shared" si="108"/>
        <v>0</v>
      </c>
      <c r="BJ316" s="92" t="s">
        <v>15</v>
      </c>
      <c r="BK316" s="167">
        <f t="shared" si="109"/>
        <v>0</v>
      </c>
      <c r="BL316" s="92" t="s">
        <v>183</v>
      </c>
      <c r="BM316" s="166" t="s">
        <v>4041</v>
      </c>
    </row>
    <row r="317" spans="2:65" s="99" customFormat="1" ht="16.5" customHeight="1">
      <c r="B317" s="100"/>
      <c r="C317" s="206" t="s">
        <v>1359</v>
      </c>
      <c r="D317" s="206" t="s">
        <v>178</v>
      </c>
      <c r="E317" s="207" t="s">
        <v>4042</v>
      </c>
      <c r="F317" s="208" t="s">
        <v>4043</v>
      </c>
      <c r="G317" s="209" t="s">
        <v>2707</v>
      </c>
      <c r="H317" s="210">
        <v>15</v>
      </c>
      <c r="I317" s="4"/>
      <c r="J317" s="211">
        <f t="shared" si="100"/>
        <v>0</v>
      </c>
      <c r="K317" s="208" t="s">
        <v>3</v>
      </c>
      <c r="L317" s="100"/>
      <c r="M317" s="212" t="s">
        <v>3</v>
      </c>
      <c r="N317" s="163" t="s">
        <v>42</v>
      </c>
      <c r="P317" s="164">
        <f t="shared" si="101"/>
        <v>0</v>
      </c>
      <c r="Q317" s="164">
        <v>0</v>
      </c>
      <c r="R317" s="164">
        <f t="shared" si="102"/>
        <v>0</v>
      </c>
      <c r="S317" s="164">
        <v>0</v>
      </c>
      <c r="T317" s="165">
        <f t="shared" si="103"/>
        <v>0</v>
      </c>
      <c r="AR317" s="166" t="s">
        <v>183</v>
      </c>
      <c r="AT317" s="166" t="s">
        <v>178</v>
      </c>
      <c r="AU317" s="166" t="s">
        <v>195</v>
      </c>
      <c r="AY317" s="92" t="s">
        <v>176</v>
      </c>
      <c r="BE317" s="167">
        <f t="shared" si="104"/>
        <v>0</v>
      </c>
      <c r="BF317" s="167">
        <f t="shared" si="105"/>
        <v>0</v>
      </c>
      <c r="BG317" s="167">
        <f t="shared" si="106"/>
        <v>0</v>
      </c>
      <c r="BH317" s="167">
        <f t="shared" si="107"/>
        <v>0</v>
      </c>
      <c r="BI317" s="167">
        <f t="shared" si="108"/>
        <v>0</v>
      </c>
      <c r="BJ317" s="92" t="s">
        <v>15</v>
      </c>
      <c r="BK317" s="167">
        <f t="shared" si="109"/>
        <v>0</v>
      </c>
      <c r="BL317" s="92" t="s">
        <v>183</v>
      </c>
      <c r="BM317" s="166" t="s">
        <v>4044</v>
      </c>
    </row>
    <row r="318" spans="2:65" s="99" customFormat="1" ht="16.5" customHeight="1">
      <c r="B318" s="100"/>
      <c r="C318" s="206" t="s">
        <v>1364</v>
      </c>
      <c r="D318" s="206" t="s">
        <v>178</v>
      </c>
      <c r="E318" s="207" t="s">
        <v>4045</v>
      </c>
      <c r="F318" s="208" t="s">
        <v>4046</v>
      </c>
      <c r="G318" s="209" t="s">
        <v>2707</v>
      </c>
      <c r="H318" s="210">
        <v>6</v>
      </c>
      <c r="I318" s="4"/>
      <c r="J318" s="211">
        <f t="shared" si="100"/>
        <v>0</v>
      </c>
      <c r="K318" s="208" t="s">
        <v>3</v>
      </c>
      <c r="L318" s="100"/>
      <c r="M318" s="212" t="s">
        <v>3</v>
      </c>
      <c r="N318" s="163" t="s">
        <v>42</v>
      </c>
      <c r="P318" s="164">
        <f t="shared" si="101"/>
        <v>0</v>
      </c>
      <c r="Q318" s="164">
        <v>0</v>
      </c>
      <c r="R318" s="164">
        <f t="shared" si="102"/>
        <v>0</v>
      </c>
      <c r="S318" s="164">
        <v>0</v>
      </c>
      <c r="T318" s="165">
        <f t="shared" si="103"/>
        <v>0</v>
      </c>
      <c r="AR318" s="166" t="s">
        <v>183</v>
      </c>
      <c r="AT318" s="166" t="s">
        <v>178</v>
      </c>
      <c r="AU318" s="166" t="s">
        <v>195</v>
      </c>
      <c r="AY318" s="92" t="s">
        <v>176</v>
      </c>
      <c r="BE318" s="167">
        <f t="shared" si="104"/>
        <v>0</v>
      </c>
      <c r="BF318" s="167">
        <f t="shared" si="105"/>
        <v>0</v>
      </c>
      <c r="BG318" s="167">
        <f t="shared" si="106"/>
        <v>0</v>
      </c>
      <c r="BH318" s="167">
        <f t="shared" si="107"/>
        <v>0</v>
      </c>
      <c r="BI318" s="167">
        <f t="shared" si="108"/>
        <v>0</v>
      </c>
      <c r="BJ318" s="92" t="s">
        <v>15</v>
      </c>
      <c r="BK318" s="167">
        <f t="shared" si="109"/>
        <v>0</v>
      </c>
      <c r="BL318" s="92" t="s">
        <v>183</v>
      </c>
      <c r="BM318" s="166" t="s">
        <v>4047</v>
      </c>
    </row>
    <row r="319" spans="2:65" s="99" customFormat="1" ht="16.5" customHeight="1">
      <c r="B319" s="100"/>
      <c r="C319" s="206" t="s">
        <v>1369</v>
      </c>
      <c r="D319" s="206" t="s">
        <v>178</v>
      </c>
      <c r="E319" s="207" t="s">
        <v>4042</v>
      </c>
      <c r="F319" s="208" t="s">
        <v>4043</v>
      </c>
      <c r="G319" s="209" t="s">
        <v>2707</v>
      </c>
      <c r="H319" s="210">
        <v>0</v>
      </c>
      <c r="I319" s="4"/>
      <c r="J319" s="211">
        <f t="shared" si="100"/>
        <v>0</v>
      </c>
      <c r="K319" s="208" t="s">
        <v>3</v>
      </c>
      <c r="L319" s="100"/>
      <c r="M319" s="212" t="s">
        <v>3</v>
      </c>
      <c r="N319" s="163" t="s">
        <v>42</v>
      </c>
      <c r="P319" s="164">
        <f t="shared" si="101"/>
        <v>0</v>
      </c>
      <c r="Q319" s="164">
        <v>0</v>
      </c>
      <c r="R319" s="164">
        <f t="shared" si="102"/>
        <v>0</v>
      </c>
      <c r="S319" s="164">
        <v>0</v>
      </c>
      <c r="T319" s="165">
        <f t="shared" si="103"/>
        <v>0</v>
      </c>
      <c r="AR319" s="166" t="s">
        <v>183</v>
      </c>
      <c r="AT319" s="166" t="s">
        <v>178</v>
      </c>
      <c r="AU319" s="166" t="s">
        <v>195</v>
      </c>
      <c r="AY319" s="92" t="s">
        <v>176</v>
      </c>
      <c r="BE319" s="167">
        <f t="shared" si="104"/>
        <v>0</v>
      </c>
      <c r="BF319" s="167">
        <f t="shared" si="105"/>
        <v>0</v>
      </c>
      <c r="BG319" s="167">
        <f t="shared" si="106"/>
        <v>0</v>
      </c>
      <c r="BH319" s="167">
        <f t="shared" si="107"/>
        <v>0</v>
      </c>
      <c r="BI319" s="167">
        <f t="shared" si="108"/>
        <v>0</v>
      </c>
      <c r="BJ319" s="92" t="s">
        <v>15</v>
      </c>
      <c r="BK319" s="167">
        <f t="shared" si="109"/>
        <v>0</v>
      </c>
      <c r="BL319" s="92" t="s">
        <v>183</v>
      </c>
      <c r="BM319" s="166" t="s">
        <v>4048</v>
      </c>
    </row>
    <row r="320" spans="2:65" s="99" customFormat="1" ht="16.5" customHeight="1">
      <c r="B320" s="100"/>
      <c r="C320" s="206" t="s">
        <v>1376</v>
      </c>
      <c r="D320" s="206" t="s">
        <v>178</v>
      </c>
      <c r="E320" s="207" t="s">
        <v>4045</v>
      </c>
      <c r="F320" s="208" t="s">
        <v>4046</v>
      </c>
      <c r="G320" s="209" t="s">
        <v>2707</v>
      </c>
      <c r="H320" s="210">
        <v>0</v>
      </c>
      <c r="I320" s="4"/>
      <c r="J320" s="211">
        <f t="shared" si="100"/>
        <v>0</v>
      </c>
      <c r="K320" s="208" t="s">
        <v>3</v>
      </c>
      <c r="L320" s="100"/>
      <c r="M320" s="212" t="s">
        <v>3</v>
      </c>
      <c r="N320" s="163" t="s">
        <v>42</v>
      </c>
      <c r="P320" s="164">
        <f t="shared" si="101"/>
        <v>0</v>
      </c>
      <c r="Q320" s="164">
        <v>0</v>
      </c>
      <c r="R320" s="164">
        <f t="shared" si="102"/>
        <v>0</v>
      </c>
      <c r="S320" s="164">
        <v>0</v>
      </c>
      <c r="T320" s="165">
        <f t="shared" si="103"/>
        <v>0</v>
      </c>
      <c r="AR320" s="166" t="s">
        <v>183</v>
      </c>
      <c r="AT320" s="166" t="s">
        <v>178</v>
      </c>
      <c r="AU320" s="166" t="s">
        <v>195</v>
      </c>
      <c r="AY320" s="92" t="s">
        <v>176</v>
      </c>
      <c r="BE320" s="167">
        <f t="shared" si="104"/>
        <v>0</v>
      </c>
      <c r="BF320" s="167">
        <f t="shared" si="105"/>
        <v>0</v>
      </c>
      <c r="BG320" s="167">
        <f t="shared" si="106"/>
        <v>0</v>
      </c>
      <c r="BH320" s="167">
        <f t="shared" si="107"/>
        <v>0</v>
      </c>
      <c r="BI320" s="167">
        <f t="shared" si="108"/>
        <v>0</v>
      </c>
      <c r="BJ320" s="92" t="s">
        <v>15</v>
      </c>
      <c r="BK320" s="167">
        <f t="shared" si="109"/>
        <v>0</v>
      </c>
      <c r="BL320" s="92" t="s">
        <v>183</v>
      </c>
      <c r="BM320" s="166" t="s">
        <v>4049</v>
      </c>
    </row>
    <row r="321" spans="2:65" s="99" customFormat="1" ht="16.5" customHeight="1">
      <c r="B321" s="100"/>
      <c r="C321" s="206" t="s">
        <v>1381</v>
      </c>
      <c r="D321" s="206" t="s">
        <v>178</v>
      </c>
      <c r="E321" s="207" t="s">
        <v>4050</v>
      </c>
      <c r="F321" s="208" t="s">
        <v>4051</v>
      </c>
      <c r="G321" s="209" t="s">
        <v>2707</v>
      </c>
      <c r="H321" s="210">
        <v>40</v>
      </c>
      <c r="I321" s="4"/>
      <c r="J321" s="211">
        <f t="shared" si="100"/>
        <v>0</v>
      </c>
      <c r="K321" s="208" t="s">
        <v>3</v>
      </c>
      <c r="L321" s="100"/>
      <c r="M321" s="212" t="s">
        <v>3</v>
      </c>
      <c r="N321" s="163" t="s">
        <v>42</v>
      </c>
      <c r="P321" s="164">
        <f t="shared" si="101"/>
        <v>0</v>
      </c>
      <c r="Q321" s="164">
        <v>0</v>
      </c>
      <c r="R321" s="164">
        <f t="shared" si="102"/>
        <v>0</v>
      </c>
      <c r="S321" s="164">
        <v>0</v>
      </c>
      <c r="T321" s="165">
        <f t="shared" si="103"/>
        <v>0</v>
      </c>
      <c r="AR321" s="166" t="s">
        <v>183</v>
      </c>
      <c r="AT321" s="166" t="s">
        <v>178</v>
      </c>
      <c r="AU321" s="166" t="s">
        <v>195</v>
      </c>
      <c r="AY321" s="92" t="s">
        <v>176</v>
      </c>
      <c r="BE321" s="167">
        <f t="shared" si="104"/>
        <v>0</v>
      </c>
      <c r="BF321" s="167">
        <f t="shared" si="105"/>
        <v>0</v>
      </c>
      <c r="BG321" s="167">
        <f t="shared" si="106"/>
        <v>0</v>
      </c>
      <c r="BH321" s="167">
        <f t="shared" si="107"/>
        <v>0</v>
      </c>
      <c r="BI321" s="167">
        <f t="shared" si="108"/>
        <v>0</v>
      </c>
      <c r="BJ321" s="92" t="s">
        <v>15</v>
      </c>
      <c r="BK321" s="167">
        <f t="shared" si="109"/>
        <v>0</v>
      </c>
      <c r="BL321" s="92" t="s">
        <v>183</v>
      </c>
      <c r="BM321" s="166" t="s">
        <v>4052</v>
      </c>
    </row>
    <row r="322" spans="2:65" s="99" customFormat="1" ht="16.5" customHeight="1">
      <c r="B322" s="100"/>
      <c r="C322" s="206" t="s">
        <v>1388</v>
      </c>
      <c r="D322" s="206" t="s">
        <v>178</v>
      </c>
      <c r="E322" s="207" t="s">
        <v>4053</v>
      </c>
      <c r="F322" s="208" t="s">
        <v>4054</v>
      </c>
      <c r="G322" s="209" t="s">
        <v>2707</v>
      </c>
      <c r="H322" s="210">
        <v>20</v>
      </c>
      <c r="I322" s="4"/>
      <c r="J322" s="211">
        <f t="shared" si="100"/>
        <v>0</v>
      </c>
      <c r="K322" s="208" t="s">
        <v>3</v>
      </c>
      <c r="L322" s="100"/>
      <c r="M322" s="212" t="s">
        <v>3</v>
      </c>
      <c r="N322" s="163" t="s">
        <v>42</v>
      </c>
      <c r="P322" s="164">
        <f t="shared" si="101"/>
        <v>0</v>
      </c>
      <c r="Q322" s="164">
        <v>0</v>
      </c>
      <c r="R322" s="164">
        <f t="shared" si="102"/>
        <v>0</v>
      </c>
      <c r="S322" s="164">
        <v>0</v>
      </c>
      <c r="T322" s="165">
        <f t="shared" si="103"/>
        <v>0</v>
      </c>
      <c r="AR322" s="166" t="s">
        <v>183</v>
      </c>
      <c r="AT322" s="166" t="s">
        <v>178</v>
      </c>
      <c r="AU322" s="166" t="s">
        <v>195</v>
      </c>
      <c r="AY322" s="92" t="s">
        <v>176</v>
      </c>
      <c r="BE322" s="167">
        <f t="shared" si="104"/>
        <v>0</v>
      </c>
      <c r="BF322" s="167">
        <f t="shared" si="105"/>
        <v>0</v>
      </c>
      <c r="BG322" s="167">
        <f t="shared" si="106"/>
        <v>0</v>
      </c>
      <c r="BH322" s="167">
        <f t="shared" si="107"/>
        <v>0</v>
      </c>
      <c r="BI322" s="167">
        <f t="shared" si="108"/>
        <v>0</v>
      </c>
      <c r="BJ322" s="92" t="s">
        <v>15</v>
      </c>
      <c r="BK322" s="167">
        <f t="shared" si="109"/>
        <v>0</v>
      </c>
      <c r="BL322" s="92" t="s">
        <v>183</v>
      </c>
      <c r="BM322" s="166" t="s">
        <v>4055</v>
      </c>
    </row>
    <row r="323" spans="2:65" s="99" customFormat="1" ht="16.5" customHeight="1">
      <c r="B323" s="100"/>
      <c r="C323" s="206" t="s">
        <v>1394</v>
      </c>
      <c r="D323" s="206" t="s">
        <v>178</v>
      </c>
      <c r="E323" s="207" t="s">
        <v>4056</v>
      </c>
      <c r="F323" s="208" t="s">
        <v>4057</v>
      </c>
      <c r="G323" s="209" t="s">
        <v>2707</v>
      </c>
      <c r="H323" s="210">
        <v>15</v>
      </c>
      <c r="I323" s="4"/>
      <c r="J323" s="211">
        <f t="shared" si="100"/>
        <v>0</v>
      </c>
      <c r="K323" s="208" t="s">
        <v>3</v>
      </c>
      <c r="L323" s="100"/>
      <c r="M323" s="212" t="s">
        <v>3</v>
      </c>
      <c r="N323" s="163" t="s">
        <v>42</v>
      </c>
      <c r="P323" s="164">
        <f t="shared" si="101"/>
        <v>0</v>
      </c>
      <c r="Q323" s="164">
        <v>0</v>
      </c>
      <c r="R323" s="164">
        <f t="shared" si="102"/>
        <v>0</v>
      </c>
      <c r="S323" s="164">
        <v>0</v>
      </c>
      <c r="T323" s="165">
        <f t="shared" si="103"/>
        <v>0</v>
      </c>
      <c r="AR323" s="166" t="s">
        <v>183</v>
      </c>
      <c r="AT323" s="166" t="s">
        <v>178</v>
      </c>
      <c r="AU323" s="166" t="s">
        <v>195</v>
      </c>
      <c r="AY323" s="92" t="s">
        <v>176</v>
      </c>
      <c r="BE323" s="167">
        <f t="shared" si="104"/>
        <v>0</v>
      </c>
      <c r="BF323" s="167">
        <f t="shared" si="105"/>
        <v>0</v>
      </c>
      <c r="BG323" s="167">
        <f t="shared" si="106"/>
        <v>0</v>
      </c>
      <c r="BH323" s="167">
        <f t="shared" si="107"/>
        <v>0</v>
      </c>
      <c r="BI323" s="167">
        <f t="shared" si="108"/>
        <v>0</v>
      </c>
      <c r="BJ323" s="92" t="s">
        <v>15</v>
      </c>
      <c r="BK323" s="167">
        <f t="shared" si="109"/>
        <v>0</v>
      </c>
      <c r="BL323" s="92" t="s">
        <v>183</v>
      </c>
      <c r="BM323" s="166" t="s">
        <v>4058</v>
      </c>
    </row>
    <row r="324" spans="2:65" s="99" customFormat="1" ht="16.5" customHeight="1">
      <c r="B324" s="100"/>
      <c r="C324" s="206" t="s">
        <v>1399</v>
      </c>
      <c r="D324" s="206" t="s">
        <v>178</v>
      </c>
      <c r="E324" s="207" t="s">
        <v>4059</v>
      </c>
      <c r="F324" s="208" t="s">
        <v>4060</v>
      </c>
      <c r="G324" s="209" t="s">
        <v>2707</v>
      </c>
      <c r="H324" s="210">
        <v>15</v>
      </c>
      <c r="I324" s="4"/>
      <c r="J324" s="211">
        <f t="shared" si="100"/>
        <v>0</v>
      </c>
      <c r="K324" s="208" t="s">
        <v>3</v>
      </c>
      <c r="L324" s="100"/>
      <c r="M324" s="212" t="s">
        <v>3</v>
      </c>
      <c r="N324" s="163" t="s">
        <v>42</v>
      </c>
      <c r="P324" s="164">
        <f t="shared" si="101"/>
        <v>0</v>
      </c>
      <c r="Q324" s="164">
        <v>0</v>
      </c>
      <c r="R324" s="164">
        <f t="shared" si="102"/>
        <v>0</v>
      </c>
      <c r="S324" s="164">
        <v>0</v>
      </c>
      <c r="T324" s="165">
        <f t="shared" si="103"/>
        <v>0</v>
      </c>
      <c r="AR324" s="166" t="s">
        <v>183</v>
      </c>
      <c r="AT324" s="166" t="s">
        <v>178</v>
      </c>
      <c r="AU324" s="166" t="s">
        <v>195</v>
      </c>
      <c r="AY324" s="92" t="s">
        <v>176</v>
      </c>
      <c r="BE324" s="167">
        <f t="shared" si="104"/>
        <v>0</v>
      </c>
      <c r="BF324" s="167">
        <f t="shared" si="105"/>
        <v>0</v>
      </c>
      <c r="BG324" s="167">
        <f t="shared" si="106"/>
        <v>0</v>
      </c>
      <c r="BH324" s="167">
        <f t="shared" si="107"/>
        <v>0</v>
      </c>
      <c r="BI324" s="167">
        <f t="shared" si="108"/>
        <v>0</v>
      </c>
      <c r="BJ324" s="92" t="s">
        <v>15</v>
      </c>
      <c r="BK324" s="167">
        <f t="shared" si="109"/>
        <v>0</v>
      </c>
      <c r="BL324" s="92" t="s">
        <v>183</v>
      </c>
      <c r="BM324" s="166" t="s">
        <v>4061</v>
      </c>
    </row>
    <row r="325" spans="2:65" s="99" customFormat="1" ht="16.5" customHeight="1">
      <c r="B325" s="100"/>
      <c r="C325" s="206" t="s">
        <v>1405</v>
      </c>
      <c r="D325" s="206" t="s">
        <v>178</v>
      </c>
      <c r="E325" s="207" t="s">
        <v>4062</v>
      </c>
      <c r="F325" s="208" t="s">
        <v>4063</v>
      </c>
      <c r="G325" s="209" t="s">
        <v>2707</v>
      </c>
      <c r="H325" s="210">
        <v>200</v>
      </c>
      <c r="I325" s="4"/>
      <c r="J325" s="211">
        <f t="shared" si="100"/>
        <v>0</v>
      </c>
      <c r="K325" s="208" t="s">
        <v>3</v>
      </c>
      <c r="L325" s="100"/>
      <c r="M325" s="212" t="s">
        <v>3</v>
      </c>
      <c r="N325" s="163" t="s">
        <v>42</v>
      </c>
      <c r="P325" s="164">
        <f t="shared" si="101"/>
        <v>0</v>
      </c>
      <c r="Q325" s="164">
        <v>0</v>
      </c>
      <c r="R325" s="164">
        <f t="shared" si="102"/>
        <v>0</v>
      </c>
      <c r="S325" s="164">
        <v>0</v>
      </c>
      <c r="T325" s="165">
        <f t="shared" si="103"/>
        <v>0</v>
      </c>
      <c r="AR325" s="166" t="s">
        <v>183</v>
      </c>
      <c r="AT325" s="166" t="s">
        <v>178</v>
      </c>
      <c r="AU325" s="166" t="s">
        <v>195</v>
      </c>
      <c r="AY325" s="92" t="s">
        <v>176</v>
      </c>
      <c r="BE325" s="167">
        <f t="shared" si="104"/>
        <v>0</v>
      </c>
      <c r="BF325" s="167">
        <f t="shared" si="105"/>
        <v>0</v>
      </c>
      <c r="BG325" s="167">
        <f t="shared" si="106"/>
        <v>0</v>
      </c>
      <c r="BH325" s="167">
        <f t="shared" si="107"/>
        <v>0</v>
      </c>
      <c r="BI325" s="167">
        <f t="shared" si="108"/>
        <v>0</v>
      </c>
      <c r="BJ325" s="92" t="s">
        <v>15</v>
      </c>
      <c r="BK325" s="167">
        <f t="shared" si="109"/>
        <v>0</v>
      </c>
      <c r="BL325" s="92" t="s">
        <v>183</v>
      </c>
      <c r="BM325" s="166" t="s">
        <v>4064</v>
      </c>
    </row>
    <row r="326" spans="2:65" s="99" customFormat="1" ht="16.5" customHeight="1">
      <c r="B326" s="100"/>
      <c r="C326" s="206" t="s">
        <v>1411</v>
      </c>
      <c r="D326" s="206" t="s">
        <v>178</v>
      </c>
      <c r="E326" s="207" t="s">
        <v>4065</v>
      </c>
      <c r="F326" s="208" t="s">
        <v>4066</v>
      </c>
      <c r="G326" s="209" t="s">
        <v>2707</v>
      </c>
      <c r="H326" s="210">
        <v>10</v>
      </c>
      <c r="I326" s="4"/>
      <c r="J326" s="211">
        <f t="shared" si="100"/>
        <v>0</v>
      </c>
      <c r="K326" s="208" t="s">
        <v>3</v>
      </c>
      <c r="L326" s="100"/>
      <c r="M326" s="212" t="s">
        <v>3</v>
      </c>
      <c r="N326" s="163" t="s">
        <v>42</v>
      </c>
      <c r="P326" s="164">
        <f t="shared" si="101"/>
        <v>0</v>
      </c>
      <c r="Q326" s="164">
        <v>0</v>
      </c>
      <c r="R326" s="164">
        <f t="shared" si="102"/>
        <v>0</v>
      </c>
      <c r="S326" s="164">
        <v>0</v>
      </c>
      <c r="T326" s="165">
        <f t="shared" si="103"/>
        <v>0</v>
      </c>
      <c r="AR326" s="166" t="s">
        <v>183</v>
      </c>
      <c r="AT326" s="166" t="s">
        <v>178</v>
      </c>
      <c r="AU326" s="166" t="s">
        <v>195</v>
      </c>
      <c r="AY326" s="92" t="s">
        <v>176</v>
      </c>
      <c r="BE326" s="167">
        <f t="shared" si="104"/>
        <v>0</v>
      </c>
      <c r="BF326" s="167">
        <f t="shared" si="105"/>
        <v>0</v>
      </c>
      <c r="BG326" s="167">
        <f t="shared" si="106"/>
        <v>0</v>
      </c>
      <c r="BH326" s="167">
        <f t="shared" si="107"/>
        <v>0</v>
      </c>
      <c r="BI326" s="167">
        <f t="shared" si="108"/>
        <v>0</v>
      </c>
      <c r="BJ326" s="92" t="s">
        <v>15</v>
      </c>
      <c r="BK326" s="167">
        <f t="shared" si="109"/>
        <v>0</v>
      </c>
      <c r="BL326" s="92" t="s">
        <v>183</v>
      </c>
      <c r="BM326" s="166" t="s">
        <v>4067</v>
      </c>
    </row>
    <row r="327" spans="2:65" s="99" customFormat="1" ht="16.5" customHeight="1">
      <c r="B327" s="100"/>
      <c r="C327" s="206" t="s">
        <v>1415</v>
      </c>
      <c r="D327" s="206" t="s">
        <v>178</v>
      </c>
      <c r="E327" s="207" t="s">
        <v>4068</v>
      </c>
      <c r="F327" s="208" t="s">
        <v>4069</v>
      </c>
      <c r="G327" s="209" t="s">
        <v>2707</v>
      </c>
      <c r="H327" s="210">
        <v>10</v>
      </c>
      <c r="I327" s="4"/>
      <c r="J327" s="211">
        <f t="shared" si="100"/>
        <v>0</v>
      </c>
      <c r="K327" s="208" t="s">
        <v>3</v>
      </c>
      <c r="L327" s="100"/>
      <c r="M327" s="212" t="s">
        <v>3</v>
      </c>
      <c r="N327" s="163" t="s">
        <v>42</v>
      </c>
      <c r="P327" s="164">
        <f t="shared" si="101"/>
        <v>0</v>
      </c>
      <c r="Q327" s="164">
        <v>0</v>
      </c>
      <c r="R327" s="164">
        <f t="shared" si="102"/>
        <v>0</v>
      </c>
      <c r="S327" s="164">
        <v>0</v>
      </c>
      <c r="T327" s="165">
        <f t="shared" si="103"/>
        <v>0</v>
      </c>
      <c r="AR327" s="166" t="s">
        <v>183</v>
      </c>
      <c r="AT327" s="166" t="s">
        <v>178</v>
      </c>
      <c r="AU327" s="166" t="s">
        <v>195</v>
      </c>
      <c r="AY327" s="92" t="s">
        <v>176</v>
      </c>
      <c r="BE327" s="167">
        <f t="shared" si="104"/>
        <v>0</v>
      </c>
      <c r="BF327" s="167">
        <f t="shared" si="105"/>
        <v>0</v>
      </c>
      <c r="BG327" s="167">
        <f t="shared" si="106"/>
        <v>0</v>
      </c>
      <c r="BH327" s="167">
        <f t="shared" si="107"/>
        <v>0</v>
      </c>
      <c r="BI327" s="167">
        <f t="shared" si="108"/>
        <v>0</v>
      </c>
      <c r="BJ327" s="92" t="s">
        <v>15</v>
      </c>
      <c r="BK327" s="167">
        <f t="shared" si="109"/>
        <v>0</v>
      </c>
      <c r="BL327" s="92" t="s">
        <v>183</v>
      </c>
      <c r="BM327" s="166" t="s">
        <v>4070</v>
      </c>
    </row>
    <row r="328" spans="2:65" s="99" customFormat="1" ht="16.5" customHeight="1">
      <c r="B328" s="100"/>
      <c r="C328" s="206" t="s">
        <v>1422</v>
      </c>
      <c r="D328" s="206" t="s">
        <v>178</v>
      </c>
      <c r="E328" s="207" t="s">
        <v>4071</v>
      </c>
      <c r="F328" s="208" t="s">
        <v>4072</v>
      </c>
      <c r="G328" s="209" t="s">
        <v>2707</v>
      </c>
      <c r="H328" s="210">
        <v>1</v>
      </c>
      <c r="I328" s="4"/>
      <c r="J328" s="211">
        <f t="shared" si="100"/>
        <v>0</v>
      </c>
      <c r="K328" s="208" t="s">
        <v>3</v>
      </c>
      <c r="L328" s="100"/>
      <c r="M328" s="212" t="s">
        <v>3</v>
      </c>
      <c r="N328" s="163" t="s">
        <v>42</v>
      </c>
      <c r="P328" s="164">
        <f t="shared" si="101"/>
        <v>0</v>
      </c>
      <c r="Q328" s="164">
        <v>0</v>
      </c>
      <c r="R328" s="164">
        <f t="shared" si="102"/>
        <v>0</v>
      </c>
      <c r="S328" s="164">
        <v>0</v>
      </c>
      <c r="T328" s="165">
        <f t="shared" si="103"/>
        <v>0</v>
      </c>
      <c r="AR328" s="166" t="s">
        <v>183</v>
      </c>
      <c r="AT328" s="166" t="s">
        <v>178</v>
      </c>
      <c r="AU328" s="166" t="s">
        <v>195</v>
      </c>
      <c r="AY328" s="92" t="s">
        <v>176</v>
      </c>
      <c r="BE328" s="167">
        <f t="shared" si="104"/>
        <v>0</v>
      </c>
      <c r="BF328" s="167">
        <f t="shared" si="105"/>
        <v>0</v>
      </c>
      <c r="BG328" s="167">
        <f t="shared" si="106"/>
        <v>0</v>
      </c>
      <c r="BH328" s="167">
        <f t="shared" si="107"/>
        <v>0</v>
      </c>
      <c r="BI328" s="167">
        <f t="shared" si="108"/>
        <v>0</v>
      </c>
      <c r="BJ328" s="92" t="s">
        <v>15</v>
      </c>
      <c r="BK328" s="167">
        <f t="shared" si="109"/>
        <v>0</v>
      </c>
      <c r="BL328" s="92" t="s">
        <v>183</v>
      </c>
      <c r="BM328" s="166" t="s">
        <v>4073</v>
      </c>
    </row>
    <row r="329" spans="2:65" s="99" customFormat="1" ht="16.5" customHeight="1">
      <c r="B329" s="100"/>
      <c r="C329" s="206" t="s">
        <v>1427</v>
      </c>
      <c r="D329" s="206" t="s">
        <v>178</v>
      </c>
      <c r="E329" s="207" t="s">
        <v>4074</v>
      </c>
      <c r="F329" s="208" t="s">
        <v>4075</v>
      </c>
      <c r="G329" s="209" t="s">
        <v>2707</v>
      </c>
      <c r="H329" s="210">
        <v>2</v>
      </c>
      <c r="I329" s="4"/>
      <c r="J329" s="211">
        <f t="shared" si="100"/>
        <v>0</v>
      </c>
      <c r="K329" s="208" t="s">
        <v>3</v>
      </c>
      <c r="L329" s="100"/>
      <c r="M329" s="212" t="s">
        <v>3</v>
      </c>
      <c r="N329" s="163" t="s">
        <v>42</v>
      </c>
      <c r="P329" s="164">
        <f t="shared" si="101"/>
        <v>0</v>
      </c>
      <c r="Q329" s="164">
        <v>0</v>
      </c>
      <c r="R329" s="164">
        <f t="shared" si="102"/>
        <v>0</v>
      </c>
      <c r="S329" s="164">
        <v>0</v>
      </c>
      <c r="T329" s="165">
        <f t="shared" si="103"/>
        <v>0</v>
      </c>
      <c r="AR329" s="166" t="s">
        <v>183</v>
      </c>
      <c r="AT329" s="166" t="s">
        <v>178</v>
      </c>
      <c r="AU329" s="166" t="s">
        <v>195</v>
      </c>
      <c r="AY329" s="92" t="s">
        <v>176</v>
      </c>
      <c r="BE329" s="167">
        <f t="shared" si="104"/>
        <v>0</v>
      </c>
      <c r="BF329" s="167">
        <f t="shared" si="105"/>
        <v>0</v>
      </c>
      <c r="BG329" s="167">
        <f t="shared" si="106"/>
        <v>0</v>
      </c>
      <c r="BH329" s="167">
        <f t="shared" si="107"/>
        <v>0</v>
      </c>
      <c r="BI329" s="167">
        <f t="shared" si="108"/>
        <v>0</v>
      </c>
      <c r="BJ329" s="92" t="s">
        <v>15</v>
      </c>
      <c r="BK329" s="167">
        <f t="shared" si="109"/>
        <v>0</v>
      </c>
      <c r="BL329" s="92" t="s">
        <v>183</v>
      </c>
      <c r="BM329" s="166" t="s">
        <v>4076</v>
      </c>
    </row>
    <row r="330" spans="2:65" s="99" customFormat="1" ht="16.5" customHeight="1">
      <c r="B330" s="100"/>
      <c r="C330" s="206" t="s">
        <v>1432</v>
      </c>
      <c r="D330" s="206" t="s">
        <v>178</v>
      </c>
      <c r="E330" s="207" t="s">
        <v>4077</v>
      </c>
      <c r="F330" s="208" t="s">
        <v>4078</v>
      </c>
      <c r="G330" s="209" t="s">
        <v>4079</v>
      </c>
      <c r="H330" s="210">
        <v>2</v>
      </c>
      <c r="I330" s="4"/>
      <c r="J330" s="211">
        <f t="shared" si="100"/>
        <v>0</v>
      </c>
      <c r="K330" s="208" t="s">
        <v>3</v>
      </c>
      <c r="L330" s="100"/>
      <c r="M330" s="212" t="s">
        <v>3</v>
      </c>
      <c r="N330" s="163" t="s">
        <v>42</v>
      </c>
      <c r="P330" s="164">
        <f t="shared" si="101"/>
        <v>0</v>
      </c>
      <c r="Q330" s="164">
        <v>0</v>
      </c>
      <c r="R330" s="164">
        <f t="shared" si="102"/>
        <v>0</v>
      </c>
      <c r="S330" s="164">
        <v>0</v>
      </c>
      <c r="T330" s="165">
        <f t="shared" si="103"/>
        <v>0</v>
      </c>
      <c r="AR330" s="166" t="s">
        <v>183</v>
      </c>
      <c r="AT330" s="166" t="s">
        <v>178</v>
      </c>
      <c r="AU330" s="166" t="s">
        <v>195</v>
      </c>
      <c r="AY330" s="92" t="s">
        <v>176</v>
      </c>
      <c r="BE330" s="167">
        <f t="shared" si="104"/>
        <v>0</v>
      </c>
      <c r="BF330" s="167">
        <f t="shared" si="105"/>
        <v>0</v>
      </c>
      <c r="BG330" s="167">
        <f t="shared" si="106"/>
        <v>0</v>
      </c>
      <c r="BH330" s="167">
        <f t="shared" si="107"/>
        <v>0</v>
      </c>
      <c r="BI330" s="167">
        <f t="shared" si="108"/>
        <v>0</v>
      </c>
      <c r="BJ330" s="92" t="s">
        <v>15</v>
      </c>
      <c r="BK330" s="167">
        <f t="shared" si="109"/>
        <v>0</v>
      </c>
      <c r="BL330" s="92" t="s">
        <v>183</v>
      </c>
      <c r="BM330" s="166" t="s">
        <v>4080</v>
      </c>
    </row>
    <row r="331" spans="2:65" s="99" customFormat="1" ht="16.5" customHeight="1">
      <c r="B331" s="100"/>
      <c r="C331" s="206" t="s">
        <v>1434</v>
      </c>
      <c r="D331" s="206" t="s">
        <v>178</v>
      </c>
      <c r="E331" s="207" t="s">
        <v>4081</v>
      </c>
      <c r="F331" s="208" t="s">
        <v>4082</v>
      </c>
      <c r="G331" s="209" t="s">
        <v>2707</v>
      </c>
      <c r="H331" s="210">
        <v>2</v>
      </c>
      <c r="I331" s="4"/>
      <c r="J331" s="211">
        <f t="shared" si="100"/>
        <v>0</v>
      </c>
      <c r="K331" s="208" t="s">
        <v>3</v>
      </c>
      <c r="L331" s="100"/>
      <c r="M331" s="212" t="s">
        <v>3</v>
      </c>
      <c r="N331" s="163" t="s">
        <v>42</v>
      </c>
      <c r="P331" s="164">
        <f t="shared" si="101"/>
        <v>0</v>
      </c>
      <c r="Q331" s="164">
        <v>0</v>
      </c>
      <c r="R331" s="164">
        <f t="shared" si="102"/>
        <v>0</v>
      </c>
      <c r="S331" s="164">
        <v>0</v>
      </c>
      <c r="T331" s="165">
        <f t="shared" si="103"/>
        <v>0</v>
      </c>
      <c r="AR331" s="166" t="s">
        <v>183</v>
      </c>
      <c r="AT331" s="166" t="s">
        <v>178</v>
      </c>
      <c r="AU331" s="166" t="s">
        <v>195</v>
      </c>
      <c r="AY331" s="92" t="s">
        <v>176</v>
      </c>
      <c r="BE331" s="167">
        <f t="shared" si="104"/>
        <v>0</v>
      </c>
      <c r="BF331" s="167">
        <f t="shared" si="105"/>
        <v>0</v>
      </c>
      <c r="BG331" s="167">
        <f t="shared" si="106"/>
        <v>0</v>
      </c>
      <c r="BH331" s="167">
        <f t="shared" si="107"/>
        <v>0</v>
      </c>
      <c r="BI331" s="167">
        <f t="shared" si="108"/>
        <v>0</v>
      </c>
      <c r="BJ331" s="92" t="s">
        <v>15</v>
      </c>
      <c r="BK331" s="167">
        <f t="shared" si="109"/>
        <v>0</v>
      </c>
      <c r="BL331" s="92" t="s">
        <v>183</v>
      </c>
      <c r="BM331" s="166" t="s">
        <v>4083</v>
      </c>
    </row>
    <row r="332" spans="2:65" s="99" customFormat="1" ht="16.5" customHeight="1">
      <c r="B332" s="100"/>
      <c r="C332" s="206" t="s">
        <v>1438</v>
      </c>
      <c r="D332" s="206" t="s">
        <v>178</v>
      </c>
      <c r="E332" s="207" t="s">
        <v>4084</v>
      </c>
      <c r="F332" s="208" t="s">
        <v>4085</v>
      </c>
      <c r="G332" s="209" t="s">
        <v>2707</v>
      </c>
      <c r="H332" s="210">
        <v>48</v>
      </c>
      <c r="I332" s="4"/>
      <c r="J332" s="211">
        <f t="shared" si="100"/>
        <v>0</v>
      </c>
      <c r="K332" s="208" t="s">
        <v>3</v>
      </c>
      <c r="L332" s="100"/>
      <c r="M332" s="212" t="s">
        <v>3</v>
      </c>
      <c r="N332" s="163" t="s">
        <v>42</v>
      </c>
      <c r="P332" s="164">
        <f t="shared" si="101"/>
        <v>0</v>
      </c>
      <c r="Q332" s="164">
        <v>0</v>
      </c>
      <c r="R332" s="164">
        <f t="shared" si="102"/>
        <v>0</v>
      </c>
      <c r="S332" s="164">
        <v>0</v>
      </c>
      <c r="T332" s="165">
        <f t="shared" si="103"/>
        <v>0</v>
      </c>
      <c r="AR332" s="166" t="s">
        <v>183</v>
      </c>
      <c r="AT332" s="166" t="s">
        <v>178</v>
      </c>
      <c r="AU332" s="166" t="s">
        <v>195</v>
      </c>
      <c r="AY332" s="92" t="s">
        <v>176</v>
      </c>
      <c r="BE332" s="167">
        <f t="shared" si="104"/>
        <v>0</v>
      </c>
      <c r="BF332" s="167">
        <f t="shared" si="105"/>
        <v>0</v>
      </c>
      <c r="BG332" s="167">
        <f t="shared" si="106"/>
        <v>0</v>
      </c>
      <c r="BH332" s="167">
        <f t="shared" si="107"/>
        <v>0</v>
      </c>
      <c r="BI332" s="167">
        <f t="shared" si="108"/>
        <v>0</v>
      </c>
      <c r="BJ332" s="92" t="s">
        <v>15</v>
      </c>
      <c r="BK332" s="167">
        <f t="shared" si="109"/>
        <v>0</v>
      </c>
      <c r="BL332" s="92" t="s">
        <v>183</v>
      </c>
      <c r="BM332" s="166" t="s">
        <v>4086</v>
      </c>
    </row>
    <row r="333" spans="2:65" s="99" customFormat="1" ht="16.5" customHeight="1">
      <c r="B333" s="100"/>
      <c r="C333" s="206" t="s">
        <v>1440</v>
      </c>
      <c r="D333" s="206" t="s">
        <v>178</v>
      </c>
      <c r="E333" s="207" t="s">
        <v>4087</v>
      </c>
      <c r="F333" s="208" t="s">
        <v>4088</v>
      </c>
      <c r="G333" s="209" t="s">
        <v>2707</v>
      </c>
      <c r="H333" s="210">
        <v>48</v>
      </c>
      <c r="I333" s="4"/>
      <c r="J333" s="211">
        <f t="shared" si="100"/>
        <v>0</v>
      </c>
      <c r="K333" s="208" t="s">
        <v>3</v>
      </c>
      <c r="L333" s="100"/>
      <c r="M333" s="212" t="s">
        <v>3</v>
      </c>
      <c r="N333" s="163" t="s">
        <v>42</v>
      </c>
      <c r="P333" s="164">
        <f t="shared" si="101"/>
        <v>0</v>
      </c>
      <c r="Q333" s="164">
        <v>0</v>
      </c>
      <c r="R333" s="164">
        <f t="shared" si="102"/>
        <v>0</v>
      </c>
      <c r="S333" s="164">
        <v>0</v>
      </c>
      <c r="T333" s="165">
        <f t="shared" si="103"/>
        <v>0</v>
      </c>
      <c r="AR333" s="166" t="s">
        <v>183</v>
      </c>
      <c r="AT333" s="166" t="s">
        <v>178</v>
      </c>
      <c r="AU333" s="166" t="s">
        <v>195</v>
      </c>
      <c r="AY333" s="92" t="s">
        <v>176</v>
      </c>
      <c r="BE333" s="167">
        <f t="shared" si="104"/>
        <v>0</v>
      </c>
      <c r="BF333" s="167">
        <f t="shared" si="105"/>
        <v>0</v>
      </c>
      <c r="BG333" s="167">
        <f t="shared" si="106"/>
        <v>0</v>
      </c>
      <c r="BH333" s="167">
        <f t="shared" si="107"/>
        <v>0</v>
      </c>
      <c r="BI333" s="167">
        <f t="shared" si="108"/>
        <v>0</v>
      </c>
      <c r="BJ333" s="92" t="s">
        <v>15</v>
      </c>
      <c r="BK333" s="167">
        <f t="shared" si="109"/>
        <v>0</v>
      </c>
      <c r="BL333" s="92" t="s">
        <v>183</v>
      </c>
      <c r="BM333" s="166" t="s">
        <v>4089</v>
      </c>
    </row>
    <row r="334" spans="2:65" s="99" customFormat="1" ht="16.5" customHeight="1">
      <c r="B334" s="100"/>
      <c r="C334" s="206" t="s">
        <v>1445</v>
      </c>
      <c r="D334" s="206" t="s">
        <v>178</v>
      </c>
      <c r="E334" s="207" t="s">
        <v>4090</v>
      </c>
      <c r="F334" s="208" t="s">
        <v>4091</v>
      </c>
      <c r="G334" s="209" t="s">
        <v>2707</v>
      </c>
      <c r="H334" s="210">
        <v>48</v>
      </c>
      <c r="I334" s="4"/>
      <c r="J334" s="211">
        <f t="shared" si="100"/>
        <v>0</v>
      </c>
      <c r="K334" s="208" t="s">
        <v>3</v>
      </c>
      <c r="L334" s="100"/>
      <c r="M334" s="212" t="s">
        <v>3</v>
      </c>
      <c r="N334" s="163" t="s">
        <v>42</v>
      </c>
      <c r="P334" s="164">
        <f t="shared" si="101"/>
        <v>0</v>
      </c>
      <c r="Q334" s="164">
        <v>0</v>
      </c>
      <c r="R334" s="164">
        <f t="shared" si="102"/>
        <v>0</v>
      </c>
      <c r="S334" s="164">
        <v>0</v>
      </c>
      <c r="T334" s="165">
        <f t="shared" si="103"/>
        <v>0</v>
      </c>
      <c r="AR334" s="166" t="s">
        <v>183</v>
      </c>
      <c r="AT334" s="166" t="s">
        <v>178</v>
      </c>
      <c r="AU334" s="166" t="s">
        <v>195</v>
      </c>
      <c r="AY334" s="92" t="s">
        <v>176</v>
      </c>
      <c r="BE334" s="167">
        <f t="shared" si="104"/>
        <v>0</v>
      </c>
      <c r="BF334" s="167">
        <f t="shared" si="105"/>
        <v>0</v>
      </c>
      <c r="BG334" s="167">
        <f t="shared" si="106"/>
        <v>0</v>
      </c>
      <c r="BH334" s="167">
        <f t="shared" si="107"/>
        <v>0</v>
      </c>
      <c r="BI334" s="167">
        <f t="shared" si="108"/>
        <v>0</v>
      </c>
      <c r="BJ334" s="92" t="s">
        <v>15</v>
      </c>
      <c r="BK334" s="167">
        <f t="shared" si="109"/>
        <v>0</v>
      </c>
      <c r="BL334" s="92" t="s">
        <v>183</v>
      </c>
      <c r="BM334" s="166" t="s">
        <v>4092</v>
      </c>
    </row>
    <row r="335" spans="2:65" s="99" customFormat="1" ht="16.5" customHeight="1">
      <c r="B335" s="100"/>
      <c r="C335" s="206" t="s">
        <v>1451</v>
      </c>
      <c r="D335" s="206" t="s">
        <v>178</v>
      </c>
      <c r="E335" s="207" t="s">
        <v>4093</v>
      </c>
      <c r="F335" s="208" t="s">
        <v>4094</v>
      </c>
      <c r="G335" s="209" t="s">
        <v>2707</v>
      </c>
      <c r="H335" s="210">
        <v>1</v>
      </c>
      <c r="I335" s="4"/>
      <c r="J335" s="211">
        <f t="shared" si="100"/>
        <v>0</v>
      </c>
      <c r="K335" s="208" t="s">
        <v>3</v>
      </c>
      <c r="L335" s="100"/>
      <c r="M335" s="212" t="s">
        <v>3</v>
      </c>
      <c r="N335" s="163" t="s">
        <v>42</v>
      </c>
      <c r="P335" s="164">
        <f t="shared" si="101"/>
        <v>0</v>
      </c>
      <c r="Q335" s="164">
        <v>0</v>
      </c>
      <c r="R335" s="164">
        <f t="shared" si="102"/>
        <v>0</v>
      </c>
      <c r="S335" s="164">
        <v>0</v>
      </c>
      <c r="T335" s="165">
        <f t="shared" si="103"/>
        <v>0</v>
      </c>
      <c r="AR335" s="166" t="s">
        <v>183</v>
      </c>
      <c r="AT335" s="166" t="s">
        <v>178</v>
      </c>
      <c r="AU335" s="166" t="s">
        <v>195</v>
      </c>
      <c r="AY335" s="92" t="s">
        <v>176</v>
      </c>
      <c r="BE335" s="167">
        <f t="shared" si="104"/>
        <v>0</v>
      </c>
      <c r="BF335" s="167">
        <f t="shared" si="105"/>
        <v>0</v>
      </c>
      <c r="BG335" s="167">
        <f t="shared" si="106"/>
        <v>0</v>
      </c>
      <c r="BH335" s="167">
        <f t="shared" si="107"/>
        <v>0</v>
      </c>
      <c r="BI335" s="167">
        <f t="shared" si="108"/>
        <v>0</v>
      </c>
      <c r="BJ335" s="92" t="s">
        <v>15</v>
      </c>
      <c r="BK335" s="167">
        <f t="shared" si="109"/>
        <v>0</v>
      </c>
      <c r="BL335" s="92" t="s">
        <v>183</v>
      </c>
      <c r="BM335" s="166" t="s">
        <v>4095</v>
      </c>
    </row>
    <row r="336" spans="2:65" s="99" customFormat="1" ht="16.5" customHeight="1">
      <c r="B336" s="100"/>
      <c r="C336" s="206" t="s">
        <v>1456</v>
      </c>
      <c r="D336" s="206" t="s">
        <v>178</v>
      </c>
      <c r="E336" s="207" t="s">
        <v>4096</v>
      </c>
      <c r="F336" s="208" t="s">
        <v>4097</v>
      </c>
      <c r="G336" s="209" t="s">
        <v>2707</v>
      </c>
      <c r="H336" s="210">
        <v>0</v>
      </c>
      <c r="I336" s="4"/>
      <c r="J336" s="211">
        <f t="shared" si="100"/>
        <v>0</v>
      </c>
      <c r="K336" s="208" t="s">
        <v>3</v>
      </c>
      <c r="L336" s="100"/>
      <c r="M336" s="212" t="s">
        <v>3</v>
      </c>
      <c r="N336" s="163" t="s">
        <v>42</v>
      </c>
      <c r="P336" s="164">
        <f t="shared" si="101"/>
        <v>0</v>
      </c>
      <c r="Q336" s="164">
        <v>0</v>
      </c>
      <c r="R336" s="164">
        <f t="shared" si="102"/>
        <v>0</v>
      </c>
      <c r="S336" s="164">
        <v>0</v>
      </c>
      <c r="T336" s="165">
        <f t="shared" si="103"/>
        <v>0</v>
      </c>
      <c r="AR336" s="166" t="s">
        <v>183</v>
      </c>
      <c r="AT336" s="166" t="s">
        <v>178</v>
      </c>
      <c r="AU336" s="166" t="s">
        <v>195</v>
      </c>
      <c r="AY336" s="92" t="s">
        <v>176</v>
      </c>
      <c r="BE336" s="167">
        <f t="shared" si="104"/>
        <v>0</v>
      </c>
      <c r="BF336" s="167">
        <f t="shared" si="105"/>
        <v>0</v>
      </c>
      <c r="BG336" s="167">
        <f t="shared" si="106"/>
        <v>0</v>
      </c>
      <c r="BH336" s="167">
        <f t="shared" si="107"/>
        <v>0</v>
      </c>
      <c r="BI336" s="167">
        <f t="shared" si="108"/>
        <v>0</v>
      </c>
      <c r="BJ336" s="92" t="s">
        <v>15</v>
      </c>
      <c r="BK336" s="167">
        <f t="shared" si="109"/>
        <v>0</v>
      </c>
      <c r="BL336" s="92" t="s">
        <v>183</v>
      </c>
      <c r="BM336" s="166" t="s">
        <v>4098</v>
      </c>
    </row>
    <row r="337" spans="2:65" s="99" customFormat="1" ht="21.75" customHeight="1">
      <c r="B337" s="100"/>
      <c r="C337" s="206" t="s">
        <v>1459</v>
      </c>
      <c r="D337" s="206" t="s">
        <v>178</v>
      </c>
      <c r="E337" s="207" t="s">
        <v>4099</v>
      </c>
      <c r="F337" s="208" t="s">
        <v>4100</v>
      </c>
      <c r="G337" s="209" t="s">
        <v>2707</v>
      </c>
      <c r="H337" s="210">
        <v>2</v>
      </c>
      <c r="I337" s="4"/>
      <c r="J337" s="211">
        <f t="shared" si="100"/>
        <v>0</v>
      </c>
      <c r="K337" s="208" t="s">
        <v>3</v>
      </c>
      <c r="L337" s="100"/>
      <c r="M337" s="212" t="s">
        <v>3</v>
      </c>
      <c r="N337" s="163" t="s">
        <v>42</v>
      </c>
      <c r="P337" s="164">
        <f t="shared" si="101"/>
        <v>0</v>
      </c>
      <c r="Q337" s="164">
        <v>0</v>
      </c>
      <c r="R337" s="164">
        <f t="shared" si="102"/>
        <v>0</v>
      </c>
      <c r="S337" s="164">
        <v>0</v>
      </c>
      <c r="T337" s="165">
        <f t="shared" si="103"/>
        <v>0</v>
      </c>
      <c r="AR337" s="166" t="s">
        <v>183</v>
      </c>
      <c r="AT337" s="166" t="s">
        <v>178</v>
      </c>
      <c r="AU337" s="166" t="s">
        <v>195</v>
      </c>
      <c r="AY337" s="92" t="s">
        <v>176</v>
      </c>
      <c r="BE337" s="167">
        <f t="shared" si="104"/>
        <v>0</v>
      </c>
      <c r="BF337" s="167">
        <f t="shared" si="105"/>
        <v>0</v>
      </c>
      <c r="BG337" s="167">
        <f t="shared" si="106"/>
        <v>0</v>
      </c>
      <c r="BH337" s="167">
        <f t="shared" si="107"/>
        <v>0</v>
      </c>
      <c r="BI337" s="167">
        <f t="shared" si="108"/>
        <v>0</v>
      </c>
      <c r="BJ337" s="92" t="s">
        <v>15</v>
      </c>
      <c r="BK337" s="167">
        <f t="shared" si="109"/>
        <v>0</v>
      </c>
      <c r="BL337" s="92" t="s">
        <v>183</v>
      </c>
      <c r="BM337" s="166" t="s">
        <v>4101</v>
      </c>
    </row>
    <row r="338" spans="2:65" s="99" customFormat="1" ht="16.5" customHeight="1">
      <c r="B338" s="100"/>
      <c r="C338" s="206" t="s">
        <v>1464</v>
      </c>
      <c r="D338" s="206" t="s">
        <v>178</v>
      </c>
      <c r="E338" s="207" t="s">
        <v>4102</v>
      </c>
      <c r="F338" s="208" t="s">
        <v>4103</v>
      </c>
      <c r="G338" s="209" t="s">
        <v>2707</v>
      </c>
      <c r="H338" s="210">
        <v>2</v>
      </c>
      <c r="I338" s="4"/>
      <c r="J338" s="211">
        <f t="shared" si="100"/>
        <v>0</v>
      </c>
      <c r="K338" s="208" t="s">
        <v>3</v>
      </c>
      <c r="L338" s="100"/>
      <c r="M338" s="212" t="s">
        <v>3</v>
      </c>
      <c r="N338" s="163" t="s">
        <v>42</v>
      </c>
      <c r="P338" s="164">
        <f t="shared" si="101"/>
        <v>0</v>
      </c>
      <c r="Q338" s="164">
        <v>0</v>
      </c>
      <c r="R338" s="164">
        <f t="shared" si="102"/>
        <v>0</v>
      </c>
      <c r="S338" s="164">
        <v>0</v>
      </c>
      <c r="T338" s="165">
        <f t="shared" si="103"/>
        <v>0</v>
      </c>
      <c r="AR338" s="166" t="s">
        <v>183</v>
      </c>
      <c r="AT338" s="166" t="s">
        <v>178</v>
      </c>
      <c r="AU338" s="166" t="s">
        <v>195</v>
      </c>
      <c r="AY338" s="92" t="s">
        <v>176</v>
      </c>
      <c r="BE338" s="167">
        <f t="shared" si="104"/>
        <v>0</v>
      </c>
      <c r="BF338" s="167">
        <f t="shared" si="105"/>
        <v>0</v>
      </c>
      <c r="BG338" s="167">
        <f t="shared" si="106"/>
        <v>0</v>
      </c>
      <c r="BH338" s="167">
        <f t="shared" si="107"/>
        <v>0</v>
      </c>
      <c r="BI338" s="167">
        <f t="shared" si="108"/>
        <v>0</v>
      </c>
      <c r="BJ338" s="92" t="s">
        <v>15</v>
      </c>
      <c r="BK338" s="167">
        <f t="shared" si="109"/>
        <v>0</v>
      </c>
      <c r="BL338" s="92" t="s">
        <v>183</v>
      </c>
      <c r="BM338" s="166" t="s">
        <v>4104</v>
      </c>
    </row>
    <row r="339" spans="2:65" s="99" customFormat="1" ht="16.5" customHeight="1">
      <c r="B339" s="100"/>
      <c r="C339" s="206" t="s">
        <v>1469</v>
      </c>
      <c r="D339" s="206" t="s">
        <v>178</v>
      </c>
      <c r="E339" s="207" t="s">
        <v>4105</v>
      </c>
      <c r="F339" s="208" t="s">
        <v>4106</v>
      </c>
      <c r="G339" s="209" t="s">
        <v>2707</v>
      </c>
      <c r="H339" s="210">
        <v>2</v>
      </c>
      <c r="I339" s="4"/>
      <c r="J339" s="211">
        <f t="shared" si="100"/>
        <v>0</v>
      </c>
      <c r="K339" s="208" t="s">
        <v>3</v>
      </c>
      <c r="L339" s="100"/>
      <c r="M339" s="212" t="s">
        <v>3</v>
      </c>
      <c r="N339" s="163" t="s">
        <v>42</v>
      </c>
      <c r="P339" s="164">
        <f t="shared" si="101"/>
        <v>0</v>
      </c>
      <c r="Q339" s="164">
        <v>0</v>
      </c>
      <c r="R339" s="164">
        <f t="shared" si="102"/>
        <v>0</v>
      </c>
      <c r="S339" s="164">
        <v>0</v>
      </c>
      <c r="T339" s="165">
        <f t="shared" si="103"/>
        <v>0</v>
      </c>
      <c r="AR339" s="166" t="s">
        <v>183</v>
      </c>
      <c r="AT339" s="166" t="s">
        <v>178</v>
      </c>
      <c r="AU339" s="166" t="s">
        <v>195</v>
      </c>
      <c r="AY339" s="92" t="s">
        <v>176</v>
      </c>
      <c r="BE339" s="167">
        <f t="shared" si="104"/>
        <v>0</v>
      </c>
      <c r="BF339" s="167">
        <f t="shared" si="105"/>
        <v>0</v>
      </c>
      <c r="BG339" s="167">
        <f t="shared" si="106"/>
        <v>0</v>
      </c>
      <c r="BH339" s="167">
        <f t="shared" si="107"/>
        <v>0</v>
      </c>
      <c r="BI339" s="167">
        <f t="shared" si="108"/>
        <v>0</v>
      </c>
      <c r="BJ339" s="92" t="s">
        <v>15</v>
      </c>
      <c r="BK339" s="167">
        <f t="shared" si="109"/>
        <v>0</v>
      </c>
      <c r="BL339" s="92" t="s">
        <v>183</v>
      </c>
      <c r="BM339" s="166" t="s">
        <v>4107</v>
      </c>
    </row>
    <row r="340" spans="2:65" s="99" customFormat="1" ht="16.5" customHeight="1">
      <c r="B340" s="100"/>
      <c r="C340" s="206" t="s">
        <v>1474</v>
      </c>
      <c r="D340" s="206" t="s">
        <v>178</v>
      </c>
      <c r="E340" s="207" t="s">
        <v>4108</v>
      </c>
      <c r="F340" s="208" t="s">
        <v>4109</v>
      </c>
      <c r="G340" s="209" t="s">
        <v>2707</v>
      </c>
      <c r="H340" s="210">
        <v>1</v>
      </c>
      <c r="I340" s="4"/>
      <c r="J340" s="211">
        <f t="shared" si="100"/>
        <v>0</v>
      </c>
      <c r="K340" s="208" t="s">
        <v>3</v>
      </c>
      <c r="L340" s="100"/>
      <c r="M340" s="212" t="s">
        <v>3</v>
      </c>
      <c r="N340" s="163" t="s">
        <v>42</v>
      </c>
      <c r="P340" s="164">
        <f t="shared" si="101"/>
        <v>0</v>
      </c>
      <c r="Q340" s="164">
        <v>0</v>
      </c>
      <c r="R340" s="164">
        <f t="shared" si="102"/>
        <v>0</v>
      </c>
      <c r="S340" s="164">
        <v>0</v>
      </c>
      <c r="T340" s="165">
        <f t="shared" si="103"/>
        <v>0</v>
      </c>
      <c r="AR340" s="166" t="s">
        <v>183</v>
      </c>
      <c r="AT340" s="166" t="s">
        <v>178</v>
      </c>
      <c r="AU340" s="166" t="s">
        <v>195</v>
      </c>
      <c r="AY340" s="92" t="s">
        <v>176</v>
      </c>
      <c r="BE340" s="167">
        <f t="shared" si="104"/>
        <v>0</v>
      </c>
      <c r="BF340" s="167">
        <f t="shared" si="105"/>
        <v>0</v>
      </c>
      <c r="BG340" s="167">
        <f t="shared" si="106"/>
        <v>0</v>
      </c>
      <c r="BH340" s="167">
        <f t="shared" si="107"/>
        <v>0</v>
      </c>
      <c r="BI340" s="167">
        <f t="shared" si="108"/>
        <v>0</v>
      </c>
      <c r="BJ340" s="92" t="s">
        <v>15</v>
      </c>
      <c r="BK340" s="167">
        <f t="shared" si="109"/>
        <v>0</v>
      </c>
      <c r="BL340" s="92" t="s">
        <v>183</v>
      </c>
      <c r="BM340" s="166" t="s">
        <v>4110</v>
      </c>
    </row>
    <row r="341" spans="2:65" s="99" customFormat="1" ht="21.75" customHeight="1">
      <c r="B341" s="100"/>
      <c r="C341" s="206" t="s">
        <v>1476</v>
      </c>
      <c r="D341" s="206" t="s">
        <v>178</v>
      </c>
      <c r="E341" s="207" t="s">
        <v>4099</v>
      </c>
      <c r="F341" s="208" t="s">
        <v>4100</v>
      </c>
      <c r="G341" s="209" t="s">
        <v>2707</v>
      </c>
      <c r="H341" s="210">
        <v>0</v>
      </c>
      <c r="I341" s="4"/>
      <c r="J341" s="211">
        <f t="shared" si="100"/>
        <v>0</v>
      </c>
      <c r="K341" s="208" t="s">
        <v>3</v>
      </c>
      <c r="L341" s="100"/>
      <c r="M341" s="212" t="s">
        <v>3</v>
      </c>
      <c r="N341" s="163" t="s">
        <v>42</v>
      </c>
      <c r="P341" s="164">
        <f t="shared" si="101"/>
        <v>0</v>
      </c>
      <c r="Q341" s="164">
        <v>0</v>
      </c>
      <c r="R341" s="164">
        <f t="shared" si="102"/>
        <v>0</v>
      </c>
      <c r="S341" s="164">
        <v>0</v>
      </c>
      <c r="T341" s="165">
        <f t="shared" si="103"/>
        <v>0</v>
      </c>
      <c r="AR341" s="166" t="s">
        <v>183</v>
      </c>
      <c r="AT341" s="166" t="s">
        <v>178</v>
      </c>
      <c r="AU341" s="166" t="s">
        <v>195</v>
      </c>
      <c r="AY341" s="92" t="s">
        <v>176</v>
      </c>
      <c r="BE341" s="167">
        <f t="shared" si="104"/>
        <v>0</v>
      </c>
      <c r="BF341" s="167">
        <f t="shared" si="105"/>
        <v>0</v>
      </c>
      <c r="BG341" s="167">
        <f t="shared" si="106"/>
        <v>0</v>
      </c>
      <c r="BH341" s="167">
        <f t="shared" si="107"/>
        <v>0</v>
      </c>
      <c r="BI341" s="167">
        <f t="shared" si="108"/>
        <v>0</v>
      </c>
      <c r="BJ341" s="92" t="s">
        <v>15</v>
      </c>
      <c r="BK341" s="167">
        <f t="shared" si="109"/>
        <v>0</v>
      </c>
      <c r="BL341" s="92" t="s">
        <v>183</v>
      </c>
      <c r="BM341" s="166" t="s">
        <v>4111</v>
      </c>
    </row>
    <row r="342" spans="2:65" s="99" customFormat="1" ht="16.5" customHeight="1">
      <c r="B342" s="100"/>
      <c r="C342" s="206" t="s">
        <v>1480</v>
      </c>
      <c r="D342" s="206" t="s">
        <v>178</v>
      </c>
      <c r="E342" s="207" t="s">
        <v>4102</v>
      </c>
      <c r="F342" s="208" t="s">
        <v>4103</v>
      </c>
      <c r="G342" s="209" t="s">
        <v>2707</v>
      </c>
      <c r="H342" s="210">
        <v>0</v>
      </c>
      <c r="I342" s="4"/>
      <c r="J342" s="211">
        <f t="shared" si="100"/>
        <v>0</v>
      </c>
      <c r="K342" s="208" t="s">
        <v>3</v>
      </c>
      <c r="L342" s="100"/>
      <c r="M342" s="212" t="s">
        <v>3</v>
      </c>
      <c r="N342" s="163" t="s">
        <v>42</v>
      </c>
      <c r="P342" s="164">
        <f t="shared" si="101"/>
        <v>0</v>
      </c>
      <c r="Q342" s="164">
        <v>0</v>
      </c>
      <c r="R342" s="164">
        <f t="shared" si="102"/>
        <v>0</v>
      </c>
      <c r="S342" s="164">
        <v>0</v>
      </c>
      <c r="T342" s="165">
        <f t="shared" si="103"/>
        <v>0</v>
      </c>
      <c r="AR342" s="166" t="s">
        <v>183</v>
      </c>
      <c r="AT342" s="166" t="s">
        <v>178</v>
      </c>
      <c r="AU342" s="166" t="s">
        <v>195</v>
      </c>
      <c r="AY342" s="92" t="s">
        <v>176</v>
      </c>
      <c r="BE342" s="167">
        <f t="shared" si="104"/>
        <v>0</v>
      </c>
      <c r="BF342" s="167">
        <f t="shared" si="105"/>
        <v>0</v>
      </c>
      <c r="BG342" s="167">
        <f t="shared" si="106"/>
        <v>0</v>
      </c>
      <c r="BH342" s="167">
        <f t="shared" si="107"/>
        <v>0</v>
      </c>
      <c r="BI342" s="167">
        <f t="shared" si="108"/>
        <v>0</v>
      </c>
      <c r="BJ342" s="92" t="s">
        <v>15</v>
      </c>
      <c r="BK342" s="167">
        <f t="shared" si="109"/>
        <v>0</v>
      </c>
      <c r="BL342" s="92" t="s">
        <v>183</v>
      </c>
      <c r="BM342" s="166" t="s">
        <v>4112</v>
      </c>
    </row>
    <row r="343" spans="2:65" s="99" customFormat="1" ht="16.5" customHeight="1">
      <c r="B343" s="100"/>
      <c r="C343" s="206" t="s">
        <v>1486</v>
      </c>
      <c r="D343" s="206" t="s">
        <v>178</v>
      </c>
      <c r="E343" s="207" t="s">
        <v>4105</v>
      </c>
      <c r="F343" s="208" t="s">
        <v>4106</v>
      </c>
      <c r="G343" s="209" t="s">
        <v>2707</v>
      </c>
      <c r="H343" s="210">
        <v>0</v>
      </c>
      <c r="I343" s="4"/>
      <c r="J343" s="211">
        <f t="shared" si="100"/>
        <v>0</v>
      </c>
      <c r="K343" s="208" t="s">
        <v>3</v>
      </c>
      <c r="L343" s="100"/>
      <c r="M343" s="212" t="s">
        <v>3</v>
      </c>
      <c r="N343" s="163" t="s">
        <v>42</v>
      </c>
      <c r="P343" s="164">
        <f t="shared" si="101"/>
        <v>0</v>
      </c>
      <c r="Q343" s="164">
        <v>0</v>
      </c>
      <c r="R343" s="164">
        <f t="shared" si="102"/>
        <v>0</v>
      </c>
      <c r="S343" s="164">
        <v>0</v>
      </c>
      <c r="T343" s="165">
        <f t="shared" si="103"/>
        <v>0</v>
      </c>
      <c r="AR343" s="166" t="s">
        <v>183</v>
      </c>
      <c r="AT343" s="166" t="s">
        <v>178</v>
      </c>
      <c r="AU343" s="166" t="s">
        <v>195</v>
      </c>
      <c r="AY343" s="92" t="s">
        <v>176</v>
      </c>
      <c r="BE343" s="167">
        <f t="shared" si="104"/>
        <v>0</v>
      </c>
      <c r="BF343" s="167">
        <f t="shared" si="105"/>
        <v>0</v>
      </c>
      <c r="BG343" s="167">
        <f t="shared" si="106"/>
        <v>0</v>
      </c>
      <c r="BH343" s="167">
        <f t="shared" si="107"/>
        <v>0</v>
      </c>
      <c r="BI343" s="167">
        <f t="shared" si="108"/>
        <v>0</v>
      </c>
      <c r="BJ343" s="92" t="s">
        <v>15</v>
      </c>
      <c r="BK343" s="167">
        <f t="shared" si="109"/>
        <v>0</v>
      </c>
      <c r="BL343" s="92" t="s">
        <v>183</v>
      </c>
      <c r="BM343" s="166" t="s">
        <v>4113</v>
      </c>
    </row>
    <row r="344" spans="2:65" s="99" customFormat="1" ht="16.5" customHeight="1">
      <c r="B344" s="100"/>
      <c r="C344" s="206" t="s">
        <v>1491</v>
      </c>
      <c r="D344" s="206" t="s">
        <v>178</v>
      </c>
      <c r="E344" s="207" t="s">
        <v>4108</v>
      </c>
      <c r="F344" s="208" t="s">
        <v>4109</v>
      </c>
      <c r="G344" s="209" t="s">
        <v>2707</v>
      </c>
      <c r="H344" s="210">
        <v>0</v>
      </c>
      <c r="I344" s="4"/>
      <c r="J344" s="211">
        <f t="shared" si="100"/>
        <v>0</v>
      </c>
      <c r="K344" s="208" t="s">
        <v>3</v>
      </c>
      <c r="L344" s="100"/>
      <c r="M344" s="212" t="s">
        <v>3</v>
      </c>
      <c r="N344" s="163" t="s">
        <v>42</v>
      </c>
      <c r="P344" s="164">
        <f t="shared" si="101"/>
        <v>0</v>
      </c>
      <c r="Q344" s="164">
        <v>0</v>
      </c>
      <c r="R344" s="164">
        <f t="shared" si="102"/>
        <v>0</v>
      </c>
      <c r="S344" s="164">
        <v>0</v>
      </c>
      <c r="T344" s="165">
        <f t="shared" si="103"/>
        <v>0</v>
      </c>
      <c r="AR344" s="166" t="s">
        <v>183</v>
      </c>
      <c r="AT344" s="166" t="s">
        <v>178</v>
      </c>
      <c r="AU344" s="166" t="s">
        <v>195</v>
      </c>
      <c r="AY344" s="92" t="s">
        <v>176</v>
      </c>
      <c r="BE344" s="167">
        <f t="shared" si="104"/>
        <v>0</v>
      </c>
      <c r="BF344" s="167">
        <f t="shared" si="105"/>
        <v>0</v>
      </c>
      <c r="BG344" s="167">
        <f t="shared" si="106"/>
        <v>0</v>
      </c>
      <c r="BH344" s="167">
        <f t="shared" si="107"/>
        <v>0</v>
      </c>
      <c r="BI344" s="167">
        <f t="shared" si="108"/>
        <v>0</v>
      </c>
      <c r="BJ344" s="92" t="s">
        <v>15</v>
      </c>
      <c r="BK344" s="167">
        <f t="shared" si="109"/>
        <v>0</v>
      </c>
      <c r="BL344" s="92" t="s">
        <v>183</v>
      </c>
      <c r="BM344" s="166" t="s">
        <v>4114</v>
      </c>
    </row>
    <row r="345" spans="2:65" s="99" customFormat="1" ht="21.75" customHeight="1">
      <c r="B345" s="100"/>
      <c r="C345" s="206" t="s">
        <v>1496</v>
      </c>
      <c r="D345" s="206" t="s">
        <v>178</v>
      </c>
      <c r="E345" s="207" t="s">
        <v>4115</v>
      </c>
      <c r="F345" s="208" t="s">
        <v>4116</v>
      </c>
      <c r="G345" s="209" t="s">
        <v>3737</v>
      </c>
      <c r="H345" s="210">
        <v>0.4</v>
      </c>
      <c r="I345" s="4"/>
      <c r="J345" s="211">
        <f t="shared" si="100"/>
        <v>0</v>
      </c>
      <c r="K345" s="208" t="s">
        <v>3</v>
      </c>
      <c r="L345" s="100"/>
      <c r="M345" s="212" t="s">
        <v>3</v>
      </c>
      <c r="N345" s="163" t="s">
        <v>42</v>
      </c>
      <c r="P345" s="164">
        <f t="shared" si="101"/>
        <v>0</v>
      </c>
      <c r="Q345" s="164">
        <v>0</v>
      </c>
      <c r="R345" s="164">
        <f t="shared" si="102"/>
        <v>0</v>
      </c>
      <c r="S345" s="164">
        <v>0</v>
      </c>
      <c r="T345" s="165">
        <f t="shared" si="103"/>
        <v>0</v>
      </c>
      <c r="AR345" s="166" t="s">
        <v>183</v>
      </c>
      <c r="AT345" s="166" t="s">
        <v>178</v>
      </c>
      <c r="AU345" s="166" t="s">
        <v>195</v>
      </c>
      <c r="AY345" s="92" t="s">
        <v>176</v>
      </c>
      <c r="BE345" s="167">
        <f t="shared" si="104"/>
        <v>0</v>
      </c>
      <c r="BF345" s="167">
        <f t="shared" si="105"/>
        <v>0</v>
      </c>
      <c r="BG345" s="167">
        <f t="shared" si="106"/>
        <v>0</v>
      </c>
      <c r="BH345" s="167">
        <f t="shared" si="107"/>
        <v>0</v>
      </c>
      <c r="BI345" s="167">
        <f t="shared" si="108"/>
        <v>0</v>
      </c>
      <c r="BJ345" s="92" t="s">
        <v>15</v>
      </c>
      <c r="BK345" s="167">
        <f t="shared" si="109"/>
        <v>0</v>
      </c>
      <c r="BL345" s="92" t="s">
        <v>183</v>
      </c>
      <c r="BM345" s="166" t="s">
        <v>4117</v>
      </c>
    </row>
    <row r="346" spans="2:63" s="151" customFormat="1" ht="20.85" customHeight="1">
      <c r="B346" s="152"/>
      <c r="D346" s="153" t="s">
        <v>70</v>
      </c>
      <c r="E346" s="161" t="s">
        <v>382</v>
      </c>
      <c r="F346" s="161" t="s">
        <v>4118</v>
      </c>
      <c r="I346" s="3"/>
      <c r="J346" s="162">
        <f>BK346</f>
        <v>0</v>
      </c>
      <c r="L346" s="152"/>
      <c r="M346" s="156"/>
      <c r="P346" s="157">
        <f>SUM(P347:P371)</f>
        <v>0</v>
      </c>
      <c r="R346" s="157">
        <f>SUM(R347:R371)</f>
        <v>0</v>
      </c>
      <c r="T346" s="158">
        <f>SUM(T347:T371)</f>
        <v>0</v>
      </c>
      <c r="AR346" s="153" t="s">
        <v>15</v>
      </c>
      <c r="AT346" s="159" t="s">
        <v>70</v>
      </c>
      <c r="AU346" s="159" t="s">
        <v>79</v>
      </c>
      <c r="AY346" s="153" t="s">
        <v>176</v>
      </c>
      <c r="BK346" s="160">
        <f>SUM(BK347:BK371)</f>
        <v>0</v>
      </c>
    </row>
    <row r="347" spans="2:65" s="99" customFormat="1" ht="24.2" customHeight="1">
      <c r="B347" s="100"/>
      <c r="C347" s="206" t="s">
        <v>1502</v>
      </c>
      <c r="D347" s="206" t="s">
        <v>178</v>
      </c>
      <c r="E347" s="207" t="s">
        <v>4119</v>
      </c>
      <c r="F347" s="208" t="s">
        <v>4120</v>
      </c>
      <c r="G347" s="209" t="s">
        <v>269</v>
      </c>
      <c r="H347" s="210">
        <v>120</v>
      </c>
      <c r="I347" s="4"/>
      <c r="J347" s="211">
        <f aca="true" t="shared" si="110" ref="J347:J371">ROUND(I347*H347,2)</f>
        <v>0</v>
      </c>
      <c r="K347" s="208" t="s">
        <v>3</v>
      </c>
      <c r="L347" s="100"/>
      <c r="M347" s="212" t="s">
        <v>3</v>
      </c>
      <c r="N347" s="163" t="s">
        <v>42</v>
      </c>
      <c r="P347" s="164">
        <f aca="true" t="shared" si="111" ref="P347:P371">O347*H347</f>
        <v>0</v>
      </c>
      <c r="Q347" s="164">
        <v>0</v>
      </c>
      <c r="R347" s="164">
        <f aca="true" t="shared" si="112" ref="R347:R371">Q347*H347</f>
        <v>0</v>
      </c>
      <c r="S347" s="164">
        <v>0</v>
      </c>
      <c r="T347" s="165">
        <f aca="true" t="shared" si="113" ref="T347:T371">S347*H347</f>
        <v>0</v>
      </c>
      <c r="AR347" s="166" t="s">
        <v>183</v>
      </c>
      <c r="AT347" s="166" t="s">
        <v>178</v>
      </c>
      <c r="AU347" s="166" t="s">
        <v>195</v>
      </c>
      <c r="AY347" s="92" t="s">
        <v>176</v>
      </c>
      <c r="BE347" s="167">
        <f aca="true" t="shared" si="114" ref="BE347:BE371">IF(N347="základní",J347,0)</f>
        <v>0</v>
      </c>
      <c r="BF347" s="167">
        <f aca="true" t="shared" si="115" ref="BF347:BF371">IF(N347="snížená",J347,0)</f>
        <v>0</v>
      </c>
      <c r="BG347" s="167">
        <f aca="true" t="shared" si="116" ref="BG347:BG371">IF(N347="zákl. přenesená",J347,0)</f>
        <v>0</v>
      </c>
      <c r="BH347" s="167">
        <f aca="true" t="shared" si="117" ref="BH347:BH371">IF(N347="sníž. přenesená",J347,0)</f>
        <v>0</v>
      </c>
      <c r="BI347" s="167">
        <f aca="true" t="shared" si="118" ref="BI347:BI371">IF(N347="nulová",J347,0)</f>
        <v>0</v>
      </c>
      <c r="BJ347" s="92" t="s">
        <v>15</v>
      </c>
      <c r="BK347" s="167">
        <f aca="true" t="shared" si="119" ref="BK347:BK371">ROUND(I347*H347,2)</f>
        <v>0</v>
      </c>
      <c r="BL347" s="92" t="s">
        <v>183</v>
      </c>
      <c r="BM347" s="166" t="s">
        <v>4121</v>
      </c>
    </row>
    <row r="348" spans="2:65" s="99" customFormat="1" ht="16.5" customHeight="1">
      <c r="B348" s="100"/>
      <c r="C348" s="206" t="s">
        <v>1509</v>
      </c>
      <c r="D348" s="206" t="s">
        <v>178</v>
      </c>
      <c r="E348" s="207" t="s">
        <v>4122</v>
      </c>
      <c r="F348" s="208" t="s">
        <v>4123</v>
      </c>
      <c r="G348" s="209" t="s">
        <v>2707</v>
      </c>
      <c r="H348" s="210">
        <v>780</v>
      </c>
      <c r="I348" s="4"/>
      <c r="J348" s="211">
        <f t="shared" si="110"/>
        <v>0</v>
      </c>
      <c r="K348" s="208" t="s">
        <v>3</v>
      </c>
      <c r="L348" s="100"/>
      <c r="M348" s="212" t="s">
        <v>3</v>
      </c>
      <c r="N348" s="163" t="s">
        <v>42</v>
      </c>
      <c r="P348" s="164">
        <f t="shared" si="111"/>
        <v>0</v>
      </c>
      <c r="Q348" s="164">
        <v>0</v>
      </c>
      <c r="R348" s="164">
        <f t="shared" si="112"/>
        <v>0</v>
      </c>
      <c r="S348" s="164">
        <v>0</v>
      </c>
      <c r="T348" s="165">
        <f t="shared" si="113"/>
        <v>0</v>
      </c>
      <c r="AR348" s="166" t="s">
        <v>183</v>
      </c>
      <c r="AT348" s="166" t="s">
        <v>178</v>
      </c>
      <c r="AU348" s="166" t="s">
        <v>195</v>
      </c>
      <c r="AY348" s="92" t="s">
        <v>176</v>
      </c>
      <c r="BE348" s="167">
        <f t="shared" si="114"/>
        <v>0</v>
      </c>
      <c r="BF348" s="167">
        <f t="shared" si="115"/>
        <v>0</v>
      </c>
      <c r="BG348" s="167">
        <f t="shared" si="116"/>
        <v>0</v>
      </c>
      <c r="BH348" s="167">
        <f t="shared" si="117"/>
        <v>0</v>
      </c>
      <c r="BI348" s="167">
        <f t="shared" si="118"/>
        <v>0</v>
      </c>
      <c r="BJ348" s="92" t="s">
        <v>15</v>
      </c>
      <c r="BK348" s="167">
        <f t="shared" si="119"/>
        <v>0</v>
      </c>
      <c r="BL348" s="92" t="s">
        <v>183</v>
      </c>
      <c r="BM348" s="166" t="s">
        <v>4124</v>
      </c>
    </row>
    <row r="349" spans="2:65" s="99" customFormat="1" ht="16.5" customHeight="1">
      <c r="B349" s="100"/>
      <c r="C349" s="206" t="s">
        <v>1516</v>
      </c>
      <c r="D349" s="206" t="s">
        <v>178</v>
      </c>
      <c r="E349" s="207" t="s">
        <v>4125</v>
      </c>
      <c r="F349" s="208" t="s">
        <v>4126</v>
      </c>
      <c r="G349" s="209" t="s">
        <v>2707</v>
      </c>
      <c r="H349" s="210">
        <v>780</v>
      </c>
      <c r="I349" s="4"/>
      <c r="J349" s="211">
        <f t="shared" si="110"/>
        <v>0</v>
      </c>
      <c r="K349" s="208" t="s">
        <v>3</v>
      </c>
      <c r="L349" s="100"/>
      <c r="M349" s="212" t="s">
        <v>3</v>
      </c>
      <c r="N349" s="163" t="s">
        <v>42</v>
      </c>
      <c r="P349" s="164">
        <f t="shared" si="111"/>
        <v>0</v>
      </c>
      <c r="Q349" s="164">
        <v>0</v>
      </c>
      <c r="R349" s="164">
        <f t="shared" si="112"/>
        <v>0</v>
      </c>
      <c r="S349" s="164">
        <v>0</v>
      </c>
      <c r="T349" s="165">
        <f t="shared" si="113"/>
        <v>0</v>
      </c>
      <c r="AR349" s="166" t="s">
        <v>183</v>
      </c>
      <c r="AT349" s="166" t="s">
        <v>178</v>
      </c>
      <c r="AU349" s="166" t="s">
        <v>195</v>
      </c>
      <c r="AY349" s="92" t="s">
        <v>176</v>
      </c>
      <c r="BE349" s="167">
        <f t="shared" si="114"/>
        <v>0</v>
      </c>
      <c r="BF349" s="167">
        <f t="shared" si="115"/>
        <v>0</v>
      </c>
      <c r="BG349" s="167">
        <f t="shared" si="116"/>
        <v>0</v>
      </c>
      <c r="BH349" s="167">
        <f t="shared" si="117"/>
        <v>0</v>
      </c>
      <c r="BI349" s="167">
        <f t="shared" si="118"/>
        <v>0</v>
      </c>
      <c r="BJ349" s="92" t="s">
        <v>15</v>
      </c>
      <c r="BK349" s="167">
        <f t="shared" si="119"/>
        <v>0</v>
      </c>
      <c r="BL349" s="92" t="s">
        <v>183</v>
      </c>
      <c r="BM349" s="166" t="s">
        <v>4127</v>
      </c>
    </row>
    <row r="350" spans="2:65" s="99" customFormat="1" ht="16.5" customHeight="1">
      <c r="B350" s="100"/>
      <c r="C350" s="206" t="s">
        <v>1524</v>
      </c>
      <c r="D350" s="206" t="s">
        <v>178</v>
      </c>
      <c r="E350" s="207" t="s">
        <v>4128</v>
      </c>
      <c r="F350" s="208" t="s">
        <v>4129</v>
      </c>
      <c r="G350" s="209" t="s">
        <v>269</v>
      </c>
      <c r="H350" s="210">
        <v>25</v>
      </c>
      <c r="I350" s="4"/>
      <c r="J350" s="211">
        <f t="shared" si="110"/>
        <v>0</v>
      </c>
      <c r="K350" s="208" t="s">
        <v>3</v>
      </c>
      <c r="L350" s="100"/>
      <c r="M350" s="212" t="s">
        <v>3</v>
      </c>
      <c r="N350" s="163" t="s">
        <v>42</v>
      </c>
      <c r="P350" s="164">
        <f t="shared" si="111"/>
        <v>0</v>
      </c>
      <c r="Q350" s="164">
        <v>0</v>
      </c>
      <c r="R350" s="164">
        <f t="shared" si="112"/>
        <v>0</v>
      </c>
      <c r="S350" s="164">
        <v>0</v>
      </c>
      <c r="T350" s="165">
        <f t="shared" si="113"/>
        <v>0</v>
      </c>
      <c r="AR350" s="166" t="s">
        <v>183</v>
      </c>
      <c r="AT350" s="166" t="s">
        <v>178</v>
      </c>
      <c r="AU350" s="166" t="s">
        <v>195</v>
      </c>
      <c r="AY350" s="92" t="s">
        <v>176</v>
      </c>
      <c r="BE350" s="167">
        <f t="shared" si="114"/>
        <v>0</v>
      </c>
      <c r="BF350" s="167">
        <f t="shared" si="115"/>
        <v>0</v>
      </c>
      <c r="BG350" s="167">
        <f t="shared" si="116"/>
        <v>0</v>
      </c>
      <c r="BH350" s="167">
        <f t="shared" si="117"/>
        <v>0</v>
      </c>
      <c r="BI350" s="167">
        <f t="shared" si="118"/>
        <v>0</v>
      </c>
      <c r="BJ350" s="92" t="s">
        <v>15</v>
      </c>
      <c r="BK350" s="167">
        <f t="shared" si="119"/>
        <v>0</v>
      </c>
      <c r="BL350" s="92" t="s">
        <v>183</v>
      </c>
      <c r="BM350" s="166" t="s">
        <v>4130</v>
      </c>
    </row>
    <row r="351" spans="2:65" s="99" customFormat="1" ht="16.5" customHeight="1">
      <c r="B351" s="100"/>
      <c r="C351" s="206" t="s">
        <v>1529</v>
      </c>
      <c r="D351" s="206" t="s">
        <v>178</v>
      </c>
      <c r="E351" s="207" t="s">
        <v>4131</v>
      </c>
      <c r="F351" s="208" t="s">
        <v>4132</v>
      </c>
      <c r="G351" s="209" t="s">
        <v>269</v>
      </c>
      <c r="H351" s="210">
        <v>700</v>
      </c>
      <c r="I351" s="4"/>
      <c r="J351" s="211">
        <f t="shared" si="110"/>
        <v>0</v>
      </c>
      <c r="K351" s="208" t="s">
        <v>3</v>
      </c>
      <c r="L351" s="100"/>
      <c r="M351" s="212" t="s">
        <v>3</v>
      </c>
      <c r="N351" s="163" t="s">
        <v>42</v>
      </c>
      <c r="P351" s="164">
        <f t="shared" si="111"/>
        <v>0</v>
      </c>
      <c r="Q351" s="164">
        <v>0</v>
      </c>
      <c r="R351" s="164">
        <f t="shared" si="112"/>
        <v>0</v>
      </c>
      <c r="S351" s="164">
        <v>0</v>
      </c>
      <c r="T351" s="165">
        <f t="shared" si="113"/>
        <v>0</v>
      </c>
      <c r="AR351" s="166" t="s">
        <v>183</v>
      </c>
      <c r="AT351" s="166" t="s">
        <v>178</v>
      </c>
      <c r="AU351" s="166" t="s">
        <v>195</v>
      </c>
      <c r="AY351" s="92" t="s">
        <v>176</v>
      </c>
      <c r="BE351" s="167">
        <f t="shared" si="114"/>
        <v>0</v>
      </c>
      <c r="BF351" s="167">
        <f t="shared" si="115"/>
        <v>0</v>
      </c>
      <c r="BG351" s="167">
        <f t="shared" si="116"/>
        <v>0</v>
      </c>
      <c r="BH351" s="167">
        <f t="shared" si="117"/>
        <v>0</v>
      </c>
      <c r="BI351" s="167">
        <f t="shared" si="118"/>
        <v>0</v>
      </c>
      <c r="BJ351" s="92" t="s">
        <v>15</v>
      </c>
      <c r="BK351" s="167">
        <f t="shared" si="119"/>
        <v>0</v>
      </c>
      <c r="BL351" s="92" t="s">
        <v>183</v>
      </c>
      <c r="BM351" s="166" t="s">
        <v>4133</v>
      </c>
    </row>
    <row r="352" spans="2:65" s="99" customFormat="1" ht="16.5" customHeight="1">
      <c r="B352" s="100"/>
      <c r="C352" s="206" t="s">
        <v>1536</v>
      </c>
      <c r="D352" s="206" t="s">
        <v>178</v>
      </c>
      <c r="E352" s="207" t="s">
        <v>4134</v>
      </c>
      <c r="F352" s="208" t="s">
        <v>4135</v>
      </c>
      <c r="G352" s="209" t="s">
        <v>269</v>
      </c>
      <c r="H352" s="210">
        <v>800</v>
      </c>
      <c r="I352" s="4"/>
      <c r="J352" s="211">
        <f t="shared" si="110"/>
        <v>0</v>
      </c>
      <c r="K352" s="208" t="s">
        <v>3</v>
      </c>
      <c r="L352" s="100"/>
      <c r="M352" s="212" t="s">
        <v>3</v>
      </c>
      <c r="N352" s="163" t="s">
        <v>42</v>
      </c>
      <c r="P352" s="164">
        <f t="shared" si="111"/>
        <v>0</v>
      </c>
      <c r="Q352" s="164">
        <v>0</v>
      </c>
      <c r="R352" s="164">
        <f t="shared" si="112"/>
        <v>0</v>
      </c>
      <c r="S352" s="164">
        <v>0</v>
      </c>
      <c r="T352" s="165">
        <f t="shared" si="113"/>
        <v>0</v>
      </c>
      <c r="AR352" s="166" t="s">
        <v>183</v>
      </c>
      <c r="AT352" s="166" t="s">
        <v>178</v>
      </c>
      <c r="AU352" s="166" t="s">
        <v>195</v>
      </c>
      <c r="AY352" s="92" t="s">
        <v>176</v>
      </c>
      <c r="BE352" s="167">
        <f t="shared" si="114"/>
        <v>0</v>
      </c>
      <c r="BF352" s="167">
        <f t="shared" si="115"/>
        <v>0</v>
      </c>
      <c r="BG352" s="167">
        <f t="shared" si="116"/>
        <v>0</v>
      </c>
      <c r="BH352" s="167">
        <f t="shared" si="117"/>
        <v>0</v>
      </c>
      <c r="BI352" s="167">
        <f t="shared" si="118"/>
        <v>0</v>
      </c>
      <c r="BJ352" s="92" t="s">
        <v>15</v>
      </c>
      <c r="BK352" s="167">
        <f t="shared" si="119"/>
        <v>0</v>
      </c>
      <c r="BL352" s="92" t="s">
        <v>183</v>
      </c>
      <c r="BM352" s="166" t="s">
        <v>4136</v>
      </c>
    </row>
    <row r="353" spans="2:65" s="99" customFormat="1" ht="16.5" customHeight="1">
      <c r="B353" s="100"/>
      <c r="C353" s="206" t="s">
        <v>1541</v>
      </c>
      <c r="D353" s="206" t="s">
        <v>178</v>
      </c>
      <c r="E353" s="207" t="s">
        <v>4137</v>
      </c>
      <c r="F353" s="208" t="s">
        <v>4138</v>
      </c>
      <c r="G353" s="209" t="s">
        <v>2707</v>
      </c>
      <c r="H353" s="210">
        <v>12</v>
      </c>
      <c r="I353" s="4"/>
      <c r="J353" s="211">
        <f t="shared" si="110"/>
        <v>0</v>
      </c>
      <c r="K353" s="208" t="s">
        <v>3</v>
      </c>
      <c r="L353" s="100"/>
      <c r="M353" s="212" t="s">
        <v>3</v>
      </c>
      <c r="N353" s="163" t="s">
        <v>42</v>
      </c>
      <c r="P353" s="164">
        <f t="shared" si="111"/>
        <v>0</v>
      </c>
      <c r="Q353" s="164">
        <v>0</v>
      </c>
      <c r="R353" s="164">
        <f t="shared" si="112"/>
        <v>0</v>
      </c>
      <c r="S353" s="164">
        <v>0</v>
      </c>
      <c r="T353" s="165">
        <f t="shared" si="113"/>
        <v>0</v>
      </c>
      <c r="AR353" s="166" t="s">
        <v>183</v>
      </c>
      <c r="AT353" s="166" t="s">
        <v>178</v>
      </c>
      <c r="AU353" s="166" t="s">
        <v>195</v>
      </c>
      <c r="AY353" s="92" t="s">
        <v>176</v>
      </c>
      <c r="BE353" s="167">
        <f t="shared" si="114"/>
        <v>0</v>
      </c>
      <c r="BF353" s="167">
        <f t="shared" si="115"/>
        <v>0</v>
      </c>
      <c r="BG353" s="167">
        <f t="shared" si="116"/>
        <v>0</v>
      </c>
      <c r="BH353" s="167">
        <f t="shared" si="117"/>
        <v>0</v>
      </c>
      <c r="BI353" s="167">
        <f t="shared" si="118"/>
        <v>0</v>
      </c>
      <c r="BJ353" s="92" t="s">
        <v>15</v>
      </c>
      <c r="BK353" s="167">
        <f t="shared" si="119"/>
        <v>0</v>
      </c>
      <c r="BL353" s="92" t="s">
        <v>183</v>
      </c>
      <c r="BM353" s="166" t="s">
        <v>4139</v>
      </c>
    </row>
    <row r="354" spans="2:65" s="99" customFormat="1" ht="16.5" customHeight="1">
      <c r="B354" s="100"/>
      <c r="C354" s="206" t="s">
        <v>1547</v>
      </c>
      <c r="D354" s="206" t="s">
        <v>178</v>
      </c>
      <c r="E354" s="207" t="s">
        <v>4140</v>
      </c>
      <c r="F354" s="208" t="s">
        <v>4141</v>
      </c>
      <c r="G354" s="209" t="s">
        <v>2707</v>
      </c>
      <c r="H354" s="210">
        <v>6</v>
      </c>
      <c r="I354" s="4"/>
      <c r="J354" s="211">
        <f t="shared" si="110"/>
        <v>0</v>
      </c>
      <c r="K354" s="208" t="s">
        <v>3</v>
      </c>
      <c r="L354" s="100"/>
      <c r="M354" s="212" t="s">
        <v>3</v>
      </c>
      <c r="N354" s="163" t="s">
        <v>42</v>
      </c>
      <c r="P354" s="164">
        <f t="shared" si="111"/>
        <v>0</v>
      </c>
      <c r="Q354" s="164">
        <v>0</v>
      </c>
      <c r="R354" s="164">
        <f t="shared" si="112"/>
        <v>0</v>
      </c>
      <c r="S354" s="164">
        <v>0</v>
      </c>
      <c r="T354" s="165">
        <f t="shared" si="113"/>
        <v>0</v>
      </c>
      <c r="AR354" s="166" t="s">
        <v>183</v>
      </c>
      <c r="AT354" s="166" t="s">
        <v>178</v>
      </c>
      <c r="AU354" s="166" t="s">
        <v>195</v>
      </c>
      <c r="AY354" s="92" t="s">
        <v>176</v>
      </c>
      <c r="BE354" s="167">
        <f t="shared" si="114"/>
        <v>0</v>
      </c>
      <c r="BF354" s="167">
        <f t="shared" si="115"/>
        <v>0</v>
      </c>
      <c r="BG354" s="167">
        <f t="shared" si="116"/>
        <v>0</v>
      </c>
      <c r="BH354" s="167">
        <f t="shared" si="117"/>
        <v>0</v>
      </c>
      <c r="BI354" s="167">
        <f t="shared" si="118"/>
        <v>0</v>
      </c>
      <c r="BJ354" s="92" t="s">
        <v>15</v>
      </c>
      <c r="BK354" s="167">
        <f t="shared" si="119"/>
        <v>0</v>
      </c>
      <c r="BL354" s="92" t="s">
        <v>183</v>
      </c>
      <c r="BM354" s="166" t="s">
        <v>4142</v>
      </c>
    </row>
    <row r="355" spans="2:65" s="99" customFormat="1" ht="16.5" customHeight="1">
      <c r="B355" s="100"/>
      <c r="C355" s="206" t="s">
        <v>1554</v>
      </c>
      <c r="D355" s="206" t="s">
        <v>178</v>
      </c>
      <c r="E355" s="207" t="s">
        <v>4143</v>
      </c>
      <c r="F355" s="208" t="s">
        <v>4144</v>
      </c>
      <c r="G355" s="209" t="s">
        <v>2707</v>
      </c>
      <c r="H355" s="210">
        <v>3</v>
      </c>
      <c r="I355" s="4"/>
      <c r="J355" s="211">
        <f t="shared" si="110"/>
        <v>0</v>
      </c>
      <c r="K355" s="208" t="s">
        <v>3</v>
      </c>
      <c r="L355" s="100"/>
      <c r="M355" s="212" t="s">
        <v>3</v>
      </c>
      <c r="N355" s="163" t="s">
        <v>42</v>
      </c>
      <c r="P355" s="164">
        <f t="shared" si="111"/>
        <v>0</v>
      </c>
      <c r="Q355" s="164">
        <v>0</v>
      </c>
      <c r="R355" s="164">
        <f t="shared" si="112"/>
        <v>0</v>
      </c>
      <c r="S355" s="164">
        <v>0</v>
      </c>
      <c r="T355" s="165">
        <f t="shared" si="113"/>
        <v>0</v>
      </c>
      <c r="AR355" s="166" t="s">
        <v>183</v>
      </c>
      <c r="AT355" s="166" t="s">
        <v>178</v>
      </c>
      <c r="AU355" s="166" t="s">
        <v>195</v>
      </c>
      <c r="AY355" s="92" t="s">
        <v>176</v>
      </c>
      <c r="BE355" s="167">
        <f t="shared" si="114"/>
        <v>0</v>
      </c>
      <c r="BF355" s="167">
        <f t="shared" si="115"/>
        <v>0</v>
      </c>
      <c r="BG355" s="167">
        <f t="shared" si="116"/>
        <v>0</v>
      </c>
      <c r="BH355" s="167">
        <f t="shared" si="117"/>
        <v>0</v>
      </c>
      <c r="BI355" s="167">
        <f t="shared" si="118"/>
        <v>0</v>
      </c>
      <c r="BJ355" s="92" t="s">
        <v>15</v>
      </c>
      <c r="BK355" s="167">
        <f t="shared" si="119"/>
        <v>0</v>
      </c>
      <c r="BL355" s="92" t="s">
        <v>183</v>
      </c>
      <c r="BM355" s="166" t="s">
        <v>4145</v>
      </c>
    </row>
    <row r="356" spans="2:65" s="99" customFormat="1" ht="16.5" customHeight="1">
      <c r="B356" s="100"/>
      <c r="C356" s="206" t="s">
        <v>1561</v>
      </c>
      <c r="D356" s="206" t="s">
        <v>178</v>
      </c>
      <c r="E356" s="207" t="s">
        <v>4146</v>
      </c>
      <c r="F356" s="208" t="s">
        <v>4147</v>
      </c>
      <c r="G356" s="209" t="s">
        <v>2707</v>
      </c>
      <c r="H356" s="210">
        <v>1</v>
      </c>
      <c r="I356" s="4"/>
      <c r="J356" s="211">
        <f t="shared" si="110"/>
        <v>0</v>
      </c>
      <c r="K356" s="208" t="s">
        <v>3</v>
      </c>
      <c r="L356" s="100"/>
      <c r="M356" s="212" t="s">
        <v>3</v>
      </c>
      <c r="N356" s="163" t="s">
        <v>42</v>
      </c>
      <c r="P356" s="164">
        <f t="shared" si="111"/>
        <v>0</v>
      </c>
      <c r="Q356" s="164">
        <v>0</v>
      </c>
      <c r="R356" s="164">
        <f t="shared" si="112"/>
        <v>0</v>
      </c>
      <c r="S356" s="164">
        <v>0</v>
      </c>
      <c r="T356" s="165">
        <f t="shared" si="113"/>
        <v>0</v>
      </c>
      <c r="AR356" s="166" t="s">
        <v>183</v>
      </c>
      <c r="AT356" s="166" t="s">
        <v>178</v>
      </c>
      <c r="AU356" s="166" t="s">
        <v>195</v>
      </c>
      <c r="AY356" s="92" t="s">
        <v>176</v>
      </c>
      <c r="BE356" s="167">
        <f t="shared" si="114"/>
        <v>0</v>
      </c>
      <c r="BF356" s="167">
        <f t="shared" si="115"/>
        <v>0</v>
      </c>
      <c r="BG356" s="167">
        <f t="shared" si="116"/>
        <v>0</v>
      </c>
      <c r="BH356" s="167">
        <f t="shared" si="117"/>
        <v>0</v>
      </c>
      <c r="BI356" s="167">
        <f t="shared" si="118"/>
        <v>0</v>
      </c>
      <c r="BJ356" s="92" t="s">
        <v>15</v>
      </c>
      <c r="BK356" s="167">
        <f t="shared" si="119"/>
        <v>0</v>
      </c>
      <c r="BL356" s="92" t="s">
        <v>183</v>
      </c>
      <c r="BM356" s="166" t="s">
        <v>4148</v>
      </c>
    </row>
    <row r="357" spans="2:65" s="99" customFormat="1" ht="16.5" customHeight="1">
      <c r="B357" s="100"/>
      <c r="C357" s="206" t="s">
        <v>1568</v>
      </c>
      <c r="D357" s="206" t="s">
        <v>178</v>
      </c>
      <c r="E357" s="207" t="s">
        <v>4149</v>
      </c>
      <c r="F357" s="208" t="s">
        <v>4150</v>
      </c>
      <c r="G357" s="209" t="s">
        <v>2707</v>
      </c>
      <c r="H357" s="210">
        <v>8</v>
      </c>
      <c r="I357" s="4"/>
      <c r="J357" s="211">
        <f t="shared" si="110"/>
        <v>0</v>
      </c>
      <c r="K357" s="208" t="s">
        <v>3</v>
      </c>
      <c r="L357" s="100"/>
      <c r="M357" s="212" t="s">
        <v>3</v>
      </c>
      <c r="N357" s="163" t="s">
        <v>42</v>
      </c>
      <c r="P357" s="164">
        <f t="shared" si="111"/>
        <v>0</v>
      </c>
      <c r="Q357" s="164">
        <v>0</v>
      </c>
      <c r="R357" s="164">
        <f t="shared" si="112"/>
        <v>0</v>
      </c>
      <c r="S357" s="164">
        <v>0</v>
      </c>
      <c r="T357" s="165">
        <f t="shared" si="113"/>
        <v>0</v>
      </c>
      <c r="AR357" s="166" t="s">
        <v>183</v>
      </c>
      <c r="AT357" s="166" t="s">
        <v>178</v>
      </c>
      <c r="AU357" s="166" t="s">
        <v>195</v>
      </c>
      <c r="AY357" s="92" t="s">
        <v>176</v>
      </c>
      <c r="BE357" s="167">
        <f t="shared" si="114"/>
        <v>0</v>
      </c>
      <c r="BF357" s="167">
        <f t="shared" si="115"/>
        <v>0</v>
      </c>
      <c r="BG357" s="167">
        <f t="shared" si="116"/>
        <v>0</v>
      </c>
      <c r="BH357" s="167">
        <f t="shared" si="117"/>
        <v>0</v>
      </c>
      <c r="BI357" s="167">
        <f t="shared" si="118"/>
        <v>0</v>
      </c>
      <c r="BJ357" s="92" t="s">
        <v>15</v>
      </c>
      <c r="BK357" s="167">
        <f t="shared" si="119"/>
        <v>0</v>
      </c>
      <c r="BL357" s="92" t="s">
        <v>183</v>
      </c>
      <c r="BM357" s="166" t="s">
        <v>4151</v>
      </c>
    </row>
    <row r="358" spans="2:65" s="99" customFormat="1" ht="16.5" customHeight="1">
      <c r="B358" s="100"/>
      <c r="C358" s="206" t="s">
        <v>1573</v>
      </c>
      <c r="D358" s="206" t="s">
        <v>178</v>
      </c>
      <c r="E358" s="207" t="s">
        <v>4152</v>
      </c>
      <c r="F358" s="208" t="s">
        <v>4153</v>
      </c>
      <c r="G358" s="209" t="s">
        <v>3737</v>
      </c>
      <c r="H358" s="210">
        <v>1</v>
      </c>
      <c r="I358" s="4"/>
      <c r="J358" s="211">
        <f t="shared" si="110"/>
        <v>0</v>
      </c>
      <c r="K358" s="208" t="s">
        <v>3</v>
      </c>
      <c r="L358" s="100"/>
      <c r="M358" s="212" t="s">
        <v>3</v>
      </c>
      <c r="N358" s="163" t="s">
        <v>42</v>
      </c>
      <c r="P358" s="164">
        <f t="shared" si="111"/>
        <v>0</v>
      </c>
      <c r="Q358" s="164">
        <v>0</v>
      </c>
      <c r="R358" s="164">
        <f t="shared" si="112"/>
        <v>0</v>
      </c>
      <c r="S358" s="164">
        <v>0</v>
      </c>
      <c r="T358" s="165">
        <f t="shared" si="113"/>
        <v>0</v>
      </c>
      <c r="AR358" s="166" t="s">
        <v>183</v>
      </c>
      <c r="AT358" s="166" t="s">
        <v>178</v>
      </c>
      <c r="AU358" s="166" t="s">
        <v>195</v>
      </c>
      <c r="AY358" s="92" t="s">
        <v>176</v>
      </c>
      <c r="BE358" s="167">
        <f t="shared" si="114"/>
        <v>0</v>
      </c>
      <c r="BF358" s="167">
        <f t="shared" si="115"/>
        <v>0</v>
      </c>
      <c r="BG358" s="167">
        <f t="shared" si="116"/>
        <v>0</v>
      </c>
      <c r="BH358" s="167">
        <f t="shared" si="117"/>
        <v>0</v>
      </c>
      <c r="BI358" s="167">
        <f t="shared" si="118"/>
        <v>0</v>
      </c>
      <c r="BJ358" s="92" t="s">
        <v>15</v>
      </c>
      <c r="BK358" s="167">
        <f t="shared" si="119"/>
        <v>0</v>
      </c>
      <c r="BL358" s="92" t="s">
        <v>183</v>
      </c>
      <c r="BM358" s="166" t="s">
        <v>4154</v>
      </c>
    </row>
    <row r="359" spans="2:65" s="99" customFormat="1" ht="24.2" customHeight="1">
      <c r="B359" s="100"/>
      <c r="C359" s="206" t="s">
        <v>1577</v>
      </c>
      <c r="D359" s="206" t="s">
        <v>178</v>
      </c>
      <c r="E359" s="207" t="s">
        <v>4119</v>
      </c>
      <c r="F359" s="208" t="s">
        <v>4120</v>
      </c>
      <c r="G359" s="209" t="s">
        <v>269</v>
      </c>
      <c r="H359" s="210">
        <v>80</v>
      </c>
      <c r="I359" s="4"/>
      <c r="J359" s="211">
        <f t="shared" si="110"/>
        <v>0</v>
      </c>
      <c r="K359" s="208" t="s">
        <v>3</v>
      </c>
      <c r="L359" s="100"/>
      <c r="M359" s="212" t="s">
        <v>3</v>
      </c>
      <c r="N359" s="163" t="s">
        <v>42</v>
      </c>
      <c r="P359" s="164">
        <f t="shared" si="111"/>
        <v>0</v>
      </c>
      <c r="Q359" s="164">
        <v>0</v>
      </c>
      <c r="R359" s="164">
        <f t="shared" si="112"/>
        <v>0</v>
      </c>
      <c r="S359" s="164">
        <v>0</v>
      </c>
      <c r="T359" s="165">
        <f t="shared" si="113"/>
        <v>0</v>
      </c>
      <c r="AR359" s="166" t="s">
        <v>183</v>
      </c>
      <c r="AT359" s="166" t="s">
        <v>178</v>
      </c>
      <c r="AU359" s="166" t="s">
        <v>195</v>
      </c>
      <c r="AY359" s="92" t="s">
        <v>176</v>
      </c>
      <c r="BE359" s="167">
        <f t="shared" si="114"/>
        <v>0</v>
      </c>
      <c r="BF359" s="167">
        <f t="shared" si="115"/>
        <v>0</v>
      </c>
      <c r="BG359" s="167">
        <f t="shared" si="116"/>
        <v>0</v>
      </c>
      <c r="BH359" s="167">
        <f t="shared" si="117"/>
        <v>0</v>
      </c>
      <c r="BI359" s="167">
        <f t="shared" si="118"/>
        <v>0</v>
      </c>
      <c r="BJ359" s="92" t="s">
        <v>15</v>
      </c>
      <c r="BK359" s="167">
        <f t="shared" si="119"/>
        <v>0</v>
      </c>
      <c r="BL359" s="92" t="s">
        <v>183</v>
      </c>
      <c r="BM359" s="166" t="s">
        <v>4155</v>
      </c>
    </row>
    <row r="360" spans="2:65" s="99" customFormat="1" ht="16.5" customHeight="1">
      <c r="B360" s="100"/>
      <c r="C360" s="206" t="s">
        <v>1582</v>
      </c>
      <c r="D360" s="206" t="s">
        <v>178</v>
      </c>
      <c r="E360" s="207" t="s">
        <v>4122</v>
      </c>
      <c r="F360" s="208" t="s">
        <v>4123</v>
      </c>
      <c r="G360" s="209" t="s">
        <v>2707</v>
      </c>
      <c r="H360" s="210">
        <v>660</v>
      </c>
      <c r="I360" s="4"/>
      <c r="J360" s="211">
        <f t="shared" si="110"/>
        <v>0</v>
      </c>
      <c r="K360" s="208" t="s">
        <v>3</v>
      </c>
      <c r="L360" s="100"/>
      <c r="M360" s="212" t="s">
        <v>3</v>
      </c>
      <c r="N360" s="163" t="s">
        <v>42</v>
      </c>
      <c r="P360" s="164">
        <f t="shared" si="111"/>
        <v>0</v>
      </c>
      <c r="Q360" s="164">
        <v>0</v>
      </c>
      <c r="R360" s="164">
        <f t="shared" si="112"/>
        <v>0</v>
      </c>
      <c r="S360" s="164">
        <v>0</v>
      </c>
      <c r="T360" s="165">
        <f t="shared" si="113"/>
        <v>0</v>
      </c>
      <c r="AR360" s="166" t="s">
        <v>183</v>
      </c>
      <c r="AT360" s="166" t="s">
        <v>178</v>
      </c>
      <c r="AU360" s="166" t="s">
        <v>195</v>
      </c>
      <c r="AY360" s="92" t="s">
        <v>176</v>
      </c>
      <c r="BE360" s="167">
        <f t="shared" si="114"/>
        <v>0</v>
      </c>
      <c r="BF360" s="167">
        <f t="shared" si="115"/>
        <v>0</v>
      </c>
      <c r="BG360" s="167">
        <f t="shared" si="116"/>
        <v>0</v>
      </c>
      <c r="BH360" s="167">
        <f t="shared" si="117"/>
        <v>0</v>
      </c>
      <c r="BI360" s="167">
        <f t="shared" si="118"/>
        <v>0</v>
      </c>
      <c r="BJ360" s="92" t="s">
        <v>15</v>
      </c>
      <c r="BK360" s="167">
        <f t="shared" si="119"/>
        <v>0</v>
      </c>
      <c r="BL360" s="92" t="s">
        <v>183</v>
      </c>
      <c r="BM360" s="166" t="s">
        <v>4156</v>
      </c>
    </row>
    <row r="361" spans="2:65" s="99" customFormat="1" ht="16.5" customHeight="1">
      <c r="B361" s="100"/>
      <c r="C361" s="206" t="s">
        <v>1586</v>
      </c>
      <c r="D361" s="206" t="s">
        <v>178</v>
      </c>
      <c r="E361" s="207" t="s">
        <v>4125</v>
      </c>
      <c r="F361" s="208" t="s">
        <v>4126</v>
      </c>
      <c r="G361" s="209" t="s">
        <v>2707</v>
      </c>
      <c r="H361" s="210">
        <v>660</v>
      </c>
      <c r="I361" s="4"/>
      <c r="J361" s="211">
        <f t="shared" si="110"/>
        <v>0</v>
      </c>
      <c r="K361" s="208" t="s">
        <v>3</v>
      </c>
      <c r="L361" s="100"/>
      <c r="M361" s="212" t="s">
        <v>3</v>
      </c>
      <c r="N361" s="163" t="s">
        <v>42</v>
      </c>
      <c r="P361" s="164">
        <f t="shared" si="111"/>
        <v>0</v>
      </c>
      <c r="Q361" s="164">
        <v>0</v>
      </c>
      <c r="R361" s="164">
        <f t="shared" si="112"/>
        <v>0</v>
      </c>
      <c r="S361" s="164">
        <v>0</v>
      </c>
      <c r="T361" s="165">
        <f t="shared" si="113"/>
        <v>0</v>
      </c>
      <c r="AR361" s="166" t="s">
        <v>183</v>
      </c>
      <c r="AT361" s="166" t="s">
        <v>178</v>
      </c>
      <c r="AU361" s="166" t="s">
        <v>195</v>
      </c>
      <c r="AY361" s="92" t="s">
        <v>176</v>
      </c>
      <c r="BE361" s="167">
        <f t="shared" si="114"/>
        <v>0</v>
      </c>
      <c r="BF361" s="167">
        <f t="shared" si="115"/>
        <v>0</v>
      </c>
      <c r="BG361" s="167">
        <f t="shared" si="116"/>
        <v>0</v>
      </c>
      <c r="BH361" s="167">
        <f t="shared" si="117"/>
        <v>0</v>
      </c>
      <c r="BI361" s="167">
        <f t="shared" si="118"/>
        <v>0</v>
      </c>
      <c r="BJ361" s="92" t="s">
        <v>15</v>
      </c>
      <c r="BK361" s="167">
        <f t="shared" si="119"/>
        <v>0</v>
      </c>
      <c r="BL361" s="92" t="s">
        <v>183</v>
      </c>
      <c r="BM361" s="166" t="s">
        <v>4157</v>
      </c>
    </row>
    <row r="362" spans="2:65" s="99" customFormat="1" ht="16.5" customHeight="1">
      <c r="B362" s="100"/>
      <c r="C362" s="206" t="s">
        <v>1591</v>
      </c>
      <c r="D362" s="206" t="s">
        <v>178</v>
      </c>
      <c r="E362" s="207" t="s">
        <v>4128</v>
      </c>
      <c r="F362" s="208" t="s">
        <v>4129</v>
      </c>
      <c r="G362" s="209" t="s">
        <v>269</v>
      </c>
      <c r="H362" s="210">
        <v>20</v>
      </c>
      <c r="I362" s="4"/>
      <c r="J362" s="211">
        <f t="shared" si="110"/>
        <v>0</v>
      </c>
      <c r="K362" s="208" t="s">
        <v>3</v>
      </c>
      <c r="L362" s="100"/>
      <c r="M362" s="212" t="s">
        <v>3</v>
      </c>
      <c r="N362" s="163" t="s">
        <v>42</v>
      </c>
      <c r="P362" s="164">
        <f t="shared" si="111"/>
        <v>0</v>
      </c>
      <c r="Q362" s="164">
        <v>0</v>
      </c>
      <c r="R362" s="164">
        <f t="shared" si="112"/>
        <v>0</v>
      </c>
      <c r="S362" s="164">
        <v>0</v>
      </c>
      <c r="T362" s="165">
        <f t="shared" si="113"/>
        <v>0</v>
      </c>
      <c r="AR362" s="166" t="s">
        <v>183</v>
      </c>
      <c r="AT362" s="166" t="s">
        <v>178</v>
      </c>
      <c r="AU362" s="166" t="s">
        <v>195</v>
      </c>
      <c r="AY362" s="92" t="s">
        <v>176</v>
      </c>
      <c r="BE362" s="167">
        <f t="shared" si="114"/>
        <v>0</v>
      </c>
      <c r="BF362" s="167">
        <f t="shared" si="115"/>
        <v>0</v>
      </c>
      <c r="BG362" s="167">
        <f t="shared" si="116"/>
        <v>0</v>
      </c>
      <c r="BH362" s="167">
        <f t="shared" si="117"/>
        <v>0</v>
      </c>
      <c r="BI362" s="167">
        <f t="shared" si="118"/>
        <v>0</v>
      </c>
      <c r="BJ362" s="92" t="s">
        <v>15</v>
      </c>
      <c r="BK362" s="167">
        <f t="shared" si="119"/>
        <v>0</v>
      </c>
      <c r="BL362" s="92" t="s">
        <v>183</v>
      </c>
      <c r="BM362" s="166" t="s">
        <v>4158</v>
      </c>
    </row>
    <row r="363" spans="2:65" s="99" customFormat="1" ht="16.5" customHeight="1">
      <c r="B363" s="100"/>
      <c r="C363" s="206" t="s">
        <v>1598</v>
      </c>
      <c r="D363" s="206" t="s">
        <v>178</v>
      </c>
      <c r="E363" s="207" t="s">
        <v>4131</v>
      </c>
      <c r="F363" s="208" t="s">
        <v>4132</v>
      </c>
      <c r="G363" s="209" t="s">
        <v>269</v>
      </c>
      <c r="H363" s="210">
        <v>200</v>
      </c>
      <c r="I363" s="4"/>
      <c r="J363" s="211">
        <f t="shared" si="110"/>
        <v>0</v>
      </c>
      <c r="K363" s="208" t="s">
        <v>3</v>
      </c>
      <c r="L363" s="100"/>
      <c r="M363" s="212" t="s">
        <v>3</v>
      </c>
      <c r="N363" s="163" t="s">
        <v>42</v>
      </c>
      <c r="P363" s="164">
        <f t="shared" si="111"/>
        <v>0</v>
      </c>
      <c r="Q363" s="164">
        <v>0</v>
      </c>
      <c r="R363" s="164">
        <f t="shared" si="112"/>
        <v>0</v>
      </c>
      <c r="S363" s="164">
        <v>0</v>
      </c>
      <c r="T363" s="165">
        <f t="shared" si="113"/>
        <v>0</v>
      </c>
      <c r="AR363" s="166" t="s">
        <v>183</v>
      </c>
      <c r="AT363" s="166" t="s">
        <v>178</v>
      </c>
      <c r="AU363" s="166" t="s">
        <v>195</v>
      </c>
      <c r="AY363" s="92" t="s">
        <v>176</v>
      </c>
      <c r="BE363" s="167">
        <f t="shared" si="114"/>
        <v>0</v>
      </c>
      <c r="BF363" s="167">
        <f t="shared" si="115"/>
        <v>0</v>
      </c>
      <c r="BG363" s="167">
        <f t="shared" si="116"/>
        <v>0</v>
      </c>
      <c r="BH363" s="167">
        <f t="shared" si="117"/>
        <v>0</v>
      </c>
      <c r="BI363" s="167">
        <f t="shared" si="118"/>
        <v>0</v>
      </c>
      <c r="BJ363" s="92" t="s">
        <v>15</v>
      </c>
      <c r="BK363" s="167">
        <f t="shared" si="119"/>
        <v>0</v>
      </c>
      <c r="BL363" s="92" t="s">
        <v>183</v>
      </c>
      <c r="BM363" s="166" t="s">
        <v>4159</v>
      </c>
    </row>
    <row r="364" spans="2:65" s="99" customFormat="1" ht="16.5" customHeight="1">
      <c r="B364" s="100"/>
      <c r="C364" s="206" t="s">
        <v>1607</v>
      </c>
      <c r="D364" s="206" t="s">
        <v>178</v>
      </c>
      <c r="E364" s="207" t="s">
        <v>4134</v>
      </c>
      <c r="F364" s="208" t="s">
        <v>4135</v>
      </c>
      <c r="G364" s="209" t="s">
        <v>269</v>
      </c>
      <c r="H364" s="210">
        <v>350</v>
      </c>
      <c r="I364" s="4"/>
      <c r="J364" s="211">
        <f t="shared" si="110"/>
        <v>0</v>
      </c>
      <c r="K364" s="208" t="s">
        <v>3</v>
      </c>
      <c r="L364" s="100"/>
      <c r="M364" s="212" t="s">
        <v>3</v>
      </c>
      <c r="N364" s="163" t="s">
        <v>42</v>
      </c>
      <c r="P364" s="164">
        <f t="shared" si="111"/>
        <v>0</v>
      </c>
      <c r="Q364" s="164">
        <v>0</v>
      </c>
      <c r="R364" s="164">
        <f t="shared" si="112"/>
        <v>0</v>
      </c>
      <c r="S364" s="164">
        <v>0</v>
      </c>
      <c r="T364" s="165">
        <f t="shared" si="113"/>
        <v>0</v>
      </c>
      <c r="AR364" s="166" t="s">
        <v>183</v>
      </c>
      <c r="AT364" s="166" t="s">
        <v>178</v>
      </c>
      <c r="AU364" s="166" t="s">
        <v>195</v>
      </c>
      <c r="AY364" s="92" t="s">
        <v>176</v>
      </c>
      <c r="BE364" s="167">
        <f t="shared" si="114"/>
        <v>0</v>
      </c>
      <c r="BF364" s="167">
        <f t="shared" si="115"/>
        <v>0</v>
      </c>
      <c r="BG364" s="167">
        <f t="shared" si="116"/>
        <v>0</v>
      </c>
      <c r="BH364" s="167">
        <f t="shared" si="117"/>
        <v>0</v>
      </c>
      <c r="BI364" s="167">
        <f t="shared" si="118"/>
        <v>0</v>
      </c>
      <c r="BJ364" s="92" t="s">
        <v>15</v>
      </c>
      <c r="BK364" s="167">
        <f t="shared" si="119"/>
        <v>0</v>
      </c>
      <c r="BL364" s="92" t="s">
        <v>183</v>
      </c>
      <c r="BM364" s="166" t="s">
        <v>4160</v>
      </c>
    </row>
    <row r="365" spans="2:65" s="99" customFormat="1" ht="16.5" customHeight="1">
      <c r="B365" s="100"/>
      <c r="C365" s="206" t="s">
        <v>1613</v>
      </c>
      <c r="D365" s="206" t="s">
        <v>178</v>
      </c>
      <c r="E365" s="207" t="s">
        <v>4137</v>
      </c>
      <c r="F365" s="208" t="s">
        <v>4138</v>
      </c>
      <c r="G365" s="209" t="s">
        <v>2707</v>
      </c>
      <c r="H365" s="210">
        <v>12</v>
      </c>
      <c r="I365" s="4"/>
      <c r="J365" s="211">
        <f t="shared" si="110"/>
        <v>0</v>
      </c>
      <c r="K365" s="208" t="s">
        <v>3</v>
      </c>
      <c r="L365" s="100"/>
      <c r="M365" s="212" t="s">
        <v>3</v>
      </c>
      <c r="N365" s="163" t="s">
        <v>42</v>
      </c>
      <c r="P365" s="164">
        <f t="shared" si="111"/>
        <v>0</v>
      </c>
      <c r="Q365" s="164">
        <v>0</v>
      </c>
      <c r="R365" s="164">
        <f t="shared" si="112"/>
        <v>0</v>
      </c>
      <c r="S365" s="164">
        <v>0</v>
      </c>
      <c r="T365" s="165">
        <f t="shared" si="113"/>
        <v>0</v>
      </c>
      <c r="AR365" s="166" t="s">
        <v>183</v>
      </c>
      <c r="AT365" s="166" t="s">
        <v>178</v>
      </c>
      <c r="AU365" s="166" t="s">
        <v>195</v>
      </c>
      <c r="AY365" s="92" t="s">
        <v>176</v>
      </c>
      <c r="BE365" s="167">
        <f t="shared" si="114"/>
        <v>0</v>
      </c>
      <c r="BF365" s="167">
        <f t="shared" si="115"/>
        <v>0</v>
      </c>
      <c r="BG365" s="167">
        <f t="shared" si="116"/>
        <v>0</v>
      </c>
      <c r="BH365" s="167">
        <f t="shared" si="117"/>
        <v>0</v>
      </c>
      <c r="BI365" s="167">
        <f t="shared" si="118"/>
        <v>0</v>
      </c>
      <c r="BJ365" s="92" t="s">
        <v>15</v>
      </c>
      <c r="BK365" s="167">
        <f t="shared" si="119"/>
        <v>0</v>
      </c>
      <c r="BL365" s="92" t="s">
        <v>183</v>
      </c>
      <c r="BM365" s="166" t="s">
        <v>4161</v>
      </c>
    </row>
    <row r="366" spans="2:65" s="99" customFormat="1" ht="16.5" customHeight="1">
      <c r="B366" s="100"/>
      <c r="C366" s="206" t="s">
        <v>1617</v>
      </c>
      <c r="D366" s="206" t="s">
        <v>178</v>
      </c>
      <c r="E366" s="207" t="s">
        <v>4140</v>
      </c>
      <c r="F366" s="208" t="s">
        <v>4141</v>
      </c>
      <c r="G366" s="209" t="s">
        <v>2707</v>
      </c>
      <c r="H366" s="210">
        <v>0</v>
      </c>
      <c r="I366" s="4"/>
      <c r="J366" s="211">
        <f t="shared" si="110"/>
        <v>0</v>
      </c>
      <c r="K366" s="208" t="s">
        <v>3</v>
      </c>
      <c r="L366" s="100"/>
      <c r="M366" s="212" t="s">
        <v>3</v>
      </c>
      <c r="N366" s="163" t="s">
        <v>42</v>
      </c>
      <c r="P366" s="164">
        <f t="shared" si="111"/>
        <v>0</v>
      </c>
      <c r="Q366" s="164">
        <v>0</v>
      </c>
      <c r="R366" s="164">
        <f t="shared" si="112"/>
        <v>0</v>
      </c>
      <c r="S366" s="164">
        <v>0</v>
      </c>
      <c r="T366" s="165">
        <f t="shared" si="113"/>
        <v>0</v>
      </c>
      <c r="AR366" s="166" t="s">
        <v>183</v>
      </c>
      <c r="AT366" s="166" t="s">
        <v>178</v>
      </c>
      <c r="AU366" s="166" t="s">
        <v>195</v>
      </c>
      <c r="AY366" s="92" t="s">
        <v>176</v>
      </c>
      <c r="BE366" s="167">
        <f t="shared" si="114"/>
        <v>0</v>
      </c>
      <c r="BF366" s="167">
        <f t="shared" si="115"/>
        <v>0</v>
      </c>
      <c r="BG366" s="167">
        <f t="shared" si="116"/>
        <v>0</v>
      </c>
      <c r="BH366" s="167">
        <f t="shared" si="117"/>
        <v>0</v>
      </c>
      <c r="BI366" s="167">
        <f t="shared" si="118"/>
        <v>0</v>
      </c>
      <c r="BJ366" s="92" t="s">
        <v>15</v>
      </c>
      <c r="BK366" s="167">
        <f t="shared" si="119"/>
        <v>0</v>
      </c>
      <c r="BL366" s="92" t="s">
        <v>183</v>
      </c>
      <c r="BM366" s="166" t="s">
        <v>4162</v>
      </c>
    </row>
    <row r="367" spans="2:65" s="99" customFormat="1" ht="16.5" customHeight="1">
      <c r="B367" s="100"/>
      <c r="C367" s="206" t="s">
        <v>1621</v>
      </c>
      <c r="D367" s="206" t="s">
        <v>178</v>
      </c>
      <c r="E367" s="207" t="s">
        <v>4143</v>
      </c>
      <c r="F367" s="208" t="s">
        <v>4144</v>
      </c>
      <c r="G367" s="209" t="s">
        <v>2707</v>
      </c>
      <c r="H367" s="210">
        <v>2</v>
      </c>
      <c r="I367" s="4"/>
      <c r="J367" s="211">
        <f t="shared" si="110"/>
        <v>0</v>
      </c>
      <c r="K367" s="208" t="s">
        <v>3</v>
      </c>
      <c r="L367" s="100"/>
      <c r="M367" s="212" t="s">
        <v>3</v>
      </c>
      <c r="N367" s="163" t="s">
        <v>42</v>
      </c>
      <c r="P367" s="164">
        <f t="shared" si="111"/>
        <v>0</v>
      </c>
      <c r="Q367" s="164">
        <v>0</v>
      </c>
      <c r="R367" s="164">
        <f t="shared" si="112"/>
        <v>0</v>
      </c>
      <c r="S367" s="164">
        <v>0</v>
      </c>
      <c r="T367" s="165">
        <f t="shared" si="113"/>
        <v>0</v>
      </c>
      <c r="AR367" s="166" t="s">
        <v>183</v>
      </c>
      <c r="AT367" s="166" t="s">
        <v>178</v>
      </c>
      <c r="AU367" s="166" t="s">
        <v>195</v>
      </c>
      <c r="AY367" s="92" t="s">
        <v>176</v>
      </c>
      <c r="BE367" s="167">
        <f t="shared" si="114"/>
        <v>0</v>
      </c>
      <c r="BF367" s="167">
        <f t="shared" si="115"/>
        <v>0</v>
      </c>
      <c r="BG367" s="167">
        <f t="shared" si="116"/>
        <v>0</v>
      </c>
      <c r="BH367" s="167">
        <f t="shared" si="117"/>
        <v>0</v>
      </c>
      <c r="BI367" s="167">
        <f t="shared" si="118"/>
        <v>0</v>
      </c>
      <c r="BJ367" s="92" t="s">
        <v>15</v>
      </c>
      <c r="BK367" s="167">
        <f t="shared" si="119"/>
        <v>0</v>
      </c>
      <c r="BL367" s="92" t="s">
        <v>183</v>
      </c>
      <c r="BM367" s="166" t="s">
        <v>4163</v>
      </c>
    </row>
    <row r="368" spans="2:65" s="99" customFormat="1" ht="16.5" customHeight="1">
      <c r="B368" s="100"/>
      <c r="C368" s="206" t="s">
        <v>1625</v>
      </c>
      <c r="D368" s="206" t="s">
        <v>178</v>
      </c>
      <c r="E368" s="207" t="s">
        <v>4146</v>
      </c>
      <c r="F368" s="208" t="s">
        <v>4147</v>
      </c>
      <c r="G368" s="209" t="s">
        <v>2707</v>
      </c>
      <c r="H368" s="210">
        <v>1</v>
      </c>
      <c r="I368" s="4"/>
      <c r="J368" s="211">
        <f t="shared" si="110"/>
        <v>0</v>
      </c>
      <c r="K368" s="208" t="s">
        <v>3</v>
      </c>
      <c r="L368" s="100"/>
      <c r="M368" s="212" t="s">
        <v>3</v>
      </c>
      <c r="N368" s="163" t="s">
        <v>42</v>
      </c>
      <c r="P368" s="164">
        <f t="shared" si="111"/>
        <v>0</v>
      </c>
      <c r="Q368" s="164">
        <v>0</v>
      </c>
      <c r="R368" s="164">
        <f t="shared" si="112"/>
        <v>0</v>
      </c>
      <c r="S368" s="164">
        <v>0</v>
      </c>
      <c r="T368" s="165">
        <f t="shared" si="113"/>
        <v>0</v>
      </c>
      <c r="AR368" s="166" t="s">
        <v>183</v>
      </c>
      <c r="AT368" s="166" t="s">
        <v>178</v>
      </c>
      <c r="AU368" s="166" t="s">
        <v>195</v>
      </c>
      <c r="AY368" s="92" t="s">
        <v>176</v>
      </c>
      <c r="BE368" s="167">
        <f t="shared" si="114"/>
        <v>0</v>
      </c>
      <c r="BF368" s="167">
        <f t="shared" si="115"/>
        <v>0</v>
      </c>
      <c r="BG368" s="167">
        <f t="shared" si="116"/>
        <v>0</v>
      </c>
      <c r="BH368" s="167">
        <f t="shared" si="117"/>
        <v>0</v>
      </c>
      <c r="BI368" s="167">
        <f t="shared" si="118"/>
        <v>0</v>
      </c>
      <c r="BJ368" s="92" t="s">
        <v>15</v>
      </c>
      <c r="BK368" s="167">
        <f t="shared" si="119"/>
        <v>0</v>
      </c>
      <c r="BL368" s="92" t="s">
        <v>183</v>
      </c>
      <c r="BM368" s="166" t="s">
        <v>4164</v>
      </c>
    </row>
    <row r="369" spans="2:65" s="99" customFormat="1" ht="16.5" customHeight="1">
      <c r="B369" s="100"/>
      <c r="C369" s="206" t="s">
        <v>1629</v>
      </c>
      <c r="D369" s="206" t="s">
        <v>178</v>
      </c>
      <c r="E369" s="207" t="s">
        <v>4149</v>
      </c>
      <c r="F369" s="208" t="s">
        <v>4150</v>
      </c>
      <c r="G369" s="209" t="s">
        <v>2707</v>
      </c>
      <c r="H369" s="210">
        <v>6</v>
      </c>
      <c r="I369" s="4"/>
      <c r="J369" s="211">
        <f t="shared" si="110"/>
        <v>0</v>
      </c>
      <c r="K369" s="208" t="s">
        <v>3</v>
      </c>
      <c r="L369" s="100"/>
      <c r="M369" s="212" t="s">
        <v>3</v>
      </c>
      <c r="N369" s="163" t="s">
        <v>42</v>
      </c>
      <c r="P369" s="164">
        <f t="shared" si="111"/>
        <v>0</v>
      </c>
      <c r="Q369" s="164">
        <v>0</v>
      </c>
      <c r="R369" s="164">
        <f t="shared" si="112"/>
        <v>0</v>
      </c>
      <c r="S369" s="164">
        <v>0</v>
      </c>
      <c r="T369" s="165">
        <f t="shared" si="113"/>
        <v>0</v>
      </c>
      <c r="AR369" s="166" t="s">
        <v>183</v>
      </c>
      <c r="AT369" s="166" t="s">
        <v>178</v>
      </c>
      <c r="AU369" s="166" t="s">
        <v>195</v>
      </c>
      <c r="AY369" s="92" t="s">
        <v>176</v>
      </c>
      <c r="BE369" s="167">
        <f t="shared" si="114"/>
        <v>0</v>
      </c>
      <c r="BF369" s="167">
        <f t="shared" si="115"/>
        <v>0</v>
      </c>
      <c r="BG369" s="167">
        <f t="shared" si="116"/>
        <v>0</v>
      </c>
      <c r="BH369" s="167">
        <f t="shared" si="117"/>
        <v>0</v>
      </c>
      <c r="BI369" s="167">
        <f t="shared" si="118"/>
        <v>0</v>
      </c>
      <c r="BJ369" s="92" t="s">
        <v>15</v>
      </c>
      <c r="BK369" s="167">
        <f t="shared" si="119"/>
        <v>0</v>
      </c>
      <c r="BL369" s="92" t="s">
        <v>183</v>
      </c>
      <c r="BM369" s="166" t="s">
        <v>4165</v>
      </c>
    </row>
    <row r="370" spans="2:65" s="99" customFormat="1" ht="16.5" customHeight="1">
      <c r="B370" s="100"/>
      <c r="C370" s="206" t="s">
        <v>1637</v>
      </c>
      <c r="D370" s="206" t="s">
        <v>178</v>
      </c>
      <c r="E370" s="207" t="s">
        <v>4166</v>
      </c>
      <c r="F370" s="208" t="s">
        <v>4153</v>
      </c>
      <c r="G370" s="209" t="s">
        <v>3737</v>
      </c>
      <c r="H370" s="210">
        <v>0.4</v>
      </c>
      <c r="I370" s="4"/>
      <c r="J370" s="211">
        <f t="shared" si="110"/>
        <v>0</v>
      </c>
      <c r="K370" s="208" t="s">
        <v>3</v>
      </c>
      <c r="L370" s="100"/>
      <c r="M370" s="212" t="s">
        <v>3</v>
      </c>
      <c r="N370" s="163" t="s">
        <v>42</v>
      </c>
      <c r="P370" s="164">
        <f t="shared" si="111"/>
        <v>0</v>
      </c>
      <c r="Q370" s="164">
        <v>0</v>
      </c>
      <c r="R370" s="164">
        <f t="shared" si="112"/>
        <v>0</v>
      </c>
      <c r="S370" s="164">
        <v>0</v>
      </c>
      <c r="T370" s="165">
        <f t="shared" si="113"/>
        <v>0</v>
      </c>
      <c r="AR370" s="166" t="s">
        <v>183</v>
      </c>
      <c r="AT370" s="166" t="s">
        <v>178</v>
      </c>
      <c r="AU370" s="166" t="s">
        <v>195</v>
      </c>
      <c r="AY370" s="92" t="s">
        <v>176</v>
      </c>
      <c r="BE370" s="167">
        <f t="shared" si="114"/>
        <v>0</v>
      </c>
      <c r="BF370" s="167">
        <f t="shared" si="115"/>
        <v>0</v>
      </c>
      <c r="BG370" s="167">
        <f t="shared" si="116"/>
        <v>0</v>
      </c>
      <c r="BH370" s="167">
        <f t="shared" si="117"/>
        <v>0</v>
      </c>
      <c r="BI370" s="167">
        <f t="shared" si="118"/>
        <v>0</v>
      </c>
      <c r="BJ370" s="92" t="s">
        <v>15</v>
      </c>
      <c r="BK370" s="167">
        <f t="shared" si="119"/>
        <v>0</v>
      </c>
      <c r="BL370" s="92" t="s">
        <v>183</v>
      </c>
      <c r="BM370" s="166" t="s">
        <v>4167</v>
      </c>
    </row>
    <row r="371" spans="2:65" s="99" customFormat="1" ht="21.75" customHeight="1">
      <c r="B371" s="100"/>
      <c r="C371" s="206" t="s">
        <v>1641</v>
      </c>
      <c r="D371" s="206" t="s">
        <v>178</v>
      </c>
      <c r="E371" s="207" t="s">
        <v>4168</v>
      </c>
      <c r="F371" s="208" t="s">
        <v>4169</v>
      </c>
      <c r="G371" s="209" t="s">
        <v>269</v>
      </c>
      <c r="H371" s="210">
        <v>400</v>
      </c>
      <c r="I371" s="4"/>
      <c r="J371" s="211">
        <f t="shared" si="110"/>
        <v>0</v>
      </c>
      <c r="K371" s="208" t="s">
        <v>3</v>
      </c>
      <c r="L371" s="100"/>
      <c r="M371" s="212" t="s">
        <v>3</v>
      </c>
      <c r="N371" s="163" t="s">
        <v>42</v>
      </c>
      <c r="P371" s="164">
        <f t="shared" si="111"/>
        <v>0</v>
      </c>
      <c r="Q371" s="164">
        <v>0</v>
      </c>
      <c r="R371" s="164">
        <f t="shared" si="112"/>
        <v>0</v>
      </c>
      <c r="S371" s="164">
        <v>0</v>
      </c>
      <c r="T371" s="165">
        <f t="shared" si="113"/>
        <v>0</v>
      </c>
      <c r="AR371" s="166" t="s">
        <v>183</v>
      </c>
      <c r="AT371" s="166" t="s">
        <v>178</v>
      </c>
      <c r="AU371" s="166" t="s">
        <v>195</v>
      </c>
      <c r="AY371" s="92" t="s">
        <v>176</v>
      </c>
      <c r="BE371" s="167">
        <f t="shared" si="114"/>
        <v>0</v>
      </c>
      <c r="BF371" s="167">
        <f t="shared" si="115"/>
        <v>0</v>
      </c>
      <c r="BG371" s="167">
        <f t="shared" si="116"/>
        <v>0</v>
      </c>
      <c r="BH371" s="167">
        <f t="shared" si="117"/>
        <v>0</v>
      </c>
      <c r="BI371" s="167">
        <f t="shared" si="118"/>
        <v>0</v>
      </c>
      <c r="BJ371" s="92" t="s">
        <v>15</v>
      </c>
      <c r="BK371" s="167">
        <f t="shared" si="119"/>
        <v>0</v>
      </c>
      <c r="BL371" s="92" t="s">
        <v>183</v>
      </c>
      <c r="BM371" s="166" t="s">
        <v>4170</v>
      </c>
    </row>
    <row r="372" spans="2:63" s="151" customFormat="1" ht="20.85" customHeight="1">
      <c r="B372" s="152"/>
      <c r="D372" s="153" t="s">
        <v>70</v>
      </c>
      <c r="E372" s="161" t="s">
        <v>390</v>
      </c>
      <c r="F372" s="161" t="s">
        <v>3978</v>
      </c>
      <c r="I372" s="3"/>
      <c r="J372" s="162">
        <f>BK372</f>
        <v>0</v>
      </c>
      <c r="L372" s="152"/>
      <c r="M372" s="156"/>
      <c r="P372" s="157">
        <f>SUM(P373:P378)</f>
        <v>0</v>
      </c>
      <c r="R372" s="157">
        <f>SUM(R373:R378)</f>
        <v>0</v>
      </c>
      <c r="T372" s="158">
        <f>SUM(T373:T378)</f>
        <v>0</v>
      </c>
      <c r="AR372" s="153" t="s">
        <v>15</v>
      </c>
      <c r="AT372" s="159" t="s">
        <v>70</v>
      </c>
      <c r="AU372" s="159" t="s">
        <v>79</v>
      </c>
      <c r="AY372" s="153" t="s">
        <v>176</v>
      </c>
      <c r="BK372" s="160">
        <f>SUM(BK373:BK378)</f>
        <v>0</v>
      </c>
    </row>
    <row r="373" spans="2:65" s="99" customFormat="1" ht="16.5" customHeight="1">
      <c r="B373" s="100"/>
      <c r="C373" s="206" t="s">
        <v>1645</v>
      </c>
      <c r="D373" s="206" t="s">
        <v>178</v>
      </c>
      <c r="E373" s="207" t="s">
        <v>4171</v>
      </c>
      <c r="F373" s="208" t="s">
        <v>4172</v>
      </c>
      <c r="G373" s="209" t="s">
        <v>269</v>
      </c>
      <c r="H373" s="210">
        <v>2200</v>
      </c>
      <c r="I373" s="4"/>
      <c r="J373" s="211">
        <f aca="true" t="shared" si="120" ref="J373:J378">ROUND(I373*H373,2)</f>
        <v>0</v>
      </c>
      <c r="K373" s="208" t="s">
        <v>3</v>
      </c>
      <c r="L373" s="100"/>
      <c r="M373" s="212" t="s">
        <v>3</v>
      </c>
      <c r="N373" s="163" t="s">
        <v>42</v>
      </c>
      <c r="P373" s="164">
        <f aca="true" t="shared" si="121" ref="P373:P378">O373*H373</f>
        <v>0</v>
      </c>
      <c r="Q373" s="164">
        <v>0</v>
      </c>
      <c r="R373" s="164">
        <f aca="true" t="shared" si="122" ref="R373:R378">Q373*H373</f>
        <v>0</v>
      </c>
      <c r="S373" s="164">
        <v>0</v>
      </c>
      <c r="T373" s="165">
        <f aca="true" t="shared" si="123" ref="T373:T378">S373*H373</f>
        <v>0</v>
      </c>
      <c r="AR373" s="166" t="s">
        <v>183</v>
      </c>
      <c r="AT373" s="166" t="s">
        <v>178</v>
      </c>
      <c r="AU373" s="166" t="s">
        <v>195</v>
      </c>
      <c r="AY373" s="92" t="s">
        <v>176</v>
      </c>
      <c r="BE373" s="167">
        <f aca="true" t="shared" si="124" ref="BE373:BE378">IF(N373="základní",J373,0)</f>
        <v>0</v>
      </c>
      <c r="BF373" s="167">
        <f aca="true" t="shared" si="125" ref="BF373:BF378">IF(N373="snížená",J373,0)</f>
        <v>0</v>
      </c>
      <c r="BG373" s="167">
        <f aca="true" t="shared" si="126" ref="BG373:BG378">IF(N373="zákl. přenesená",J373,0)</f>
        <v>0</v>
      </c>
      <c r="BH373" s="167">
        <f aca="true" t="shared" si="127" ref="BH373:BH378">IF(N373="sníž. přenesená",J373,0)</f>
        <v>0</v>
      </c>
      <c r="BI373" s="167">
        <f aca="true" t="shared" si="128" ref="BI373:BI378">IF(N373="nulová",J373,0)</f>
        <v>0</v>
      </c>
      <c r="BJ373" s="92" t="s">
        <v>15</v>
      </c>
      <c r="BK373" s="167">
        <f aca="true" t="shared" si="129" ref="BK373:BK378">ROUND(I373*H373,2)</f>
        <v>0</v>
      </c>
      <c r="BL373" s="92" t="s">
        <v>183</v>
      </c>
      <c r="BM373" s="166" t="s">
        <v>4173</v>
      </c>
    </row>
    <row r="374" spans="2:65" s="99" customFormat="1" ht="16.5" customHeight="1">
      <c r="B374" s="100"/>
      <c r="C374" s="206" t="s">
        <v>1649</v>
      </c>
      <c r="D374" s="206" t="s">
        <v>178</v>
      </c>
      <c r="E374" s="207" t="s">
        <v>4171</v>
      </c>
      <c r="F374" s="208" t="s">
        <v>4172</v>
      </c>
      <c r="G374" s="209" t="s">
        <v>269</v>
      </c>
      <c r="H374" s="210">
        <v>0</v>
      </c>
      <c r="I374" s="4"/>
      <c r="J374" s="211">
        <f t="shared" si="120"/>
        <v>0</v>
      </c>
      <c r="K374" s="208" t="s">
        <v>3</v>
      </c>
      <c r="L374" s="100"/>
      <c r="M374" s="212" t="s">
        <v>3</v>
      </c>
      <c r="N374" s="163" t="s">
        <v>42</v>
      </c>
      <c r="P374" s="164">
        <f t="shared" si="121"/>
        <v>0</v>
      </c>
      <c r="Q374" s="164">
        <v>0</v>
      </c>
      <c r="R374" s="164">
        <f t="shared" si="122"/>
        <v>0</v>
      </c>
      <c r="S374" s="164">
        <v>0</v>
      </c>
      <c r="T374" s="165">
        <f t="shared" si="123"/>
        <v>0</v>
      </c>
      <c r="AR374" s="166" t="s">
        <v>183</v>
      </c>
      <c r="AT374" s="166" t="s">
        <v>178</v>
      </c>
      <c r="AU374" s="166" t="s">
        <v>195</v>
      </c>
      <c r="AY374" s="92" t="s">
        <v>176</v>
      </c>
      <c r="BE374" s="167">
        <f t="shared" si="124"/>
        <v>0</v>
      </c>
      <c r="BF374" s="167">
        <f t="shared" si="125"/>
        <v>0</v>
      </c>
      <c r="BG374" s="167">
        <f t="shared" si="126"/>
        <v>0</v>
      </c>
      <c r="BH374" s="167">
        <f t="shared" si="127"/>
        <v>0</v>
      </c>
      <c r="BI374" s="167">
        <f t="shared" si="128"/>
        <v>0</v>
      </c>
      <c r="BJ374" s="92" t="s">
        <v>15</v>
      </c>
      <c r="BK374" s="167">
        <f t="shared" si="129"/>
        <v>0</v>
      </c>
      <c r="BL374" s="92" t="s">
        <v>183</v>
      </c>
      <c r="BM374" s="166" t="s">
        <v>4174</v>
      </c>
    </row>
    <row r="375" spans="2:65" s="99" customFormat="1" ht="16.5" customHeight="1">
      <c r="B375" s="100"/>
      <c r="C375" s="206" t="s">
        <v>1653</v>
      </c>
      <c r="D375" s="206" t="s">
        <v>178</v>
      </c>
      <c r="E375" s="207" t="s">
        <v>4175</v>
      </c>
      <c r="F375" s="208" t="s">
        <v>4176</v>
      </c>
      <c r="G375" s="209" t="s">
        <v>269</v>
      </c>
      <c r="H375" s="210">
        <v>30</v>
      </c>
      <c r="I375" s="4"/>
      <c r="J375" s="211">
        <f t="shared" si="120"/>
        <v>0</v>
      </c>
      <c r="K375" s="208" t="s">
        <v>3</v>
      </c>
      <c r="L375" s="100"/>
      <c r="M375" s="212" t="s">
        <v>3</v>
      </c>
      <c r="N375" s="163" t="s">
        <v>42</v>
      </c>
      <c r="P375" s="164">
        <f t="shared" si="121"/>
        <v>0</v>
      </c>
      <c r="Q375" s="164">
        <v>0</v>
      </c>
      <c r="R375" s="164">
        <f t="shared" si="122"/>
        <v>0</v>
      </c>
      <c r="S375" s="164">
        <v>0</v>
      </c>
      <c r="T375" s="165">
        <f t="shared" si="123"/>
        <v>0</v>
      </c>
      <c r="AR375" s="166" t="s">
        <v>183</v>
      </c>
      <c r="AT375" s="166" t="s">
        <v>178</v>
      </c>
      <c r="AU375" s="166" t="s">
        <v>195</v>
      </c>
      <c r="AY375" s="92" t="s">
        <v>176</v>
      </c>
      <c r="BE375" s="167">
        <f t="shared" si="124"/>
        <v>0</v>
      </c>
      <c r="BF375" s="167">
        <f t="shared" si="125"/>
        <v>0</v>
      </c>
      <c r="BG375" s="167">
        <f t="shared" si="126"/>
        <v>0</v>
      </c>
      <c r="BH375" s="167">
        <f t="shared" si="127"/>
        <v>0</v>
      </c>
      <c r="BI375" s="167">
        <f t="shared" si="128"/>
        <v>0</v>
      </c>
      <c r="BJ375" s="92" t="s">
        <v>15</v>
      </c>
      <c r="BK375" s="167">
        <f t="shared" si="129"/>
        <v>0</v>
      </c>
      <c r="BL375" s="92" t="s">
        <v>183</v>
      </c>
      <c r="BM375" s="166" t="s">
        <v>4177</v>
      </c>
    </row>
    <row r="376" spans="2:65" s="99" customFormat="1" ht="33" customHeight="1">
      <c r="B376" s="100"/>
      <c r="C376" s="206" t="s">
        <v>1657</v>
      </c>
      <c r="D376" s="206" t="s">
        <v>178</v>
      </c>
      <c r="E376" s="207" t="s">
        <v>4178</v>
      </c>
      <c r="F376" s="208" t="s">
        <v>4179</v>
      </c>
      <c r="G376" s="209" t="s">
        <v>269</v>
      </c>
      <c r="H376" s="210">
        <v>400</v>
      </c>
      <c r="I376" s="4"/>
      <c r="J376" s="211">
        <f t="shared" si="120"/>
        <v>0</v>
      </c>
      <c r="K376" s="208" t="s">
        <v>3</v>
      </c>
      <c r="L376" s="100"/>
      <c r="M376" s="212" t="s">
        <v>3</v>
      </c>
      <c r="N376" s="163" t="s">
        <v>42</v>
      </c>
      <c r="P376" s="164">
        <f t="shared" si="121"/>
        <v>0</v>
      </c>
      <c r="Q376" s="164">
        <v>0</v>
      </c>
      <c r="R376" s="164">
        <f t="shared" si="122"/>
        <v>0</v>
      </c>
      <c r="S376" s="164">
        <v>0</v>
      </c>
      <c r="T376" s="165">
        <f t="shared" si="123"/>
        <v>0</v>
      </c>
      <c r="AR376" s="166" t="s">
        <v>183</v>
      </c>
      <c r="AT376" s="166" t="s">
        <v>178</v>
      </c>
      <c r="AU376" s="166" t="s">
        <v>195</v>
      </c>
      <c r="AY376" s="92" t="s">
        <v>176</v>
      </c>
      <c r="BE376" s="167">
        <f t="shared" si="124"/>
        <v>0</v>
      </c>
      <c r="BF376" s="167">
        <f t="shared" si="125"/>
        <v>0</v>
      </c>
      <c r="BG376" s="167">
        <f t="shared" si="126"/>
        <v>0</v>
      </c>
      <c r="BH376" s="167">
        <f t="shared" si="127"/>
        <v>0</v>
      </c>
      <c r="BI376" s="167">
        <f t="shared" si="128"/>
        <v>0</v>
      </c>
      <c r="BJ376" s="92" t="s">
        <v>15</v>
      </c>
      <c r="BK376" s="167">
        <f t="shared" si="129"/>
        <v>0</v>
      </c>
      <c r="BL376" s="92" t="s">
        <v>183</v>
      </c>
      <c r="BM376" s="166" t="s">
        <v>4180</v>
      </c>
    </row>
    <row r="377" spans="2:65" s="99" customFormat="1" ht="16.5" customHeight="1">
      <c r="B377" s="100"/>
      <c r="C377" s="206" t="s">
        <v>1661</v>
      </c>
      <c r="D377" s="206" t="s">
        <v>178</v>
      </c>
      <c r="E377" s="207" t="s">
        <v>4181</v>
      </c>
      <c r="F377" s="208" t="s">
        <v>4182</v>
      </c>
      <c r="G377" s="209" t="s">
        <v>269</v>
      </c>
      <c r="H377" s="210">
        <v>80</v>
      </c>
      <c r="I377" s="4"/>
      <c r="J377" s="211">
        <f t="shared" si="120"/>
        <v>0</v>
      </c>
      <c r="K377" s="208" t="s">
        <v>3</v>
      </c>
      <c r="L377" s="100"/>
      <c r="M377" s="212" t="s">
        <v>3</v>
      </c>
      <c r="N377" s="163" t="s">
        <v>42</v>
      </c>
      <c r="P377" s="164">
        <f t="shared" si="121"/>
        <v>0</v>
      </c>
      <c r="Q377" s="164">
        <v>0</v>
      </c>
      <c r="R377" s="164">
        <f t="shared" si="122"/>
        <v>0</v>
      </c>
      <c r="S377" s="164">
        <v>0</v>
      </c>
      <c r="T377" s="165">
        <f t="shared" si="123"/>
        <v>0</v>
      </c>
      <c r="AR377" s="166" t="s">
        <v>183</v>
      </c>
      <c r="AT377" s="166" t="s">
        <v>178</v>
      </c>
      <c r="AU377" s="166" t="s">
        <v>195</v>
      </c>
      <c r="AY377" s="92" t="s">
        <v>176</v>
      </c>
      <c r="BE377" s="167">
        <f t="shared" si="124"/>
        <v>0</v>
      </c>
      <c r="BF377" s="167">
        <f t="shared" si="125"/>
        <v>0</v>
      </c>
      <c r="BG377" s="167">
        <f t="shared" si="126"/>
        <v>0</v>
      </c>
      <c r="BH377" s="167">
        <f t="shared" si="127"/>
        <v>0</v>
      </c>
      <c r="BI377" s="167">
        <f t="shared" si="128"/>
        <v>0</v>
      </c>
      <c r="BJ377" s="92" t="s">
        <v>15</v>
      </c>
      <c r="BK377" s="167">
        <f t="shared" si="129"/>
        <v>0</v>
      </c>
      <c r="BL377" s="92" t="s">
        <v>183</v>
      </c>
      <c r="BM377" s="166" t="s">
        <v>4183</v>
      </c>
    </row>
    <row r="378" spans="2:65" s="99" customFormat="1" ht="16.5" customHeight="1">
      <c r="B378" s="100"/>
      <c r="C378" s="206" t="s">
        <v>1665</v>
      </c>
      <c r="D378" s="206" t="s">
        <v>178</v>
      </c>
      <c r="E378" s="207" t="s">
        <v>4181</v>
      </c>
      <c r="F378" s="208" t="s">
        <v>4182</v>
      </c>
      <c r="G378" s="209" t="s">
        <v>269</v>
      </c>
      <c r="H378" s="210">
        <v>0</v>
      </c>
      <c r="I378" s="4"/>
      <c r="J378" s="211">
        <f t="shared" si="120"/>
        <v>0</v>
      </c>
      <c r="K378" s="208" t="s">
        <v>3</v>
      </c>
      <c r="L378" s="100"/>
      <c r="M378" s="212" t="s">
        <v>3</v>
      </c>
      <c r="N378" s="163" t="s">
        <v>42</v>
      </c>
      <c r="P378" s="164">
        <f t="shared" si="121"/>
        <v>0</v>
      </c>
      <c r="Q378" s="164">
        <v>0</v>
      </c>
      <c r="R378" s="164">
        <f t="shared" si="122"/>
        <v>0</v>
      </c>
      <c r="S378" s="164">
        <v>0</v>
      </c>
      <c r="T378" s="165">
        <f t="shared" si="123"/>
        <v>0</v>
      </c>
      <c r="AR378" s="166" t="s">
        <v>183</v>
      </c>
      <c r="AT378" s="166" t="s">
        <v>178</v>
      </c>
      <c r="AU378" s="166" t="s">
        <v>195</v>
      </c>
      <c r="AY378" s="92" t="s">
        <v>176</v>
      </c>
      <c r="BE378" s="167">
        <f t="shared" si="124"/>
        <v>0</v>
      </c>
      <c r="BF378" s="167">
        <f t="shared" si="125"/>
        <v>0</v>
      </c>
      <c r="BG378" s="167">
        <f t="shared" si="126"/>
        <v>0</v>
      </c>
      <c r="BH378" s="167">
        <f t="shared" si="127"/>
        <v>0</v>
      </c>
      <c r="BI378" s="167">
        <f t="shared" si="128"/>
        <v>0</v>
      </c>
      <c r="BJ378" s="92" t="s">
        <v>15</v>
      </c>
      <c r="BK378" s="167">
        <f t="shared" si="129"/>
        <v>0</v>
      </c>
      <c r="BL378" s="92" t="s">
        <v>183</v>
      </c>
      <c r="BM378" s="166" t="s">
        <v>4184</v>
      </c>
    </row>
    <row r="379" spans="2:63" s="151" customFormat="1" ht="20.85" customHeight="1">
      <c r="B379" s="152"/>
      <c r="D379" s="153" t="s">
        <v>70</v>
      </c>
      <c r="E379" s="161" t="s">
        <v>398</v>
      </c>
      <c r="F379" s="161" t="s">
        <v>3728</v>
      </c>
      <c r="I379" s="3"/>
      <c r="J379" s="162">
        <f>BK379</f>
        <v>0</v>
      </c>
      <c r="L379" s="152"/>
      <c r="M379" s="156"/>
      <c r="P379" s="157">
        <f>SUM(P380:P402)</f>
        <v>0</v>
      </c>
      <c r="R379" s="157">
        <f>SUM(R380:R402)</f>
        <v>0</v>
      </c>
      <c r="T379" s="158">
        <f>SUM(T380:T402)</f>
        <v>0</v>
      </c>
      <c r="AR379" s="153" t="s">
        <v>15</v>
      </c>
      <c r="AT379" s="159" t="s">
        <v>70</v>
      </c>
      <c r="AU379" s="159" t="s">
        <v>79</v>
      </c>
      <c r="AY379" s="153" t="s">
        <v>176</v>
      </c>
      <c r="BK379" s="160">
        <f>SUM(BK380:BK402)</f>
        <v>0</v>
      </c>
    </row>
    <row r="380" spans="2:65" s="99" customFormat="1" ht="16.5" customHeight="1">
      <c r="B380" s="100"/>
      <c r="C380" s="206" t="s">
        <v>1669</v>
      </c>
      <c r="D380" s="206" t="s">
        <v>178</v>
      </c>
      <c r="E380" s="207" t="s">
        <v>4185</v>
      </c>
      <c r="F380" s="208" t="s">
        <v>3907</v>
      </c>
      <c r="G380" s="209" t="s">
        <v>2707</v>
      </c>
      <c r="H380" s="210">
        <v>1</v>
      </c>
      <c r="I380" s="4"/>
      <c r="J380" s="211">
        <f aca="true" t="shared" si="130" ref="J380:J402">ROUND(I380*H380,2)</f>
        <v>0</v>
      </c>
      <c r="K380" s="208" t="s">
        <v>3</v>
      </c>
      <c r="L380" s="100"/>
      <c r="M380" s="212" t="s">
        <v>3</v>
      </c>
      <c r="N380" s="163" t="s">
        <v>42</v>
      </c>
      <c r="P380" s="164">
        <f aca="true" t="shared" si="131" ref="P380:P402">O380*H380</f>
        <v>0</v>
      </c>
      <c r="Q380" s="164">
        <v>0</v>
      </c>
      <c r="R380" s="164">
        <f aca="true" t="shared" si="132" ref="R380:R402">Q380*H380</f>
        <v>0</v>
      </c>
      <c r="S380" s="164">
        <v>0</v>
      </c>
      <c r="T380" s="165">
        <f aca="true" t="shared" si="133" ref="T380:T402">S380*H380</f>
        <v>0</v>
      </c>
      <c r="AR380" s="166" t="s">
        <v>183</v>
      </c>
      <c r="AT380" s="166" t="s">
        <v>178</v>
      </c>
      <c r="AU380" s="166" t="s">
        <v>195</v>
      </c>
      <c r="AY380" s="92" t="s">
        <v>176</v>
      </c>
      <c r="BE380" s="167">
        <f aca="true" t="shared" si="134" ref="BE380:BE402">IF(N380="základní",J380,0)</f>
        <v>0</v>
      </c>
      <c r="BF380" s="167">
        <f aca="true" t="shared" si="135" ref="BF380:BF402">IF(N380="snížená",J380,0)</f>
        <v>0</v>
      </c>
      <c r="BG380" s="167">
        <f aca="true" t="shared" si="136" ref="BG380:BG402">IF(N380="zákl. přenesená",J380,0)</f>
        <v>0</v>
      </c>
      <c r="BH380" s="167">
        <f aca="true" t="shared" si="137" ref="BH380:BH402">IF(N380="sníž. přenesená",J380,0)</f>
        <v>0</v>
      </c>
      <c r="BI380" s="167">
        <f aca="true" t="shared" si="138" ref="BI380:BI402">IF(N380="nulová",J380,0)</f>
        <v>0</v>
      </c>
      <c r="BJ380" s="92" t="s">
        <v>15</v>
      </c>
      <c r="BK380" s="167">
        <f aca="true" t="shared" si="139" ref="BK380:BK402">ROUND(I380*H380,2)</f>
        <v>0</v>
      </c>
      <c r="BL380" s="92" t="s">
        <v>183</v>
      </c>
      <c r="BM380" s="166" t="s">
        <v>4186</v>
      </c>
    </row>
    <row r="381" spans="2:65" s="99" customFormat="1" ht="24.2" customHeight="1">
      <c r="B381" s="100"/>
      <c r="C381" s="206" t="s">
        <v>1673</v>
      </c>
      <c r="D381" s="206" t="s">
        <v>178</v>
      </c>
      <c r="E381" s="207" t="s">
        <v>4187</v>
      </c>
      <c r="F381" s="208" t="s">
        <v>3910</v>
      </c>
      <c r="G381" s="209" t="s">
        <v>2707</v>
      </c>
      <c r="H381" s="210">
        <v>1</v>
      </c>
      <c r="I381" s="4"/>
      <c r="J381" s="211">
        <f t="shared" si="130"/>
        <v>0</v>
      </c>
      <c r="K381" s="208" t="s">
        <v>3</v>
      </c>
      <c r="L381" s="100"/>
      <c r="M381" s="212" t="s">
        <v>3</v>
      </c>
      <c r="N381" s="163" t="s">
        <v>42</v>
      </c>
      <c r="P381" s="164">
        <f t="shared" si="131"/>
        <v>0</v>
      </c>
      <c r="Q381" s="164">
        <v>0</v>
      </c>
      <c r="R381" s="164">
        <f t="shared" si="132"/>
        <v>0</v>
      </c>
      <c r="S381" s="164">
        <v>0</v>
      </c>
      <c r="T381" s="165">
        <f t="shared" si="133"/>
        <v>0</v>
      </c>
      <c r="AR381" s="166" t="s">
        <v>183</v>
      </c>
      <c r="AT381" s="166" t="s">
        <v>178</v>
      </c>
      <c r="AU381" s="166" t="s">
        <v>195</v>
      </c>
      <c r="AY381" s="92" t="s">
        <v>176</v>
      </c>
      <c r="BE381" s="167">
        <f t="shared" si="134"/>
        <v>0</v>
      </c>
      <c r="BF381" s="167">
        <f t="shared" si="135"/>
        <v>0</v>
      </c>
      <c r="BG381" s="167">
        <f t="shared" si="136"/>
        <v>0</v>
      </c>
      <c r="BH381" s="167">
        <f t="shared" si="137"/>
        <v>0</v>
      </c>
      <c r="BI381" s="167">
        <f t="shared" si="138"/>
        <v>0</v>
      </c>
      <c r="BJ381" s="92" t="s">
        <v>15</v>
      </c>
      <c r="BK381" s="167">
        <f t="shared" si="139"/>
        <v>0</v>
      </c>
      <c r="BL381" s="92" t="s">
        <v>183</v>
      </c>
      <c r="BM381" s="166" t="s">
        <v>4188</v>
      </c>
    </row>
    <row r="382" spans="2:65" s="99" customFormat="1" ht="16.5" customHeight="1">
      <c r="B382" s="100"/>
      <c r="C382" s="206" t="s">
        <v>1677</v>
      </c>
      <c r="D382" s="206" t="s">
        <v>178</v>
      </c>
      <c r="E382" s="207" t="s">
        <v>4189</v>
      </c>
      <c r="F382" s="208" t="s">
        <v>4190</v>
      </c>
      <c r="G382" s="209" t="s">
        <v>2707</v>
      </c>
      <c r="H382" s="210">
        <v>1</v>
      </c>
      <c r="I382" s="4"/>
      <c r="J382" s="211">
        <f t="shared" si="130"/>
        <v>0</v>
      </c>
      <c r="K382" s="208" t="s">
        <v>3</v>
      </c>
      <c r="L382" s="100"/>
      <c r="M382" s="212" t="s">
        <v>3</v>
      </c>
      <c r="N382" s="163" t="s">
        <v>42</v>
      </c>
      <c r="P382" s="164">
        <f t="shared" si="131"/>
        <v>0</v>
      </c>
      <c r="Q382" s="164">
        <v>0</v>
      </c>
      <c r="R382" s="164">
        <f t="shared" si="132"/>
        <v>0</v>
      </c>
      <c r="S382" s="164">
        <v>0</v>
      </c>
      <c r="T382" s="165">
        <f t="shared" si="133"/>
        <v>0</v>
      </c>
      <c r="AR382" s="166" t="s">
        <v>183</v>
      </c>
      <c r="AT382" s="166" t="s">
        <v>178</v>
      </c>
      <c r="AU382" s="166" t="s">
        <v>195</v>
      </c>
      <c r="AY382" s="92" t="s">
        <v>176</v>
      </c>
      <c r="BE382" s="167">
        <f t="shared" si="134"/>
        <v>0</v>
      </c>
      <c r="BF382" s="167">
        <f t="shared" si="135"/>
        <v>0</v>
      </c>
      <c r="BG382" s="167">
        <f t="shared" si="136"/>
        <v>0</v>
      </c>
      <c r="BH382" s="167">
        <f t="shared" si="137"/>
        <v>0</v>
      </c>
      <c r="BI382" s="167">
        <f t="shared" si="138"/>
        <v>0</v>
      </c>
      <c r="BJ382" s="92" t="s">
        <v>15</v>
      </c>
      <c r="BK382" s="167">
        <f t="shared" si="139"/>
        <v>0</v>
      </c>
      <c r="BL382" s="92" t="s">
        <v>183</v>
      </c>
      <c r="BM382" s="166" t="s">
        <v>4191</v>
      </c>
    </row>
    <row r="383" spans="2:65" s="99" customFormat="1" ht="16.5" customHeight="1">
      <c r="B383" s="100"/>
      <c r="C383" s="206" t="s">
        <v>1681</v>
      </c>
      <c r="D383" s="206" t="s">
        <v>178</v>
      </c>
      <c r="E383" s="207" t="s">
        <v>4189</v>
      </c>
      <c r="F383" s="208" t="s">
        <v>4190</v>
      </c>
      <c r="G383" s="209" t="s">
        <v>2707</v>
      </c>
      <c r="H383" s="210">
        <v>7</v>
      </c>
      <c r="I383" s="4"/>
      <c r="J383" s="211">
        <f t="shared" si="130"/>
        <v>0</v>
      </c>
      <c r="K383" s="208" t="s">
        <v>3</v>
      </c>
      <c r="L383" s="100"/>
      <c r="M383" s="212" t="s">
        <v>3</v>
      </c>
      <c r="N383" s="163" t="s">
        <v>42</v>
      </c>
      <c r="P383" s="164">
        <f t="shared" si="131"/>
        <v>0</v>
      </c>
      <c r="Q383" s="164">
        <v>0</v>
      </c>
      <c r="R383" s="164">
        <f t="shared" si="132"/>
        <v>0</v>
      </c>
      <c r="S383" s="164">
        <v>0</v>
      </c>
      <c r="T383" s="165">
        <f t="shared" si="133"/>
        <v>0</v>
      </c>
      <c r="AR383" s="166" t="s">
        <v>183</v>
      </c>
      <c r="AT383" s="166" t="s">
        <v>178</v>
      </c>
      <c r="AU383" s="166" t="s">
        <v>195</v>
      </c>
      <c r="AY383" s="92" t="s">
        <v>176</v>
      </c>
      <c r="BE383" s="167">
        <f t="shared" si="134"/>
        <v>0</v>
      </c>
      <c r="BF383" s="167">
        <f t="shared" si="135"/>
        <v>0</v>
      </c>
      <c r="BG383" s="167">
        <f t="shared" si="136"/>
        <v>0</v>
      </c>
      <c r="BH383" s="167">
        <f t="shared" si="137"/>
        <v>0</v>
      </c>
      <c r="BI383" s="167">
        <f t="shared" si="138"/>
        <v>0</v>
      </c>
      <c r="BJ383" s="92" t="s">
        <v>15</v>
      </c>
      <c r="BK383" s="167">
        <f t="shared" si="139"/>
        <v>0</v>
      </c>
      <c r="BL383" s="92" t="s">
        <v>183</v>
      </c>
      <c r="BM383" s="166" t="s">
        <v>4192</v>
      </c>
    </row>
    <row r="384" spans="2:65" s="99" customFormat="1" ht="16.5" customHeight="1">
      <c r="B384" s="100"/>
      <c r="C384" s="206" t="s">
        <v>1685</v>
      </c>
      <c r="D384" s="206" t="s">
        <v>178</v>
      </c>
      <c r="E384" s="207" t="s">
        <v>4193</v>
      </c>
      <c r="F384" s="208" t="s">
        <v>4194</v>
      </c>
      <c r="G384" s="209" t="s">
        <v>2707</v>
      </c>
      <c r="H384" s="210">
        <v>1</v>
      </c>
      <c r="I384" s="4"/>
      <c r="J384" s="211">
        <f t="shared" si="130"/>
        <v>0</v>
      </c>
      <c r="K384" s="208" t="s">
        <v>3</v>
      </c>
      <c r="L384" s="100"/>
      <c r="M384" s="212" t="s">
        <v>3</v>
      </c>
      <c r="N384" s="163" t="s">
        <v>42</v>
      </c>
      <c r="P384" s="164">
        <f t="shared" si="131"/>
        <v>0</v>
      </c>
      <c r="Q384" s="164">
        <v>0</v>
      </c>
      <c r="R384" s="164">
        <f t="shared" si="132"/>
        <v>0</v>
      </c>
      <c r="S384" s="164">
        <v>0</v>
      </c>
      <c r="T384" s="165">
        <f t="shared" si="133"/>
        <v>0</v>
      </c>
      <c r="AR384" s="166" t="s">
        <v>183</v>
      </c>
      <c r="AT384" s="166" t="s">
        <v>178</v>
      </c>
      <c r="AU384" s="166" t="s">
        <v>195</v>
      </c>
      <c r="AY384" s="92" t="s">
        <v>176</v>
      </c>
      <c r="BE384" s="167">
        <f t="shared" si="134"/>
        <v>0</v>
      </c>
      <c r="BF384" s="167">
        <f t="shared" si="135"/>
        <v>0</v>
      </c>
      <c r="BG384" s="167">
        <f t="shared" si="136"/>
        <v>0</v>
      </c>
      <c r="BH384" s="167">
        <f t="shared" si="137"/>
        <v>0</v>
      </c>
      <c r="BI384" s="167">
        <f t="shared" si="138"/>
        <v>0</v>
      </c>
      <c r="BJ384" s="92" t="s">
        <v>15</v>
      </c>
      <c r="BK384" s="167">
        <f t="shared" si="139"/>
        <v>0</v>
      </c>
      <c r="BL384" s="92" t="s">
        <v>183</v>
      </c>
      <c r="BM384" s="166" t="s">
        <v>4195</v>
      </c>
    </row>
    <row r="385" spans="2:65" s="99" customFormat="1" ht="16.5" customHeight="1">
      <c r="B385" s="100"/>
      <c r="C385" s="206" t="s">
        <v>1689</v>
      </c>
      <c r="D385" s="206" t="s">
        <v>178</v>
      </c>
      <c r="E385" s="207" t="s">
        <v>4196</v>
      </c>
      <c r="F385" s="208" t="s">
        <v>4197</v>
      </c>
      <c r="G385" s="209" t="s">
        <v>2707</v>
      </c>
      <c r="H385" s="210">
        <v>20</v>
      </c>
      <c r="I385" s="4"/>
      <c r="J385" s="211">
        <f t="shared" si="130"/>
        <v>0</v>
      </c>
      <c r="K385" s="208" t="s">
        <v>3</v>
      </c>
      <c r="L385" s="100"/>
      <c r="M385" s="212" t="s">
        <v>3</v>
      </c>
      <c r="N385" s="163" t="s">
        <v>42</v>
      </c>
      <c r="P385" s="164">
        <f t="shared" si="131"/>
        <v>0</v>
      </c>
      <c r="Q385" s="164">
        <v>0</v>
      </c>
      <c r="R385" s="164">
        <f t="shared" si="132"/>
        <v>0</v>
      </c>
      <c r="S385" s="164">
        <v>0</v>
      </c>
      <c r="T385" s="165">
        <f t="shared" si="133"/>
        <v>0</v>
      </c>
      <c r="AR385" s="166" t="s">
        <v>183</v>
      </c>
      <c r="AT385" s="166" t="s">
        <v>178</v>
      </c>
      <c r="AU385" s="166" t="s">
        <v>195</v>
      </c>
      <c r="AY385" s="92" t="s">
        <v>176</v>
      </c>
      <c r="BE385" s="167">
        <f t="shared" si="134"/>
        <v>0</v>
      </c>
      <c r="BF385" s="167">
        <f t="shared" si="135"/>
        <v>0</v>
      </c>
      <c r="BG385" s="167">
        <f t="shared" si="136"/>
        <v>0</v>
      </c>
      <c r="BH385" s="167">
        <f t="shared" si="137"/>
        <v>0</v>
      </c>
      <c r="BI385" s="167">
        <f t="shared" si="138"/>
        <v>0</v>
      </c>
      <c r="BJ385" s="92" t="s">
        <v>15</v>
      </c>
      <c r="BK385" s="167">
        <f t="shared" si="139"/>
        <v>0</v>
      </c>
      <c r="BL385" s="92" t="s">
        <v>183</v>
      </c>
      <c r="BM385" s="166" t="s">
        <v>4198</v>
      </c>
    </row>
    <row r="386" spans="2:65" s="99" customFormat="1" ht="16.5" customHeight="1">
      <c r="B386" s="100"/>
      <c r="C386" s="206" t="s">
        <v>1693</v>
      </c>
      <c r="D386" s="206" t="s">
        <v>178</v>
      </c>
      <c r="E386" s="207" t="s">
        <v>4199</v>
      </c>
      <c r="F386" s="208" t="s">
        <v>4200</v>
      </c>
      <c r="G386" s="209" t="s">
        <v>2707</v>
      </c>
      <c r="H386" s="210">
        <v>24</v>
      </c>
      <c r="I386" s="4"/>
      <c r="J386" s="211">
        <f t="shared" si="130"/>
        <v>0</v>
      </c>
      <c r="K386" s="208" t="s">
        <v>3</v>
      </c>
      <c r="L386" s="100"/>
      <c r="M386" s="212" t="s">
        <v>3</v>
      </c>
      <c r="N386" s="163" t="s">
        <v>42</v>
      </c>
      <c r="P386" s="164">
        <f t="shared" si="131"/>
        <v>0</v>
      </c>
      <c r="Q386" s="164">
        <v>0</v>
      </c>
      <c r="R386" s="164">
        <f t="shared" si="132"/>
        <v>0</v>
      </c>
      <c r="S386" s="164">
        <v>0</v>
      </c>
      <c r="T386" s="165">
        <f t="shared" si="133"/>
        <v>0</v>
      </c>
      <c r="AR386" s="166" t="s">
        <v>183</v>
      </c>
      <c r="AT386" s="166" t="s">
        <v>178</v>
      </c>
      <c r="AU386" s="166" t="s">
        <v>195</v>
      </c>
      <c r="AY386" s="92" t="s">
        <v>176</v>
      </c>
      <c r="BE386" s="167">
        <f t="shared" si="134"/>
        <v>0</v>
      </c>
      <c r="BF386" s="167">
        <f t="shared" si="135"/>
        <v>0</v>
      </c>
      <c r="BG386" s="167">
        <f t="shared" si="136"/>
        <v>0</v>
      </c>
      <c r="BH386" s="167">
        <f t="shared" si="137"/>
        <v>0</v>
      </c>
      <c r="BI386" s="167">
        <f t="shared" si="138"/>
        <v>0</v>
      </c>
      <c r="BJ386" s="92" t="s">
        <v>15</v>
      </c>
      <c r="BK386" s="167">
        <f t="shared" si="139"/>
        <v>0</v>
      </c>
      <c r="BL386" s="92" t="s">
        <v>183</v>
      </c>
      <c r="BM386" s="166" t="s">
        <v>4201</v>
      </c>
    </row>
    <row r="387" spans="2:65" s="99" customFormat="1" ht="16.5" customHeight="1">
      <c r="B387" s="100"/>
      <c r="C387" s="206" t="s">
        <v>1697</v>
      </c>
      <c r="D387" s="206" t="s">
        <v>178</v>
      </c>
      <c r="E387" s="207" t="s">
        <v>4202</v>
      </c>
      <c r="F387" s="208" t="s">
        <v>4203</v>
      </c>
      <c r="G387" s="209" t="s">
        <v>2707</v>
      </c>
      <c r="H387" s="210">
        <v>96</v>
      </c>
      <c r="I387" s="4"/>
      <c r="J387" s="211">
        <f t="shared" si="130"/>
        <v>0</v>
      </c>
      <c r="K387" s="208" t="s">
        <v>3</v>
      </c>
      <c r="L387" s="100"/>
      <c r="M387" s="212" t="s">
        <v>3</v>
      </c>
      <c r="N387" s="163" t="s">
        <v>42</v>
      </c>
      <c r="P387" s="164">
        <f t="shared" si="131"/>
        <v>0</v>
      </c>
      <c r="Q387" s="164">
        <v>0</v>
      </c>
      <c r="R387" s="164">
        <f t="shared" si="132"/>
        <v>0</v>
      </c>
      <c r="S387" s="164">
        <v>0</v>
      </c>
      <c r="T387" s="165">
        <f t="shared" si="133"/>
        <v>0</v>
      </c>
      <c r="AR387" s="166" t="s">
        <v>183</v>
      </c>
      <c r="AT387" s="166" t="s">
        <v>178</v>
      </c>
      <c r="AU387" s="166" t="s">
        <v>195</v>
      </c>
      <c r="AY387" s="92" t="s">
        <v>176</v>
      </c>
      <c r="BE387" s="167">
        <f t="shared" si="134"/>
        <v>0</v>
      </c>
      <c r="BF387" s="167">
        <f t="shared" si="135"/>
        <v>0</v>
      </c>
      <c r="BG387" s="167">
        <f t="shared" si="136"/>
        <v>0</v>
      </c>
      <c r="BH387" s="167">
        <f t="shared" si="137"/>
        <v>0</v>
      </c>
      <c r="BI387" s="167">
        <f t="shared" si="138"/>
        <v>0</v>
      </c>
      <c r="BJ387" s="92" t="s">
        <v>15</v>
      </c>
      <c r="BK387" s="167">
        <f t="shared" si="139"/>
        <v>0</v>
      </c>
      <c r="BL387" s="92" t="s">
        <v>183</v>
      </c>
      <c r="BM387" s="166" t="s">
        <v>4204</v>
      </c>
    </row>
    <row r="388" spans="2:65" s="99" customFormat="1" ht="16.5" customHeight="1">
      <c r="B388" s="100"/>
      <c r="C388" s="206" t="s">
        <v>1701</v>
      </c>
      <c r="D388" s="206" t="s">
        <v>178</v>
      </c>
      <c r="E388" s="207" t="s">
        <v>4199</v>
      </c>
      <c r="F388" s="208" t="s">
        <v>4200</v>
      </c>
      <c r="G388" s="209" t="s">
        <v>2707</v>
      </c>
      <c r="H388" s="210">
        <v>0</v>
      </c>
      <c r="I388" s="4"/>
      <c r="J388" s="211">
        <f t="shared" si="130"/>
        <v>0</v>
      </c>
      <c r="K388" s="208" t="s">
        <v>3</v>
      </c>
      <c r="L388" s="100"/>
      <c r="M388" s="212" t="s">
        <v>3</v>
      </c>
      <c r="N388" s="163" t="s">
        <v>42</v>
      </c>
      <c r="P388" s="164">
        <f t="shared" si="131"/>
        <v>0</v>
      </c>
      <c r="Q388" s="164">
        <v>0</v>
      </c>
      <c r="R388" s="164">
        <f t="shared" si="132"/>
        <v>0</v>
      </c>
      <c r="S388" s="164">
        <v>0</v>
      </c>
      <c r="T388" s="165">
        <f t="shared" si="133"/>
        <v>0</v>
      </c>
      <c r="AR388" s="166" t="s">
        <v>183</v>
      </c>
      <c r="AT388" s="166" t="s">
        <v>178</v>
      </c>
      <c r="AU388" s="166" t="s">
        <v>195</v>
      </c>
      <c r="AY388" s="92" t="s">
        <v>176</v>
      </c>
      <c r="BE388" s="167">
        <f t="shared" si="134"/>
        <v>0</v>
      </c>
      <c r="BF388" s="167">
        <f t="shared" si="135"/>
        <v>0</v>
      </c>
      <c r="BG388" s="167">
        <f t="shared" si="136"/>
        <v>0</v>
      </c>
      <c r="BH388" s="167">
        <f t="shared" si="137"/>
        <v>0</v>
      </c>
      <c r="BI388" s="167">
        <f t="shared" si="138"/>
        <v>0</v>
      </c>
      <c r="BJ388" s="92" t="s">
        <v>15</v>
      </c>
      <c r="BK388" s="167">
        <f t="shared" si="139"/>
        <v>0</v>
      </c>
      <c r="BL388" s="92" t="s">
        <v>183</v>
      </c>
      <c r="BM388" s="166" t="s">
        <v>4205</v>
      </c>
    </row>
    <row r="389" spans="2:65" s="99" customFormat="1" ht="16.5" customHeight="1">
      <c r="B389" s="100"/>
      <c r="C389" s="206" t="s">
        <v>1705</v>
      </c>
      <c r="D389" s="206" t="s">
        <v>178</v>
      </c>
      <c r="E389" s="207" t="s">
        <v>4202</v>
      </c>
      <c r="F389" s="208" t="s">
        <v>4203</v>
      </c>
      <c r="G389" s="209" t="s">
        <v>2707</v>
      </c>
      <c r="H389" s="210">
        <v>0</v>
      </c>
      <c r="I389" s="4"/>
      <c r="J389" s="211">
        <f t="shared" si="130"/>
        <v>0</v>
      </c>
      <c r="K389" s="208" t="s">
        <v>3</v>
      </c>
      <c r="L389" s="100"/>
      <c r="M389" s="212" t="s">
        <v>3</v>
      </c>
      <c r="N389" s="163" t="s">
        <v>42</v>
      </c>
      <c r="P389" s="164">
        <f t="shared" si="131"/>
        <v>0</v>
      </c>
      <c r="Q389" s="164">
        <v>0</v>
      </c>
      <c r="R389" s="164">
        <f t="shared" si="132"/>
        <v>0</v>
      </c>
      <c r="S389" s="164">
        <v>0</v>
      </c>
      <c r="T389" s="165">
        <f t="shared" si="133"/>
        <v>0</v>
      </c>
      <c r="AR389" s="166" t="s">
        <v>183</v>
      </c>
      <c r="AT389" s="166" t="s">
        <v>178</v>
      </c>
      <c r="AU389" s="166" t="s">
        <v>195</v>
      </c>
      <c r="AY389" s="92" t="s">
        <v>176</v>
      </c>
      <c r="BE389" s="167">
        <f t="shared" si="134"/>
        <v>0</v>
      </c>
      <c r="BF389" s="167">
        <f t="shared" si="135"/>
        <v>0</v>
      </c>
      <c r="BG389" s="167">
        <f t="shared" si="136"/>
        <v>0</v>
      </c>
      <c r="BH389" s="167">
        <f t="shared" si="137"/>
        <v>0</v>
      </c>
      <c r="BI389" s="167">
        <f t="shared" si="138"/>
        <v>0</v>
      </c>
      <c r="BJ389" s="92" t="s">
        <v>15</v>
      </c>
      <c r="BK389" s="167">
        <f t="shared" si="139"/>
        <v>0</v>
      </c>
      <c r="BL389" s="92" t="s">
        <v>183</v>
      </c>
      <c r="BM389" s="166" t="s">
        <v>4206</v>
      </c>
    </row>
    <row r="390" spans="2:65" s="99" customFormat="1" ht="16.5" customHeight="1">
      <c r="B390" s="100"/>
      <c r="C390" s="206" t="s">
        <v>1709</v>
      </c>
      <c r="D390" s="206" t="s">
        <v>178</v>
      </c>
      <c r="E390" s="207" t="s">
        <v>4207</v>
      </c>
      <c r="F390" s="208" t="s">
        <v>4208</v>
      </c>
      <c r="G390" s="209" t="s">
        <v>2707</v>
      </c>
      <c r="H390" s="210">
        <v>0</v>
      </c>
      <c r="I390" s="4"/>
      <c r="J390" s="211">
        <f t="shared" si="130"/>
        <v>0</v>
      </c>
      <c r="K390" s="208" t="s">
        <v>3</v>
      </c>
      <c r="L390" s="100"/>
      <c r="M390" s="212" t="s">
        <v>3</v>
      </c>
      <c r="N390" s="163" t="s">
        <v>42</v>
      </c>
      <c r="P390" s="164">
        <f t="shared" si="131"/>
        <v>0</v>
      </c>
      <c r="Q390" s="164">
        <v>0</v>
      </c>
      <c r="R390" s="164">
        <f t="shared" si="132"/>
        <v>0</v>
      </c>
      <c r="S390" s="164">
        <v>0</v>
      </c>
      <c r="T390" s="165">
        <f t="shared" si="133"/>
        <v>0</v>
      </c>
      <c r="AR390" s="166" t="s">
        <v>183</v>
      </c>
      <c r="AT390" s="166" t="s">
        <v>178</v>
      </c>
      <c r="AU390" s="166" t="s">
        <v>195</v>
      </c>
      <c r="AY390" s="92" t="s">
        <v>176</v>
      </c>
      <c r="BE390" s="167">
        <f t="shared" si="134"/>
        <v>0</v>
      </c>
      <c r="BF390" s="167">
        <f t="shared" si="135"/>
        <v>0</v>
      </c>
      <c r="BG390" s="167">
        <f t="shared" si="136"/>
        <v>0</v>
      </c>
      <c r="BH390" s="167">
        <f t="shared" si="137"/>
        <v>0</v>
      </c>
      <c r="BI390" s="167">
        <f t="shared" si="138"/>
        <v>0</v>
      </c>
      <c r="BJ390" s="92" t="s">
        <v>15</v>
      </c>
      <c r="BK390" s="167">
        <f t="shared" si="139"/>
        <v>0</v>
      </c>
      <c r="BL390" s="92" t="s">
        <v>183</v>
      </c>
      <c r="BM390" s="166" t="s">
        <v>4209</v>
      </c>
    </row>
    <row r="391" spans="2:65" s="99" customFormat="1" ht="16.5" customHeight="1">
      <c r="B391" s="100"/>
      <c r="C391" s="206" t="s">
        <v>1713</v>
      </c>
      <c r="D391" s="206" t="s">
        <v>178</v>
      </c>
      <c r="E391" s="207" t="s">
        <v>4210</v>
      </c>
      <c r="F391" s="208" t="s">
        <v>4211</v>
      </c>
      <c r="G391" s="209" t="s">
        <v>2707</v>
      </c>
      <c r="H391" s="210">
        <v>4</v>
      </c>
      <c r="I391" s="4"/>
      <c r="J391" s="211">
        <f t="shared" si="130"/>
        <v>0</v>
      </c>
      <c r="K391" s="208" t="s">
        <v>3</v>
      </c>
      <c r="L391" s="100"/>
      <c r="M391" s="212" t="s">
        <v>3</v>
      </c>
      <c r="N391" s="163" t="s">
        <v>42</v>
      </c>
      <c r="P391" s="164">
        <f t="shared" si="131"/>
        <v>0</v>
      </c>
      <c r="Q391" s="164">
        <v>0</v>
      </c>
      <c r="R391" s="164">
        <f t="shared" si="132"/>
        <v>0</v>
      </c>
      <c r="S391" s="164">
        <v>0</v>
      </c>
      <c r="T391" s="165">
        <f t="shared" si="133"/>
        <v>0</v>
      </c>
      <c r="AR391" s="166" t="s">
        <v>183</v>
      </c>
      <c r="AT391" s="166" t="s">
        <v>178</v>
      </c>
      <c r="AU391" s="166" t="s">
        <v>195</v>
      </c>
      <c r="AY391" s="92" t="s">
        <v>176</v>
      </c>
      <c r="BE391" s="167">
        <f t="shared" si="134"/>
        <v>0</v>
      </c>
      <c r="BF391" s="167">
        <f t="shared" si="135"/>
        <v>0</v>
      </c>
      <c r="BG391" s="167">
        <f t="shared" si="136"/>
        <v>0</v>
      </c>
      <c r="BH391" s="167">
        <f t="shared" si="137"/>
        <v>0</v>
      </c>
      <c r="BI391" s="167">
        <f t="shared" si="138"/>
        <v>0</v>
      </c>
      <c r="BJ391" s="92" t="s">
        <v>15</v>
      </c>
      <c r="BK391" s="167">
        <f t="shared" si="139"/>
        <v>0</v>
      </c>
      <c r="BL391" s="92" t="s">
        <v>183</v>
      </c>
      <c r="BM391" s="166" t="s">
        <v>4212</v>
      </c>
    </row>
    <row r="392" spans="2:65" s="99" customFormat="1" ht="16.5" customHeight="1">
      <c r="B392" s="100"/>
      <c r="C392" s="206" t="s">
        <v>1717</v>
      </c>
      <c r="D392" s="206" t="s">
        <v>178</v>
      </c>
      <c r="E392" s="207" t="s">
        <v>4213</v>
      </c>
      <c r="F392" s="208" t="s">
        <v>4214</v>
      </c>
      <c r="G392" s="209" t="s">
        <v>2707</v>
      </c>
      <c r="H392" s="210">
        <v>96</v>
      </c>
      <c r="I392" s="4"/>
      <c r="J392" s="211">
        <f t="shared" si="130"/>
        <v>0</v>
      </c>
      <c r="K392" s="208" t="s">
        <v>3</v>
      </c>
      <c r="L392" s="100"/>
      <c r="M392" s="212" t="s">
        <v>3</v>
      </c>
      <c r="N392" s="163" t="s">
        <v>42</v>
      </c>
      <c r="P392" s="164">
        <f t="shared" si="131"/>
        <v>0</v>
      </c>
      <c r="Q392" s="164">
        <v>0</v>
      </c>
      <c r="R392" s="164">
        <f t="shared" si="132"/>
        <v>0</v>
      </c>
      <c r="S392" s="164">
        <v>0</v>
      </c>
      <c r="T392" s="165">
        <f t="shared" si="133"/>
        <v>0</v>
      </c>
      <c r="AR392" s="166" t="s">
        <v>183</v>
      </c>
      <c r="AT392" s="166" t="s">
        <v>178</v>
      </c>
      <c r="AU392" s="166" t="s">
        <v>195</v>
      </c>
      <c r="AY392" s="92" t="s">
        <v>176</v>
      </c>
      <c r="BE392" s="167">
        <f t="shared" si="134"/>
        <v>0</v>
      </c>
      <c r="BF392" s="167">
        <f t="shared" si="135"/>
        <v>0</v>
      </c>
      <c r="BG392" s="167">
        <f t="shared" si="136"/>
        <v>0</v>
      </c>
      <c r="BH392" s="167">
        <f t="shared" si="137"/>
        <v>0</v>
      </c>
      <c r="BI392" s="167">
        <f t="shared" si="138"/>
        <v>0</v>
      </c>
      <c r="BJ392" s="92" t="s">
        <v>15</v>
      </c>
      <c r="BK392" s="167">
        <f t="shared" si="139"/>
        <v>0</v>
      </c>
      <c r="BL392" s="92" t="s">
        <v>183</v>
      </c>
      <c r="BM392" s="166" t="s">
        <v>4215</v>
      </c>
    </row>
    <row r="393" spans="2:65" s="99" customFormat="1" ht="16.5" customHeight="1">
      <c r="B393" s="100"/>
      <c r="C393" s="206" t="s">
        <v>1721</v>
      </c>
      <c r="D393" s="206" t="s">
        <v>178</v>
      </c>
      <c r="E393" s="207" t="s">
        <v>4213</v>
      </c>
      <c r="F393" s="208" t="s">
        <v>4214</v>
      </c>
      <c r="G393" s="209" t="s">
        <v>2707</v>
      </c>
      <c r="H393" s="210">
        <v>0</v>
      </c>
      <c r="I393" s="4"/>
      <c r="J393" s="211">
        <f t="shared" si="130"/>
        <v>0</v>
      </c>
      <c r="K393" s="208" t="s">
        <v>3</v>
      </c>
      <c r="L393" s="100"/>
      <c r="M393" s="212" t="s">
        <v>3</v>
      </c>
      <c r="N393" s="163" t="s">
        <v>42</v>
      </c>
      <c r="P393" s="164">
        <f t="shared" si="131"/>
        <v>0</v>
      </c>
      <c r="Q393" s="164">
        <v>0</v>
      </c>
      <c r="R393" s="164">
        <f t="shared" si="132"/>
        <v>0</v>
      </c>
      <c r="S393" s="164">
        <v>0</v>
      </c>
      <c r="T393" s="165">
        <f t="shared" si="133"/>
        <v>0</v>
      </c>
      <c r="AR393" s="166" t="s">
        <v>183</v>
      </c>
      <c r="AT393" s="166" t="s">
        <v>178</v>
      </c>
      <c r="AU393" s="166" t="s">
        <v>195</v>
      </c>
      <c r="AY393" s="92" t="s">
        <v>176</v>
      </c>
      <c r="BE393" s="167">
        <f t="shared" si="134"/>
        <v>0</v>
      </c>
      <c r="BF393" s="167">
        <f t="shared" si="135"/>
        <v>0</v>
      </c>
      <c r="BG393" s="167">
        <f t="shared" si="136"/>
        <v>0</v>
      </c>
      <c r="BH393" s="167">
        <f t="shared" si="137"/>
        <v>0</v>
      </c>
      <c r="BI393" s="167">
        <f t="shared" si="138"/>
        <v>0</v>
      </c>
      <c r="BJ393" s="92" t="s">
        <v>15</v>
      </c>
      <c r="BK393" s="167">
        <f t="shared" si="139"/>
        <v>0</v>
      </c>
      <c r="BL393" s="92" t="s">
        <v>183</v>
      </c>
      <c r="BM393" s="166" t="s">
        <v>4216</v>
      </c>
    </row>
    <row r="394" spans="2:65" s="99" customFormat="1" ht="16.5" customHeight="1">
      <c r="B394" s="100"/>
      <c r="C394" s="206" t="s">
        <v>1725</v>
      </c>
      <c r="D394" s="206" t="s">
        <v>178</v>
      </c>
      <c r="E394" s="207" t="s">
        <v>4217</v>
      </c>
      <c r="F394" s="208" t="s">
        <v>4218</v>
      </c>
      <c r="G394" s="209" t="s">
        <v>2707</v>
      </c>
      <c r="H394" s="210">
        <v>2</v>
      </c>
      <c r="I394" s="4"/>
      <c r="J394" s="211">
        <f t="shared" si="130"/>
        <v>0</v>
      </c>
      <c r="K394" s="208" t="s">
        <v>3</v>
      </c>
      <c r="L394" s="100"/>
      <c r="M394" s="212" t="s">
        <v>3</v>
      </c>
      <c r="N394" s="163" t="s">
        <v>42</v>
      </c>
      <c r="P394" s="164">
        <f t="shared" si="131"/>
        <v>0</v>
      </c>
      <c r="Q394" s="164">
        <v>0</v>
      </c>
      <c r="R394" s="164">
        <f t="shared" si="132"/>
        <v>0</v>
      </c>
      <c r="S394" s="164">
        <v>0</v>
      </c>
      <c r="T394" s="165">
        <f t="shared" si="133"/>
        <v>0</v>
      </c>
      <c r="AR394" s="166" t="s">
        <v>183</v>
      </c>
      <c r="AT394" s="166" t="s">
        <v>178</v>
      </c>
      <c r="AU394" s="166" t="s">
        <v>195</v>
      </c>
      <c r="AY394" s="92" t="s">
        <v>176</v>
      </c>
      <c r="BE394" s="167">
        <f t="shared" si="134"/>
        <v>0</v>
      </c>
      <c r="BF394" s="167">
        <f t="shared" si="135"/>
        <v>0</v>
      </c>
      <c r="BG394" s="167">
        <f t="shared" si="136"/>
        <v>0</v>
      </c>
      <c r="BH394" s="167">
        <f t="shared" si="137"/>
        <v>0</v>
      </c>
      <c r="BI394" s="167">
        <f t="shared" si="138"/>
        <v>0</v>
      </c>
      <c r="BJ394" s="92" t="s">
        <v>15</v>
      </c>
      <c r="BK394" s="167">
        <f t="shared" si="139"/>
        <v>0</v>
      </c>
      <c r="BL394" s="92" t="s">
        <v>183</v>
      </c>
      <c r="BM394" s="166" t="s">
        <v>4219</v>
      </c>
    </row>
    <row r="395" spans="2:65" s="99" customFormat="1" ht="21.75" customHeight="1">
      <c r="B395" s="100"/>
      <c r="C395" s="206" t="s">
        <v>1729</v>
      </c>
      <c r="D395" s="206" t="s">
        <v>178</v>
      </c>
      <c r="E395" s="207" t="s">
        <v>4220</v>
      </c>
      <c r="F395" s="208" t="s">
        <v>4221</v>
      </c>
      <c r="G395" s="209" t="s">
        <v>2707</v>
      </c>
      <c r="H395" s="210">
        <v>2</v>
      </c>
      <c r="I395" s="4"/>
      <c r="J395" s="211">
        <f t="shared" si="130"/>
        <v>0</v>
      </c>
      <c r="K395" s="208" t="s">
        <v>3</v>
      </c>
      <c r="L395" s="100"/>
      <c r="M395" s="212" t="s">
        <v>3</v>
      </c>
      <c r="N395" s="163" t="s">
        <v>42</v>
      </c>
      <c r="P395" s="164">
        <f t="shared" si="131"/>
        <v>0</v>
      </c>
      <c r="Q395" s="164">
        <v>0</v>
      </c>
      <c r="R395" s="164">
        <f t="shared" si="132"/>
        <v>0</v>
      </c>
      <c r="S395" s="164">
        <v>0</v>
      </c>
      <c r="T395" s="165">
        <f t="shared" si="133"/>
        <v>0</v>
      </c>
      <c r="AR395" s="166" t="s">
        <v>183</v>
      </c>
      <c r="AT395" s="166" t="s">
        <v>178</v>
      </c>
      <c r="AU395" s="166" t="s">
        <v>195</v>
      </c>
      <c r="AY395" s="92" t="s">
        <v>176</v>
      </c>
      <c r="BE395" s="167">
        <f t="shared" si="134"/>
        <v>0</v>
      </c>
      <c r="BF395" s="167">
        <f t="shared" si="135"/>
        <v>0</v>
      </c>
      <c r="BG395" s="167">
        <f t="shared" si="136"/>
        <v>0</v>
      </c>
      <c r="BH395" s="167">
        <f t="shared" si="137"/>
        <v>0</v>
      </c>
      <c r="BI395" s="167">
        <f t="shared" si="138"/>
        <v>0</v>
      </c>
      <c r="BJ395" s="92" t="s">
        <v>15</v>
      </c>
      <c r="BK395" s="167">
        <f t="shared" si="139"/>
        <v>0</v>
      </c>
      <c r="BL395" s="92" t="s">
        <v>183</v>
      </c>
      <c r="BM395" s="166" t="s">
        <v>4222</v>
      </c>
    </row>
    <row r="396" spans="2:65" s="99" customFormat="1" ht="16.5" customHeight="1">
      <c r="B396" s="100"/>
      <c r="C396" s="206" t="s">
        <v>1733</v>
      </c>
      <c r="D396" s="206" t="s">
        <v>178</v>
      </c>
      <c r="E396" s="207" t="s">
        <v>4217</v>
      </c>
      <c r="F396" s="208" t="s">
        <v>4218</v>
      </c>
      <c r="G396" s="209" t="s">
        <v>2707</v>
      </c>
      <c r="H396" s="210">
        <v>0</v>
      </c>
      <c r="I396" s="4"/>
      <c r="J396" s="211">
        <f t="shared" si="130"/>
        <v>0</v>
      </c>
      <c r="K396" s="208" t="s">
        <v>3</v>
      </c>
      <c r="L396" s="100"/>
      <c r="M396" s="212" t="s">
        <v>3</v>
      </c>
      <c r="N396" s="163" t="s">
        <v>42</v>
      </c>
      <c r="P396" s="164">
        <f t="shared" si="131"/>
        <v>0</v>
      </c>
      <c r="Q396" s="164">
        <v>0</v>
      </c>
      <c r="R396" s="164">
        <f t="shared" si="132"/>
        <v>0</v>
      </c>
      <c r="S396" s="164">
        <v>0</v>
      </c>
      <c r="T396" s="165">
        <f t="shared" si="133"/>
        <v>0</v>
      </c>
      <c r="AR396" s="166" t="s">
        <v>183</v>
      </c>
      <c r="AT396" s="166" t="s">
        <v>178</v>
      </c>
      <c r="AU396" s="166" t="s">
        <v>195</v>
      </c>
      <c r="AY396" s="92" t="s">
        <v>176</v>
      </c>
      <c r="BE396" s="167">
        <f t="shared" si="134"/>
        <v>0</v>
      </c>
      <c r="BF396" s="167">
        <f t="shared" si="135"/>
        <v>0</v>
      </c>
      <c r="BG396" s="167">
        <f t="shared" si="136"/>
        <v>0</v>
      </c>
      <c r="BH396" s="167">
        <f t="shared" si="137"/>
        <v>0</v>
      </c>
      <c r="BI396" s="167">
        <f t="shared" si="138"/>
        <v>0</v>
      </c>
      <c r="BJ396" s="92" t="s">
        <v>15</v>
      </c>
      <c r="BK396" s="167">
        <f t="shared" si="139"/>
        <v>0</v>
      </c>
      <c r="BL396" s="92" t="s">
        <v>183</v>
      </c>
      <c r="BM396" s="166" t="s">
        <v>4223</v>
      </c>
    </row>
    <row r="397" spans="2:65" s="99" customFormat="1" ht="21.75" customHeight="1">
      <c r="B397" s="100"/>
      <c r="C397" s="206" t="s">
        <v>1737</v>
      </c>
      <c r="D397" s="206" t="s">
        <v>178</v>
      </c>
      <c r="E397" s="207" t="s">
        <v>4220</v>
      </c>
      <c r="F397" s="208" t="s">
        <v>4221</v>
      </c>
      <c r="G397" s="209" t="s">
        <v>2707</v>
      </c>
      <c r="H397" s="210">
        <v>0</v>
      </c>
      <c r="I397" s="4"/>
      <c r="J397" s="211">
        <f t="shared" si="130"/>
        <v>0</v>
      </c>
      <c r="K397" s="208" t="s">
        <v>3</v>
      </c>
      <c r="L397" s="100"/>
      <c r="M397" s="212" t="s">
        <v>3</v>
      </c>
      <c r="N397" s="163" t="s">
        <v>42</v>
      </c>
      <c r="P397" s="164">
        <f t="shared" si="131"/>
        <v>0</v>
      </c>
      <c r="Q397" s="164">
        <v>0</v>
      </c>
      <c r="R397" s="164">
        <f t="shared" si="132"/>
        <v>0</v>
      </c>
      <c r="S397" s="164">
        <v>0</v>
      </c>
      <c r="T397" s="165">
        <f t="shared" si="133"/>
        <v>0</v>
      </c>
      <c r="AR397" s="166" t="s">
        <v>183</v>
      </c>
      <c r="AT397" s="166" t="s">
        <v>178</v>
      </c>
      <c r="AU397" s="166" t="s">
        <v>195</v>
      </c>
      <c r="AY397" s="92" t="s">
        <v>176</v>
      </c>
      <c r="BE397" s="167">
        <f t="shared" si="134"/>
        <v>0</v>
      </c>
      <c r="BF397" s="167">
        <f t="shared" si="135"/>
        <v>0</v>
      </c>
      <c r="BG397" s="167">
        <f t="shared" si="136"/>
        <v>0</v>
      </c>
      <c r="BH397" s="167">
        <f t="shared" si="137"/>
        <v>0</v>
      </c>
      <c r="BI397" s="167">
        <f t="shared" si="138"/>
        <v>0</v>
      </c>
      <c r="BJ397" s="92" t="s">
        <v>15</v>
      </c>
      <c r="BK397" s="167">
        <f t="shared" si="139"/>
        <v>0</v>
      </c>
      <c r="BL397" s="92" t="s">
        <v>183</v>
      </c>
      <c r="BM397" s="166" t="s">
        <v>4224</v>
      </c>
    </row>
    <row r="398" spans="2:65" s="99" customFormat="1" ht="16.5" customHeight="1">
      <c r="B398" s="100"/>
      <c r="C398" s="206" t="s">
        <v>1741</v>
      </c>
      <c r="D398" s="206" t="s">
        <v>178</v>
      </c>
      <c r="E398" s="207" t="s">
        <v>4225</v>
      </c>
      <c r="F398" s="208" t="s">
        <v>4226</v>
      </c>
      <c r="G398" s="209" t="s">
        <v>2707</v>
      </c>
      <c r="H398" s="210">
        <v>32</v>
      </c>
      <c r="I398" s="4"/>
      <c r="J398" s="211">
        <f t="shared" si="130"/>
        <v>0</v>
      </c>
      <c r="K398" s="208" t="s">
        <v>3</v>
      </c>
      <c r="L398" s="100"/>
      <c r="M398" s="212" t="s">
        <v>3</v>
      </c>
      <c r="N398" s="163" t="s">
        <v>42</v>
      </c>
      <c r="P398" s="164">
        <f t="shared" si="131"/>
        <v>0</v>
      </c>
      <c r="Q398" s="164">
        <v>0</v>
      </c>
      <c r="R398" s="164">
        <f t="shared" si="132"/>
        <v>0</v>
      </c>
      <c r="S398" s="164">
        <v>0</v>
      </c>
      <c r="T398" s="165">
        <f t="shared" si="133"/>
        <v>0</v>
      </c>
      <c r="AR398" s="166" t="s">
        <v>183</v>
      </c>
      <c r="AT398" s="166" t="s">
        <v>178</v>
      </c>
      <c r="AU398" s="166" t="s">
        <v>195</v>
      </c>
      <c r="AY398" s="92" t="s">
        <v>176</v>
      </c>
      <c r="BE398" s="167">
        <f t="shared" si="134"/>
        <v>0</v>
      </c>
      <c r="BF398" s="167">
        <f t="shared" si="135"/>
        <v>0</v>
      </c>
      <c r="BG398" s="167">
        <f t="shared" si="136"/>
        <v>0</v>
      </c>
      <c r="BH398" s="167">
        <f t="shared" si="137"/>
        <v>0</v>
      </c>
      <c r="BI398" s="167">
        <f t="shared" si="138"/>
        <v>0</v>
      </c>
      <c r="BJ398" s="92" t="s">
        <v>15</v>
      </c>
      <c r="BK398" s="167">
        <f t="shared" si="139"/>
        <v>0</v>
      </c>
      <c r="BL398" s="92" t="s">
        <v>183</v>
      </c>
      <c r="BM398" s="166" t="s">
        <v>4227</v>
      </c>
    </row>
    <row r="399" spans="2:65" s="99" customFormat="1" ht="16.5" customHeight="1">
      <c r="B399" s="100"/>
      <c r="C399" s="206" t="s">
        <v>1745</v>
      </c>
      <c r="D399" s="206" t="s">
        <v>178</v>
      </c>
      <c r="E399" s="207" t="s">
        <v>4228</v>
      </c>
      <c r="F399" s="208" t="s">
        <v>4229</v>
      </c>
      <c r="G399" s="209" t="s">
        <v>2707</v>
      </c>
      <c r="H399" s="210">
        <v>32</v>
      </c>
      <c r="I399" s="4"/>
      <c r="J399" s="211">
        <f t="shared" si="130"/>
        <v>0</v>
      </c>
      <c r="K399" s="208" t="s">
        <v>3</v>
      </c>
      <c r="L399" s="100"/>
      <c r="M399" s="212" t="s">
        <v>3</v>
      </c>
      <c r="N399" s="163" t="s">
        <v>42</v>
      </c>
      <c r="P399" s="164">
        <f t="shared" si="131"/>
        <v>0</v>
      </c>
      <c r="Q399" s="164">
        <v>0</v>
      </c>
      <c r="R399" s="164">
        <f t="shared" si="132"/>
        <v>0</v>
      </c>
      <c r="S399" s="164">
        <v>0</v>
      </c>
      <c r="T399" s="165">
        <f t="shared" si="133"/>
        <v>0</v>
      </c>
      <c r="AR399" s="166" t="s">
        <v>183</v>
      </c>
      <c r="AT399" s="166" t="s">
        <v>178</v>
      </c>
      <c r="AU399" s="166" t="s">
        <v>195</v>
      </c>
      <c r="AY399" s="92" t="s">
        <v>176</v>
      </c>
      <c r="BE399" s="167">
        <f t="shared" si="134"/>
        <v>0</v>
      </c>
      <c r="BF399" s="167">
        <f t="shared" si="135"/>
        <v>0</v>
      </c>
      <c r="BG399" s="167">
        <f t="shared" si="136"/>
        <v>0</v>
      </c>
      <c r="BH399" s="167">
        <f t="shared" si="137"/>
        <v>0</v>
      </c>
      <c r="BI399" s="167">
        <f t="shared" si="138"/>
        <v>0</v>
      </c>
      <c r="BJ399" s="92" t="s">
        <v>15</v>
      </c>
      <c r="BK399" s="167">
        <f t="shared" si="139"/>
        <v>0</v>
      </c>
      <c r="BL399" s="92" t="s">
        <v>183</v>
      </c>
      <c r="BM399" s="166" t="s">
        <v>4230</v>
      </c>
    </row>
    <row r="400" spans="2:65" s="99" customFormat="1" ht="16.5" customHeight="1">
      <c r="B400" s="100"/>
      <c r="C400" s="206" t="s">
        <v>1749</v>
      </c>
      <c r="D400" s="206" t="s">
        <v>178</v>
      </c>
      <c r="E400" s="207" t="s">
        <v>4231</v>
      </c>
      <c r="F400" s="208" t="s">
        <v>4232</v>
      </c>
      <c r="G400" s="209" t="s">
        <v>2707</v>
      </c>
      <c r="H400" s="210">
        <v>4</v>
      </c>
      <c r="I400" s="4"/>
      <c r="J400" s="211">
        <f t="shared" si="130"/>
        <v>0</v>
      </c>
      <c r="K400" s="208" t="s">
        <v>3</v>
      </c>
      <c r="L400" s="100"/>
      <c r="M400" s="212" t="s">
        <v>3</v>
      </c>
      <c r="N400" s="163" t="s">
        <v>42</v>
      </c>
      <c r="P400" s="164">
        <f t="shared" si="131"/>
        <v>0</v>
      </c>
      <c r="Q400" s="164">
        <v>0</v>
      </c>
      <c r="R400" s="164">
        <f t="shared" si="132"/>
        <v>0</v>
      </c>
      <c r="S400" s="164">
        <v>0</v>
      </c>
      <c r="T400" s="165">
        <f t="shared" si="133"/>
        <v>0</v>
      </c>
      <c r="AR400" s="166" t="s">
        <v>183</v>
      </c>
      <c r="AT400" s="166" t="s">
        <v>178</v>
      </c>
      <c r="AU400" s="166" t="s">
        <v>195</v>
      </c>
      <c r="AY400" s="92" t="s">
        <v>176</v>
      </c>
      <c r="BE400" s="167">
        <f t="shared" si="134"/>
        <v>0</v>
      </c>
      <c r="BF400" s="167">
        <f t="shared" si="135"/>
        <v>0</v>
      </c>
      <c r="BG400" s="167">
        <f t="shared" si="136"/>
        <v>0</v>
      </c>
      <c r="BH400" s="167">
        <f t="shared" si="137"/>
        <v>0</v>
      </c>
      <c r="BI400" s="167">
        <f t="shared" si="138"/>
        <v>0</v>
      </c>
      <c r="BJ400" s="92" t="s">
        <v>15</v>
      </c>
      <c r="BK400" s="167">
        <f t="shared" si="139"/>
        <v>0</v>
      </c>
      <c r="BL400" s="92" t="s">
        <v>183</v>
      </c>
      <c r="BM400" s="166" t="s">
        <v>4233</v>
      </c>
    </row>
    <row r="401" spans="2:65" s="99" customFormat="1" ht="16.5" customHeight="1">
      <c r="B401" s="100"/>
      <c r="C401" s="206" t="s">
        <v>1753</v>
      </c>
      <c r="D401" s="206" t="s">
        <v>178</v>
      </c>
      <c r="E401" s="207" t="s">
        <v>4234</v>
      </c>
      <c r="F401" s="208" t="s">
        <v>4235</v>
      </c>
      <c r="G401" s="209" t="s">
        <v>2707</v>
      </c>
      <c r="H401" s="210">
        <v>16</v>
      </c>
      <c r="I401" s="4"/>
      <c r="J401" s="211">
        <f t="shared" si="130"/>
        <v>0</v>
      </c>
      <c r="K401" s="208" t="s">
        <v>3</v>
      </c>
      <c r="L401" s="100"/>
      <c r="M401" s="212" t="s">
        <v>3</v>
      </c>
      <c r="N401" s="163" t="s">
        <v>42</v>
      </c>
      <c r="P401" s="164">
        <f t="shared" si="131"/>
        <v>0</v>
      </c>
      <c r="Q401" s="164">
        <v>0</v>
      </c>
      <c r="R401" s="164">
        <f t="shared" si="132"/>
        <v>0</v>
      </c>
      <c r="S401" s="164">
        <v>0</v>
      </c>
      <c r="T401" s="165">
        <f t="shared" si="133"/>
        <v>0</v>
      </c>
      <c r="AR401" s="166" t="s">
        <v>183</v>
      </c>
      <c r="AT401" s="166" t="s">
        <v>178</v>
      </c>
      <c r="AU401" s="166" t="s">
        <v>195</v>
      </c>
      <c r="AY401" s="92" t="s">
        <v>176</v>
      </c>
      <c r="BE401" s="167">
        <f t="shared" si="134"/>
        <v>0</v>
      </c>
      <c r="BF401" s="167">
        <f t="shared" si="135"/>
        <v>0</v>
      </c>
      <c r="BG401" s="167">
        <f t="shared" si="136"/>
        <v>0</v>
      </c>
      <c r="BH401" s="167">
        <f t="shared" si="137"/>
        <v>0</v>
      </c>
      <c r="BI401" s="167">
        <f t="shared" si="138"/>
        <v>0</v>
      </c>
      <c r="BJ401" s="92" t="s">
        <v>15</v>
      </c>
      <c r="BK401" s="167">
        <f t="shared" si="139"/>
        <v>0</v>
      </c>
      <c r="BL401" s="92" t="s">
        <v>183</v>
      </c>
      <c r="BM401" s="166" t="s">
        <v>4236</v>
      </c>
    </row>
    <row r="402" spans="2:65" s="99" customFormat="1" ht="21.75" customHeight="1">
      <c r="B402" s="100"/>
      <c r="C402" s="206" t="s">
        <v>1757</v>
      </c>
      <c r="D402" s="206" t="s">
        <v>178</v>
      </c>
      <c r="E402" s="207" t="s">
        <v>4237</v>
      </c>
      <c r="F402" s="208" t="s">
        <v>4238</v>
      </c>
      <c r="G402" s="209" t="s">
        <v>2707</v>
      </c>
      <c r="H402" s="210">
        <v>0</v>
      </c>
      <c r="I402" s="4"/>
      <c r="J402" s="211">
        <f t="shared" si="130"/>
        <v>0</v>
      </c>
      <c r="K402" s="208" t="s">
        <v>3</v>
      </c>
      <c r="L402" s="100"/>
      <c r="M402" s="212" t="s">
        <v>3</v>
      </c>
      <c r="N402" s="163" t="s">
        <v>42</v>
      </c>
      <c r="P402" s="164">
        <f t="shared" si="131"/>
        <v>0</v>
      </c>
      <c r="Q402" s="164">
        <v>0</v>
      </c>
      <c r="R402" s="164">
        <f t="shared" si="132"/>
        <v>0</v>
      </c>
      <c r="S402" s="164">
        <v>0</v>
      </c>
      <c r="T402" s="165">
        <f t="shared" si="133"/>
        <v>0</v>
      </c>
      <c r="AR402" s="166" t="s">
        <v>183</v>
      </c>
      <c r="AT402" s="166" t="s">
        <v>178</v>
      </c>
      <c r="AU402" s="166" t="s">
        <v>195</v>
      </c>
      <c r="AY402" s="92" t="s">
        <v>176</v>
      </c>
      <c r="BE402" s="167">
        <f t="shared" si="134"/>
        <v>0</v>
      </c>
      <c r="BF402" s="167">
        <f t="shared" si="135"/>
        <v>0</v>
      </c>
      <c r="BG402" s="167">
        <f t="shared" si="136"/>
        <v>0</v>
      </c>
      <c r="BH402" s="167">
        <f t="shared" si="137"/>
        <v>0</v>
      </c>
      <c r="BI402" s="167">
        <f t="shared" si="138"/>
        <v>0</v>
      </c>
      <c r="BJ402" s="92" t="s">
        <v>15</v>
      </c>
      <c r="BK402" s="167">
        <f t="shared" si="139"/>
        <v>0</v>
      </c>
      <c r="BL402" s="92" t="s">
        <v>183</v>
      </c>
      <c r="BM402" s="166" t="s">
        <v>4239</v>
      </c>
    </row>
    <row r="403" spans="2:63" s="151" customFormat="1" ht="20.85" customHeight="1">
      <c r="B403" s="152"/>
      <c r="D403" s="153" t="s">
        <v>70</v>
      </c>
      <c r="E403" s="161" t="s">
        <v>421</v>
      </c>
      <c r="F403" s="161" t="s">
        <v>4240</v>
      </c>
      <c r="I403" s="3"/>
      <c r="J403" s="162">
        <f>BK403</f>
        <v>0</v>
      </c>
      <c r="L403" s="152"/>
      <c r="M403" s="156"/>
      <c r="P403" s="157">
        <f>SUM(P404:P424)</f>
        <v>0</v>
      </c>
      <c r="R403" s="157">
        <f>SUM(R404:R424)</f>
        <v>0</v>
      </c>
      <c r="T403" s="158">
        <f>SUM(T404:T424)</f>
        <v>0</v>
      </c>
      <c r="AR403" s="153" t="s">
        <v>15</v>
      </c>
      <c r="AT403" s="159" t="s">
        <v>70</v>
      </c>
      <c r="AU403" s="159" t="s">
        <v>79</v>
      </c>
      <c r="AY403" s="153" t="s">
        <v>176</v>
      </c>
      <c r="BK403" s="160">
        <f>SUM(BK404:BK424)</f>
        <v>0</v>
      </c>
    </row>
    <row r="404" spans="2:65" s="99" customFormat="1" ht="16.5" customHeight="1">
      <c r="B404" s="100"/>
      <c r="C404" s="206" t="s">
        <v>1761</v>
      </c>
      <c r="D404" s="206" t="s">
        <v>178</v>
      </c>
      <c r="E404" s="207" t="s">
        <v>3811</v>
      </c>
      <c r="F404" s="208" t="s">
        <v>3812</v>
      </c>
      <c r="G404" s="209" t="s">
        <v>269</v>
      </c>
      <c r="H404" s="210">
        <v>680</v>
      </c>
      <c r="I404" s="4"/>
      <c r="J404" s="211">
        <f aca="true" t="shared" si="140" ref="J404:J424">ROUND(I404*H404,2)</f>
        <v>0</v>
      </c>
      <c r="K404" s="208" t="s">
        <v>3</v>
      </c>
      <c r="L404" s="100"/>
      <c r="M404" s="212" t="s">
        <v>3</v>
      </c>
      <c r="N404" s="163" t="s">
        <v>42</v>
      </c>
      <c r="P404" s="164">
        <f aca="true" t="shared" si="141" ref="P404:P424">O404*H404</f>
        <v>0</v>
      </c>
      <c r="Q404" s="164">
        <v>0</v>
      </c>
      <c r="R404" s="164">
        <f aca="true" t="shared" si="142" ref="R404:R424">Q404*H404</f>
        <v>0</v>
      </c>
      <c r="S404" s="164">
        <v>0</v>
      </c>
      <c r="T404" s="165">
        <f aca="true" t="shared" si="143" ref="T404:T424">S404*H404</f>
        <v>0</v>
      </c>
      <c r="AR404" s="166" t="s">
        <v>183</v>
      </c>
      <c r="AT404" s="166" t="s">
        <v>178</v>
      </c>
      <c r="AU404" s="166" t="s">
        <v>195</v>
      </c>
      <c r="AY404" s="92" t="s">
        <v>176</v>
      </c>
      <c r="BE404" s="167">
        <f aca="true" t="shared" si="144" ref="BE404:BE424">IF(N404="základní",J404,0)</f>
        <v>0</v>
      </c>
      <c r="BF404" s="167">
        <f aca="true" t="shared" si="145" ref="BF404:BF424">IF(N404="snížená",J404,0)</f>
        <v>0</v>
      </c>
      <c r="BG404" s="167">
        <f aca="true" t="shared" si="146" ref="BG404:BG424">IF(N404="zákl. přenesená",J404,0)</f>
        <v>0</v>
      </c>
      <c r="BH404" s="167">
        <f aca="true" t="shared" si="147" ref="BH404:BH424">IF(N404="sníž. přenesená",J404,0)</f>
        <v>0</v>
      </c>
      <c r="BI404" s="167">
        <f aca="true" t="shared" si="148" ref="BI404:BI424">IF(N404="nulová",J404,0)</f>
        <v>0</v>
      </c>
      <c r="BJ404" s="92" t="s">
        <v>15</v>
      </c>
      <c r="BK404" s="167">
        <f aca="true" t="shared" si="149" ref="BK404:BK424">ROUND(I404*H404,2)</f>
        <v>0</v>
      </c>
      <c r="BL404" s="92" t="s">
        <v>183</v>
      </c>
      <c r="BM404" s="166" t="s">
        <v>4241</v>
      </c>
    </row>
    <row r="405" spans="2:65" s="99" customFormat="1" ht="16.5" customHeight="1">
      <c r="B405" s="100"/>
      <c r="C405" s="206" t="s">
        <v>1765</v>
      </c>
      <c r="D405" s="206" t="s">
        <v>178</v>
      </c>
      <c r="E405" s="207" t="s">
        <v>4242</v>
      </c>
      <c r="F405" s="208" t="s">
        <v>4243</v>
      </c>
      <c r="G405" s="209" t="s">
        <v>269</v>
      </c>
      <c r="H405" s="210">
        <v>120</v>
      </c>
      <c r="I405" s="4"/>
      <c r="J405" s="211">
        <f t="shared" si="140"/>
        <v>0</v>
      </c>
      <c r="K405" s="208" t="s">
        <v>3</v>
      </c>
      <c r="L405" s="100"/>
      <c r="M405" s="212" t="s">
        <v>3</v>
      </c>
      <c r="N405" s="163" t="s">
        <v>42</v>
      </c>
      <c r="P405" s="164">
        <f t="shared" si="141"/>
        <v>0</v>
      </c>
      <c r="Q405" s="164">
        <v>0</v>
      </c>
      <c r="R405" s="164">
        <f t="shared" si="142"/>
        <v>0</v>
      </c>
      <c r="S405" s="164">
        <v>0</v>
      </c>
      <c r="T405" s="165">
        <f t="shared" si="143"/>
        <v>0</v>
      </c>
      <c r="AR405" s="166" t="s">
        <v>183</v>
      </c>
      <c r="AT405" s="166" t="s">
        <v>178</v>
      </c>
      <c r="AU405" s="166" t="s">
        <v>195</v>
      </c>
      <c r="AY405" s="92" t="s">
        <v>176</v>
      </c>
      <c r="BE405" s="167">
        <f t="shared" si="144"/>
        <v>0</v>
      </c>
      <c r="BF405" s="167">
        <f t="shared" si="145"/>
        <v>0</v>
      </c>
      <c r="BG405" s="167">
        <f t="shared" si="146"/>
        <v>0</v>
      </c>
      <c r="BH405" s="167">
        <f t="shared" si="147"/>
        <v>0</v>
      </c>
      <c r="BI405" s="167">
        <f t="shared" si="148"/>
        <v>0</v>
      </c>
      <c r="BJ405" s="92" t="s">
        <v>15</v>
      </c>
      <c r="BK405" s="167">
        <f t="shared" si="149"/>
        <v>0</v>
      </c>
      <c r="BL405" s="92" t="s">
        <v>183</v>
      </c>
      <c r="BM405" s="166" t="s">
        <v>4244</v>
      </c>
    </row>
    <row r="406" spans="2:65" s="99" customFormat="1" ht="16.5" customHeight="1">
      <c r="B406" s="100"/>
      <c r="C406" s="206" t="s">
        <v>1769</v>
      </c>
      <c r="D406" s="206" t="s">
        <v>178</v>
      </c>
      <c r="E406" s="207" t="s">
        <v>4245</v>
      </c>
      <c r="F406" s="208" t="s">
        <v>4246</v>
      </c>
      <c r="G406" s="209" t="s">
        <v>2707</v>
      </c>
      <c r="H406" s="210">
        <v>780</v>
      </c>
      <c r="I406" s="4"/>
      <c r="J406" s="211">
        <f t="shared" si="140"/>
        <v>0</v>
      </c>
      <c r="K406" s="208" t="s">
        <v>3</v>
      </c>
      <c r="L406" s="100"/>
      <c r="M406" s="212" t="s">
        <v>3</v>
      </c>
      <c r="N406" s="163" t="s">
        <v>42</v>
      </c>
      <c r="P406" s="164">
        <f t="shared" si="141"/>
        <v>0</v>
      </c>
      <c r="Q406" s="164">
        <v>0</v>
      </c>
      <c r="R406" s="164">
        <f t="shared" si="142"/>
        <v>0</v>
      </c>
      <c r="S406" s="164">
        <v>0</v>
      </c>
      <c r="T406" s="165">
        <f t="shared" si="143"/>
        <v>0</v>
      </c>
      <c r="AR406" s="166" t="s">
        <v>183</v>
      </c>
      <c r="AT406" s="166" t="s">
        <v>178</v>
      </c>
      <c r="AU406" s="166" t="s">
        <v>195</v>
      </c>
      <c r="AY406" s="92" t="s">
        <v>176</v>
      </c>
      <c r="BE406" s="167">
        <f t="shared" si="144"/>
        <v>0</v>
      </c>
      <c r="BF406" s="167">
        <f t="shared" si="145"/>
        <v>0</v>
      </c>
      <c r="BG406" s="167">
        <f t="shared" si="146"/>
        <v>0</v>
      </c>
      <c r="BH406" s="167">
        <f t="shared" si="147"/>
        <v>0</v>
      </c>
      <c r="BI406" s="167">
        <f t="shared" si="148"/>
        <v>0</v>
      </c>
      <c r="BJ406" s="92" t="s">
        <v>15</v>
      </c>
      <c r="BK406" s="167">
        <f t="shared" si="149"/>
        <v>0</v>
      </c>
      <c r="BL406" s="92" t="s">
        <v>183</v>
      </c>
      <c r="BM406" s="166" t="s">
        <v>4247</v>
      </c>
    </row>
    <row r="407" spans="2:65" s="99" customFormat="1" ht="16.5" customHeight="1">
      <c r="B407" s="100"/>
      <c r="C407" s="206" t="s">
        <v>1773</v>
      </c>
      <c r="D407" s="206" t="s">
        <v>178</v>
      </c>
      <c r="E407" s="207" t="s">
        <v>4248</v>
      </c>
      <c r="F407" s="208" t="s">
        <v>4249</v>
      </c>
      <c r="G407" s="209" t="s">
        <v>269</v>
      </c>
      <c r="H407" s="210">
        <v>700</v>
      </c>
      <c r="I407" s="4"/>
      <c r="J407" s="211">
        <f t="shared" si="140"/>
        <v>0</v>
      </c>
      <c r="K407" s="208" t="s">
        <v>3</v>
      </c>
      <c r="L407" s="100"/>
      <c r="M407" s="212" t="s">
        <v>3</v>
      </c>
      <c r="N407" s="163" t="s">
        <v>42</v>
      </c>
      <c r="P407" s="164">
        <f t="shared" si="141"/>
        <v>0</v>
      </c>
      <c r="Q407" s="164">
        <v>0</v>
      </c>
      <c r="R407" s="164">
        <f t="shared" si="142"/>
        <v>0</v>
      </c>
      <c r="S407" s="164">
        <v>0</v>
      </c>
      <c r="T407" s="165">
        <f t="shared" si="143"/>
        <v>0</v>
      </c>
      <c r="AR407" s="166" t="s">
        <v>183</v>
      </c>
      <c r="AT407" s="166" t="s">
        <v>178</v>
      </c>
      <c r="AU407" s="166" t="s">
        <v>195</v>
      </c>
      <c r="AY407" s="92" t="s">
        <v>176</v>
      </c>
      <c r="BE407" s="167">
        <f t="shared" si="144"/>
        <v>0</v>
      </c>
      <c r="BF407" s="167">
        <f t="shared" si="145"/>
        <v>0</v>
      </c>
      <c r="BG407" s="167">
        <f t="shared" si="146"/>
        <v>0</v>
      </c>
      <c r="BH407" s="167">
        <f t="shared" si="147"/>
        <v>0</v>
      </c>
      <c r="BI407" s="167">
        <f t="shared" si="148"/>
        <v>0</v>
      </c>
      <c r="BJ407" s="92" t="s">
        <v>15</v>
      </c>
      <c r="BK407" s="167">
        <f t="shared" si="149"/>
        <v>0</v>
      </c>
      <c r="BL407" s="92" t="s">
        <v>183</v>
      </c>
      <c r="BM407" s="166" t="s">
        <v>4250</v>
      </c>
    </row>
    <row r="408" spans="2:65" s="99" customFormat="1" ht="16.5" customHeight="1">
      <c r="B408" s="100"/>
      <c r="C408" s="206" t="s">
        <v>1777</v>
      </c>
      <c r="D408" s="206" t="s">
        <v>178</v>
      </c>
      <c r="E408" s="207" t="s">
        <v>4251</v>
      </c>
      <c r="F408" s="208" t="s">
        <v>4252</v>
      </c>
      <c r="G408" s="209" t="s">
        <v>269</v>
      </c>
      <c r="H408" s="210">
        <v>800</v>
      </c>
      <c r="I408" s="4"/>
      <c r="J408" s="211">
        <f t="shared" si="140"/>
        <v>0</v>
      </c>
      <c r="K408" s="208" t="s">
        <v>3</v>
      </c>
      <c r="L408" s="100"/>
      <c r="M408" s="212" t="s">
        <v>3</v>
      </c>
      <c r="N408" s="163" t="s">
        <v>42</v>
      </c>
      <c r="P408" s="164">
        <f t="shared" si="141"/>
        <v>0</v>
      </c>
      <c r="Q408" s="164">
        <v>0</v>
      </c>
      <c r="R408" s="164">
        <f t="shared" si="142"/>
        <v>0</v>
      </c>
      <c r="S408" s="164">
        <v>0</v>
      </c>
      <c r="T408" s="165">
        <f t="shared" si="143"/>
        <v>0</v>
      </c>
      <c r="AR408" s="166" t="s">
        <v>183</v>
      </c>
      <c r="AT408" s="166" t="s">
        <v>178</v>
      </c>
      <c r="AU408" s="166" t="s">
        <v>195</v>
      </c>
      <c r="AY408" s="92" t="s">
        <v>176</v>
      </c>
      <c r="BE408" s="167">
        <f t="shared" si="144"/>
        <v>0</v>
      </c>
      <c r="BF408" s="167">
        <f t="shared" si="145"/>
        <v>0</v>
      </c>
      <c r="BG408" s="167">
        <f t="shared" si="146"/>
        <v>0</v>
      </c>
      <c r="BH408" s="167">
        <f t="shared" si="147"/>
        <v>0</v>
      </c>
      <c r="BI408" s="167">
        <f t="shared" si="148"/>
        <v>0</v>
      </c>
      <c r="BJ408" s="92" t="s">
        <v>15</v>
      </c>
      <c r="BK408" s="167">
        <f t="shared" si="149"/>
        <v>0</v>
      </c>
      <c r="BL408" s="92" t="s">
        <v>183</v>
      </c>
      <c r="BM408" s="166" t="s">
        <v>4253</v>
      </c>
    </row>
    <row r="409" spans="2:65" s="99" customFormat="1" ht="21.75" customHeight="1">
      <c r="B409" s="100"/>
      <c r="C409" s="206" t="s">
        <v>1781</v>
      </c>
      <c r="D409" s="206" t="s">
        <v>178</v>
      </c>
      <c r="E409" s="207" t="s">
        <v>4254</v>
      </c>
      <c r="F409" s="208" t="s">
        <v>4255</v>
      </c>
      <c r="G409" s="209" t="s">
        <v>2707</v>
      </c>
      <c r="H409" s="210">
        <v>21</v>
      </c>
      <c r="I409" s="4"/>
      <c r="J409" s="211">
        <f t="shared" si="140"/>
        <v>0</v>
      </c>
      <c r="K409" s="208" t="s">
        <v>3</v>
      </c>
      <c r="L409" s="100"/>
      <c r="M409" s="212" t="s">
        <v>3</v>
      </c>
      <c r="N409" s="163" t="s">
        <v>42</v>
      </c>
      <c r="P409" s="164">
        <f t="shared" si="141"/>
        <v>0</v>
      </c>
      <c r="Q409" s="164">
        <v>0</v>
      </c>
      <c r="R409" s="164">
        <f t="shared" si="142"/>
        <v>0</v>
      </c>
      <c r="S409" s="164">
        <v>0</v>
      </c>
      <c r="T409" s="165">
        <f t="shared" si="143"/>
        <v>0</v>
      </c>
      <c r="AR409" s="166" t="s">
        <v>183</v>
      </c>
      <c r="AT409" s="166" t="s">
        <v>178</v>
      </c>
      <c r="AU409" s="166" t="s">
        <v>195</v>
      </c>
      <c r="AY409" s="92" t="s">
        <v>176</v>
      </c>
      <c r="BE409" s="167">
        <f t="shared" si="144"/>
        <v>0</v>
      </c>
      <c r="BF409" s="167">
        <f t="shared" si="145"/>
        <v>0</v>
      </c>
      <c r="BG409" s="167">
        <f t="shared" si="146"/>
        <v>0</v>
      </c>
      <c r="BH409" s="167">
        <f t="shared" si="147"/>
        <v>0</v>
      </c>
      <c r="BI409" s="167">
        <f t="shared" si="148"/>
        <v>0</v>
      </c>
      <c r="BJ409" s="92" t="s">
        <v>15</v>
      </c>
      <c r="BK409" s="167">
        <f t="shared" si="149"/>
        <v>0</v>
      </c>
      <c r="BL409" s="92" t="s">
        <v>183</v>
      </c>
      <c r="BM409" s="166" t="s">
        <v>4256</v>
      </c>
    </row>
    <row r="410" spans="2:65" s="99" customFormat="1" ht="16.5" customHeight="1">
      <c r="B410" s="100"/>
      <c r="C410" s="206" t="s">
        <v>1785</v>
      </c>
      <c r="D410" s="206" t="s">
        <v>178</v>
      </c>
      <c r="E410" s="207" t="s">
        <v>4257</v>
      </c>
      <c r="F410" s="208" t="s">
        <v>4258</v>
      </c>
      <c r="G410" s="209" t="s">
        <v>2707</v>
      </c>
      <c r="H410" s="210">
        <v>3</v>
      </c>
      <c r="I410" s="4"/>
      <c r="J410" s="211">
        <f t="shared" si="140"/>
        <v>0</v>
      </c>
      <c r="K410" s="208" t="s">
        <v>3</v>
      </c>
      <c r="L410" s="100"/>
      <c r="M410" s="212" t="s">
        <v>3</v>
      </c>
      <c r="N410" s="163" t="s">
        <v>42</v>
      </c>
      <c r="P410" s="164">
        <f t="shared" si="141"/>
        <v>0</v>
      </c>
      <c r="Q410" s="164">
        <v>0</v>
      </c>
      <c r="R410" s="164">
        <f t="shared" si="142"/>
        <v>0</v>
      </c>
      <c r="S410" s="164">
        <v>0</v>
      </c>
      <c r="T410" s="165">
        <f t="shared" si="143"/>
        <v>0</v>
      </c>
      <c r="AR410" s="166" t="s">
        <v>183</v>
      </c>
      <c r="AT410" s="166" t="s">
        <v>178</v>
      </c>
      <c r="AU410" s="166" t="s">
        <v>195</v>
      </c>
      <c r="AY410" s="92" t="s">
        <v>176</v>
      </c>
      <c r="BE410" s="167">
        <f t="shared" si="144"/>
        <v>0</v>
      </c>
      <c r="BF410" s="167">
        <f t="shared" si="145"/>
        <v>0</v>
      </c>
      <c r="BG410" s="167">
        <f t="shared" si="146"/>
        <v>0</v>
      </c>
      <c r="BH410" s="167">
        <f t="shared" si="147"/>
        <v>0</v>
      </c>
      <c r="BI410" s="167">
        <f t="shared" si="148"/>
        <v>0</v>
      </c>
      <c r="BJ410" s="92" t="s">
        <v>15</v>
      </c>
      <c r="BK410" s="167">
        <f t="shared" si="149"/>
        <v>0</v>
      </c>
      <c r="BL410" s="92" t="s">
        <v>183</v>
      </c>
      <c r="BM410" s="166" t="s">
        <v>4259</v>
      </c>
    </row>
    <row r="411" spans="2:65" s="99" customFormat="1" ht="16.5" customHeight="1">
      <c r="B411" s="100"/>
      <c r="C411" s="206" t="s">
        <v>1789</v>
      </c>
      <c r="D411" s="206" t="s">
        <v>178</v>
      </c>
      <c r="E411" s="207" t="s">
        <v>4260</v>
      </c>
      <c r="F411" s="208" t="s">
        <v>4261</v>
      </c>
      <c r="G411" s="209" t="s">
        <v>2707</v>
      </c>
      <c r="H411" s="210">
        <v>6</v>
      </c>
      <c r="I411" s="4"/>
      <c r="J411" s="211">
        <f t="shared" si="140"/>
        <v>0</v>
      </c>
      <c r="K411" s="208" t="s">
        <v>3</v>
      </c>
      <c r="L411" s="100"/>
      <c r="M411" s="212" t="s">
        <v>3</v>
      </c>
      <c r="N411" s="163" t="s">
        <v>42</v>
      </c>
      <c r="P411" s="164">
        <f t="shared" si="141"/>
        <v>0</v>
      </c>
      <c r="Q411" s="164">
        <v>0</v>
      </c>
      <c r="R411" s="164">
        <f t="shared" si="142"/>
        <v>0</v>
      </c>
      <c r="S411" s="164">
        <v>0</v>
      </c>
      <c r="T411" s="165">
        <f t="shared" si="143"/>
        <v>0</v>
      </c>
      <c r="AR411" s="166" t="s">
        <v>183</v>
      </c>
      <c r="AT411" s="166" t="s">
        <v>178</v>
      </c>
      <c r="AU411" s="166" t="s">
        <v>195</v>
      </c>
      <c r="AY411" s="92" t="s">
        <v>176</v>
      </c>
      <c r="BE411" s="167">
        <f t="shared" si="144"/>
        <v>0</v>
      </c>
      <c r="BF411" s="167">
        <f t="shared" si="145"/>
        <v>0</v>
      </c>
      <c r="BG411" s="167">
        <f t="shared" si="146"/>
        <v>0</v>
      </c>
      <c r="BH411" s="167">
        <f t="shared" si="147"/>
        <v>0</v>
      </c>
      <c r="BI411" s="167">
        <f t="shared" si="148"/>
        <v>0</v>
      </c>
      <c r="BJ411" s="92" t="s">
        <v>15</v>
      </c>
      <c r="BK411" s="167">
        <f t="shared" si="149"/>
        <v>0</v>
      </c>
      <c r="BL411" s="92" t="s">
        <v>183</v>
      </c>
      <c r="BM411" s="166" t="s">
        <v>4262</v>
      </c>
    </row>
    <row r="412" spans="2:65" s="99" customFormat="1" ht="16.5" customHeight="1">
      <c r="B412" s="100"/>
      <c r="C412" s="206" t="s">
        <v>1793</v>
      </c>
      <c r="D412" s="206" t="s">
        <v>178</v>
      </c>
      <c r="E412" s="207" t="s">
        <v>4263</v>
      </c>
      <c r="F412" s="208" t="s">
        <v>4264</v>
      </c>
      <c r="G412" s="209" t="s">
        <v>2707</v>
      </c>
      <c r="H412" s="210">
        <v>150</v>
      </c>
      <c r="I412" s="4"/>
      <c r="J412" s="211">
        <f t="shared" si="140"/>
        <v>0</v>
      </c>
      <c r="K412" s="208" t="s">
        <v>3</v>
      </c>
      <c r="L412" s="100"/>
      <c r="M412" s="212" t="s">
        <v>3</v>
      </c>
      <c r="N412" s="163" t="s">
        <v>42</v>
      </c>
      <c r="P412" s="164">
        <f t="shared" si="141"/>
        <v>0</v>
      </c>
      <c r="Q412" s="164">
        <v>0</v>
      </c>
      <c r="R412" s="164">
        <f t="shared" si="142"/>
        <v>0</v>
      </c>
      <c r="S412" s="164">
        <v>0</v>
      </c>
      <c r="T412" s="165">
        <f t="shared" si="143"/>
        <v>0</v>
      </c>
      <c r="AR412" s="166" t="s">
        <v>183</v>
      </c>
      <c r="AT412" s="166" t="s">
        <v>178</v>
      </c>
      <c r="AU412" s="166" t="s">
        <v>195</v>
      </c>
      <c r="AY412" s="92" t="s">
        <v>176</v>
      </c>
      <c r="BE412" s="167">
        <f t="shared" si="144"/>
        <v>0</v>
      </c>
      <c r="BF412" s="167">
        <f t="shared" si="145"/>
        <v>0</v>
      </c>
      <c r="BG412" s="167">
        <f t="shared" si="146"/>
        <v>0</v>
      </c>
      <c r="BH412" s="167">
        <f t="shared" si="147"/>
        <v>0</v>
      </c>
      <c r="BI412" s="167">
        <f t="shared" si="148"/>
        <v>0</v>
      </c>
      <c r="BJ412" s="92" t="s">
        <v>15</v>
      </c>
      <c r="BK412" s="167">
        <f t="shared" si="149"/>
        <v>0</v>
      </c>
      <c r="BL412" s="92" t="s">
        <v>183</v>
      </c>
      <c r="BM412" s="166" t="s">
        <v>4265</v>
      </c>
    </row>
    <row r="413" spans="2:65" s="99" customFormat="1" ht="16.5" customHeight="1">
      <c r="B413" s="100"/>
      <c r="C413" s="206" t="s">
        <v>1797</v>
      </c>
      <c r="D413" s="206" t="s">
        <v>178</v>
      </c>
      <c r="E413" s="207" t="s">
        <v>4266</v>
      </c>
      <c r="F413" s="208" t="s">
        <v>4267</v>
      </c>
      <c r="G413" s="209" t="s">
        <v>4268</v>
      </c>
      <c r="H413" s="210">
        <v>1</v>
      </c>
      <c r="I413" s="4"/>
      <c r="J413" s="211">
        <f t="shared" si="140"/>
        <v>0</v>
      </c>
      <c r="K413" s="208" t="s">
        <v>3</v>
      </c>
      <c r="L413" s="100"/>
      <c r="M413" s="212" t="s">
        <v>3</v>
      </c>
      <c r="N413" s="163" t="s">
        <v>42</v>
      </c>
      <c r="P413" s="164">
        <f t="shared" si="141"/>
        <v>0</v>
      </c>
      <c r="Q413" s="164">
        <v>0</v>
      </c>
      <c r="R413" s="164">
        <f t="shared" si="142"/>
        <v>0</v>
      </c>
      <c r="S413" s="164">
        <v>0</v>
      </c>
      <c r="T413" s="165">
        <f t="shared" si="143"/>
        <v>0</v>
      </c>
      <c r="AR413" s="166" t="s">
        <v>183</v>
      </c>
      <c r="AT413" s="166" t="s">
        <v>178</v>
      </c>
      <c r="AU413" s="166" t="s">
        <v>195</v>
      </c>
      <c r="AY413" s="92" t="s">
        <v>176</v>
      </c>
      <c r="BE413" s="167">
        <f t="shared" si="144"/>
        <v>0</v>
      </c>
      <c r="BF413" s="167">
        <f t="shared" si="145"/>
        <v>0</v>
      </c>
      <c r="BG413" s="167">
        <f t="shared" si="146"/>
        <v>0</v>
      </c>
      <c r="BH413" s="167">
        <f t="shared" si="147"/>
        <v>0</v>
      </c>
      <c r="BI413" s="167">
        <f t="shared" si="148"/>
        <v>0</v>
      </c>
      <c r="BJ413" s="92" t="s">
        <v>15</v>
      </c>
      <c r="BK413" s="167">
        <f t="shared" si="149"/>
        <v>0</v>
      </c>
      <c r="BL413" s="92" t="s">
        <v>183</v>
      </c>
      <c r="BM413" s="166" t="s">
        <v>4269</v>
      </c>
    </row>
    <row r="414" spans="2:65" s="99" customFormat="1" ht="16.5" customHeight="1">
      <c r="B414" s="100"/>
      <c r="C414" s="206" t="s">
        <v>1801</v>
      </c>
      <c r="D414" s="206" t="s">
        <v>178</v>
      </c>
      <c r="E414" s="207" t="s">
        <v>3811</v>
      </c>
      <c r="F414" s="208" t="s">
        <v>3812</v>
      </c>
      <c r="G414" s="209" t="s">
        <v>269</v>
      </c>
      <c r="H414" s="210">
        <v>0</v>
      </c>
      <c r="I414" s="4"/>
      <c r="J414" s="211">
        <f t="shared" si="140"/>
        <v>0</v>
      </c>
      <c r="K414" s="208" t="s">
        <v>3</v>
      </c>
      <c r="L414" s="100"/>
      <c r="M414" s="212" t="s">
        <v>3</v>
      </c>
      <c r="N414" s="163" t="s">
        <v>42</v>
      </c>
      <c r="P414" s="164">
        <f t="shared" si="141"/>
        <v>0</v>
      </c>
      <c r="Q414" s="164">
        <v>0</v>
      </c>
      <c r="R414" s="164">
        <f t="shared" si="142"/>
        <v>0</v>
      </c>
      <c r="S414" s="164">
        <v>0</v>
      </c>
      <c r="T414" s="165">
        <f t="shared" si="143"/>
        <v>0</v>
      </c>
      <c r="AR414" s="166" t="s">
        <v>183</v>
      </c>
      <c r="AT414" s="166" t="s">
        <v>178</v>
      </c>
      <c r="AU414" s="166" t="s">
        <v>195</v>
      </c>
      <c r="AY414" s="92" t="s">
        <v>176</v>
      </c>
      <c r="BE414" s="167">
        <f t="shared" si="144"/>
        <v>0</v>
      </c>
      <c r="BF414" s="167">
        <f t="shared" si="145"/>
        <v>0</v>
      </c>
      <c r="BG414" s="167">
        <f t="shared" si="146"/>
        <v>0</v>
      </c>
      <c r="BH414" s="167">
        <f t="shared" si="147"/>
        <v>0</v>
      </c>
      <c r="BI414" s="167">
        <f t="shared" si="148"/>
        <v>0</v>
      </c>
      <c r="BJ414" s="92" t="s">
        <v>15</v>
      </c>
      <c r="BK414" s="167">
        <f t="shared" si="149"/>
        <v>0</v>
      </c>
      <c r="BL414" s="92" t="s">
        <v>183</v>
      </c>
      <c r="BM414" s="166" t="s">
        <v>4270</v>
      </c>
    </row>
    <row r="415" spans="2:65" s="99" customFormat="1" ht="16.5" customHeight="1">
      <c r="B415" s="100"/>
      <c r="C415" s="206" t="s">
        <v>1805</v>
      </c>
      <c r="D415" s="206" t="s">
        <v>178</v>
      </c>
      <c r="E415" s="207" t="s">
        <v>4242</v>
      </c>
      <c r="F415" s="208" t="s">
        <v>4243</v>
      </c>
      <c r="G415" s="209" t="s">
        <v>269</v>
      </c>
      <c r="H415" s="210">
        <v>0</v>
      </c>
      <c r="I415" s="4"/>
      <c r="J415" s="211">
        <f t="shared" si="140"/>
        <v>0</v>
      </c>
      <c r="K415" s="208" t="s">
        <v>3</v>
      </c>
      <c r="L415" s="100"/>
      <c r="M415" s="212" t="s">
        <v>3</v>
      </c>
      <c r="N415" s="163" t="s">
        <v>42</v>
      </c>
      <c r="P415" s="164">
        <f t="shared" si="141"/>
        <v>0</v>
      </c>
      <c r="Q415" s="164">
        <v>0</v>
      </c>
      <c r="R415" s="164">
        <f t="shared" si="142"/>
        <v>0</v>
      </c>
      <c r="S415" s="164">
        <v>0</v>
      </c>
      <c r="T415" s="165">
        <f t="shared" si="143"/>
        <v>0</v>
      </c>
      <c r="AR415" s="166" t="s">
        <v>183</v>
      </c>
      <c r="AT415" s="166" t="s">
        <v>178</v>
      </c>
      <c r="AU415" s="166" t="s">
        <v>195</v>
      </c>
      <c r="AY415" s="92" t="s">
        <v>176</v>
      </c>
      <c r="BE415" s="167">
        <f t="shared" si="144"/>
        <v>0</v>
      </c>
      <c r="BF415" s="167">
        <f t="shared" si="145"/>
        <v>0</v>
      </c>
      <c r="BG415" s="167">
        <f t="shared" si="146"/>
        <v>0</v>
      </c>
      <c r="BH415" s="167">
        <f t="shared" si="147"/>
        <v>0</v>
      </c>
      <c r="BI415" s="167">
        <f t="shared" si="148"/>
        <v>0</v>
      </c>
      <c r="BJ415" s="92" t="s">
        <v>15</v>
      </c>
      <c r="BK415" s="167">
        <f t="shared" si="149"/>
        <v>0</v>
      </c>
      <c r="BL415" s="92" t="s">
        <v>183</v>
      </c>
      <c r="BM415" s="166" t="s">
        <v>4271</v>
      </c>
    </row>
    <row r="416" spans="2:65" s="99" customFormat="1" ht="16.5" customHeight="1">
      <c r="B416" s="100"/>
      <c r="C416" s="206" t="s">
        <v>1809</v>
      </c>
      <c r="D416" s="206" t="s">
        <v>178</v>
      </c>
      <c r="E416" s="207" t="s">
        <v>4245</v>
      </c>
      <c r="F416" s="208" t="s">
        <v>4246</v>
      </c>
      <c r="G416" s="209" t="s">
        <v>2707</v>
      </c>
      <c r="H416" s="210">
        <v>0</v>
      </c>
      <c r="I416" s="4"/>
      <c r="J416" s="211">
        <f t="shared" si="140"/>
        <v>0</v>
      </c>
      <c r="K416" s="208" t="s">
        <v>3</v>
      </c>
      <c r="L416" s="100"/>
      <c r="M416" s="212" t="s">
        <v>3</v>
      </c>
      <c r="N416" s="163" t="s">
        <v>42</v>
      </c>
      <c r="P416" s="164">
        <f t="shared" si="141"/>
        <v>0</v>
      </c>
      <c r="Q416" s="164">
        <v>0</v>
      </c>
      <c r="R416" s="164">
        <f t="shared" si="142"/>
        <v>0</v>
      </c>
      <c r="S416" s="164">
        <v>0</v>
      </c>
      <c r="T416" s="165">
        <f t="shared" si="143"/>
        <v>0</v>
      </c>
      <c r="AR416" s="166" t="s">
        <v>183</v>
      </c>
      <c r="AT416" s="166" t="s">
        <v>178</v>
      </c>
      <c r="AU416" s="166" t="s">
        <v>195</v>
      </c>
      <c r="AY416" s="92" t="s">
        <v>176</v>
      </c>
      <c r="BE416" s="167">
        <f t="shared" si="144"/>
        <v>0</v>
      </c>
      <c r="BF416" s="167">
        <f t="shared" si="145"/>
        <v>0</v>
      </c>
      <c r="BG416" s="167">
        <f t="shared" si="146"/>
        <v>0</v>
      </c>
      <c r="BH416" s="167">
        <f t="shared" si="147"/>
        <v>0</v>
      </c>
      <c r="BI416" s="167">
        <f t="shared" si="148"/>
        <v>0</v>
      </c>
      <c r="BJ416" s="92" t="s">
        <v>15</v>
      </c>
      <c r="BK416" s="167">
        <f t="shared" si="149"/>
        <v>0</v>
      </c>
      <c r="BL416" s="92" t="s">
        <v>183</v>
      </c>
      <c r="BM416" s="166" t="s">
        <v>4272</v>
      </c>
    </row>
    <row r="417" spans="2:65" s="99" customFormat="1" ht="16.5" customHeight="1">
      <c r="B417" s="100"/>
      <c r="C417" s="206" t="s">
        <v>1813</v>
      </c>
      <c r="D417" s="206" t="s">
        <v>178</v>
      </c>
      <c r="E417" s="207" t="s">
        <v>4248</v>
      </c>
      <c r="F417" s="208" t="s">
        <v>4249</v>
      </c>
      <c r="G417" s="209" t="s">
        <v>269</v>
      </c>
      <c r="H417" s="210">
        <v>0</v>
      </c>
      <c r="I417" s="4"/>
      <c r="J417" s="211">
        <f t="shared" si="140"/>
        <v>0</v>
      </c>
      <c r="K417" s="208" t="s">
        <v>3</v>
      </c>
      <c r="L417" s="100"/>
      <c r="M417" s="212" t="s">
        <v>3</v>
      </c>
      <c r="N417" s="163" t="s">
        <v>42</v>
      </c>
      <c r="P417" s="164">
        <f t="shared" si="141"/>
        <v>0</v>
      </c>
      <c r="Q417" s="164">
        <v>0</v>
      </c>
      <c r="R417" s="164">
        <f t="shared" si="142"/>
        <v>0</v>
      </c>
      <c r="S417" s="164">
        <v>0</v>
      </c>
      <c r="T417" s="165">
        <f t="shared" si="143"/>
        <v>0</v>
      </c>
      <c r="AR417" s="166" t="s">
        <v>183</v>
      </c>
      <c r="AT417" s="166" t="s">
        <v>178</v>
      </c>
      <c r="AU417" s="166" t="s">
        <v>195</v>
      </c>
      <c r="AY417" s="92" t="s">
        <v>176</v>
      </c>
      <c r="BE417" s="167">
        <f t="shared" si="144"/>
        <v>0</v>
      </c>
      <c r="BF417" s="167">
        <f t="shared" si="145"/>
        <v>0</v>
      </c>
      <c r="BG417" s="167">
        <f t="shared" si="146"/>
        <v>0</v>
      </c>
      <c r="BH417" s="167">
        <f t="shared" si="147"/>
        <v>0</v>
      </c>
      <c r="BI417" s="167">
        <f t="shared" si="148"/>
        <v>0</v>
      </c>
      <c r="BJ417" s="92" t="s">
        <v>15</v>
      </c>
      <c r="BK417" s="167">
        <f t="shared" si="149"/>
        <v>0</v>
      </c>
      <c r="BL417" s="92" t="s">
        <v>183</v>
      </c>
      <c r="BM417" s="166" t="s">
        <v>4273</v>
      </c>
    </row>
    <row r="418" spans="2:65" s="99" customFormat="1" ht="16.5" customHeight="1">
      <c r="B418" s="100"/>
      <c r="C418" s="206" t="s">
        <v>1817</v>
      </c>
      <c r="D418" s="206" t="s">
        <v>178</v>
      </c>
      <c r="E418" s="207" t="s">
        <v>4251</v>
      </c>
      <c r="F418" s="208" t="s">
        <v>4252</v>
      </c>
      <c r="G418" s="209" t="s">
        <v>269</v>
      </c>
      <c r="H418" s="210">
        <v>0</v>
      </c>
      <c r="I418" s="4"/>
      <c r="J418" s="211">
        <f t="shared" si="140"/>
        <v>0</v>
      </c>
      <c r="K418" s="208" t="s">
        <v>3</v>
      </c>
      <c r="L418" s="100"/>
      <c r="M418" s="212" t="s">
        <v>3</v>
      </c>
      <c r="N418" s="163" t="s">
        <v>42</v>
      </c>
      <c r="P418" s="164">
        <f t="shared" si="141"/>
        <v>0</v>
      </c>
      <c r="Q418" s="164">
        <v>0</v>
      </c>
      <c r="R418" s="164">
        <f t="shared" si="142"/>
        <v>0</v>
      </c>
      <c r="S418" s="164">
        <v>0</v>
      </c>
      <c r="T418" s="165">
        <f t="shared" si="143"/>
        <v>0</v>
      </c>
      <c r="AR418" s="166" t="s">
        <v>183</v>
      </c>
      <c r="AT418" s="166" t="s">
        <v>178</v>
      </c>
      <c r="AU418" s="166" t="s">
        <v>195</v>
      </c>
      <c r="AY418" s="92" t="s">
        <v>176</v>
      </c>
      <c r="BE418" s="167">
        <f t="shared" si="144"/>
        <v>0</v>
      </c>
      <c r="BF418" s="167">
        <f t="shared" si="145"/>
        <v>0</v>
      </c>
      <c r="BG418" s="167">
        <f t="shared" si="146"/>
        <v>0</v>
      </c>
      <c r="BH418" s="167">
        <f t="shared" si="147"/>
        <v>0</v>
      </c>
      <c r="BI418" s="167">
        <f t="shared" si="148"/>
        <v>0</v>
      </c>
      <c r="BJ418" s="92" t="s">
        <v>15</v>
      </c>
      <c r="BK418" s="167">
        <f t="shared" si="149"/>
        <v>0</v>
      </c>
      <c r="BL418" s="92" t="s">
        <v>183</v>
      </c>
      <c r="BM418" s="166" t="s">
        <v>4274</v>
      </c>
    </row>
    <row r="419" spans="2:65" s="99" customFormat="1" ht="21.75" customHeight="1">
      <c r="B419" s="100"/>
      <c r="C419" s="206" t="s">
        <v>1821</v>
      </c>
      <c r="D419" s="206" t="s">
        <v>178</v>
      </c>
      <c r="E419" s="207" t="s">
        <v>4254</v>
      </c>
      <c r="F419" s="208" t="s">
        <v>4255</v>
      </c>
      <c r="G419" s="209" t="s">
        <v>2707</v>
      </c>
      <c r="H419" s="210">
        <v>0</v>
      </c>
      <c r="I419" s="4"/>
      <c r="J419" s="211">
        <f t="shared" si="140"/>
        <v>0</v>
      </c>
      <c r="K419" s="208" t="s">
        <v>3</v>
      </c>
      <c r="L419" s="100"/>
      <c r="M419" s="212" t="s">
        <v>3</v>
      </c>
      <c r="N419" s="163" t="s">
        <v>42</v>
      </c>
      <c r="P419" s="164">
        <f t="shared" si="141"/>
        <v>0</v>
      </c>
      <c r="Q419" s="164">
        <v>0</v>
      </c>
      <c r="R419" s="164">
        <f t="shared" si="142"/>
        <v>0</v>
      </c>
      <c r="S419" s="164">
        <v>0</v>
      </c>
      <c r="T419" s="165">
        <f t="shared" si="143"/>
        <v>0</v>
      </c>
      <c r="AR419" s="166" t="s">
        <v>183</v>
      </c>
      <c r="AT419" s="166" t="s">
        <v>178</v>
      </c>
      <c r="AU419" s="166" t="s">
        <v>195</v>
      </c>
      <c r="AY419" s="92" t="s">
        <v>176</v>
      </c>
      <c r="BE419" s="167">
        <f t="shared" si="144"/>
        <v>0</v>
      </c>
      <c r="BF419" s="167">
        <f t="shared" si="145"/>
        <v>0</v>
      </c>
      <c r="BG419" s="167">
        <f t="shared" si="146"/>
        <v>0</v>
      </c>
      <c r="BH419" s="167">
        <f t="shared" si="147"/>
        <v>0</v>
      </c>
      <c r="BI419" s="167">
        <f t="shared" si="148"/>
        <v>0</v>
      </c>
      <c r="BJ419" s="92" t="s">
        <v>15</v>
      </c>
      <c r="BK419" s="167">
        <f t="shared" si="149"/>
        <v>0</v>
      </c>
      <c r="BL419" s="92" t="s">
        <v>183</v>
      </c>
      <c r="BM419" s="166" t="s">
        <v>4275</v>
      </c>
    </row>
    <row r="420" spans="2:65" s="99" customFormat="1" ht="16.5" customHeight="1">
      <c r="B420" s="100"/>
      <c r="C420" s="206" t="s">
        <v>1825</v>
      </c>
      <c r="D420" s="206" t="s">
        <v>178</v>
      </c>
      <c r="E420" s="207" t="s">
        <v>4257</v>
      </c>
      <c r="F420" s="208" t="s">
        <v>4258</v>
      </c>
      <c r="G420" s="209" t="s">
        <v>2707</v>
      </c>
      <c r="H420" s="210">
        <v>2</v>
      </c>
      <c r="I420" s="4"/>
      <c r="J420" s="211">
        <f t="shared" si="140"/>
        <v>0</v>
      </c>
      <c r="K420" s="208" t="s">
        <v>3</v>
      </c>
      <c r="L420" s="100"/>
      <c r="M420" s="212" t="s">
        <v>3</v>
      </c>
      <c r="N420" s="163" t="s">
        <v>42</v>
      </c>
      <c r="P420" s="164">
        <f t="shared" si="141"/>
        <v>0</v>
      </c>
      <c r="Q420" s="164">
        <v>0</v>
      </c>
      <c r="R420" s="164">
        <f t="shared" si="142"/>
        <v>0</v>
      </c>
      <c r="S420" s="164">
        <v>0</v>
      </c>
      <c r="T420" s="165">
        <f t="shared" si="143"/>
        <v>0</v>
      </c>
      <c r="AR420" s="166" t="s">
        <v>183</v>
      </c>
      <c r="AT420" s="166" t="s">
        <v>178</v>
      </c>
      <c r="AU420" s="166" t="s">
        <v>195</v>
      </c>
      <c r="AY420" s="92" t="s">
        <v>176</v>
      </c>
      <c r="BE420" s="167">
        <f t="shared" si="144"/>
        <v>0</v>
      </c>
      <c r="BF420" s="167">
        <f t="shared" si="145"/>
        <v>0</v>
      </c>
      <c r="BG420" s="167">
        <f t="shared" si="146"/>
        <v>0</v>
      </c>
      <c r="BH420" s="167">
        <f t="shared" si="147"/>
        <v>0</v>
      </c>
      <c r="BI420" s="167">
        <f t="shared" si="148"/>
        <v>0</v>
      </c>
      <c r="BJ420" s="92" t="s">
        <v>15</v>
      </c>
      <c r="BK420" s="167">
        <f t="shared" si="149"/>
        <v>0</v>
      </c>
      <c r="BL420" s="92" t="s">
        <v>183</v>
      </c>
      <c r="BM420" s="166" t="s">
        <v>4276</v>
      </c>
    </row>
    <row r="421" spans="2:65" s="99" customFormat="1" ht="16.5" customHeight="1">
      <c r="B421" s="100"/>
      <c r="C421" s="206" t="s">
        <v>1829</v>
      </c>
      <c r="D421" s="206" t="s">
        <v>178</v>
      </c>
      <c r="E421" s="207" t="s">
        <v>4260</v>
      </c>
      <c r="F421" s="208" t="s">
        <v>4261</v>
      </c>
      <c r="G421" s="209" t="s">
        <v>2707</v>
      </c>
      <c r="H421" s="210">
        <v>1</v>
      </c>
      <c r="I421" s="4"/>
      <c r="J421" s="211">
        <f t="shared" si="140"/>
        <v>0</v>
      </c>
      <c r="K421" s="208" t="s">
        <v>3</v>
      </c>
      <c r="L421" s="100"/>
      <c r="M421" s="212" t="s">
        <v>3</v>
      </c>
      <c r="N421" s="163" t="s">
        <v>42</v>
      </c>
      <c r="P421" s="164">
        <f t="shared" si="141"/>
        <v>0</v>
      </c>
      <c r="Q421" s="164">
        <v>0</v>
      </c>
      <c r="R421" s="164">
        <f t="shared" si="142"/>
        <v>0</v>
      </c>
      <c r="S421" s="164">
        <v>0</v>
      </c>
      <c r="T421" s="165">
        <f t="shared" si="143"/>
        <v>0</v>
      </c>
      <c r="AR421" s="166" t="s">
        <v>183</v>
      </c>
      <c r="AT421" s="166" t="s">
        <v>178</v>
      </c>
      <c r="AU421" s="166" t="s">
        <v>195</v>
      </c>
      <c r="AY421" s="92" t="s">
        <v>176</v>
      </c>
      <c r="BE421" s="167">
        <f t="shared" si="144"/>
        <v>0</v>
      </c>
      <c r="BF421" s="167">
        <f t="shared" si="145"/>
        <v>0</v>
      </c>
      <c r="BG421" s="167">
        <f t="shared" si="146"/>
        <v>0</v>
      </c>
      <c r="BH421" s="167">
        <f t="shared" si="147"/>
        <v>0</v>
      </c>
      <c r="BI421" s="167">
        <f t="shared" si="148"/>
        <v>0</v>
      </c>
      <c r="BJ421" s="92" t="s">
        <v>15</v>
      </c>
      <c r="BK421" s="167">
        <f t="shared" si="149"/>
        <v>0</v>
      </c>
      <c r="BL421" s="92" t="s">
        <v>183</v>
      </c>
      <c r="BM421" s="166" t="s">
        <v>4277</v>
      </c>
    </row>
    <row r="422" spans="2:65" s="99" customFormat="1" ht="16.5" customHeight="1">
      <c r="B422" s="100"/>
      <c r="C422" s="206" t="s">
        <v>1833</v>
      </c>
      <c r="D422" s="206" t="s">
        <v>178</v>
      </c>
      <c r="E422" s="207" t="s">
        <v>4263</v>
      </c>
      <c r="F422" s="208" t="s">
        <v>4264</v>
      </c>
      <c r="G422" s="209" t="s">
        <v>2707</v>
      </c>
      <c r="H422" s="210">
        <v>30</v>
      </c>
      <c r="I422" s="4"/>
      <c r="J422" s="211">
        <f t="shared" si="140"/>
        <v>0</v>
      </c>
      <c r="K422" s="208" t="s">
        <v>3</v>
      </c>
      <c r="L422" s="100"/>
      <c r="M422" s="212" t="s">
        <v>3</v>
      </c>
      <c r="N422" s="163" t="s">
        <v>42</v>
      </c>
      <c r="P422" s="164">
        <f t="shared" si="141"/>
        <v>0</v>
      </c>
      <c r="Q422" s="164">
        <v>0</v>
      </c>
      <c r="R422" s="164">
        <f t="shared" si="142"/>
        <v>0</v>
      </c>
      <c r="S422" s="164">
        <v>0</v>
      </c>
      <c r="T422" s="165">
        <f t="shared" si="143"/>
        <v>0</v>
      </c>
      <c r="AR422" s="166" t="s">
        <v>183</v>
      </c>
      <c r="AT422" s="166" t="s">
        <v>178</v>
      </c>
      <c r="AU422" s="166" t="s">
        <v>195</v>
      </c>
      <c r="AY422" s="92" t="s">
        <v>176</v>
      </c>
      <c r="BE422" s="167">
        <f t="shared" si="144"/>
        <v>0</v>
      </c>
      <c r="BF422" s="167">
        <f t="shared" si="145"/>
        <v>0</v>
      </c>
      <c r="BG422" s="167">
        <f t="shared" si="146"/>
        <v>0</v>
      </c>
      <c r="BH422" s="167">
        <f t="shared" si="147"/>
        <v>0</v>
      </c>
      <c r="BI422" s="167">
        <f t="shared" si="148"/>
        <v>0</v>
      </c>
      <c r="BJ422" s="92" t="s">
        <v>15</v>
      </c>
      <c r="BK422" s="167">
        <f t="shared" si="149"/>
        <v>0</v>
      </c>
      <c r="BL422" s="92" t="s">
        <v>183</v>
      </c>
      <c r="BM422" s="166" t="s">
        <v>4278</v>
      </c>
    </row>
    <row r="423" spans="2:65" s="99" customFormat="1" ht="16.5" customHeight="1">
      <c r="B423" s="100"/>
      <c r="C423" s="206" t="s">
        <v>1837</v>
      </c>
      <c r="D423" s="206" t="s">
        <v>178</v>
      </c>
      <c r="E423" s="207" t="s">
        <v>4279</v>
      </c>
      <c r="F423" s="208" t="s">
        <v>4267</v>
      </c>
      <c r="G423" s="209" t="s">
        <v>4268</v>
      </c>
      <c r="H423" s="210">
        <v>0.4</v>
      </c>
      <c r="I423" s="4"/>
      <c r="J423" s="211">
        <f t="shared" si="140"/>
        <v>0</v>
      </c>
      <c r="K423" s="208" t="s">
        <v>3</v>
      </c>
      <c r="L423" s="100"/>
      <c r="M423" s="212" t="s">
        <v>3</v>
      </c>
      <c r="N423" s="163" t="s">
        <v>42</v>
      </c>
      <c r="P423" s="164">
        <f t="shared" si="141"/>
        <v>0</v>
      </c>
      <c r="Q423" s="164">
        <v>0</v>
      </c>
      <c r="R423" s="164">
        <f t="shared" si="142"/>
        <v>0</v>
      </c>
      <c r="S423" s="164">
        <v>0</v>
      </c>
      <c r="T423" s="165">
        <f t="shared" si="143"/>
        <v>0</v>
      </c>
      <c r="AR423" s="166" t="s">
        <v>183</v>
      </c>
      <c r="AT423" s="166" t="s">
        <v>178</v>
      </c>
      <c r="AU423" s="166" t="s">
        <v>195</v>
      </c>
      <c r="AY423" s="92" t="s">
        <v>176</v>
      </c>
      <c r="BE423" s="167">
        <f t="shared" si="144"/>
        <v>0</v>
      </c>
      <c r="BF423" s="167">
        <f t="shared" si="145"/>
        <v>0</v>
      </c>
      <c r="BG423" s="167">
        <f t="shared" si="146"/>
        <v>0</v>
      </c>
      <c r="BH423" s="167">
        <f t="shared" si="147"/>
        <v>0</v>
      </c>
      <c r="BI423" s="167">
        <f t="shared" si="148"/>
        <v>0</v>
      </c>
      <c r="BJ423" s="92" t="s">
        <v>15</v>
      </c>
      <c r="BK423" s="167">
        <f t="shared" si="149"/>
        <v>0</v>
      </c>
      <c r="BL423" s="92" t="s">
        <v>183</v>
      </c>
      <c r="BM423" s="166" t="s">
        <v>4280</v>
      </c>
    </row>
    <row r="424" spans="2:65" s="99" customFormat="1" ht="21.75" customHeight="1">
      <c r="B424" s="100"/>
      <c r="C424" s="206" t="s">
        <v>1841</v>
      </c>
      <c r="D424" s="206" t="s">
        <v>178</v>
      </c>
      <c r="E424" s="207" t="s">
        <v>4281</v>
      </c>
      <c r="F424" s="208" t="s">
        <v>4169</v>
      </c>
      <c r="G424" s="209" t="s">
        <v>269</v>
      </c>
      <c r="H424" s="210">
        <v>400</v>
      </c>
      <c r="I424" s="4"/>
      <c r="J424" s="211">
        <f t="shared" si="140"/>
        <v>0</v>
      </c>
      <c r="K424" s="208" t="s">
        <v>3</v>
      </c>
      <c r="L424" s="100"/>
      <c r="M424" s="212" t="s">
        <v>3</v>
      </c>
      <c r="N424" s="163" t="s">
        <v>42</v>
      </c>
      <c r="P424" s="164">
        <f t="shared" si="141"/>
        <v>0</v>
      </c>
      <c r="Q424" s="164">
        <v>0</v>
      </c>
      <c r="R424" s="164">
        <f t="shared" si="142"/>
        <v>0</v>
      </c>
      <c r="S424" s="164">
        <v>0</v>
      </c>
      <c r="T424" s="165">
        <f t="shared" si="143"/>
        <v>0</v>
      </c>
      <c r="AR424" s="166" t="s">
        <v>183</v>
      </c>
      <c r="AT424" s="166" t="s">
        <v>178</v>
      </c>
      <c r="AU424" s="166" t="s">
        <v>195</v>
      </c>
      <c r="AY424" s="92" t="s">
        <v>176</v>
      </c>
      <c r="BE424" s="167">
        <f t="shared" si="144"/>
        <v>0</v>
      </c>
      <c r="BF424" s="167">
        <f t="shared" si="145"/>
        <v>0</v>
      </c>
      <c r="BG424" s="167">
        <f t="shared" si="146"/>
        <v>0</v>
      </c>
      <c r="BH424" s="167">
        <f t="shared" si="147"/>
        <v>0</v>
      </c>
      <c r="BI424" s="167">
        <f t="shared" si="148"/>
        <v>0</v>
      </c>
      <c r="BJ424" s="92" t="s">
        <v>15</v>
      </c>
      <c r="BK424" s="167">
        <f t="shared" si="149"/>
        <v>0</v>
      </c>
      <c r="BL424" s="92" t="s">
        <v>183</v>
      </c>
      <c r="BM424" s="166" t="s">
        <v>4282</v>
      </c>
    </row>
    <row r="425" spans="2:63" s="151" customFormat="1" ht="20.85" customHeight="1">
      <c r="B425" s="152"/>
      <c r="D425" s="153" t="s">
        <v>70</v>
      </c>
      <c r="E425" s="161" t="s">
        <v>429</v>
      </c>
      <c r="F425" s="161" t="s">
        <v>3986</v>
      </c>
      <c r="I425" s="3"/>
      <c r="J425" s="162">
        <f>BK425</f>
        <v>0</v>
      </c>
      <c r="L425" s="152"/>
      <c r="M425" s="156"/>
      <c r="P425" s="157">
        <f>SUM(P426:P430)</f>
        <v>0</v>
      </c>
      <c r="R425" s="157">
        <f>SUM(R426:R430)</f>
        <v>0</v>
      </c>
      <c r="T425" s="158">
        <f>SUM(T426:T430)</f>
        <v>0</v>
      </c>
      <c r="AR425" s="153" t="s">
        <v>15</v>
      </c>
      <c r="AT425" s="159" t="s">
        <v>70</v>
      </c>
      <c r="AU425" s="159" t="s">
        <v>79</v>
      </c>
      <c r="AY425" s="153" t="s">
        <v>176</v>
      </c>
      <c r="BK425" s="160">
        <f>SUM(BK426:BK430)</f>
        <v>0</v>
      </c>
    </row>
    <row r="426" spans="2:65" s="99" customFormat="1" ht="16.5" customHeight="1">
      <c r="B426" s="100"/>
      <c r="C426" s="206" t="s">
        <v>1845</v>
      </c>
      <c r="D426" s="206" t="s">
        <v>178</v>
      </c>
      <c r="E426" s="207" t="s">
        <v>4283</v>
      </c>
      <c r="F426" s="208" t="s">
        <v>4284</v>
      </c>
      <c r="G426" s="209" t="s">
        <v>269</v>
      </c>
      <c r="H426" s="210">
        <v>2200</v>
      </c>
      <c r="I426" s="4"/>
      <c r="J426" s="211">
        <f>ROUND(I426*H426,2)</f>
        <v>0</v>
      </c>
      <c r="K426" s="208" t="s">
        <v>3</v>
      </c>
      <c r="L426" s="100"/>
      <c r="M426" s="212" t="s">
        <v>3</v>
      </c>
      <c r="N426" s="163" t="s">
        <v>42</v>
      </c>
      <c r="P426" s="164">
        <f>O426*H426</f>
        <v>0</v>
      </c>
      <c r="Q426" s="164">
        <v>0</v>
      </c>
      <c r="R426" s="164">
        <f>Q426*H426</f>
        <v>0</v>
      </c>
      <c r="S426" s="164">
        <v>0</v>
      </c>
      <c r="T426" s="165">
        <f>S426*H426</f>
        <v>0</v>
      </c>
      <c r="AR426" s="166" t="s">
        <v>183</v>
      </c>
      <c r="AT426" s="166" t="s">
        <v>178</v>
      </c>
      <c r="AU426" s="166" t="s">
        <v>195</v>
      </c>
      <c r="AY426" s="92" t="s">
        <v>176</v>
      </c>
      <c r="BE426" s="167">
        <f>IF(N426="základní",J426,0)</f>
        <v>0</v>
      </c>
      <c r="BF426" s="167">
        <f>IF(N426="snížená",J426,0)</f>
        <v>0</v>
      </c>
      <c r="BG426" s="167">
        <f>IF(N426="zákl. přenesená",J426,0)</f>
        <v>0</v>
      </c>
      <c r="BH426" s="167">
        <f>IF(N426="sníž. přenesená",J426,0)</f>
        <v>0</v>
      </c>
      <c r="BI426" s="167">
        <f>IF(N426="nulová",J426,0)</f>
        <v>0</v>
      </c>
      <c r="BJ426" s="92" t="s">
        <v>15</v>
      </c>
      <c r="BK426" s="167">
        <f>ROUND(I426*H426,2)</f>
        <v>0</v>
      </c>
      <c r="BL426" s="92" t="s">
        <v>183</v>
      </c>
      <c r="BM426" s="166" t="s">
        <v>4285</v>
      </c>
    </row>
    <row r="427" spans="2:65" s="99" customFormat="1" ht="16.5" customHeight="1">
      <c r="B427" s="100"/>
      <c r="C427" s="206" t="s">
        <v>1849</v>
      </c>
      <c r="D427" s="206" t="s">
        <v>178</v>
      </c>
      <c r="E427" s="207" t="s">
        <v>4283</v>
      </c>
      <c r="F427" s="208" t="s">
        <v>4284</v>
      </c>
      <c r="G427" s="209" t="s">
        <v>269</v>
      </c>
      <c r="H427" s="210">
        <v>0</v>
      </c>
      <c r="I427" s="4"/>
      <c r="J427" s="211">
        <f>ROUND(I427*H427,2)</f>
        <v>0</v>
      </c>
      <c r="K427" s="208" t="s">
        <v>3</v>
      </c>
      <c r="L427" s="100"/>
      <c r="M427" s="212" t="s">
        <v>3</v>
      </c>
      <c r="N427" s="163" t="s">
        <v>42</v>
      </c>
      <c r="P427" s="164">
        <f>O427*H427</f>
        <v>0</v>
      </c>
      <c r="Q427" s="164">
        <v>0</v>
      </c>
      <c r="R427" s="164">
        <f>Q427*H427</f>
        <v>0</v>
      </c>
      <c r="S427" s="164">
        <v>0</v>
      </c>
      <c r="T427" s="165">
        <f>S427*H427</f>
        <v>0</v>
      </c>
      <c r="AR427" s="166" t="s">
        <v>183</v>
      </c>
      <c r="AT427" s="166" t="s">
        <v>178</v>
      </c>
      <c r="AU427" s="166" t="s">
        <v>195</v>
      </c>
      <c r="AY427" s="92" t="s">
        <v>176</v>
      </c>
      <c r="BE427" s="167">
        <f>IF(N427="základní",J427,0)</f>
        <v>0</v>
      </c>
      <c r="BF427" s="167">
        <f>IF(N427="snížená",J427,0)</f>
        <v>0</v>
      </c>
      <c r="BG427" s="167">
        <f>IF(N427="zákl. přenesená",J427,0)</f>
        <v>0</v>
      </c>
      <c r="BH427" s="167">
        <f>IF(N427="sníž. přenesená",J427,0)</f>
        <v>0</v>
      </c>
      <c r="BI427" s="167">
        <f>IF(N427="nulová",J427,0)</f>
        <v>0</v>
      </c>
      <c r="BJ427" s="92" t="s">
        <v>15</v>
      </c>
      <c r="BK427" s="167">
        <f>ROUND(I427*H427,2)</f>
        <v>0</v>
      </c>
      <c r="BL427" s="92" t="s">
        <v>183</v>
      </c>
      <c r="BM427" s="166" t="s">
        <v>4286</v>
      </c>
    </row>
    <row r="428" spans="2:65" s="99" customFormat="1" ht="21.75" customHeight="1">
      <c r="B428" s="100"/>
      <c r="C428" s="206" t="s">
        <v>1853</v>
      </c>
      <c r="D428" s="206" t="s">
        <v>178</v>
      </c>
      <c r="E428" s="207" t="s">
        <v>4287</v>
      </c>
      <c r="F428" s="208" t="s">
        <v>4288</v>
      </c>
      <c r="G428" s="209" t="s">
        <v>269</v>
      </c>
      <c r="H428" s="210">
        <v>400</v>
      </c>
      <c r="I428" s="4"/>
      <c r="J428" s="211">
        <f>ROUND(I428*H428,2)</f>
        <v>0</v>
      </c>
      <c r="K428" s="208" t="s">
        <v>3</v>
      </c>
      <c r="L428" s="100"/>
      <c r="M428" s="212" t="s">
        <v>3</v>
      </c>
      <c r="N428" s="163" t="s">
        <v>42</v>
      </c>
      <c r="P428" s="164">
        <f>O428*H428</f>
        <v>0</v>
      </c>
      <c r="Q428" s="164">
        <v>0</v>
      </c>
      <c r="R428" s="164">
        <f>Q428*H428</f>
        <v>0</v>
      </c>
      <c r="S428" s="164">
        <v>0</v>
      </c>
      <c r="T428" s="165">
        <f>S428*H428</f>
        <v>0</v>
      </c>
      <c r="AR428" s="166" t="s">
        <v>183</v>
      </c>
      <c r="AT428" s="166" t="s">
        <v>178</v>
      </c>
      <c r="AU428" s="166" t="s">
        <v>195</v>
      </c>
      <c r="AY428" s="92" t="s">
        <v>176</v>
      </c>
      <c r="BE428" s="167">
        <f>IF(N428="základní",J428,0)</f>
        <v>0</v>
      </c>
      <c r="BF428" s="167">
        <f>IF(N428="snížená",J428,0)</f>
        <v>0</v>
      </c>
      <c r="BG428" s="167">
        <f>IF(N428="zákl. přenesená",J428,0)</f>
        <v>0</v>
      </c>
      <c r="BH428" s="167">
        <f>IF(N428="sníž. přenesená",J428,0)</f>
        <v>0</v>
      </c>
      <c r="BI428" s="167">
        <f>IF(N428="nulová",J428,0)</f>
        <v>0</v>
      </c>
      <c r="BJ428" s="92" t="s">
        <v>15</v>
      </c>
      <c r="BK428" s="167">
        <f>ROUND(I428*H428,2)</f>
        <v>0</v>
      </c>
      <c r="BL428" s="92" t="s">
        <v>183</v>
      </c>
      <c r="BM428" s="166" t="s">
        <v>4289</v>
      </c>
    </row>
    <row r="429" spans="2:65" s="99" customFormat="1" ht="16.5" customHeight="1">
      <c r="B429" s="100"/>
      <c r="C429" s="206" t="s">
        <v>1857</v>
      </c>
      <c r="D429" s="206" t="s">
        <v>178</v>
      </c>
      <c r="E429" s="207" t="s">
        <v>4290</v>
      </c>
      <c r="F429" s="208" t="s">
        <v>4291</v>
      </c>
      <c r="G429" s="209" t="s">
        <v>269</v>
      </c>
      <c r="H429" s="210">
        <v>80</v>
      </c>
      <c r="I429" s="4"/>
      <c r="J429" s="211">
        <f>ROUND(I429*H429,2)</f>
        <v>0</v>
      </c>
      <c r="K429" s="208" t="s">
        <v>3</v>
      </c>
      <c r="L429" s="100"/>
      <c r="M429" s="212" t="s">
        <v>3</v>
      </c>
      <c r="N429" s="163" t="s">
        <v>42</v>
      </c>
      <c r="P429" s="164">
        <f>O429*H429</f>
        <v>0</v>
      </c>
      <c r="Q429" s="164">
        <v>0</v>
      </c>
      <c r="R429" s="164">
        <f>Q429*H429</f>
        <v>0</v>
      </c>
      <c r="S429" s="164">
        <v>0</v>
      </c>
      <c r="T429" s="165">
        <f>S429*H429</f>
        <v>0</v>
      </c>
      <c r="AR429" s="166" t="s">
        <v>183</v>
      </c>
      <c r="AT429" s="166" t="s">
        <v>178</v>
      </c>
      <c r="AU429" s="166" t="s">
        <v>195</v>
      </c>
      <c r="AY429" s="92" t="s">
        <v>176</v>
      </c>
      <c r="BE429" s="167">
        <f>IF(N429="základní",J429,0)</f>
        <v>0</v>
      </c>
      <c r="BF429" s="167">
        <f>IF(N429="snížená",J429,0)</f>
        <v>0</v>
      </c>
      <c r="BG429" s="167">
        <f>IF(N429="zákl. přenesená",J429,0)</f>
        <v>0</v>
      </c>
      <c r="BH429" s="167">
        <f>IF(N429="sníž. přenesená",J429,0)</f>
        <v>0</v>
      </c>
      <c r="BI429" s="167">
        <f>IF(N429="nulová",J429,0)</f>
        <v>0</v>
      </c>
      <c r="BJ429" s="92" t="s">
        <v>15</v>
      </c>
      <c r="BK429" s="167">
        <f>ROUND(I429*H429,2)</f>
        <v>0</v>
      </c>
      <c r="BL429" s="92" t="s">
        <v>183</v>
      </c>
      <c r="BM429" s="166" t="s">
        <v>4292</v>
      </c>
    </row>
    <row r="430" spans="2:65" s="99" customFormat="1" ht="16.5" customHeight="1">
      <c r="B430" s="100"/>
      <c r="C430" s="206" t="s">
        <v>1861</v>
      </c>
      <c r="D430" s="206" t="s">
        <v>178</v>
      </c>
      <c r="E430" s="207" t="s">
        <v>4290</v>
      </c>
      <c r="F430" s="208" t="s">
        <v>4291</v>
      </c>
      <c r="G430" s="209" t="s">
        <v>269</v>
      </c>
      <c r="H430" s="210">
        <v>0</v>
      </c>
      <c r="I430" s="4"/>
      <c r="J430" s="211">
        <f>ROUND(I430*H430,2)</f>
        <v>0</v>
      </c>
      <c r="K430" s="208" t="s">
        <v>3</v>
      </c>
      <c r="L430" s="100"/>
      <c r="M430" s="212" t="s">
        <v>3</v>
      </c>
      <c r="N430" s="163" t="s">
        <v>42</v>
      </c>
      <c r="P430" s="164">
        <f>O430*H430</f>
        <v>0</v>
      </c>
      <c r="Q430" s="164">
        <v>0</v>
      </c>
      <c r="R430" s="164">
        <f>Q430*H430</f>
        <v>0</v>
      </c>
      <c r="S430" s="164">
        <v>0</v>
      </c>
      <c r="T430" s="165">
        <f>S430*H430</f>
        <v>0</v>
      </c>
      <c r="AR430" s="166" t="s">
        <v>183</v>
      </c>
      <c r="AT430" s="166" t="s">
        <v>178</v>
      </c>
      <c r="AU430" s="166" t="s">
        <v>195</v>
      </c>
      <c r="AY430" s="92" t="s">
        <v>176</v>
      </c>
      <c r="BE430" s="167">
        <f>IF(N430="základní",J430,0)</f>
        <v>0</v>
      </c>
      <c r="BF430" s="167">
        <f>IF(N430="snížená",J430,0)</f>
        <v>0</v>
      </c>
      <c r="BG430" s="167">
        <f>IF(N430="zákl. přenesená",J430,0)</f>
        <v>0</v>
      </c>
      <c r="BH430" s="167">
        <f>IF(N430="sníž. přenesená",J430,0)</f>
        <v>0</v>
      </c>
      <c r="BI430" s="167">
        <f>IF(N430="nulová",J430,0)</f>
        <v>0</v>
      </c>
      <c r="BJ430" s="92" t="s">
        <v>15</v>
      </c>
      <c r="BK430" s="167">
        <f>ROUND(I430*H430,2)</f>
        <v>0</v>
      </c>
      <c r="BL430" s="92" t="s">
        <v>183</v>
      </c>
      <c r="BM430" s="166" t="s">
        <v>4293</v>
      </c>
    </row>
    <row r="431" spans="2:63" s="151" customFormat="1" ht="20.85" customHeight="1">
      <c r="B431" s="152"/>
      <c r="D431" s="153" t="s">
        <v>70</v>
      </c>
      <c r="E431" s="161" t="s">
        <v>434</v>
      </c>
      <c r="F431" s="161" t="s">
        <v>3831</v>
      </c>
      <c r="I431" s="3"/>
      <c r="J431" s="162">
        <f>BK431</f>
        <v>0</v>
      </c>
      <c r="L431" s="152"/>
      <c r="M431" s="156"/>
      <c r="P431" s="157">
        <f>SUM(P432:P435)</f>
        <v>0</v>
      </c>
      <c r="R431" s="157">
        <f>SUM(R432:R435)</f>
        <v>0</v>
      </c>
      <c r="T431" s="158">
        <f>SUM(T432:T435)</f>
        <v>0</v>
      </c>
      <c r="AR431" s="153" t="s">
        <v>15</v>
      </c>
      <c r="AT431" s="159" t="s">
        <v>70</v>
      </c>
      <c r="AU431" s="159" t="s">
        <v>79</v>
      </c>
      <c r="AY431" s="153" t="s">
        <v>176</v>
      </c>
      <c r="BK431" s="160">
        <f>SUM(BK432:BK435)</f>
        <v>0</v>
      </c>
    </row>
    <row r="432" spans="2:65" s="99" customFormat="1" ht="16.5" customHeight="1">
      <c r="B432" s="100"/>
      <c r="C432" s="206" t="s">
        <v>1865</v>
      </c>
      <c r="D432" s="206" t="s">
        <v>178</v>
      </c>
      <c r="E432" s="207" t="s">
        <v>3838</v>
      </c>
      <c r="F432" s="208" t="s">
        <v>3839</v>
      </c>
      <c r="G432" s="209" t="s">
        <v>2597</v>
      </c>
      <c r="H432" s="210">
        <v>6</v>
      </c>
      <c r="I432" s="4"/>
      <c r="J432" s="211">
        <f>ROUND(I432*H432,2)</f>
        <v>0</v>
      </c>
      <c r="K432" s="208" t="s">
        <v>3</v>
      </c>
      <c r="L432" s="100"/>
      <c r="M432" s="212" t="s">
        <v>3</v>
      </c>
      <c r="N432" s="163" t="s">
        <v>42</v>
      </c>
      <c r="P432" s="164">
        <f>O432*H432</f>
        <v>0</v>
      </c>
      <c r="Q432" s="164">
        <v>0</v>
      </c>
      <c r="R432" s="164">
        <f>Q432*H432</f>
        <v>0</v>
      </c>
      <c r="S432" s="164">
        <v>0</v>
      </c>
      <c r="T432" s="165">
        <f>S432*H432</f>
        <v>0</v>
      </c>
      <c r="AR432" s="166" t="s">
        <v>183</v>
      </c>
      <c r="AT432" s="166" t="s">
        <v>178</v>
      </c>
      <c r="AU432" s="166" t="s">
        <v>195</v>
      </c>
      <c r="AY432" s="92" t="s">
        <v>176</v>
      </c>
      <c r="BE432" s="167">
        <f>IF(N432="základní",J432,0)</f>
        <v>0</v>
      </c>
      <c r="BF432" s="167">
        <f>IF(N432="snížená",J432,0)</f>
        <v>0</v>
      </c>
      <c r="BG432" s="167">
        <f>IF(N432="zákl. přenesená",J432,0)</f>
        <v>0</v>
      </c>
      <c r="BH432" s="167">
        <f>IF(N432="sníž. přenesená",J432,0)</f>
        <v>0</v>
      </c>
      <c r="BI432" s="167">
        <f>IF(N432="nulová",J432,0)</f>
        <v>0</v>
      </c>
      <c r="BJ432" s="92" t="s">
        <v>15</v>
      </c>
      <c r="BK432" s="167">
        <f>ROUND(I432*H432,2)</f>
        <v>0</v>
      </c>
      <c r="BL432" s="92" t="s">
        <v>183</v>
      </c>
      <c r="BM432" s="166" t="s">
        <v>4294</v>
      </c>
    </row>
    <row r="433" spans="2:65" s="99" customFormat="1" ht="16.5" customHeight="1">
      <c r="B433" s="100"/>
      <c r="C433" s="206" t="s">
        <v>1869</v>
      </c>
      <c r="D433" s="206" t="s">
        <v>178</v>
      </c>
      <c r="E433" s="207" t="s">
        <v>4295</v>
      </c>
      <c r="F433" s="208" t="s">
        <v>2898</v>
      </c>
      <c r="G433" s="209" t="s">
        <v>2707</v>
      </c>
      <c r="H433" s="210">
        <v>1</v>
      </c>
      <c r="I433" s="4"/>
      <c r="J433" s="211">
        <f>ROUND(I433*H433,2)</f>
        <v>0</v>
      </c>
      <c r="K433" s="208" t="s">
        <v>3</v>
      </c>
      <c r="L433" s="100"/>
      <c r="M433" s="212" t="s">
        <v>3</v>
      </c>
      <c r="N433" s="163" t="s">
        <v>42</v>
      </c>
      <c r="P433" s="164">
        <f>O433*H433</f>
        <v>0</v>
      </c>
      <c r="Q433" s="164">
        <v>0</v>
      </c>
      <c r="R433" s="164">
        <f>Q433*H433</f>
        <v>0</v>
      </c>
      <c r="S433" s="164">
        <v>0</v>
      </c>
      <c r="T433" s="165">
        <f>S433*H433</f>
        <v>0</v>
      </c>
      <c r="AR433" s="166" t="s">
        <v>183</v>
      </c>
      <c r="AT433" s="166" t="s">
        <v>178</v>
      </c>
      <c r="AU433" s="166" t="s">
        <v>195</v>
      </c>
      <c r="AY433" s="92" t="s">
        <v>176</v>
      </c>
      <c r="BE433" s="167">
        <f>IF(N433="základní",J433,0)</f>
        <v>0</v>
      </c>
      <c r="BF433" s="167">
        <f>IF(N433="snížená",J433,0)</f>
        <v>0</v>
      </c>
      <c r="BG433" s="167">
        <f>IF(N433="zákl. přenesená",J433,0)</f>
        <v>0</v>
      </c>
      <c r="BH433" s="167">
        <f>IF(N433="sníž. přenesená",J433,0)</f>
        <v>0</v>
      </c>
      <c r="BI433" s="167">
        <f>IF(N433="nulová",J433,0)</f>
        <v>0</v>
      </c>
      <c r="BJ433" s="92" t="s">
        <v>15</v>
      </c>
      <c r="BK433" s="167">
        <f>ROUND(I433*H433,2)</f>
        <v>0</v>
      </c>
      <c r="BL433" s="92" t="s">
        <v>183</v>
      </c>
      <c r="BM433" s="166" t="s">
        <v>4296</v>
      </c>
    </row>
    <row r="434" spans="2:65" s="99" customFormat="1" ht="16.5" customHeight="1">
      <c r="B434" s="100"/>
      <c r="C434" s="206" t="s">
        <v>1873</v>
      </c>
      <c r="D434" s="206" t="s">
        <v>178</v>
      </c>
      <c r="E434" s="207" t="s">
        <v>4297</v>
      </c>
      <c r="F434" s="208" t="s">
        <v>3857</v>
      </c>
      <c r="G434" s="209" t="s">
        <v>437</v>
      </c>
      <c r="H434" s="210">
        <v>1</v>
      </c>
      <c r="I434" s="4"/>
      <c r="J434" s="211">
        <f>ROUND(I434*H434,2)</f>
        <v>0</v>
      </c>
      <c r="K434" s="208" t="s">
        <v>3</v>
      </c>
      <c r="L434" s="100"/>
      <c r="M434" s="212" t="s">
        <v>3</v>
      </c>
      <c r="N434" s="163" t="s">
        <v>42</v>
      </c>
      <c r="P434" s="164">
        <f>O434*H434</f>
        <v>0</v>
      </c>
      <c r="Q434" s="164">
        <v>0</v>
      </c>
      <c r="R434" s="164">
        <f>Q434*H434</f>
        <v>0</v>
      </c>
      <c r="S434" s="164">
        <v>0</v>
      </c>
      <c r="T434" s="165">
        <f>S434*H434</f>
        <v>0</v>
      </c>
      <c r="AR434" s="166" t="s">
        <v>183</v>
      </c>
      <c r="AT434" s="166" t="s">
        <v>178</v>
      </c>
      <c r="AU434" s="166" t="s">
        <v>195</v>
      </c>
      <c r="AY434" s="92" t="s">
        <v>176</v>
      </c>
      <c r="BE434" s="167">
        <f>IF(N434="základní",J434,0)</f>
        <v>0</v>
      </c>
      <c r="BF434" s="167">
        <f>IF(N434="snížená",J434,0)</f>
        <v>0</v>
      </c>
      <c r="BG434" s="167">
        <f>IF(N434="zákl. přenesená",J434,0)</f>
        <v>0</v>
      </c>
      <c r="BH434" s="167">
        <f>IF(N434="sníž. přenesená",J434,0)</f>
        <v>0</v>
      </c>
      <c r="BI434" s="167">
        <f>IF(N434="nulová",J434,0)</f>
        <v>0</v>
      </c>
      <c r="BJ434" s="92" t="s">
        <v>15</v>
      </c>
      <c r="BK434" s="167">
        <f>ROUND(I434*H434,2)</f>
        <v>0</v>
      </c>
      <c r="BL434" s="92" t="s">
        <v>183</v>
      </c>
      <c r="BM434" s="166" t="s">
        <v>4298</v>
      </c>
    </row>
    <row r="435" spans="2:65" s="99" customFormat="1" ht="16.5" customHeight="1">
      <c r="B435" s="100"/>
      <c r="C435" s="206" t="s">
        <v>1877</v>
      </c>
      <c r="D435" s="206" t="s">
        <v>178</v>
      </c>
      <c r="E435" s="207" t="s">
        <v>4299</v>
      </c>
      <c r="F435" s="208" t="s">
        <v>3860</v>
      </c>
      <c r="G435" s="209" t="s">
        <v>437</v>
      </c>
      <c r="H435" s="210">
        <v>1</v>
      </c>
      <c r="I435" s="4"/>
      <c r="J435" s="211">
        <f>ROUND(I435*H435,2)</f>
        <v>0</v>
      </c>
      <c r="K435" s="208" t="s">
        <v>3</v>
      </c>
      <c r="L435" s="100"/>
      <c r="M435" s="212" t="s">
        <v>3</v>
      </c>
      <c r="N435" s="163" t="s">
        <v>42</v>
      </c>
      <c r="P435" s="164">
        <f>O435*H435</f>
        <v>0</v>
      </c>
      <c r="Q435" s="164">
        <v>0</v>
      </c>
      <c r="R435" s="164">
        <f>Q435*H435</f>
        <v>0</v>
      </c>
      <c r="S435" s="164">
        <v>0</v>
      </c>
      <c r="T435" s="165">
        <f>S435*H435</f>
        <v>0</v>
      </c>
      <c r="AR435" s="166" t="s">
        <v>183</v>
      </c>
      <c r="AT435" s="166" t="s">
        <v>178</v>
      </c>
      <c r="AU435" s="166" t="s">
        <v>195</v>
      </c>
      <c r="AY435" s="92" t="s">
        <v>176</v>
      </c>
      <c r="BE435" s="167">
        <f>IF(N435="základní",J435,0)</f>
        <v>0</v>
      </c>
      <c r="BF435" s="167">
        <f>IF(N435="snížená",J435,0)</f>
        <v>0</v>
      </c>
      <c r="BG435" s="167">
        <f>IF(N435="zákl. přenesená",J435,0)</f>
        <v>0</v>
      </c>
      <c r="BH435" s="167">
        <f>IF(N435="sníž. přenesená",J435,0)</f>
        <v>0</v>
      </c>
      <c r="BI435" s="167">
        <f>IF(N435="nulová",J435,0)</f>
        <v>0</v>
      </c>
      <c r="BJ435" s="92" t="s">
        <v>15</v>
      </c>
      <c r="BK435" s="167">
        <f>ROUND(I435*H435,2)</f>
        <v>0</v>
      </c>
      <c r="BL435" s="92" t="s">
        <v>183</v>
      </c>
      <c r="BM435" s="166" t="s">
        <v>4300</v>
      </c>
    </row>
    <row r="436" spans="2:63" s="151" customFormat="1" ht="22.9" customHeight="1">
      <c r="B436" s="152"/>
      <c r="D436" s="153" t="s">
        <v>70</v>
      </c>
      <c r="E436" s="161" t="s">
        <v>183</v>
      </c>
      <c r="F436" s="161" t="s">
        <v>4301</v>
      </c>
      <c r="I436" s="3"/>
      <c r="J436" s="162">
        <f>BK436</f>
        <v>0</v>
      </c>
      <c r="L436" s="152"/>
      <c r="M436" s="156"/>
      <c r="P436" s="157">
        <f>P437+P444+P451+P454+P457+P468+P483</f>
        <v>0</v>
      </c>
      <c r="R436" s="157">
        <f>R437+R444+R451+R454+R457+R468+R483</f>
        <v>0</v>
      </c>
      <c r="T436" s="158">
        <f>T437+T444+T451+T454+T457+T468+T483</f>
        <v>0</v>
      </c>
      <c r="AR436" s="153" t="s">
        <v>15</v>
      </c>
      <c r="AT436" s="159" t="s">
        <v>70</v>
      </c>
      <c r="AU436" s="159" t="s">
        <v>15</v>
      </c>
      <c r="AY436" s="153" t="s">
        <v>176</v>
      </c>
      <c r="BK436" s="160">
        <f>BK437+BK444+BK451+BK454+BK457+BK468+BK483</f>
        <v>0</v>
      </c>
    </row>
    <row r="437" spans="2:63" s="151" customFormat="1" ht="20.85" customHeight="1">
      <c r="B437" s="152"/>
      <c r="D437" s="153" t="s">
        <v>70</v>
      </c>
      <c r="E437" s="161" t="s">
        <v>467</v>
      </c>
      <c r="F437" s="161" t="s">
        <v>3681</v>
      </c>
      <c r="I437" s="3"/>
      <c r="J437" s="162">
        <f>BK437</f>
        <v>0</v>
      </c>
      <c r="L437" s="152"/>
      <c r="M437" s="156"/>
      <c r="P437" s="157">
        <f>SUM(P438:P443)</f>
        <v>0</v>
      </c>
      <c r="R437" s="157">
        <f>SUM(R438:R443)</f>
        <v>0</v>
      </c>
      <c r="T437" s="158">
        <f>SUM(T438:T443)</f>
        <v>0</v>
      </c>
      <c r="AR437" s="153" t="s">
        <v>15</v>
      </c>
      <c r="AT437" s="159" t="s">
        <v>70</v>
      </c>
      <c r="AU437" s="159" t="s">
        <v>79</v>
      </c>
      <c r="AY437" s="153" t="s">
        <v>176</v>
      </c>
      <c r="BK437" s="160">
        <f>SUM(BK438:BK443)</f>
        <v>0</v>
      </c>
    </row>
    <row r="438" spans="2:65" s="99" customFormat="1" ht="16.5" customHeight="1">
      <c r="B438" s="100"/>
      <c r="C438" s="206" t="s">
        <v>1881</v>
      </c>
      <c r="D438" s="206" t="s">
        <v>178</v>
      </c>
      <c r="E438" s="207" t="s">
        <v>4302</v>
      </c>
      <c r="F438" s="208" t="s">
        <v>4303</v>
      </c>
      <c r="G438" s="209" t="s">
        <v>2707</v>
      </c>
      <c r="H438" s="210">
        <v>3</v>
      </c>
      <c r="I438" s="4"/>
      <c r="J438" s="211">
        <f aca="true" t="shared" si="150" ref="J438:J443">ROUND(I438*H438,2)</f>
        <v>0</v>
      </c>
      <c r="K438" s="208" t="s">
        <v>3</v>
      </c>
      <c r="L438" s="100"/>
      <c r="M438" s="212" t="s">
        <v>3</v>
      </c>
      <c r="N438" s="163" t="s">
        <v>42</v>
      </c>
      <c r="P438" s="164">
        <f aca="true" t="shared" si="151" ref="P438:P443">O438*H438</f>
        <v>0</v>
      </c>
      <c r="Q438" s="164">
        <v>0</v>
      </c>
      <c r="R438" s="164">
        <f aca="true" t="shared" si="152" ref="R438:R443">Q438*H438</f>
        <v>0</v>
      </c>
      <c r="S438" s="164">
        <v>0</v>
      </c>
      <c r="T438" s="165">
        <f aca="true" t="shared" si="153" ref="T438:T443">S438*H438</f>
        <v>0</v>
      </c>
      <c r="AR438" s="166" t="s">
        <v>183</v>
      </c>
      <c r="AT438" s="166" t="s">
        <v>178</v>
      </c>
      <c r="AU438" s="166" t="s">
        <v>195</v>
      </c>
      <c r="AY438" s="92" t="s">
        <v>176</v>
      </c>
      <c r="BE438" s="167">
        <f aca="true" t="shared" si="154" ref="BE438:BE443">IF(N438="základní",J438,0)</f>
        <v>0</v>
      </c>
      <c r="BF438" s="167">
        <f aca="true" t="shared" si="155" ref="BF438:BF443">IF(N438="snížená",J438,0)</f>
        <v>0</v>
      </c>
      <c r="BG438" s="167">
        <f aca="true" t="shared" si="156" ref="BG438:BG443">IF(N438="zákl. přenesená",J438,0)</f>
        <v>0</v>
      </c>
      <c r="BH438" s="167">
        <f aca="true" t="shared" si="157" ref="BH438:BH443">IF(N438="sníž. přenesená",J438,0)</f>
        <v>0</v>
      </c>
      <c r="BI438" s="167">
        <f aca="true" t="shared" si="158" ref="BI438:BI443">IF(N438="nulová",J438,0)</f>
        <v>0</v>
      </c>
      <c r="BJ438" s="92" t="s">
        <v>15</v>
      </c>
      <c r="BK438" s="167">
        <f aca="true" t="shared" si="159" ref="BK438:BK443">ROUND(I438*H438,2)</f>
        <v>0</v>
      </c>
      <c r="BL438" s="92" t="s">
        <v>183</v>
      </c>
      <c r="BM438" s="166" t="s">
        <v>4304</v>
      </c>
    </row>
    <row r="439" spans="2:65" s="99" customFormat="1" ht="24.2" customHeight="1">
      <c r="B439" s="100"/>
      <c r="C439" s="206" t="s">
        <v>1885</v>
      </c>
      <c r="D439" s="206" t="s">
        <v>178</v>
      </c>
      <c r="E439" s="207" t="s">
        <v>4305</v>
      </c>
      <c r="F439" s="208" t="s">
        <v>4306</v>
      </c>
      <c r="G439" s="209" t="s">
        <v>2707</v>
      </c>
      <c r="H439" s="210">
        <v>0</v>
      </c>
      <c r="I439" s="4"/>
      <c r="J439" s="211">
        <f t="shared" si="150"/>
        <v>0</v>
      </c>
      <c r="K439" s="208" t="s">
        <v>3</v>
      </c>
      <c r="L439" s="100"/>
      <c r="M439" s="212" t="s">
        <v>3</v>
      </c>
      <c r="N439" s="163" t="s">
        <v>42</v>
      </c>
      <c r="P439" s="164">
        <f t="shared" si="151"/>
        <v>0</v>
      </c>
      <c r="Q439" s="164">
        <v>0</v>
      </c>
      <c r="R439" s="164">
        <f t="shared" si="152"/>
        <v>0</v>
      </c>
      <c r="S439" s="164">
        <v>0</v>
      </c>
      <c r="T439" s="165">
        <f t="shared" si="153"/>
        <v>0</v>
      </c>
      <c r="AR439" s="166" t="s">
        <v>183</v>
      </c>
      <c r="AT439" s="166" t="s">
        <v>178</v>
      </c>
      <c r="AU439" s="166" t="s">
        <v>195</v>
      </c>
      <c r="AY439" s="92" t="s">
        <v>176</v>
      </c>
      <c r="BE439" s="167">
        <f t="shared" si="154"/>
        <v>0</v>
      </c>
      <c r="BF439" s="167">
        <f t="shared" si="155"/>
        <v>0</v>
      </c>
      <c r="BG439" s="167">
        <f t="shared" si="156"/>
        <v>0</v>
      </c>
      <c r="BH439" s="167">
        <f t="shared" si="157"/>
        <v>0</v>
      </c>
      <c r="BI439" s="167">
        <f t="shared" si="158"/>
        <v>0</v>
      </c>
      <c r="BJ439" s="92" t="s">
        <v>15</v>
      </c>
      <c r="BK439" s="167">
        <f t="shared" si="159"/>
        <v>0</v>
      </c>
      <c r="BL439" s="92" t="s">
        <v>183</v>
      </c>
      <c r="BM439" s="166" t="s">
        <v>4307</v>
      </c>
    </row>
    <row r="440" spans="2:65" s="99" customFormat="1" ht="45" customHeight="1">
      <c r="B440" s="100"/>
      <c r="C440" s="206" t="s">
        <v>1889</v>
      </c>
      <c r="D440" s="206" t="s">
        <v>178</v>
      </c>
      <c r="E440" s="207" t="s">
        <v>4308</v>
      </c>
      <c r="F440" s="208" t="s">
        <v>4309</v>
      </c>
      <c r="G440" s="209" t="s">
        <v>2707</v>
      </c>
      <c r="H440" s="210">
        <v>0</v>
      </c>
      <c r="I440" s="4"/>
      <c r="J440" s="211">
        <f t="shared" si="150"/>
        <v>0</v>
      </c>
      <c r="K440" s="208" t="s">
        <v>3</v>
      </c>
      <c r="L440" s="100"/>
      <c r="M440" s="212" t="s">
        <v>3</v>
      </c>
      <c r="N440" s="163" t="s">
        <v>42</v>
      </c>
      <c r="P440" s="164">
        <f t="shared" si="151"/>
        <v>0</v>
      </c>
      <c r="Q440" s="164">
        <v>0</v>
      </c>
      <c r="R440" s="164">
        <f t="shared" si="152"/>
        <v>0</v>
      </c>
      <c r="S440" s="164">
        <v>0</v>
      </c>
      <c r="T440" s="165">
        <f t="shared" si="153"/>
        <v>0</v>
      </c>
      <c r="AR440" s="166" t="s">
        <v>183</v>
      </c>
      <c r="AT440" s="166" t="s">
        <v>178</v>
      </c>
      <c r="AU440" s="166" t="s">
        <v>195</v>
      </c>
      <c r="AY440" s="92" t="s">
        <v>176</v>
      </c>
      <c r="BE440" s="167">
        <f t="shared" si="154"/>
        <v>0</v>
      </c>
      <c r="BF440" s="167">
        <f t="shared" si="155"/>
        <v>0</v>
      </c>
      <c r="BG440" s="167">
        <f t="shared" si="156"/>
        <v>0</v>
      </c>
      <c r="BH440" s="167">
        <f t="shared" si="157"/>
        <v>0</v>
      </c>
      <c r="BI440" s="167">
        <f t="shared" si="158"/>
        <v>0</v>
      </c>
      <c r="BJ440" s="92" t="s">
        <v>15</v>
      </c>
      <c r="BK440" s="167">
        <f t="shared" si="159"/>
        <v>0</v>
      </c>
      <c r="BL440" s="92" t="s">
        <v>183</v>
      </c>
      <c r="BM440" s="166" t="s">
        <v>4310</v>
      </c>
    </row>
    <row r="441" spans="2:65" s="99" customFormat="1" ht="16.5" customHeight="1">
      <c r="B441" s="100"/>
      <c r="C441" s="206" t="s">
        <v>1893</v>
      </c>
      <c r="D441" s="206" t="s">
        <v>178</v>
      </c>
      <c r="E441" s="207" t="s">
        <v>4311</v>
      </c>
      <c r="F441" s="208" t="s">
        <v>4312</v>
      </c>
      <c r="G441" s="209" t="s">
        <v>2707</v>
      </c>
      <c r="H441" s="210">
        <v>1</v>
      </c>
      <c r="I441" s="4"/>
      <c r="J441" s="211">
        <f t="shared" si="150"/>
        <v>0</v>
      </c>
      <c r="K441" s="208" t="s">
        <v>3</v>
      </c>
      <c r="L441" s="100"/>
      <c r="M441" s="212" t="s">
        <v>3</v>
      </c>
      <c r="N441" s="163" t="s">
        <v>42</v>
      </c>
      <c r="P441" s="164">
        <f t="shared" si="151"/>
        <v>0</v>
      </c>
      <c r="Q441" s="164">
        <v>0</v>
      </c>
      <c r="R441" s="164">
        <f t="shared" si="152"/>
        <v>0</v>
      </c>
      <c r="S441" s="164">
        <v>0</v>
      </c>
      <c r="T441" s="165">
        <f t="shared" si="153"/>
        <v>0</v>
      </c>
      <c r="AR441" s="166" t="s">
        <v>183</v>
      </c>
      <c r="AT441" s="166" t="s">
        <v>178</v>
      </c>
      <c r="AU441" s="166" t="s">
        <v>195</v>
      </c>
      <c r="AY441" s="92" t="s">
        <v>176</v>
      </c>
      <c r="BE441" s="167">
        <f t="shared" si="154"/>
        <v>0</v>
      </c>
      <c r="BF441" s="167">
        <f t="shared" si="155"/>
        <v>0</v>
      </c>
      <c r="BG441" s="167">
        <f t="shared" si="156"/>
        <v>0</v>
      </c>
      <c r="BH441" s="167">
        <f t="shared" si="157"/>
        <v>0</v>
      </c>
      <c r="BI441" s="167">
        <f t="shared" si="158"/>
        <v>0</v>
      </c>
      <c r="BJ441" s="92" t="s">
        <v>15</v>
      </c>
      <c r="BK441" s="167">
        <f t="shared" si="159"/>
        <v>0</v>
      </c>
      <c r="BL441" s="92" t="s">
        <v>183</v>
      </c>
      <c r="BM441" s="166" t="s">
        <v>4313</v>
      </c>
    </row>
    <row r="442" spans="2:65" s="99" customFormat="1" ht="16.5" customHeight="1">
      <c r="B442" s="100"/>
      <c r="C442" s="206" t="s">
        <v>1897</v>
      </c>
      <c r="D442" s="206" t="s">
        <v>178</v>
      </c>
      <c r="E442" s="207" t="s">
        <v>4053</v>
      </c>
      <c r="F442" s="208" t="s">
        <v>4054</v>
      </c>
      <c r="G442" s="209" t="s">
        <v>2707</v>
      </c>
      <c r="H442" s="210">
        <v>6</v>
      </c>
      <c r="I442" s="4"/>
      <c r="J442" s="211">
        <f t="shared" si="150"/>
        <v>0</v>
      </c>
      <c r="K442" s="208" t="s">
        <v>3</v>
      </c>
      <c r="L442" s="100"/>
      <c r="M442" s="212" t="s">
        <v>3</v>
      </c>
      <c r="N442" s="163" t="s">
        <v>42</v>
      </c>
      <c r="P442" s="164">
        <f t="shared" si="151"/>
        <v>0</v>
      </c>
      <c r="Q442" s="164">
        <v>0</v>
      </c>
      <c r="R442" s="164">
        <f t="shared" si="152"/>
        <v>0</v>
      </c>
      <c r="S442" s="164">
        <v>0</v>
      </c>
      <c r="T442" s="165">
        <f t="shared" si="153"/>
        <v>0</v>
      </c>
      <c r="AR442" s="166" t="s">
        <v>183</v>
      </c>
      <c r="AT442" s="166" t="s">
        <v>178</v>
      </c>
      <c r="AU442" s="166" t="s">
        <v>195</v>
      </c>
      <c r="AY442" s="92" t="s">
        <v>176</v>
      </c>
      <c r="BE442" s="167">
        <f t="shared" si="154"/>
        <v>0</v>
      </c>
      <c r="BF442" s="167">
        <f t="shared" si="155"/>
        <v>0</v>
      </c>
      <c r="BG442" s="167">
        <f t="shared" si="156"/>
        <v>0</v>
      </c>
      <c r="BH442" s="167">
        <f t="shared" si="157"/>
        <v>0</v>
      </c>
      <c r="BI442" s="167">
        <f t="shared" si="158"/>
        <v>0</v>
      </c>
      <c r="BJ442" s="92" t="s">
        <v>15</v>
      </c>
      <c r="BK442" s="167">
        <f t="shared" si="159"/>
        <v>0</v>
      </c>
      <c r="BL442" s="92" t="s">
        <v>183</v>
      </c>
      <c r="BM442" s="166" t="s">
        <v>4314</v>
      </c>
    </row>
    <row r="443" spans="2:65" s="99" customFormat="1" ht="16.5" customHeight="1">
      <c r="B443" s="100"/>
      <c r="C443" s="206" t="s">
        <v>1901</v>
      </c>
      <c r="D443" s="206" t="s">
        <v>178</v>
      </c>
      <c r="E443" s="207" t="s">
        <v>4315</v>
      </c>
      <c r="F443" s="208" t="s">
        <v>4316</v>
      </c>
      <c r="G443" s="209" t="s">
        <v>3737</v>
      </c>
      <c r="H443" s="210">
        <v>0.4</v>
      </c>
      <c r="I443" s="4"/>
      <c r="J443" s="211">
        <f t="shared" si="150"/>
        <v>0</v>
      </c>
      <c r="K443" s="208" t="s">
        <v>3</v>
      </c>
      <c r="L443" s="100"/>
      <c r="M443" s="212" t="s">
        <v>3</v>
      </c>
      <c r="N443" s="163" t="s">
        <v>42</v>
      </c>
      <c r="P443" s="164">
        <f t="shared" si="151"/>
        <v>0</v>
      </c>
      <c r="Q443" s="164">
        <v>0</v>
      </c>
      <c r="R443" s="164">
        <f t="shared" si="152"/>
        <v>0</v>
      </c>
      <c r="S443" s="164">
        <v>0</v>
      </c>
      <c r="T443" s="165">
        <f t="shared" si="153"/>
        <v>0</v>
      </c>
      <c r="AR443" s="166" t="s">
        <v>183</v>
      </c>
      <c r="AT443" s="166" t="s">
        <v>178</v>
      </c>
      <c r="AU443" s="166" t="s">
        <v>195</v>
      </c>
      <c r="AY443" s="92" t="s">
        <v>176</v>
      </c>
      <c r="BE443" s="167">
        <f t="shared" si="154"/>
        <v>0</v>
      </c>
      <c r="BF443" s="167">
        <f t="shared" si="155"/>
        <v>0</v>
      </c>
      <c r="BG443" s="167">
        <f t="shared" si="156"/>
        <v>0</v>
      </c>
      <c r="BH443" s="167">
        <f t="shared" si="157"/>
        <v>0</v>
      </c>
      <c r="BI443" s="167">
        <f t="shared" si="158"/>
        <v>0</v>
      </c>
      <c r="BJ443" s="92" t="s">
        <v>15</v>
      </c>
      <c r="BK443" s="167">
        <f t="shared" si="159"/>
        <v>0</v>
      </c>
      <c r="BL443" s="92" t="s">
        <v>183</v>
      </c>
      <c r="BM443" s="166" t="s">
        <v>4317</v>
      </c>
    </row>
    <row r="444" spans="2:63" s="151" customFormat="1" ht="20.85" customHeight="1">
      <c r="B444" s="152"/>
      <c r="D444" s="153" t="s">
        <v>70</v>
      </c>
      <c r="E444" s="161" t="s">
        <v>474</v>
      </c>
      <c r="F444" s="161" t="s">
        <v>3728</v>
      </c>
      <c r="I444" s="3"/>
      <c r="J444" s="162">
        <f>BK444</f>
        <v>0</v>
      </c>
      <c r="L444" s="152"/>
      <c r="M444" s="156"/>
      <c r="P444" s="157">
        <f>SUM(P445:P450)</f>
        <v>0</v>
      </c>
      <c r="R444" s="157">
        <f>SUM(R445:R450)</f>
        <v>0</v>
      </c>
      <c r="T444" s="158">
        <f>SUM(T445:T450)</f>
        <v>0</v>
      </c>
      <c r="AR444" s="153" t="s">
        <v>15</v>
      </c>
      <c r="AT444" s="159" t="s">
        <v>70</v>
      </c>
      <c r="AU444" s="159" t="s">
        <v>79</v>
      </c>
      <c r="AY444" s="153" t="s">
        <v>176</v>
      </c>
      <c r="BK444" s="160">
        <f>SUM(BK445:BK450)</f>
        <v>0</v>
      </c>
    </row>
    <row r="445" spans="2:65" s="99" customFormat="1" ht="16.5" customHeight="1">
      <c r="B445" s="100"/>
      <c r="C445" s="206" t="s">
        <v>1905</v>
      </c>
      <c r="D445" s="206" t="s">
        <v>178</v>
      </c>
      <c r="E445" s="207" t="s">
        <v>4318</v>
      </c>
      <c r="F445" s="208" t="s">
        <v>4319</v>
      </c>
      <c r="G445" s="209" t="s">
        <v>2707</v>
      </c>
      <c r="H445" s="210">
        <v>3</v>
      </c>
      <c r="I445" s="4"/>
      <c r="J445" s="211">
        <f aca="true" t="shared" si="160" ref="J445:J450">ROUND(I445*H445,2)</f>
        <v>0</v>
      </c>
      <c r="K445" s="208" t="s">
        <v>3</v>
      </c>
      <c r="L445" s="100"/>
      <c r="M445" s="212" t="s">
        <v>3</v>
      </c>
      <c r="N445" s="163" t="s">
        <v>42</v>
      </c>
      <c r="P445" s="164">
        <f aca="true" t="shared" si="161" ref="P445:P450">O445*H445</f>
        <v>0</v>
      </c>
      <c r="Q445" s="164">
        <v>0</v>
      </c>
      <c r="R445" s="164">
        <f aca="true" t="shared" si="162" ref="R445:R450">Q445*H445</f>
        <v>0</v>
      </c>
      <c r="S445" s="164">
        <v>0</v>
      </c>
      <c r="T445" s="165">
        <f aca="true" t="shared" si="163" ref="T445:T450">S445*H445</f>
        <v>0</v>
      </c>
      <c r="AR445" s="166" t="s">
        <v>183</v>
      </c>
      <c r="AT445" s="166" t="s">
        <v>178</v>
      </c>
      <c r="AU445" s="166" t="s">
        <v>195</v>
      </c>
      <c r="AY445" s="92" t="s">
        <v>176</v>
      </c>
      <c r="BE445" s="167">
        <f aca="true" t="shared" si="164" ref="BE445:BE450">IF(N445="základní",J445,0)</f>
        <v>0</v>
      </c>
      <c r="BF445" s="167">
        <f aca="true" t="shared" si="165" ref="BF445:BF450">IF(N445="snížená",J445,0)</f>
        <v>0</v>
      </c>
      <c r="BG445" s="167">
        <f aca="true" t="shared" si="166" ref="BG445:BG450">IF(N445="zákl. přenesená",J445,0)</f>
        <v>0</v>
      </c>
      <c r="BH445" s="167">
        <f aca="true" t="shared" si="167" ref="BH445:BH450">IF(N445="sníž. přenesená",J445,0)</f>
        <v>0</v>
      </c>
      <c r="BI445" s="167">
        <f aca="true" t="shared" si="168" ref="BI445:BI450">IF(N445="nulová",J445,0)</f>
        <v>0</v>
      </c>
      <c r="BJ445" s="92" t="s">
        <v>15</v>
      </c>
      <c r="BK445" s="167">
        <f aca="true" t="shared" si="169" ref="BK445:BK450">ROUND(I445*H445,2)</f>
        <v>0</v>
      </c>
      <c r="BL445" s="92" t="s">
        <v>183</v>
      </c>
      <c r="BM445" s="166" t="s">
        <v>4320</v>
      </c>
    </row>
    <row r="446" spans="2:65" s="99" customFormat="1" ht="16.5" customHeight="1">
      <c r="B446" s="100"/>
      <c r="C446" s="206" t="s">
        <v>1909</v>
      </c>
      <c r="D446" s="206" t="s">
        <v>178</v>
      </c>
      <c r="E446" s="207" t="s">
        <v>4318</v>
      </c>
      <c r="F446" s="208" t="s">
        <v>4319</v>
      </c>
      <c r="G446" s="209" t="s">
        <v>2707</v>
      </c>
      <c r="H446" s="210">
        <v>0</v>
      </c>
      <c r="I446" s="4"/>
      <c r="J446" s="211">
        <f t="shared" si="160"/>
        <v>0</v>
      </c>
      <c r="K446" s="208" t="s">
        <v>3</v>
      </c>
      <c r="L446" s="100"/>
      <c r="M446" s="212" t="s">
        <v>3</v>
      </c>
      <c r="N446" s="163" t="s">
        <v>42</v>
      </c>
      <c r="P446" s="164">
        <f t="shared" si="161"/>
        <v>0</v>
      </c>
      <c r="Q446" s="164">
        <v>0</v>
      </c>
      <c r="R446" s="164">
        <f t="shared" si="162"/>
        <v>0</v>
      </c>
      <c r="S446" s="164">
        <v>0</v>
      </c>
      <c r="T446" s="165">
        <f t="shared" si="163"/>
        <v>0</v>
      </c>
      <c r="AR446" s="166" t="s">
        <v>183</v>
      </c>
      <c r="AT446" s="166" t="s">
        <v>178</v>
      </c>
      <c r="AU446" s="166" t="s">
        <v>195</v>
      </c>
      <c r="AY446" s="92" t="s">
        <v>176</v>
      </c>
      <c r="BE446" s="167">
        <f t="shared" si="164"/>
        <v>0</v>
      </c>
      <c r="BF446" s="167">
        <f t="shared" si="165"/>
        <v>0</v>
      </c>
      <c r="BG446" s="167">
        <f t="shared" si="166"/>
        <v>0</v>
      </c>
      <c r="BH446" s="167">
        <f t="shared" si="167"/>
        <v>0</v>
      </c>
      <c r="BI446" s="167">
        <f t="shared" si="168"/>
        <v>0</v>
      </c>
      <c r="BJ446" s="92" t="s">
        <v>15</v>
      </c>
      <c r="BK446" s="167">
        <f t="shared" si="169"/>
        <v>0</v>
      </c>
      <c r="BL446" s="92" t="s">
        <v>183</v>
      </c>
      <c r="BM446" s="166" t="s">
        <v>4321</v>
      </c>
    </row>
    <row r="447" spans="2:65" s="99" customFormat="1" ht="16.5" customHeight="1">
      <c r="B447" s="100"/>
      <c r="C447" s="206" t="s">
        <v>1913</v>
      </c>
      <c r="D447" s="206" t="s">
        <v>178</v>
      </c>
      <c r="E447" s="207" t="s">
        <v>4322</v>
      </c>
      <c r="F447" s="208" t="s">
        <v>4323</v>
      </c>
      <c r="G447" s="209" t="s">
        <v>2707</v>
      </c>
      <c r="H447" s="210">
        <v>1</v>
      </c>
      <c r="I447" s="4"/>
      <c r="J447" s="211">
        <f t="shared" si="160"/>
        <v>0</v>
      </c>
      <c r="K447" s="208" t="s">
        <v>3</v>
      </c>
      <c r="L447" s="100"/>
      <c r="M447" s="212" t="s">
        <v>3</v>
      </c>
      <c r="N447" s="163" t="s">
        <v>42</v>
      </c>
      <c r="P447" s="164">
        <f t="shared" si="161"/>
        <v>0</v>
      </c>
      <c r="Q447" s="164">
        <v>0</v>
      </c>
      <c r="R447" s="164">
        <f t="shared" si="162"/>
        <v>0</v>
      </c>
      <c r="S447" s="164">
        <v>0</v>
      </c>
      <c r="T447" s="165">
        <f t="shared" si="163"/>
        <v>0</v>
      </c>
      <c r="AR447" s="166" t="s">
        <v>183</v>
      </c>
      <c r="AT447" s="166" t="s">
        <v>178</v>
      </c>
      <c r="AU447" s="166" t="s">
        <v>195</v>
      </c>
      <c r="AY447" s="92" t="s">
        <v>176</v>
      </c>
      <c r="BE447" s="167">
        <f t="shared" si="164"/>
        <v>0</v>
      </c>
      <c r="BF447" s="167">
        <f t="shared" si="165"/>
        <v>0</v>
      </c>
      <c r="BG447" s="167">
        <f t="shared" si="166"/>
        <v>0</v>
      </c>
      <c r="BH447" s="167">
        <f t="shared" si="167"/>
        <v>0</v>
      </c>
      <c r="BI447" s="167">
        <f t="shared" si="168"/>
        <v>0</v>
      </c>
      <c r="BJ447" s="92" t="s">
        <v>15</v>
      </c>
      <c r="BK447" s="167">
        <f t="shared" si="169"/>
        <v>0</v>
      </c>
      <c r="BL447" s="92" t="s">
        <v>183</v>
      </c>
      <c r="BM447" s="166" t="s">
        <v>4324</v>
      </c>
    </row>
    <row r="448" spans="2:65" s="99" customFormat="1" ht="21.75" customHeight="1">
      <c r="B448" s="100"/>
      <c r="C448" s="206" t="s">
        <v>1917</v>
      </c>
      <c r="D448" s="206" t="s">
        <v>178</v>
      </c>
      <c r="E448" s="207" t="s">
        <v>4325</v>
      </c>
      <c r="F448" s="208" t="s">
        <v>4326</v>
      </c>
      <c r="G448" s="209" t="s">
        <v>2707</v>
      </c>
      <c r="H448" s="210">
        <v>1</v>
      </c>
      <c r="I448" s="4"/>
      <c r="J448" s="211">
        <f t="shared" si="160"/>
        <v>0</v>
      </c>
      <c r="K448" s="208" t="s">
        <v>3</v>
      </c>
      <c r="L448" s="100"/>
      <c r="M448" s="212" t="s">
        <v>3</v>
      </c>
      <c r="N448" s="163" t="s">
        <v>42</v>
      </c>
      <c r="P448" s="164">
        <f t="shared" si="161"/>
        <v>0</v>
      </c>
      <c r="Q448" s="164">
        <v>0</v>
      </c>
      <c r="R448" s="164">
        <f t="shared" si="162"/>
        <v>0</v>
      </c>
      <c r="S448" s="164">
        <v>0</v>
      </c>
      <c r="T448" s="165">
        <f t="shared" si="163"/>
        <v>0</v>
      </c>
      <c r="AR448" s="166" t="s">
        <v>183</v>
      </c>
      <c r="AT448" s="166" t="s">
        <v>178</v>
      </c>
      <c r="AU448" s="166" t="s">
        <v>195</v>
      </c>
      <c r="AY448" s="92" t="s">
        <v>176</v>
      </c>
      <c r="BE448" s="167">
        <f t="shared" si="164"/>
        <v>0</v>
      </c>
      <c r="BF448" s="167">
        <f t="shared" si="165"/>
        <v>0</v>
      </c>
      <c r="BG448" s="167">
        <f t="shared" si="166"/>
        <v>0</v>
      </c>
      <c r="BH448" s="167">
        <f t="shared" si="167"/>
        <v>0</v>
      </c>
      <c r="BI448" s="167">
        <f t="shared" si="168"/>
        <v>0</v>
      </c>
      <c r="BJ448" s="92" t="s">
        <v>15</v>
      </c>
      <c r="BK448" s="167">
        <f t="shared" si="169"/>
        <v>0</v>
      </c>
      <c r="BL448" s="92" t="s">
        <v>183</v>
      </c>
      <c r="BM448" s="166" t="s">
        <v>4327</v>
      </c>
    </row>
    <row r="449" spans="2:65" s="99" customFormat="1" ht="16.5" customHeight="1">
      <c r="B449" s="100"/>
      <c r="C449" s="206" t="s">
        <v>1921</v>
      </c>
      <c r="D449" s="206" t="s">
        <v>178</v>
      </c>
      <c r="E449" s="207" t="s">
        <v>4328</v>
      </c>
      <c r="F449" s="208" t="s">
        <v>4329</v>
      </c>
      <c r="G449" s="209" t="s">
        <v>2707</v>
      </c>
      <c r="H449" s="210">
        <v>1</v>
      </c>
      <c r="I449" s="4"/>
      <c r="J449" s="211">
        <f t="shared" si="160"/>
        <v>0</v>
      </c>
      <c r="K449" s="208" t="s">
        <v>3</v>
      </c>
      <c r="L449" s="100"/>
      <c r="M449" s="212" t="s">
        <v>3</v>
      </c>
      <c r="N449" s="163" t="s">
        <v>42</v>
      </c>
      <c r="P449" s="164">
        <f t="shared" si="161"/>
        <v>0</v>
      </c>
      <c r="Q449" s="164">
        <v>0</v>
      </c>
      <c r="R449" s="164">
        <f t="shared" si="162"/>
        <v>0</v>
      </c>
      <c r="S449" s="164">
        <v>0</v>
      </c>
      <c r="T449" s="165">
        <f t="shared" si="163"/>
        <v>0</v>
      </c>
      <c r="AR449" s="166" t="s">
        <v>183</v>
      </c>
      <c r="AT449" s="166" t="s">
        <v>178</v>
      </c>
      <c r="AU449" s="166" t="s">
        <v>195</v>
      </c>
      <c r="AY449" s="92" t="s">
        <v>176</v>
      </c>
      <c r="BE449" s="167">
        <f t="shared" si="164"/>
        <v>0</v>
      </c>
      <c r="BF449" s="167">
        <f t="shared" si="165"/>
        <v>0</v>
      </c>
      <c r="BG449" s="167">
        <f t="shared" si="166"/>
        <v>0</v>
      </c>
      <c r="BH449" s="167">
        <f t="shared" si="167"/>
        <v>0</v>
      </c>
      <c r="BI449" s="167">
        <f t="shared" si="168"/>
        <v>0</v>
      </c>
      <c r="BJ449" s="92" t="s">
        <v>15</v>
      </c>
      <c r="BK449" s="167">
        <f t="shared" si="169"/>
        <v>0</v>
      </c>
      <c r="BL449" s="92" t="s">
        <v>183</v>
      </c>
      <c r="BM449" s="166" t="s">
        <v>4330</v>
      </c>
    </row>
    <row r="450" spans="2:65" s="99" customFormat="1" ht="16.5" customHeight="1">
      <c r="B450" s="100"/>
      <c r="C450" s="206" t="s">
        <v>1925</v>
      </c>
      <c r="D450" s="206" t="s">
        <v>178</v>
      </c>
      <c r="E450" s="207" t="s">
        <v>4331</v>
      </c>
      <c r="F450" s="208" t="s">
        <v>4316</v>
      </c>
      <c r="G450" s="209" t="s">
        <v>3737</v>
      </c>
      <c r="H450" s="210">
        <v>0.4</v>
      </c>
      <c r="I450" s="4"/>
      <c r="J450" s="211">
        <f t="shared" si="160"/>
        <v>0</v>
      </c>
      <c r="K450" s="208" t="s">
        <v>3</v>
      </c>
      <c r="L450" s="100"/>
      <c r="M450" s="212" t="s">
        <v>3</v>
      </c>
      <c r="N450" s="163" t="s">
        <v>42</v>
      </c>
      <c r="P450" s="164">
        <f t="shared" si="161"/>
        <v>0</v>
      </c>
      <c r="Q450" s="164">
        <v>0</v>
      </c>
      <c r="R450" s="164">
        <f t="shared" si="162"/>
        <v>0</v>
      </c>
      <c r="S450" s="164">
        <v>0</v>
      </c>
      <c r="T450" s="165">
        <f t="shared" si="163"/>
        <v>0</v>
      </c>
      <c r="AR450" s="166" t="s">
        <v>183</v>
      </c>
      <c r="AT450" s="166" t="s">
        <v>178</v>
      </c>
      <c r="AU450" s="166" t="s">
        <v>195</v>
      </c>
      <c r="AY450" s="92" t="s">
        <v>176</v>
      </c>
      <c r="BE450" s="167">
        <f t="shared" si="164"/>
        <v>0</v>
      </c>
      <c r="BF450" s="167">
        <f t="shared" si="165"/>
        <v>0</v>
      </c>
      <c r="BG450" s="167">
        <f t="shared" si="166"/>
        <v>0</v>
      </c>
      <c r="BH450" s="167">
        <f t="shared" si="167"/>
        <v>0</v>
      </c>
      <c r="BI450" s="167">
        <f t="shared" si="168"/>
        <v>0</v>
      </c>
      <c r="BJ450" s="92" t="s">
        <v>15</v>
      </c>
      <c r="BK450" s="167">
        <f t="shared" si="169"/>
        <v>0</v>
      </c>
      <c r="BL450" s="92" t="s">
        <v>183</v>
      </c>
      <c r="BM450" s="166" t="s">
        <v>4332</v>
      </c>
    </row>
    <row r="451" spans="2:63" s="151" customFormat="1" ht="20.85" customHeight="1">
      <c r="B451" s="152"/>
      <c r="D451" s="153" t="s">
        <v>70</v>
      </c>
      <c r="E451" s="161" t="s">
        <v>484</v>
      </c>
      <c r="F451" s="161" t="s">
        <v>3978</v>
      </c>
      <c r="I451" s="3"/>
      <c r="J451" s="162">
        <f>BK451</f>
        <v>0</v>
      </c>
      <c r="L451" s="152"/>
      <c r="M451" s="156"/>
      <c r="P451" s="157">
        <f>SUM(P452:P453)</f>
        <v>0</v>
      </c>
      <c r="R451" s="157">
        <f>SUM(R452:R453)</f>
        <v>0</v>
      </c>
      <c r="T451" s="158">
        <f>SUM(T452:T453)</f>
        <v>0</v>
      </c>
      <c r="AR451" s="153" t="s">
        <v>15</v>
      </c>
      <c r="AT451" s="159" t="s">
        <v>70</v>
      </c>
      <c r="AU451" s="159" t="s">
        <v>79</v>
      </c>
      <c r="AY451" s="153" t="s">
        <v>176</v>
      </c>
      <c r="BK451" s="160">
        <f>SUM(BK452:BK453)</f>
        <v>0</v>
      </c>
    </row>
    <row r="452" spans="2:65" s="99" customFormat="1" ht="16.5" customHeight="1">
      <c r="B452" s="100"/>
      <c r="C452" s="206" t="s">
        <v>1929</v>
      </c>
      <c r="D452" s="206" t="s">
        <v>178</v>
      </c>
      <c r="E452" s="207" t="s">
        <v>4171</v>
      </c>
      <c r="F452" s="208" t="s">
        <v>4172</v>
      </c>
      <c r="G452" s="209" t="s">
        <v>269</v>
      </c>
      <c r="H452" s="210">
        <v>240</v>
      </c>
      <c r="I452" s="4"/>
      <c r="J452" s="211">
        <f>ROUND(I452*H452,2)</f>
        <v>0</v>
      </c>
      <c r="K452" s="208" t="s">
        <v>3</v>
      </c>
      <c r="L452" s="100"/>
      <c r="M452" s="212" t="s">
        <v>3</v>
      </c>
      <c r="N452" s="163" t="s">
        <v>42</v>
      </c>
      <c r="P452" s="164">
        <f>O452*H452</f>
        <v>0</v>
      </c>
      <c r="Q452" s="164">
        <v>0</v>
      </c>
      <c r="R452" s="164">
        <f>Q452*H452</f>
        <v>0</v>
      </c>
      <c r="S452" s="164">
        <v>0</v>
      </c>
      <c r="T452" s="165">
        <f>S452*H452</f>
        <v>0</v>
      </c>
      <c r="AR452" s="166" t="s">
        <v>183</v>
      </c>
      <c r="AT452" s="166" t="s">
        <v>178</v>
      </c>
      <c r="AU452" s="166" t="s">
        <v>195</v>
      </c>
      <c r="AY452" s="92" t="s">
        <v>176</v>
      </c>
      <c r="BE452" s="167">
        <f>IF(N452="základní",J452,0)</f>
        <v>0</v>
      </c>
      <c r="BF452" s="167">
        <f>IF(N452="snížená",J452,0)</f>
        <v>0</v>
      </c>
      <c r="BG452" s="167">
        <f>IF(N452="zákl. přenesená",J452,0)</f>
        <v>0</v>
      </c>
      <c r="BH452" s="167">
        <f>IF(N452="sníž. přenesená",J452,0)</f>
        <v>0</v>
      </c>
      <c r="BI452" s="167">
        <f>IF(N452="nulová",J452,0)</f>
        <v>0</v>
      </c>
      <c r="BJ452" s="92" t="s">
        <v>15</v>
      </c>
      <c r="BK452" s="167">
        <f>ROUND(I452*H452,2)</f>
        <v>0</v>
      </c>
      <c r="BL452" s="92" t="s">
        <v>183</v>
      </c>
      <c r="BM452" s="166" t="s">
        <v>4333</v>
      </c>
    </row>
    <row r="453" spans="2:65" s="99" customFormat="1" ht="16.5" customHeight="1">
      <c r="B453" s="100"/>
      <c r="C453" s="206" t="s">
        <v>1933</v>
      </c>
      <c r="D453" s="206" t="s">
        <v>178</v>
      </c>
      <c r="E453" s="207" t="s">
        <v>4171</v>
      </c>
      <c r="F453" s="208" t="s">
        <v>4172</v>
      </c>
      <c r="G453" s="209" t="s">
        <v>269</v>
      </c>
      <c r="H453" s="210">
        <v>0</v>
      </c>
      <c r="I453" s="4"/>
      <c r="J453" s="211">
        <f>ROUND(I453*H453,2)</f>
        <v>0</v>
      </c>
      <c r="K453" s="208" t="s">
        <v>3</v>
      </c>
      <c r="L453" s="100"/>
      <c r="M453" s="212" t="s">
        <v>3</v>
      </c>
      <c r="N453" s="163" t="s">
        <v>42</v>
      </c>
      <c r="P453" s="164">
        <f>O453*H453</f>
        <v>0</v>
      </c>
      <c r="Q453" s="164">
        <v>0</v>
      </c>
      <c r="R453" s="164">
        <f>Q453*H453</f>
        <v>0</v>
      </c>
      <c r="S453" s="164">
        <v>0</v>
      </c>
      <c r="T453" s="165">
        <f>S453*H453</f>
        <v>0</v>
      </c>
      <c r="AR453" s="166" t="s">
        <v>183</v>
      </c>
      <c r="AT453" s="166" t="s">
        <v>178</v>
      </c>
      <c r="AU453" s="166" t="s">
        <v>195</v>
      </c>
      <c r="AY453" s="92" t="s">
        <v>176</v>
      </c>
      <c r="BE453" s="167">
        <f>IF(N453="základní",J453,0)</f>
        <v>0</v>
      </c>
      <c r="BF453" s="167">
        <f>IF(N453="snížená",J453,0)</f>
        <v>0</v>
      </c>
      <c r="BG453" s="167">
        <f>IF(N453="zákl. přenesená",J453,0)</f>
        <v>0</v>
      </c>
      <c r="BH453" s="167">
        <f>IF(N453="sníž. přenesená",J453,0)</f>
        <v>0</v>
      </c>
      <c r="BI453" s="167">
        <f>IF(N453="nulová",J453,0)</f>
        <v>0</v>
      </c>
      <c r="BJ453" s="92" t="s">
        <v>15</v>
      </c>
      <c r="BK453" s="167">
        <f>ROUND(I453*H453,2)</f>
        <v>0</v>
      </c>
      <c r="BL453" s="92" t="s">
        <v>183</v>
      </c>
      <c r="BM453" s="166" t="s">
        <v>4334</v>
      </c>
    </row>
    <row r="454" spans="2:63" s="151" customFormat="1" ht="20.85" customHeight="1">
      <c r="B454" s="152"/>
      <c r="D454" s="153" t="s">
        <v>70</v>
      </c>
      <c r="E454" s="161" t="s">
        <v>490</v>
      </c>
      <c r="F454" s="161" t="s">
        <v>3986</v>
      </c>
      <c r="I454" s="3"/>
      <c r="J454" s="162">
        <f>BK454</f>
        <v>0</v>
      </c>
      <c r="L454" s="152"/>
      <c r="M454" s="156"/>
      <c r="P454" s="157">
        <f>SUM(P455:P456)</f>
        <v>0</v>
      </c>
      <c r="R454" s="157">
        <f>SUM(R455:R456)</f>
        <v>0</v>
      </c>
      <c r="T454" s="158">
        <f>SUM(T455:T456)</f>
        <v>0</v>
      </c>
      <c r="AR454" s="153" t="s">
        <v>15</v>
      </c>
      <c r="AT454" s="159" t="s">
        <v>70</v>
      </c>
      <c r="AU454" s="159" t="s">
        <v>79</v>
      </c>
      <c r="AY454" s="153" t="s">
        <v>176</v>
      </c>
      <c r="BK454" s="160">
        <f>SUM(BK455:BK456)</f>
        <v>0</v>
      </c>
    </row>
    <row r="455" spans="2:65" s="99" customFormat="1" ht="16.5" customHeight="1">
      <c r="B455" s="100"/>
      <c r="C455" s="206" t="s">
        <v>1943</v>
      </c>
      <c r="D455" s="206" t="s">
        <v>178</v>
      </c>
      <c r="E455" s="207" t="s">
        <v>4335</v>
      </c>
      <c r="F455" s="208" t="s">
        <v>4284</v>
      </c>
      <c r="G455" s="209" t="s">
        <v>269</v>
      </c>
      <c r="H455" s="210">
        <v>240</v>
      </c>
      <c r="I455" s="4"/>
      <c r="J455" s="211">
        <f>ROUND(I455*H455,2)</f>
        <v>0</v>
      </c>
      <c r="K455" s="208" t="s">
        <v>3</v>
      </c>
      <c r="L455" s="100"/>
      <c r="M455" s="212" t="s">
        <v>3</v>
      </c>
      <c r="N455" s="163" t="s">
        <v>42</v>
      </c>
      <c r="P455" s="164">
        <f>O455*H455</f>
        <v>0</v>
      </c>
      <c r="Q455" s="164">
        <v>0</v>
      </c>
      <c r="R455" s="164">
        <f>Q455*H455</f>
        <v>0</v>
      </c>
      <c r="S455" s="164">
        <v>0</v>
      </c>
      <c r="T455" s="165">
        <f>S455*H455</f>
        <v>0</v>
      </c>
      <c r="AR455" s="166" t="s">
        <v>183</v>
      </c>
      <c r="AT455" s="166" t="s">
        <v>178</v>
      </c>
      <c r="AU455" s="166" t="s">
        <v>195</v>
      </c>
      <c r="AY455" s="92" t="s">
        <v>176</v>
      </c>
      <c r="BE455" s="167">
        <f>IF(N455="základní",J455,0)</f>
        <v>0</v>
      </c>
      <c r="BF455" s="167">
        <f>IF(N455="snížená",J455,0)</f>
        <v>0</v>
      </c>
      <c r="BG455" s="167">
        <f>IF(N455="zákl. přenesená",J455,0)</f>
        <v>0</v>
      </c>
      <c r="BH455" s="167">
        <f>IF(N455="sníž. přenesená",J455,0)</f>
        <v>0</v>
      </c>
      <c r="BI455" s="167">
        <f>IF(N455="nulová",J455,0)</f>
        <v>0</v>
      </c>
      <c r="BJ455" s="92" t="s">
        <v>15</v>
      </c>
      <c r="BK455" s="167">
        <f>ROUND(I455*H455,2)</f>
        <v>0</v>
      </c>
      <c r="BL455" s="92" t="s">
        <v>183</v>
      </c>
      <c r="BM455" s="166" t="s">
        <v>4336</v>
      </c>
    </row>
    <row r="456" spans="2:65" s="99" customFormat="1" ht="16.5" customHeight="1">
      <c r="B456" s="100"/>
      <c r="C456" s="206" t="s">
        <v>1950</v>
      </c>
      <c r="D456" s="206" t="s">
        <v>178</v>
      </c>
      <c r="E456" s="207" t="s">
        <v>4335</v>
      </c>
      <c r="F456" s="208" t="s">
        <v>4284</v>
      </c>
      <c r="G456" s="209" t="s">
        <v>269</v>
      </c>
      <c r="H456" s="210">
        <v>0</v>
      </c>
      <c r="I456" s="4"/>
      <c r="J456" s="211">
        <f>ROUND(I456*H456,2)</f>
        <v>0</v>
      </c>
      <c r="K456" s="208" t="s">
        <v>3</v>
      </c>
      <c r="L456" s="100"/>
      <c r="M456" s="212" t="s">
        <v>3</v>
      </c>
      <c r="N456" s="163" t="s">
        <v>42</v>
      </c>
      <c r="P456" s="164">
        <f>O456*H456</f>
        <v>0</v>
      </c>
      <c r="Q456" s="164">
        <v>0</v>
      </c>
      <c r="R456" s="164">
        <f>Q456*H456</f>
        <v>0</v>
      </c>
      <c r="S456" s="164">
        <v>0</v>
      </c>
      <c r="T456" s="165">
        <f>S456*H456</f>
        <v>0</v>
      </c>
      <c r="AR456" s="166" t="s">
        <v>183</v>
      </c>
      <c r="AT456" s="166" t="s">
        <v>178</v>
      </c>
      <c r="AU456" s="166" t="s">
        <v>195</v>
      </c>
      <c r="AY456" s="92" t="s">
        <v>176</v>
      </c>
      <c r="BE456" s="167">
        <f>IF(N456="základní",J456,0)</f>
        <v>0</v>
      </c>
      <c r="BF456" s="167">
        <f>IF(N456="snížená",J456,0)</f>
        <v>0</v>
      </c>
      <c r="BG456" s="167">
        <f>IF(N456="zákl. přenesená",J456,0)</f>
        <v>0</v>
      </c>
      <c r="BH456" s="167">
        <f>IF(N456="sníž. přenesená",J456,0)</f>
        <v>0</v>
      </c>
      <c r="BI456" s="167">
        <f>IF(N456="nulová",J456,0)</f>
        <v>0</v>
      </c>
      <c r="BJ456" s="92" t="s">
        <v>15</v>
      </c>
      <c r="BK456" s="167">
        <f>ROUND(I456*H456,2)</f>
        <v>0</v>
      </c>
      <c r="BL456" s="92" t="s">
        <v>183</v>
      </c>
      <c r="BM456" s="166" t="s">
        <v>4337</v>
      </c>
    </row>
    <row r="457" spans="2:63" s="151" customFormat="1" ht="20.85" customHeight="1">
      <c r="B457" s="152"/>
      <c r="D457" s="153" t="s">
        <v>70</v>
      </c>
      <c r="E457" s="161" t="s">
        <v>495</v>
      </c>
      <c r="F457" s="161" t="s">
        <v>3774</v>
      </c>
      <c r="I457" s="3"/>
      <c r="J457" s="162">
        <f>BK457</f>
        <v>0</v>
      </c>
      <c r="L457" s="152"/>
      <c r="M457" s="156"/>
      <c r="P457" s="157">
        <f>SUM(P458:P467)</f>
        <v>0</v>
      </c>
      <c r="R457" s="157">
        <f>SUM(R458:R467)</f>
        <v>0</v>
      </c>
      <c r="T457" s="158">
        <f>SUM(T458:T467)</f>
        <v>0</v>
      </c>
      <c r="AR457" s="153" t="s">
        <v>15</v>
      </c>
      <c r="AT457" s="159" t="s">
        <v>70</v>
      </c>
      <c r="AU457" s="159" t="s">
        <v>79</v>
      </c>
      <c r="AY457" s="153" t="s">
        <v>176</v>
      </c>
      <c r="BK457" s="160">
        <f>SUM(BK458:BK467)</f>
        <v>0</v>
      </c>
    </row>
    <row r="458" spans="2:65" s="99" customFormat="1" ht="24.2" customHeight="1">
      <c r="B458" s="100"/>
      <c r="C458" s="206" t="s">
        <v>1955</v>
      </c>
      <c r="D458" s="206" t="s">
        <v>178</v>
      </c>
      <c r="E458" s="207" t="s">
        <v>4338</v>
      </c>
      <c r="F458" s="208" t="s">
        <v>4339</v>
      </c>
      <c r="G458" s="209" t="s">
        <v>269</v>
      </c>
      <c r="H458" s="210">
        <v>0</v>
      </c>
      <c r="I458" s="4"/>
      <c r="J458" s="211">
        <f aca="true" t="shared" si="170" ref="J458:J467">ROUND(I458*H458,2)</f>
        <v>0</v>
      </c>
      <c r="K458" s="208" t="s">
        <v>3</v>
      </c>
      <c r="L458" s="100"/>
      <c r="M458" s="212" t="s">
        <v>3</v>
      </c>
      <c r="N458" s="163" t="s">
        <v>42</v>
      </c>
      <c r="P458" s="164">
        <f aca="true" t="shared" si="171" ref="P458:P467">O458*H458</f>
        <v>0</v>
      </c>
      <c r="Q458" s="164">
        <v>0</v>
      </c>
      <c r="R458" s="164">
        <f aca="true" t="shared" si="172" ref="R458:R467">Q458*H458</f>
        <v>0</v>
      </c>
      <c r="S458" s="164">
        <v>0</v>
      </c>
      <c r="T458" s="165">
        <f aca="true" t="shared" si="173" ref="T458:T467">S458*H458</f>
        <v>0</v>
      </c>
      <c r="AR458" s="166" t="s">
        <v>183</v>
      </c>
      <c r="AT458" s="166" t="s">
        <v>178</v>
      </c>
      <c r="AU458" s="166" t="s">
        <v>195</v>
      </c>
      <c r="AY458" s="92" t="s">
        <v>176</v>
      </c>
      <c r="BE458" s="167">
        <f aca="true" t="shared" si="174" ref="BE458:BE467">IF(N458="základní",J458,0)</f>
        <v>0</v>
      </c>
      <c r="BF458" s="167">
        <f aca="true" t="shared" si="175" ref="BF458:BF467">IF(N458="snížená",J458,0)</f>
        <v>0</v>
      </c>
      <c r="BG458" s="167">
        <f aca="true" t="shared" si="176" ref="BG458:BG467">IF(N458="zákl. přenesená",J458,0)</f>
        <v>0</v>
      </c>
      <c r="BH458" s="167">
        <f aca="true" t="shared" si="177" ref="BH458:BH467">IF(N458="sníž. přenesená",J458,0)</f>
        <v>0</v>
      </c>
      <c r="BI458" s="167">
        <f aca="true" t="shared" si="178" ref="BI458:BI467">IF(N458="nulová",J458,0)</f>
        <v>0</v>
      </c>
      <c r="BJ458" s="92" t="s">
        <v>15</v>
      </c>
      <c r="BK458" s="167">
        <f aca="true" t="shared" si="179" ref="BK458:BK467">ROUND(I458*H458,2)</f>
        <v>0</v>
      </c>
      <c r="BL458" s="92" t="s">
        <v>183</v>
      </c>
      <c r="BM458" s="166" t="s">
        <v>4340</v>
      </c>
    </row>
    <row r="459" spans="2:65" s="99" customFormat="1" ht="21.75" customHeight="1">
      <c r="B459" s="100"/>
      <c r="C459" s="206" t="s">
        <v>1960</v>
      </c>
      <c r="D459" s="206" t="s">
        <v>178</v>
      </c>
      <c r="E459" s="207" t="s">
        <v>4341</v>
      </c>
      <c r="F459" s="208" t="s">
        <v>4342</v>
      </c>
      <c r="G459" s="209" t="s">
        <v>269</v>
      </c>
      <c r="H459" s="210">
        <v>20</v>
      </c>
      <c r="I459" s="4"/>
      <c r="J459" s="211">
        <f t="shared" si="170"/>
        <v>0</v>
      </c>
      <c r="K459" s="208" t="s">
        <v>3</v>
      </c>
      <c r="L459" s="100"/>
      <c r="M459" s="212" t="s">
        <v>3</v>
      </c>
      <c r="N459" s="163" t="s">
        <v>42</v>
      </c>
      <c r="P459" s="164">
        <f t="shared" si="171"/>
        <v>0</v>
      </c>
      <c r="Q459" s="164">
        <v>0</v>
      </c>
      <c r="R459" s="164">
        <f t="shared" si="172"/>
        <v>0</v>
      </c>
      <c r="S459" s="164">
        <v>0</v>
      </c>
      <c r="T459" s="165">
        <f t="shared" si="173"/>
        <v>0</v>
      </c>
      <c r="AR459" s="166" t="s">
        <v>183</v>
      </c>
      <c r="AT459" s="166" t="s">
        <v>178</v>
      </c>
      <c r="AU459" s="166" t="s">
        <v>195</v>
      </c>
      <c r="AY459" s="92" t="s">
        <v>176</v>
      </c>
      <c r="BE459" s="167">
        <f t="shared" si="174"/>
        <v>0</v>
      </c>
      <c r="BF459" s="167">
        <f t="shared" si="175"/>
        <v>0</v>
      </c>
      <c r="BG459" s="167">
        <f t="shared" si="176"/>
        <v>0</v>
      </c>
      <c r="BH459" s="167">
        <f t="shared" si="177"/>
        <v>0</v>
      </c>
      <c r="BI459" s="167">
        <f t="shared" si="178"/>
        <v>0</v>
      </c>
      <c r="BJ459" s="92" t="s">
        <v>15</v>
      </c>
      <c r="BK459" s="167">
        <f t="shared" si="179"/>
        <v>0</v>
      </c>
      <c r="BL459" s="92" t="s">
        <v>183</v>
      </c>
      <c r="BM459" s="166" t="s">
        <v>4343</v>
      </c>
    </row>
    <row r="460" spans="2:65" s="99" customFormat="1" ht="16.5" customHeight="1">
      <c r="B460" s="100"/>
      <c r="C460" s="206" t="s">
        <v>1964</v>
      </c>
      <c r="D460" s="206" t="s">
        <v>178</v>
      </c>
      <c r="E460" s="207" t="s">
        <v>4344</v>
      </c>
      <c r="F460" s="208" t="s">
        <v>4135</v>
      </c>
      <c r="G460" s="209" t="s">
        <v>269</v>
      </c>
      <c r="H460" s="210">
        <v>20</v>
      </c>
      <c r="I460" s="4"/>
      <c r="J460" s="211">
        <f t="shared" si="170"/>
        <v>0</v>
      </c>
      <c r="K460" s="208" t="s">
        <v>3</v>
      </c>
      <c r="L460" s="100"/>
      <c r="M460" s="212" t="s">
        <v>3</v>
      </c>
      <c r="N460" s="163" t="s">
        <v>42</v>
      </c>
      <c r="P460" s="164">
        <f t="shared" si="171"/>
        <v>0</v>
      </c>
      <c r="Q460" s="164">
        <v>0</v>
      </c>
      <c r="R460" s="164">
        <f t="shared" si="172"/>
        <v>0</v>
      </c>
      <c r="S460" s="164">
        <v>0</v>
      </c>
      <c r="T460" s="165">
        <f t="shared" si="173"/>
        <v>0</v>
      </c>
      <c r="AR460" s="166" t="s">
        <v>183</v>
      </c>
      <c r="AT460" s="166" t="s">
        <v>178</v>
      </c>
      <c r="AU460" s="166" t="s">
        <v>195</v>
      </c>
      <c r="AY460" s="92" t="s">
        <v>176</v>
      </c>
      <c r="BE460" s="167">
        <f t="shared" si="174"/>
        <v>0</v>
      </c>
      <c r="BF460" s="167">
        <f t="shared" si="175"/>
        <v>0</v>
      </c>
      <c r="BG460" s="167">
        <f t="shared" si="176"/>
        <v>0</v>
      </c>
      <c r="BH460" s="167">
        <f t="shared" si="177"/>
        <v>0</v>
      </c>
      <c r="BI460" s="167">
        <f t="shared" si="178"/>
        <v>0</v>
      </c>
      <c r="BJ460" s="92" t="s">
        <v>15</v>
      </c>
      <c r="BK460" s="167">
        <f t="shared" si="179"/>
        <v>0</v>
      </c>
      <c r="BL460" s="92" t="s">
        <v>183</v>
      </c>
      <c r="BM460" s="166" t="s">
        <v>4345</v>
      </c>
    </row>
    <row r="461" spans="2:65" s="99" customFormat="1" ht="16.5" customHeight="1">
      <c r="B461" s="100"/>
      <c r="C461" s="206" t="s">
        <v>1968</v>
      </c>
      <c r="D461" s="206" t="s">
        <v>178</v>
      </c>
      <c r="E461" s="207" t="s">
        <v>4346</v>
      </c>
      <c r="F461" s="208" t="s">
        <v>4347</v>
      </c>
      <c r="G461" s="209" t="s">
        <v>2707</v>
      </c>
      <c r="H461" s="210">
        <v>3</v>
      </c>
      <c r="I461" s="4"/>
      <c r="J461" s="211">
        <f t="shared" si="170"/>
        <v>0</v>
      </c>
      <c r="K461" s="208" t="s">
        <v>3</v>
      </c>
      <c r="L461" s="100"/>
      <c r="M461" s="212" t="s">
        <v>3</v>
      </c>
      <c r="N461" s="163" t="s">
        <v>42</v>
      </c>
      <c r="P461" s="164">
        <f t="shared" si="171"/>
        <v>0</v>
      </c>
      <c r="Q461" s="164">
        <v>0</v>
      </c>
      <c r="R461" s="164">
        <f t="shared" si="172"/>
        <v>0</v>
      </c>
      <c r="S461" s="164">
        <v>0</v>
      </c>
      <c r="T461" s="165">
        <f t="shared" si="173"/>
        <v>0</v>
      </c>
      <c r="AR461" s="166" t="s">
        <v>183</v>
      </c>
      <c r="AT461" s="166" t="s">
        <v>178</v>
      </c>
      <c r="AU461" s="166" t="s">
        <v>195</v>
      </c>
      <c r="AY461" s="92" t="s">
        <v>176</v>
      </c>
      <c r="BE461" s="167">
        <f t="shared" si="174"/>
        <v>0</v>
      </c>
      <c r="BF461" s="167">
        <f t="shared" si="175"/>
        <v>0</v>
      </c>
      <c r="BG461" s="167">
        <f t="shared" si="176"/>
        <v>0</v>
      </c>
      <c r="BH461" s="167">
        <f t="shared" si="177"/>
        <v>0</v>
      </c>
      <c r="BI461" s="167">
        <f t="shared" si="178"/>
        <v>0</v>
      </c>
      <c r="BJ461" s="92" t="s">
        <v>15</v>
      </c>
      <c r="BK461" s="167">
        <f t="shared" si="179"/>
        <v>0</v>
      </c>
      <c r="BL461" s="92" t="s">
        <v>183</v>
      </c>
      <c r="BM461" s="166" t="s">
        <v>4348</v>
      </c>
    </row>
    <row r="462" spans="2:65" s="99" customFormat="1" ht="16.5" customHeight="1">
      <c r="B462" s="100"/>
      <c r="C462" s="206" t="s">
        <v>1972</v>
      </c>
      <c r="D462" s="206" t="s">
        <v>178</v>
      </c>
      <c r="E462" s="207" t="s">
        <v>4349</v>
      </c>
      <c r="F462" s="208" t="s">
        <v>4150</v>
      </c>
      <c r="G462" s="209" t="s">
        <v>2707</v>
      </c>
      <c r="H462" s="210">
        <v>1</v>
      </c>
      <c r="I462" s="4"/>
      <c r="J462" s="211">
        <f t="shared" si="170"/>
        <v>0</v>
      </c>
      <c r="K462" s="208" t="s">
        <v>3</v>
      </c>
      <c r="L462" s="100"/>
      <c r="M462" s="212" t="s">
        <v>3</v>
      </c>
      <c r="N462" s="163" t="s">
        <v>42</v>
      </c>
      <c r="P462" s="164">
        <f t="shared" si="171"/>
        <v>0</v>
      </c>
      <c r="Q462" s="164">
        <v>0</v>
      </c>
      <c r="R462" s="164">
        <f t="shared" si="172"/>
        <v>0</v>
      </c>
      <c r="S462" s="164">
        <v>0</v>
      </c>
      <c r="T462" s="165">
        <f t="shared" si="173"/>
        <v>0</v>
      </c>
      <c r="AR462" s="166" t="s">
        <v>183</v>
      </c>
      <c r="AT462" s="166" t="s">
        <v>178</v>
      </c>
      <c r="AU462" s="166" t="s">
        <v>195</v>
      </c>
      <c r="AY462" s="92" t="s">
        <v>176</v>
      </c>
      <c r="BE462" s="167">
        <f t="shared" si="174"/>
        <v>0</v>
      </c>
      <c r="BF462" s="167">
        <f t="shared" si="175"/>
        <v>0</v>
      </c>
      <c r="BG462" s="167">
        <f t="shared" si="176"/>
        <v>0</v>
      </c>
      <c r="BH462" s="167">
        <f t="shared" si="177"/>
        <v>0</v>
      </c>
      <c r="BI462" s="167">
        <f t="shared" si="178"/>
        <v>0</v>
      </c>
      <c r="BJ462" s="92" t="s">
        <v>15</v>
      </c>
      <c r="BK462" s="167">
        <f t="shared" si="179"/>
        <v>0</v>
      </c>
      <c r="BL462" s="92" t="s">
        <v>183</v>
      </c>
      <c r="BM462" s="166" t="s">
        <v>4350</v>
      </c>
    </row>
    <row r="463" spans="2:65" s="99" customFormat="1" ht="24.2" customHeight="1">
      <c r="B463" s="100"/>
      <c r="C463" s="206" t="s">
        <v>1976</v>
      </c>
      <c r="D463" s="206" t="s">
        <v>178</v>
      </c>
      <c r="E463" s="207" t="s">
        <v>4338</v>
      </c>
      <c r="F463" s="208" t="s">
        <v>4339</v>
      </c>
      <c r="G463" s="209" t="s">
        <v>269</v>
      </c>
      <c r="H463" s="210">
        <v>0</v>
      </c>
      <c r="I463" s="4"/>
      <c r="J463" s="211">
        <f t="shared" si="170"/>
        <v>0</v>
      </c>
      <c r="K463" s="208" t="s">
        <v>3</v>
      </c>
      <c r="L463" s="100"/>
      <c r="M463" s="212" t="s">
        <v>3</v>
      </c>
      <c r="N463" s="163" t="s">
        <v>42</v>
      </c>
      <c r="P463" s="164">
        <f t="shared" si="171"/>
        <v>0</v>
      </c>
      <c r="Q463" s="164">
        <v>0</v>
      </c>
      <c r="R463" s="164">
        <f t="shared" si="172"/>
        <v>0</v>
      </c>
      <c r="S463" s="164">
        <v>0</v>
      </c>
      <c r="T463" s="165">
        <f t="shared" si="173"/>
        <v>0</v>
      </c>
      <c r="AR463" s="166" t="s">
        <v>183</v>
      </c>
      <c r="AT463" s="166" t="s">
        <v>178</v>
      </c>
      <c r="AU463" s="166" t="s">
        <v>195</v>
      </c>
      <c r="AY463" s="92" t="s">
        <v>176</v>
      </c>
      <c r="BE463" s="167">
        <f t="shared" si="174"/>
        <v>0</v>
      </c>
      <c r="BF463" s="167">
        <f t="shared" si="175"/>
        <v>0</v>
      </c>
      <c r="BG463" s="167">
        <f t="shared" si="176"/>
        <v>0</v>
      </c>
      <c r="BH463" s="167">
        <f t="shared" si="177"/>
        <v>0</v>
      </c>
      <c r="BI463" s="167">
        <f t="shared" si="178"/>
        <v>0</v>
      </c>
      <c r="BJ463" s="92" t="s">
        <v>15</v>
      </c>
      <c r="BK463" s="167">
        <f t="shared" si="179"/>
        <v>0</v>
      </c>
      <c r="BL463" s="92" t="s">
        <v>183</v>
      </c>
      <c r="BM463" s="166" t="s">
        <v>4351</v>
      </c>
    </row>
    <row r="464" spans="2:65" s="99" customFormat="1" ht="21.75" customHeight="1">
      <c r="B464" s="100"/>
      <c r="C464" s="206" t="s">
        <v>1983</v>
      </c>
      <c r="D464" s="206" t="s">
        <v>178</v>
      </c>
      <c r="E464" s="207" t="s">
        <v>4341</v>
      </c>
      <c r="F464" s="208" t="s">
        <v>4342</v>
      </c>
      <c r="G464" s="209" t="s">
        <v>269</v>
      </c>
      <c r="H464" s="210">
        <v>0</v>
      </c>
      <c r="I464" s="4"/>
      <c r="J464" s="211">
        <f t="shared" si="170"/>
        <v>0</v>
      </c>
      <c r="K464" s="208" t="s">
        <v>3</v>
      </c>
      <c r="L464" s="100"/>
      <c r="M464" s="212" t="s">
        <v>3</v>
      </c>
      <c r="N464" s="163" t="s">
        <v>42</v>
      </c>
      <c r="P464" s="164">
        <f t="shared" si="171"/>
        <v>0</v>
      </c>
      <c r="Q464" s="164">
        <v>0</v>
      </c>
      <c r="R464" s="164">
        <f t="shared" si="172"/>
        <v>0</v>
      </c>
      <c r="S464" s="164">
        <v>0</v>
      </c>
      <c r="T464" s="165">
        <f t="shared" si="173"/>
        <v>0</v>
      </c>
      <c r="AR464" s="166" t="s">
        <v>183</v>
      </c>
      <c r="AT464" s="166" t="s">
        <v>178</v>
      </c>
      <c r="AU464" s="166" t="s">
        <v>195</v>
      </c>
      <c r="AY464" s="92" t="s">
        <v>176</v>
      </c>
      <c r="BE464" s="167">
        <f t="shared" si="174"/>
        <v>0</v>
      </c>
      <c r="BF464" s="167">
        <f t="shared" si="175"/>
        <v>0</v>
      </c>
      <c r="BG464" s="167">
        <f t="shared" si="176"/>
        <v>0</v>
      </c>
      <c r="BH464" s="167">
        <f t="shared" si="177"/>
        <v>0</v>
      </c>
      <c r="BI464" s="167">
        <f t="shared" si="178"/>
        <v>0</v>
      </c>
      <c r="BJ464" s="92" t="s">
        <v>15</v>
      </c>
      <c r="BK464" s="167">
        <f t="shared" si="179"/>
        <v>0</v>
      </c>
      <c r="BL464" s="92" t="s">
        <v>183</v>
      </c>
      <c r="BM464" s="166" t="s">
        <v>4352</v>
      </c>
    </row>
    <row r="465" spans="2:65" s="99" customFormat="1" ht="16.5" customHeight="1">
      <c r="B465" s="100"/>
      <c r="C465" s="206" t="s">
        <v>1987</v>
      </c>
      <c r="D465" s="206" t="s">
        <v>178</v>
      </c>
      <c r="E465" s="207" t="s">
        <v>4344</v>
      </c>
      <c r="F465" s="208" t="s">
        <v>4135</v>
      </c>
      <c r="G465" s="209" t="s">
        <v>269</v>
      </c>
      <c r="H465" s="210">
        <v>0</v>
      </c>
      <c r="I465" s="4"/>
      <c r="J465" s="211">
        <f t="shared" si="170"/>
        <v>0</v>
      </c>
      <c r="K465" s="208" t="s">
        <v>3</v>
      </c>
      <c r="L465" s="100"/>
      <c r="M465" s="212" t="s">
        <v>3</v>
      </c>
      <c r="N465" s="163" t="s">
        <v>42</v>
      </c>
      <c r="P465" s="164">
        <f t="shared" si="171"/>
        <v>0</v>
      </c>
      <c r="Q465" s="164">
        <v>0</v>
      </c>
      <c r="R465" s="164">
        <f t="shared" si="172"/>
        <v>0</v>
      </c>
      <c r="S465" s="164">
        <v>0</v>
      </c>
      <c r="T465" s="165">
        <f t="shared" si="173"/>
        <v>0</v>
      </c>
      <c r="AR465" s="166" t="s">
        <v>183</v>
      </c>
      <c r="AT465" s="166" t="s">
        <v>178</v>
      </c>
      <c r="AU465" s="166" t="s">
        <v>195</v>
      </c>
      <c r="AY465" s="92" t="s">
        <v>176</v>
      </c>
      <c r="BE465" s="167">
        <f t="shared" si="174"/>
        <v>0</v>
      </c>
      <c r="BF465" s="167">
        <f t="shared" si="175"/>
        <v>0</v>
      </c>
      <c r="BG465" s="167">
        <f t="shared" si="176"/>
        <v>0</v>
      </c>
      <c r="BH465" s="167">
        <f t="shared" si="177"/>
        <v>0</v>
      </c>
      <c r="BI465" s="167">
        <f t="shared" si="178"/>
        <v>0</v>
      </c>
      <c r="BJ465" s="92" t="s">
        <v>15</v>
      </c>
      <c r="BK465" s="167">
        <f t="shared" si="179"/>
        <v>0</v>
      </c>
      <c r="BL465" s="92" t="s">
        <v>183</v>
      </c>
      <c r="BM465" s="166" t="s">
        <v>4353</v>
      </c>
    </row>
    <row r="466" spans="2:65" s="99" customFormat="1" ht="16.5" customHeight="1">
      <c r="B466" s="100"/>
      <c r="C466" s="206" t="s">
        <v>1991</v>
      </c>
      <c r="D466" s="206" t="s">
        <v>178</v>
      </c>
      <c r="E466" s="207" t="s">
        <v>4346</v>
      </c>
      <c r="F466" s="208" t="s">
        <v>4347</v>
      </c>
      <c r="G466" s="209" t="s">
        <v>2707</v>
      </c>
      <c r="H466" s="210">
        <v>2</v>
      </c>
      <c r="I466" s="4"/>
      <c r="J466" s="211">
        <f t="shared" si="170"/>
        <v>0</v>
      </c>
      <c r="K466" s="208" t="s">
        <v>3</v>
      </c>
      <c r="L466" s="100"/>
      <c r="M466" s="212" t="s">
        <v>3</v>
      </c>
      <c r="N466" s="163" t="s">
        <v>42</v>
      </c>
      <c r="P466" s="164">
        <f t="shared" si="171"/>
        <v>0</v>
      </c>
      <c r="Q466" s="164">
        <v>0</v>
      </c>
      <c r="R466" s="164">
        <f t="shared" si="172"/>
        <v>0</v>
      </c>
      <c r="S466" s="164">
        <v>0</v>
      </c>
      <c r="T466" s="165">
        <f t="shared" si="173"/>
        <v>0</v>
      </c>
      <c r="AR466" s="166" t="s">
        <v>183</v>
      </c>
      <c r="AT466" s="166" t="s">
        <v>178</v>
      </c>
      <c r="AU466" s="166" t="s">
        <v>195</v>
      </c>
      <c r="AY466" s="92" t="s">
        <v>176</v>
      </c>
      <c r="BE466" s="167">
        <f t="shared" si="174"/>
        <v>0</v>
      </c>
      <c r="BF466" s="167">
        <f t="shared" si="175"/>
        <v>0</v>
      </c>
      <c r="BG466" s="167">
        <f t="shared" si="176"/>
        <v>0</v>
      </c>
      <c r="BH466" s="167">
        <f t="shared" si="177"/>
        <v>0</v>
      </c>
      <c r="BI466" s="167">
        <f t="shared" si="178"/>
        <v>0</v>
      </c>
      <c r="BJ466" s="92" t="s">
        <v>15</v>
      </c>
      <c r="BK466" s="167">
        <f t="shared" si="179"/>
        <v>0</v>
      </c>
      <c r="BL466" s="92" t="s">
        <v>183</v>
      </c>
      <c r="BM466" s="166" t="s">
        <v>4354</v>
      </c>
    </row>
    <row r="467" spans="2:65" s="99" customFormat="1" ht="16.5" customHeight="1">
      <c r="B467" s="100"/>
      <c r="C467" s="206" t="s">
        <v>1995</v>
      </c>
      <c r="D467" s="206" t="s">
        <v>178</v>
      </c>
      <c r="E467" s="207" t="s">
        <v>4355</v>
      </c>
      <c r="F467" s="208" t="s">
        <v>4150</v>
      </c>
      <c r="G467" s="209" t="s">
        <v>2707</v>
      </c>
      <c r="H467" s="210">
        <v>1</v>
      </c>
      <c r="I467" s="4"/>
      <c r="J467" s="211">
        <f t="shared" si="170"/>
        <v>0</v>
      </c>
      <c r="K467" s="208" t="s">
        <v>3</v>
      </c>
      <c r="L467" s="100"/>
      <c r="M467" s="212" t="s">
        <v>3</v>
      </c>
      <c r="N467" s="163" t="s">
        <v>42</v>
      </c>
      <c r="P467" s="164">
        <f t="shared" si="171"/>
        <v>0</v>
      </c>
      <c r="Q467" s="164">
        <v>0</v>
      </c>
      <c r="R467" s="164">
        <f t="shared" si="172"/>
        <v>0</v>
      </c>
      <c r="S467" s="164">
        <v>0</v>
      </c>
      <c r="T467" s="165">
        <f t="shared" si="173"/>
        <v>0</v>
      </c>
      <c r="AR467" s="166" t="s">
        <v>183</v>
      </c>
      <c r="AT467" s="166" t="s">
        <v>178</v>
      </c>
      <c r="AU467" s="166" t="s">
        <v>195</v>
      </c>
      <c r="AY467" s="92" t="s">
        <v>176</v>
      </c>
      <c r="BE467" s="167">
        <f t="shared" si="174"/>
        <v>0</v>
      </c>
      <c r="BF467" s="167">
        <f t="shared" si="175"/>
        <v>0</v>
      </c>
      <c r="BG467" s="167">
        <f t="shared" si="176"/>
        <v>0</v>
      </c>
      <c r="BH467" s="167">
        <f t="shared" si="177"/>
        <v>0</v>
      </c>
      <c r="BI467" s="167">
        <f t="shared" si="178"/>
        <v>0</v>
      </c>
      <c r="BJ467" s="92" t="s">
        <v>15</v>
      </c>
      <c r="BK467" s="167">
        <f t="shared" si="179"/>
        <v>0</v>
      </c>
      <c r="BL467" s="92" t="s">
        <v>183</v>
      </c>
      <c r="BM467" s="166" t="s">
        <v>4356</v>
      </c>
    </row>
    <row r="468" spans="2:63" s="151" customFormat="1" ht="20.85" customHeight="1">
      <c r="B468" s="152"/>
      <c r="D468" s="153" t="s">
        <v>70</v>
      </c>
      <c r="E468" s="161" t="s">
        <v>501</v>
      </c>
      <c r="F468" s="161" t="s">
        <v>3810</v>
      </c>
      <c r="I468" s="3"/>
      <c r="J468" s="162">
        <f>BK468</f>
        <v>0</v>
      </c>
      <c r="L468" s="152"/>
      <c r="M468" s="156"/>
      <c r="P468" s="157">
        <f>SUM(P469:P482)</f>
        <v>0</v>
      </c>
      <c r="R468" s="157">
        <f>SUM(R469:R482)</f>
        <v>0</v>
      </c>
      <c r="T468" s="158">
        <f>SUM(T469:T482)</f>
        <v>0</v>
      </c>
      <c r="AR468" s="153" t="s">
        <v>15</v>
      </c>
      <c r="AT468" s="159" t="s">
        <v>70</v>
      </c>
      <c r="AU468" s="159" t="s">
        <v>79</v>
      </c>
      <c r="AY468" s="153" t="s">
        <v>176</v>
      </c>
      <c r="BK468" s="160">
        <f>SUM(BK469:BK482)</f>
        <v>0</v>
      </c>
    </row>
    <row r="469" spans="2:65" s="99" customFormat="1" ht="16.5" customHeight="1">
      <c r="B469" s="100"/>
      <c r="C469" s="206" t="s">
        <v>1999</v>
      </c>
      <c r="D469" s="206" t="s">
        <v>178</v>
      </c>
      <c r="E469" s="207" t="s">
        <v>3811</v>
      </c>
      <c r="F469" s="208" t="s">
        <v>3812</v>
      </c>
      <c r="G469" s="209" t="s">
        <v>269</v>
      </c>
      <c r="H469" s="210">
        <v>90</v>
      </c>
      <c r="I469" s="4"/>
      <c r="J469" s="211">
        <f aca="true" t="shared" si="180" ref="J469:J482">ROUND(I469*H469,2)</f>
        <v>0</v>
      </c>
      <c r="K469" s="208" t="s">
        <v>3</v>
      </c>
      <c r="L469" s="100"/>
      <c r="M469" s="212" t="s">
        <v>3</v>
      </c>
      <c r="N469" s="163" t="s">
        <v>42</v>
      </c>
      <c r="P469" s="164">
        <f aca="true" t="shared" si="181" ref="P469:P482">O469*H469</f>
        <v>0</v>
      </c>
      <c r="Q469" s="164">
        <v>0</v>
      </c>
      <c r="R469" s="164">
        <f aca="true" t="shared" si="182" ref="R469:R482">Q469*H469</f>
        <v>0</v>
      </c>
      <c r="S469" s="164">
        <v>0</v>
      </c>
      <c r="T469" s="165">
        <f aca="true" t="shared" si="183" ref="T469:T482">S469*H469</f>
        <v>0</v>
      </c>
      <c r="AR469" s="166" t="s">
        <v>183</v>
      </c>
      <c r="AT469" s="166" t="s">
        <v>178</v>
      </c>
      <c r="AU469" s="166" t="s">
        <v>195</v>
      </c>
      <c r="AY469" s="92" t="s">
        <v>176</v>
      </c>
      <c r="BE469" s="167">
        <f aca="true" t="shared" si="184" ref="BE469:BE482">IF(N469="základní",J469,0)</f>
        <v>0</v>
      </c>
      <c r="BF469" s="167">
        <f aca="true" t="shared" si="185" ref="BF469:BF482">IF(N469="snížená",J469,0)</f>
        <v>0</v>
      </c>
      <c r="BG469" s="167">
        <f aca="true" t="shared" si="186" ref="BG469:BG482">IF(N469="zákl. přenesená",J469,0)</f>
        <v>0</v>
      </c>
      <c r="BH469" s="167">
        <f aca="true" t="shared" si="187" ref="BH469:BH482">IF(N469="sníž. přenesená",J469,0)</f>
        <v>0</v>
      </c>
      <c r="BI469" s="167">
        <f aca="true" t="shared" si="188" ref="BI469:BI482">IF(N469="nulová",J469,0)</f>
        <v>0</v>
      </c>
      <c r="BJ469" s="92" t="s">
        <v>15</v>
      </c>
      <c r="BK469" s="167">
        <f aca="true" t="shared" si="189" ref="BK469:BK482">ROUND(I469*H469,2)</f>
        <v>0</v>
      </c>
      <c r="BL469" s="92" t="s">
        <v>183</v>
      </c>
      <c r="BM469" s="166" t="s">
        <v>4357</v>
      </c>
    </row>
    <row r="470" spans="2:65" s="99" customFormat="1" ht="16.5" customHeight="1">
      <c r="B470" s="100"/>
      <c r="C470" s="206" t="s">
        <v>2002</v>
      </c>
      <c r="D470" s="206" t="s">
        <v>178</v>
      </c>
      <c r="E470" s="207" t="s">
        <v>4358</v>
      </c>
      <c r="F470" s="208" t="s">
        <v>4359</v>
      </c>
      <c r="G470" s="209" t="s">
        <v>269</v>
      </c>
      <c r="H470" s="210">
        <v>0</v>
      </c>
      <c r="I470" s="4"/>
      <c r="J470" s="211">
        <f t="shared" si="180"/>
        <v>0</v>
      </c>
      <c r="K470" s="208" t="s">
        <v>3</v>
      </c>
      <c r="L470" s="100"/>
      <c r="M470" s="212" t="s">
        <v>3</v>
      </c>
      <c r="N470" s="163" t="s">
        <v>42</v>
      </c>
      <c r="P470" s="164">
        <f t="shared" si="181"/>
        <v>0</v>
      </c>
      <c r="Q470" s="164">
        <v>0</v>
      </c>
      <c r="R470" s="164">
        <f t="shared" si="182"/>
        <v>0</v>
      </c>
      <c r="S470" s="164">
        <v>0</v>
      </c>
      <c r="T470" s="165">
        <f t="shared" si="183"/>
        <v>0</v>
      </c>
      <c r="AR470" s="166" t="s">
        <v>183</v>
      </c>
      <c r="AT470" s="166" t="s">
        <v>178</v>
      </c>
      <c r="AU470" s="166" t="s">
        <v>195</v>
      </c>
      <c r="AY470" s="92" t="s">
        <v>176</v>
      </c>
      <c r="BE470" s="167">
        <f t="shared" si="184"/>
        <v>0</v>
      </c>
      <c r="BF470" s="167">
        <f t="shared" si="185"/>
        <v>0</v>
      </c>
      <c r="BG470" s="167">
        <f t="shared" si="186"/>
        <v>0</v>
      </c>
      <c r="BH470" s="167">
        <f t="shared" si="187"/>
        <v>0</v>
      </c>
      <c r="BI470" s="167">
        <f t="shared" si="188"/>
        <v>0</v>
      </c>
      <c r="BJ470" s="92" t="s">
        <v>15</v>
      </c>
      <c r="BK470" s="167">
        <f t="shared" si="189"/>
        <v>0</v>
      </c>
      <c r="BL470" s="92" t="s">
        <v>183</v>
      </c>
      <c r="BM470" s="166" t="s">
        <v>4360</v>
      </c>
    </row>
    <row r="471" spans="2:65" s="99" customFormat="1" ht="16.5" customHeight="1">
      <c r="B471" s="100"/>
      <c r="C471" s="206" t="s">
        <v>2004</v>
      </c>
      <c r="D471" s="206" t="s">
        <v>178</v>
      </c>
      <c r="E471" s="207" t="s">
        <v>4248</v>
      </c>
      <c r="F471" s="208" t="s">
        <v>4249</v>
      </c>
      <c r="G471" s="209" t="s">
        <v>269</v>
      </c>
      <c r="H471" s="210">
        <v>90</v>
      </c>
      <c r="I471" s="4"/>
      <c r="J471" s="211">
        <f t="shared" si="180"/>
        <v>0</v>
      </c>
      <c r="K471" s="208" t="s">
        <v>3</v>
      </c>
      <c r="L471" s="100"/>
      <c r="M471" s="212" t="s">
        <v>3</v>
      </c>
      <c r="N471" s="163" t="s">
        <v>42</v>
      </c>
      <c r="P471" s="164">
        <f t="shared" si="181"/>
        <v>0</v>
      </c>
      <c r="Q471" s="164">
        <v>0</v>
      </c>
      <c r="R471" s="164">
        <f t="shared" si="182"/>
        <v>0</v>
      </c>
      <c r="S471" s="164">
        <v>0</v>
      </c>
      <c r="T471" s="165">
        <f t="shared" si="183"/>
        <v>0</v>
      </c>
      <c r="AR471" s="166" t="s">
        <v>183</v>
      </c>
      <c r="AT471" s="166" t="s">
        <v>178</v>
      </c>
      <c r="AU471" s="166" t="s">
        <v>195</v>
      </c>
      <c r="AY471" s="92" t="s">
        <v>176</v>
      </c>
      <c r="BE471" s="167">
        <f t="shared" si="184"/>
        <v>0</v>
      </c>
      <c r="BF471" s="167">
        <f t="shared" si="185"/>
        <v>0</v>
      </c>
      <c r="BG471" s="167">
        <f t="shared" si="186"/>
        <v>0</v>
      </c>
      <c r="BH471" s="167">
        <f t="shared" si="187"/>
        <v>0</v>
      </c>
      <c r="BI471" s="167">
        <f t="shared" si="188"/>
        <v>0</v>
      </c>
      <c r="BJ471" s="92" t="s">
        <v>15</v>
      </c>
      <c r="BK471" s="167">
        <f t="shared" si="189"/>
        <v>0</v>
      </c>
      <c r="BL471" s="92" t="s">
        <v>183</v>
      </c>
      <c r="BM471" s="166" t="s">
        <v>4361</v>
      </c>
    </row>
    <row r="472" spans="2:65" s="99" customFormat="1" ht="16.5" customHeight="1">
      <c r="B472" s="100"/>
      <c r="C472" s="206" t="s">
        <v>2008</v>
      </c>
      <c r="D472" s="206" t="s">
        <v>178</v>
      </c>
      <c r="E472" s="207" t="s">
        <v>4251</v>
      </c>
      <c r="F472" s="208" t="s">
        <v>4252</v>
      </c>
      <c r="G472" s="209" t="s">
        <v>269</v>
      </c>
      <c r="H472" s="210">
        <v>90</v>
      </c>
      <c r="I472" s="4"/>
      <c r="J472" s="211">
        <f t="shared" si="180"/>
        <v>0</v>
      </c>
      <c r="K472" s="208" t="s">
        <v>3</v>
      </c>
      <c r="L472" s="100"/>
      <c r="M472" s="212" t="s">
        <v>3</v>
      </c>
      <c r="N472" s="163" t="s">
        <v>42</v>
      </c>
      <c r="P472" s="164">
        <f t="shared" si="181"/>
        <v>0</v>
      </c>
      <c r="Q472" s="164">
        <v>0</v>
      </c>
      <c r="R472" s="164">
        <f t="shared" si="182"/>
        <v>0</v>
      </c>
      <c r="S472" s="164">
        <v>0</v>
      </c>
      <c r="T472" s="165">
        <f t="shared" si="183"/>
        <v>0</v>
      </c>
      <c r="AR472" s="166" t="s">
        <v>183</v>
      </c>
      <c r="AT472" s="166" t="s">
        <v>178</v>
      </c>
      <c r="AU472" s="166" t="s">
        <v>195</v>
      </c>
      <c r="AY472" s="92" t="s">
        <v>176</v>
      </c>
      <c r="BE472" s="167">
        <f t="shared" si="184"/>
        <v>0</v>
      </c>
      <c r="BF472" s="167">
        <f t="shared" si="185"/>
        <v>0</v>
      </c>
      <c r="BG472" s="167">
        <f t="shared" si="186"/>
        <v>0</v>
      </c>
      <c r="BH472" s="167">
        <f t="shared" si="187"/>
        <v>0</v>
      </c>
      <c r="BI472" s="167">
        <f t="shared" si="188"/>
        <v>0</v>
      </c>
      <c r="BJ472" s="92" t="s">
        <v>15</v>
      </c>
      <c r="BK472" s="167">
        <f t="shared" si="189"/>
        <v>0</v>
      </c>
      <c r="BL472" s="92" t="s">
        <v>183</v>
      </c>
      <c r="BM472" s="166" t="s">
        <v>4362</v>
      </c>
    </row>
    <row r="473" spans="2:65" s="99" customFormat="1" ht="16.5" customHeight="1">
      <c r="B473" s="100"/>
      <c r="C473" s="206" t="s">
        <v>2011</v>
      </c>
      <c r="D473" s="206" t="s">
        <v>178</v>
      </c>
      <c r="E473" s="207" t="s">
        <v>4363</v>
      </c>
      <c r="F473" s="208" t="s">
        <v>4138</v>
      </c>
      <c r="G473" s="209" t="s">
        <v>2707</v>
      </c>
      <c r="H473" s="210">
        <v>8</v>
      </c>
      <c r="I473" s="4"/>
      <c r="J473" s="211">
        <f t="shared" si="180"/>
        <v>0</v>
      </c>
      <c r="K473" s="208" t="s">
        <v>3</v>
      </c>
      <c r="L473" s="100"/>
      <c r="M473" s="212" t="s">
        <v>3</v>
      </c>
      <c r="N473" s="163" t="s">
        <v>42</v>
      </c>
      <c r="P473" s="164">
        <f t="shared" si="181"/>
        <v>0</v>
      </c>
      <c r="Q473" s="164">
        <v>0</v>
      </c>
      <c r="R473" s="164">
        <f t="shared" si="182"/>
        <v>0</v>
      </c>
      <c r="S473" s="164">
        <v>0</v>
      </c>
      <c r="T473" s="165">
        <f t="shared" si="183"/>
        <v>0</v>
      </c>
      <c r="AR473" s="166" t="s">
        <v>183</v>
      </c>
      <c r="AT473" s="166" t="s">
        <v>178</v>
      </c>
      <c r="AU473" s="166" t="s">
        <v>195</v>
      </c>
      <c r="AY473" s="92" t="s">
        <v>176</v>
      </c>
      <c r="BE473" s="167">
        <f t="shared" si="184"/>
        <v>0</v>
      </c>
      <c r="BF473" s="167">
        <f t="shared" si="185"/>
        <v>0</v>
      </c>
      <c r="BG473" s="167">
        <f t="shared" si="186"/>
        <v>0</v>
      </c>
      <c r="BH473" s="167">
        <f t="shared" si="187"/>
        <v>0</v>
      </c>
      <c r="BI473" s="167">
        <f t="shared" si="188"/>
        <v>0</v>
      </c>
      <c r="BJ473" s="92" t="s">
        <v>15</v>
      </c>
      <c r="BK473" s="167">
        <f t="shared" si="189"/>
        <v>0</v>
      </c>
      <c r="BL473" s="92" t="s">
        <v>183</v>
      </c>
      <c r="BM473" s="166" t="s">
        <v>4364</v>
      </c>
    </row>
    <row r="474" spans="2:65" s="99" customFormat="1" ht="16.5" customHeight="1">
      <c r="B474" s="100"/>
      <c r="C474" s="206" t="s">
        <v>2015</v>
      </c>
      <c r="D474" s="206" t="s">
        <v>178</v>
      </c>
      <c r="E474" s="207" t="s">
        <v>4365</v>
      </c>
      <c r="F474" s="208" t="s">
        <v>4264</v>
      </c>
      <c r="G474" s="209" t="s">
        <v>2707</v>
      </c>
      <c r="H474" s="210">
        <v>6</v>
      </c>
      <c r="I474" s="4"/>
      <c r="J474" s="211">
        <f t="shared" si="180"/>
        <v>0</v>
      </c>
      <c r="K474" s="208" t="s">
        <v>3</v>
      </c>
      <c r="L474" s="100"/>
      <c r="M474" s="212" t="s">
        <v>3</v>
      </c>
      <c r="N474" s="163" t="s">
        <v>42</v>
      </c>
      <c r="P474" s="164">
        <f t="shared" si="181"/>
        <v>0</v>
      </c>
      <c r="Q474" s="164">
        <v>0</v>
      </c>
      <c r="R474" s="164">
        <f t="shared" si="182"/>
        <v>0</v>
      </c>
      <c r="S474" s="164">
        <v>0</v>
      </c>
      <c r="T474" s="165">
        <f t="shared" si="183"/>
        <v>0</v>
      </c>
      <c r="AR474" s="166" t="s">
        <v>183</v>
      </c>
      <c r="AT474" s="166" t="s">
        <v>178</v>
      </c>
      <c r="AU474" s="166" t="s">
        <v>195</v>
      </c>
      <c r="AY474" s="92" t="s">
        <v>176</v>
      </c>
      <c r="BE474" s="167">
        <f t="shared" si="184"/>
        <v>0</v>
      </c>
      <c r="BF474" s="167">
        <f t="shared" si="185"/>
        <v>0</v>
      </c>
      <c r="BG474" s="167">
        <f t="shared" si="186"/>
        <v>0</v>
      </c>
      <c r="BH474" s="167">
        <f t="shared" si="187"/>
        <v>0</v>
      </c>
      <c r="BI474" s="167">
        <f t="shared" si="188"/>
        <v>0</v>
      </c>
      <c r="BJ474" s="92" t="s">
        <v>15</v>
      </c>
      <c r="BK474" s="167">
        <f t="shared" si="189"/>
        <v>0</v>
      </c>
      <c r="BL474" s="92" t="s">
        <v>183</v>
      </c>
      <c r="BM474" s="166" t="s">
        <v>4366</v>
      </c>
    </row>
    <row r="475" spans="2:65" s="99" customFormat="1" ht="16.5" customHeight="1">
      <c r="B475" s="100"/>
      <c r="C475" s="206" t="s">
        <v>2019</v>
      </c>
      <c r="D475" s="206" t="s">
        <v>178</v>
      </c>
      <c r="E475" s="207" t="s">
        <v>4367</v>
      </c>
      <c r="F475" s="208" t="s">
        <v>3828</v>
      </c>
      <c r="G475" s="209" t="s">
        <v>4268</v>
      </c>
      <c r="H475" s="210">
        <v>1</v>
      </c>
      <c r="I475" s="4"/>
      <c r="J475" s="211">
        <f t="shared" si="180"/>
        <v>0</v>
      </c>
      <c r="K475" s="208" t="s">
        <v>3</v>
      </c>
      <c r="L475" s="100"/>
      <c r="M475" s="212" t="s">
        <v>3</v>
      </c>
      <c r="N475" s="163" t="s">
        <v>42</v>
      </c>
      <c r="P475" s="164">
        <f t="shared" si="181"/>
        <v>0</v>
      </c>
      <c r="Q475" s="164">
        <v>0</v>
      </c>
      <c r="R475" s="164">
        <f t="shared" si="182"/>
        <v>0</v>
      </c>
      <c r="S475" s="164">
        <v>0</v>
      </c>
      <c r="T475" s="165">
        <f t="shared" si="183"/>
        <v>0</v>
      </c>
      <c r="AR475" s="166" t="s">
        <v>183</v>
      </c>
      <c r="AT475" s="166" t="s">
        <v>178</v>
      </c>
      <c r="AU475" s="166" t="s">
        <v>195</v>
      </c>
      <c r="AY475" s="92" t="s">
        <v>176</v>
      </c>
      <c r="BE475" s="167">
        <f t="shared" si="184"/>
        <v>0</v>
      </c>
      <c r="BF475" s="167">
        <f t="shared" si="185"/>
        <v>0</v>
      </c>
      <c r="BG475" s="167">
        <f t="shared" si="186"/>
        <v>0</v>
      </c>
      <c r="BH475" s="167">
        <f t="shared" si="187"/>
        <v>0</v>
      </c>
      <c r="BI475" s="167">
        <f t="shared" si="188"/>
        <v>0</v>
      </c>
      <c r="BJ475" s="92" t="s">
        <v>15</v>
      </c>
      <c r="BK475" s="167">
        <f t="shared" si="189"/>
        <v>0</v>
      </c>
      <c r="BL475" s="92" t="s">
        <v>183</v>
      </c>
      <c r="BM475" s="166" t="s">
        <v>4368</v>
      </c>
    </row>
    <row r="476" spans="2:65" s="99" customFormat="1" ht="16.5" customHeight="1">
      <c r="B476" s="100"/>
      <c r="C476" s="206" t="s">
        <v>2023</v>
      </c>
      <c r="D476" s="206" t="s">
        <v>178</v>
      </c>
      <c r="E476" s="207" t="s">
        <v>3811</v>
      </c>
      <c r="F476" s="208" t="s">
        <v>3812</v>
      </c>
      <c r="G476" s="209" t="s">
        <v>269</v>
      </c>
      <c r="H476" s="210">
        <v>0</v>
      </c>
      <c r="I476" s="4"/>
      <c r="J476" s="211">
        <f t="shared" si="180"/>
        <v>0</v>
      </c>
      <c r="K476" s="208" t="s">
        <v>3</v>
      </c>
      <c r="L476" s="100"/>
      <c r="M476" s="212" t="s">
        <v>3</v>
      </c>
      <c r="N476" s="163" t="s">
        <v>42</v>
      </c>
      <c r="P476" s="164">
        <f t="shared" si="181"/>
        <v>0</v>
      </c>
      <c r="Q476" s="164">
        <v>0</v>
      </c>
      <c r="R476" s="164">
        <f t="shared" si="182"/>
        <v>0</v>
      </c>
      <c r="S476" s="164">
        <v>0</v>
      </c>
      <c r="T476" s="165">
        <f t="shared" si="183"/>
        <v>0</v>
      </c>
      <c r="AR476" s="166" t="s">
        <v>183</v>
      </c>
      <c r="AT476" s="166" t="s">
        <v>178</v>
      </c>
      <c r="AU476" s="166" t="s">
        <v>195</v>
      </c>
      <c r="AY476" s="92" t="s">
        <v>176</v>
      </c>
      <c r="BE476" s="167">
        <f t="shared" si="184"/>
        <v>0</v>
      </c>
      <c r="BF476" s="167">
        <f t="shared" si="185"/>
        <v>0</v>
      </c>
      <c r="BG476" s="167">
        <f t="shared" si="186"/>
        <v>0</v>
      </c>
      <c r="BH476" s="167">
        <f t="shared" si="187"/>
        <v>0</v>
      </c>
      <c r="BI476" s="167">
        <f t="shared" si="188"/>
        <v>0</v>
      </c>
      <c r="BJ476" s="92" t="s">
        <v>15</v>
      </c>
      <c r="BK476" s="167">
        <f t="shared" si="189"/>
        <v>0</v>
      </c>
      <c r="BL476" s="92" t="s">
        <v>183</v>
      </c>
      <c r="BM476" s="166" t="s">
        <v>4369</v>
      </c>
    </row>
    <row r="477" spans="2:65" s="99" customFormat="1" ht="16.5" customHeight="1">
      <c r="B477" s="100"/>
      <c r="C477" s="206" t="s">
        <v>2027</v>
      </c>
      <c r="D477" s="206" t="s">
        <v>178</v>
      </c>
      <c r="E477" s="207" t="s">
        <v>4358</v>
      </c>
      <c r="F477" s="208" t="s">
        <v>4359</v>
      </c>
      <c r="G477" s="209" t="s">
        <v>269</v>
      </c>
      <c r="H477" s="210">
        <v>0</v>
      </c>
      <c r="I477" s="4"/>
      <c r="J477" s="211">
        <f t="shared" si="180"/>
        <v>0</v>
      </c>
      <c r="K477" s="208" t="s">
        <v>3</v>
      </c>
      <c r="L477" s="100"/>
      <c r="M477" s="212" t="s">
        <v>3</v>
      </c>
      <c r="N477" s="163" t="s">
        <v>42</v>
      </c>
      <c r="P477" s="164">
        <f t="shared" si="181"/>
        <v>0</v>
      </c>
      <c r="Q477" s="164">
        <v>0</v>
      </c>
      <c r="R477" s="164">
        <f t="shared" si="182"/>
        <v>0</v>
      </c>
      <c r="S477" s="164">
        <v>0</v>
      </c>
      <c r="T477" s="165">
        <f t="shared" si="183"/>
        <v>0</v>
      </c>
      <c r="AR477" s="166" t="s">
        <v>183</v>
      </c>
      <c r="AT477" s="166" t="s">
        <v>178</v>
      </c>
      <c r="AU477" s="166" t="s">
        <v>195</v>
      </c>
      <c r="AY477" s="92" t="s">
        <v>176</v>
      </c>
      <c r="BE477" s="167">
        <f t="shared" si="184"/>
        <v>0</v>
      </c>
      <c r="BF477" s="167">
        <f t="shared" si="185"/>
        <v>0</v>
      </c>
      <c r="BG477" s="167">
        <f t="shared" si="186"/>
        <v>0</v>
      </c>
      <c r="BH477" s="167">
        <f t="shared" si="187"/>
        <v>0</v>
      </c>
      <c r="BI477" s="167">
        <f t="shared" si="188"/>
        <v>0</v>
      </c>
      <c r="BJ477" s="92" t="s">
        <v>15</v>
      </c>
      <c r="BK477" s="167">
        <f t="shared" si="189"/>
        <v>0</v>
      </c>
      <c r="BL477" s="92" t="s">
        <v>183</v>
      </c>
      <c r="BM477" s="166" t="s">
        <v>4370</v>
      </c>
    </row>
    <row r="478" spans="2:65" s="99" customFormat="1" ht="16.5" customHeight="1">
      <c r="B478" s="100"/>
      <c r="C478" s="206" t="s">
        <v>2031</v>
      </c>
      <c r="D478" s="206" t="s">
        <v>178</v>
      </c>
      <c r="E478" s="207" t="s">
        <v>4248</v>
      </c>
      <c r="F478" s="208" t="s">
        <v>4249</v>
      </c>
      <c r="G478" s="209" t="s">
        <v>269</v>
      </c>
      <c r="H478" s="210">
        <v>0</v>
      </c>
      <c r="I478" s="4"/>
      <c r="J478" s="211">
        <f t="shared" si="180"/>
        <v>0</v>
      </c>
      <c r="K478" s="208" t="s">
        <v>3</v>
      </c>
      <c r="L478" s="100"/>
      <c r="M478" s="212" t="s">
        <v>3</v>
      </c>
      <c r="N478" s="163" t="s">
        <v>42</v>
      </c>
      <c r="P478" s="164">
        <f t="shared" si="181"/>
        <v>0</v>
      </c>
      <c r="Q478" s="164">
        <v>0</v>
      </c>
      <c r="R478" s="164">
        <f t="shared" si="182"/>
        <v>0</v>
      </c>
      <c r="S478" s="164">
        <v>0</v>
      </c>
      <c r="T478" s="165">
        <f t="shared" si="183"/>
        <v>0</v>
      </c>
      <c r="AR478" s="166" t="s">
        <v>183</v>
      </c>
      <c r="AT478" s="166" t="s">
        <v>178</v>
      </c>
      <c r="AU478" s="166" t="s">
        <v>195</v>
      </c>
      <c r="AY478" s="92" t="s">
        <v>176</v>
      </c>
      <c r="BE478" s="167">
        <f t="shared" si="184"/>
        <v>0</v>
      </c>
      <c r="BF478" s="167">
        <f t="shared" si="185"/>
        <v>0</v>
      </c>
      <c r="BG478" s="167">
        <f t="shared" si="186"/>
        <v>0</v>
      </c>
      <c r="BH478" s="167">
        <f t="shared" si="187"/>
        <v>0</v>
      </c>
      <c r="BI478" s="167">
        <f t="shared" si="188"/>
        <v>0</v>
      </c>
      <c r="BJ478" s="92" t="s">
        <v>15</v>
      </c>
      <c r="BK478" s="167">
        <f t="shared" si="189"/>
        <v>0</v>
      </c>
      <c r="BL478" s="92" t="s">
        <v>183</v>
      </c>
      <c r="BM478" s="166" t="s">
        <v>4371</v>
      </c>
    </row>
    <row r="479" spans="2:65" s="99" customFormat="1" ht="16.5" customHeight="1">
      <c r="B479" s="100"/>
      <c r="C479" s="206" t="s">
        <v>2035</v>
      </c>
      <c r="D479" s="206" t="s">
        <v>178</v>
      </c>
      <c r="E479" s="207" t="s">
        <v>4251</v>
      </c>
      <c r="F479" s="208" t="s">
        <v>4252</v>
      </c>
      <c r="G479" s="209" t="s">
        <v>269</v>
      </c>
      <c r="H479" s="210">
        <v>0</v>
      </c>
      <c r="I479" s="4"/>
      <c r="J479" s="211">
        <f t="shared" si="180"/>
        <v>0</v>
      </c>
      <c r="K479" s="208" t="s">
        <v>3</v>
      </c>
      <c r="L479" s="100"/>
      <c r="M479" s="212" t="s">
        <v>3</v>
      </c>
      <c r="N479" s="163" t="s">
        <v>42</v>
      </c>
      <c r="P479" s="164">
        <f t="shared" si="181"/>
        <v>0</v>
      </c>
      <c r="Q479" s="164">
        <v>0</v>
      </c>
      <c r="R479" s="164">
        <f t="shared" si="182"/>
        <v>0</v>
      </c>
      <c r="S479" s="164">
        <v>0</v>
      </c>
      <c r="T479" s="165">
        <f t="shared" si="183"/>
        <v>0</v>
      </c>
      <c r="AR479" s="166" t="s">
        <v>183</v>
      </c>
      <c r="AT479" s="166" t="s">
        <v>178</v>
      </c>
      <c r="AU479" s="166" t="s">
        <v>195</v>
      </c>
      <c r="AY479" s="92" t="s">
        <v>176</v>
      </c>
      <c r="BE479" s="167">
        <f t="shared" si="184"/>
        <v>0</v>
      </c>
      <c r="BF479" s="167">
        <f t="shared" si="185"/>
        <v>0</v>
      </c>
      <c r="BG479" s="167">
        <f t="shared" si="186"/>
        <v>0</v>
      </c>
      <c r="BH479" s="167">
        <f t="shared" si="187"/>
        <v>0</v>
      </c>
      <c r="BI479" s="167">
        <f t="shared" si="188"/>
        <v>0</v>
      </c>
      <c r="BJ479" s="92" t="s">
        <v>15</v>
      </c>
      <c r="BK479" s="167">
        <f t="shared" si="189"/>
        <v>0</v>
      </c>
      <c r="BL479" s="92" t="s">
        <v>183</v>
      </c>
      <c r="BM479" s="166" t="s">
        <v>4372</v>
      </c>
    </row>
    <row r="480" spans="2:65" s="99" customFormat="1" ht="16.5" customHeight="1">
      <c r="B480" s="100"/>
      <c r="C480" s="206" t="s">
        <v>2039</v>
      </c>
      <c r="D480" s="206" t="s">
        <v>178</v>
      </c>
      <c r="E480" s="207" t="s">
        <v>4363</v>
      </c>
      <c r="F480" s="208" t="s">
        <v>4138</v>
      </c>
      <c r="G480" s="209" t="s">
        <v>2707</v>
      </c>
      <c r="H480" s="210">
        <v>2</v>
      </c>
      <c r="I480" s="4"/>
      <c r="J480" s="211">
        <f t="shared" si="180"/>
        <v>0</v>
      </c>
      <c r="K480" s="208" t="s">
        <v>3</v>
      </c>
      <c r="L480" s="100"/>
      <c r="M480" s="212" t="s">
        <v>3</v>
      </c>
      <c r="N480" s="163" t="s">
        <v>42</v>
      </c>
      <c r="P480" s="164">
        <f t="shared" si="181"/>
        <v>0</v>
      </c>
      <c r="Q480" s="164">
        <v>0</v>
      </c>
      <c r="R480" s="164">
        <f t="shared" si="182"/>
        <v>0</v>
      </c>
      <c r="S480" s="164">
        <v>0</v>
      </c>
      <c r="T480" s="165">
        <f t="shared" si="183"/>
        <v>0</v>
      </c>
      <c r="AR480" s="166" t="s">
        <v>183</v>
      </c>
      <c r="AT480" s="166" t="s">
        <v>178</v>
      </c>
      <c r="AU480" s="166" t="s">
        <v>195</v>
      </c>
      <c r="AY480" s="92" t="s">
        <v>176</v>
      </c>
      <c r="BE480" s="167">
        <f t="shared" si="184"/>
        <v>0</v>
      </c>
      <c r="BF480" s="167">
        <f t="shared" si="185"/>
        <v>0</v>
      </c>
      <c r="BG480" s="167">
        <f t="shared" si="186"/>
        <v>0</v>
      </c>
      <c r="BH480" s="167">
        <f t="shared" si="187"/>
        <v>0</v>
      </c>
      <c r="BI480" s="167">
        <f t="shared" si="188"/>
        <v>0</v>
      </c>
      <c r="BJ480" s="92" t="s">
        <v>15</v>
      </c>
      <c r="BK480" s="167">
        <f t="shared" si="189"/>
        <v>0</v>
      </c>
      <c r="BL480" s="92" t="s">
        <v>183</v>
      </c>
      <c r="BM480" s="166" t="s">
        <v>4373</v>
      </c>
    </row>
    <row r="481" spans="2:65" s="99" customFormat="1" ht="16.5" customHeight="1">
      <c r="B481" s="100"/>
      <c r="C481" s="206" t="s">
        <v>2043</v>
      </c>
      <c r="D481" s="206" t="s">
        <v>178</v>
      </c>
      <c r="E481" s="207" t="s">
        <v>4365</v>
      </c>
      <c r="F481" s="208" t="s">
        <v>4264</v>
      </c>
      <c r="G481" s="209" t="s">
        <v>2707</v>
      </c>
      <c r="H481" s="210">
        <v>6</v>
      </c>
      <c r="I481" s="4"/>
      <c r="J481" s="211">
        <f t="shared" si="180"/>
        <v>0</v>
      </c>
      <c r="K481" s="208" t="s">
        <v>3</v>
      </c>
      <c r="L481" s="100"/>
      <c r="M481" s="212" t="s">
        <v>3</v>
      </c>
      <c r="N481" s="163" t="s">
        <v>42</v>
      </c>
      <c r="P481" s="164">
        <f t="shared" si="181"/>
        <v>0</v>
      </c>
      <c r="Q481" s="164">
        <v>0</v>
      </c>
      <c r="R481" s="164">
        <f t="shared" si="182"/>
        <v>0</v>
      </c>
      <c r="S481" s="164">
        <v>0</v>
      </c>
      <c r="T481" s="165">
        <f t="shared" si="183"/>
        <v>0</v>
      </c>
      <c r="AR481" s="166" t="s">
        <v>183</v>
      </c>
      <c r="AT481" s="166" t="s">
        <v>178</v>
      </c>
      <c r="AU481" s="166" t="s">
        <v>195</v>
      </c>
      <c r="AY481" s="92" t="s">
        <v>176</v>
      </c>
      <c r="BE481" s="167">
        <f t="shared" si="184"/>
        <v>0</v>
      </c>
      <c r="BF481" s="167">
        <f t="shared" si="185"/>
        <v>0</v>
      </c>
      <c r="BG481" s="167">
        <f t="shared" si="186"/>
        <v>0</v>
      </c>
      <c r="BH481" s="167">
        <f t="shared" si="187"/>
        <v>0</v>
      </c>
      <c r="BI481" s="167">
        <f t="shared" si="188"/>
        <v>0</v>
      </c>
      <c r="BJ481" s="92" t="s">
        <v>15</v>
      </c>
      <c r="BK481" s="167">
        <f t="shared" si="189"/>
        <v>0</v>
      </c>
      <c r="BL481" s="92" t="s">
        <v>183</v>
      </c>
      <c r="BM481" s="166" t="s">
        <v>4374</v>
      </c>
    </row>
    <row r="482" spans="2:65" s="99" customFormat="1" ht="16.5" customHeight="1">
      <c r="B482" s="100"/>
      <c r="C482" s="206" t="s">
        <v>2047</v>
      </c>
      <c r="D482" s="206" t="s">
        <v>178</v>
      </c>
      <c r="E482" s="207" t="s">
        <v>4367</v>
      </c>
      <c r="F482" s="208" t="s">
        <v>3828</v>
      </c>
      <c r="G482" s="209" t="s">
        <v>4268</v>
      </c>
      <c r="H482" s="210">
        <v>0.4</v>
      </c>
      <c r="I482" s="4"/>
      <c r="J482" s="211">
        <f t="shared" si="180"/>
        <v>0</v>
      </c>
      <c r="K482" s="208" t="s">
        <v>3</v>
      </c>
      <c r="L482" s="100"/>
      <c r="M482" s="212" t="s">
        <v>3</v>
      </c>
      <c r="N482" s="163" t="s">
        <v>42</v>
      </c>
      <c r="P482" s="164">
        <f t="shared" si="181"/>
        <v>0</v>
      </c>
      <c r="Q482" s="164">
        <v>0</v>
      </c>
      <c r="R482" s="164">
        <f t="shared" si="182"/>
        <v>0</v>
      </c>
      <c r="S482" s="164">
        <v>0</v>
      </c>
      <c r="T482" s="165">
        <f t="shared" si="183"/>
        <v>0</v>
      </c>
      <c r="AR482" s="166" t="s">
        <v>183</v>
      </c>
      <c r="AT482" s="166" t="s">
        <v>178</v>
      </c>
      <c r="AU482" s="166" t="s">
        <v>195</v>
      </c>
      <c r="AY482" s="92" t="s">
        <v>176</v>
      </c>
      <c r="BE482" s="167">
        <f t="shared" si="184"/>
        <v>0</v>
      </c>
      <c r="BF482" s="167">
        <f t="shared" si="185"/>
        <v>0</v>
      </c>
      <c r="BG482" s="167">
        <f t="shared" si="186"/>
        <v>0</v>
      </c>
      <c r="BH482" s="167">
        <f t="shared" si="187"/>
        <v>0</v>
      </c>
      <c r="BI482" s="167">
        <f t="shared" si="188"/>
        <v>0</v>
      </c>
      <c r="BJ482" s="92" t="s">
        <v>15</v>
      </c>
      <c r="BK482" s="167">
        <f t="shared" si="189"/>
        <v>0</v>
      </c>
      <c r="BL482" s="92" t="s">
        <v>183</v>
      </c>
      <c r="BM482" s="166" t="s">
        <v>4375</v>
      </c>
    </row>
    <row r="483" spans="2:63" s="151" customFormat="1" ht="20.85" customHeight="1">
      <c r="B483" s="152"/>
      <c r="D483" s="153" t="s">
        <v>70</v>
      </c>
      <c r="E483" s="161" t="s">
        <v>507</v>
      </c>
      <c r="F483" s="161" t="s">
        <v>3831</v>
      </c>
      <c r="I483" s="3"/>
      <c r="J483" s="162">
        <f>BK483</f>
        <v>0</v>
      </c>
      <c r="L483" s="152"/>
      <c r="M483" s="156"/>
      <c r="P483" s="157">
        <f>SUM(P484:P487)</f>
        <v>0</v>
      </c>
      <c r="R483" s="157">
        <f>SUM(R484:R487)</f>
        <v>0</v>
      </c>
      <c r="T483" s="158">
        <f>SUM(T484:T487)</f>
        <v>0</v>
      </c>
      <c r="AR483" s="153" t="s">
        <v>15</v>
      </c>
      <c r="AT483" s="159" t="s">
        <v>70</v>
      </c>
      <c r="AU483" s="159" t="s">
        <v>79</v>
      </c>
      <c r="AY483" s="153" t="s">
        <v>176</v>
      </c>
      <c r="BK483" s="160">
        <f>SUM(BK484:BK487)</f>
        <v>0</v>
      </c>
    </row>
    <row r="484" spans="2:65" s="99" customFormat="1" ht="16.5" customHeight="1">
      <c r="B484" s="100"/>
      <c r="C484" s="206" t="s">
        <v>2051</v>
      </c>
      <c r="D484" s="206" t="s">
        <v>178</v>
      </c>
      <c r="E484" s="207" t="s">
        <v>3838</v>
      </c>
      <c r="F484" s="208" t="s">
        <v>3839</v>
      </c>
      <c r="G484" s="209" t="s">
        <v>2597</v>
      </c>
      <c r="H484" s="210">
        <v>4</v>
      </c>
      <c r="I484" s="4"/>
      <c r="J484" s="211">
        <f>ROUND(I484*H484,2)</f>
        <v>0</v>
      </c>
      <c r="K484" s="208" t="s">
        <v>3</v>
      </c>
      <c r="L484" s="100"/>
      <c r="M484" s="212" t="s">
        <v>3</v>
      </c>
      <c r="N484" s="163" t="s">
        <v>42</v>
      </c>
      <c r="P484" s="164">
        <f>O484*H484</f>
        <v>0</v>
      </c>
      <c r="Q484" s="164">
        <v>0</v>
      </c>
      <c r="R484" s="164">
        <f>Q484*H484</f>
        <v>0</v>
      </c>
      <c r="S484" s="164">
        <v>0</v>
      </c>
      <c r="T484" s="165">
        <f>S484*H484</f>
        <v>0</v>
      </c>
      <c r="AR484" s="166" t="s">
        <v>183</v>
      </c>
      <c r="AT484" s="166" t="s">
        <v>178</v>
      </c>
      <c r="AU484" s="166" t="s">
        <v>195</v>
      </c>
      <c r="AY484" s="92" t="s">
        <v>176</v>
      </c>
      <c r="BE484" s="167">
        <f>IF(N484="základní",J484,0)</f>
        <v>0</v>
      </c>
      <c r="BF484" s="167">
        <f>IF(N484="snížená",J484,0)</f>
        <v>0</v>
      </c>
      <c r="BG484" s="167">
        <f>IF(N484="zákl. přenesená",J484,0)</f>
        <v>0</v>
      </c>
      <c r="BH484" s="167">
        <f>IF(N484="sníž. přenesená",J484,0)</f>
        <v>0</v>
      </c>
      <c r="BI484" s="167">
        <f>IF(N484="nulová",J484,0)</f>
        <v>0</v>
      </c>
      <c r="BJ484" s="92" t="s">
        <v>15</v>
      </c>
      <c r="BK484" s="167">
        <f>ROUND(I484*H484,2)</f>
        <v>0</v>
      </c>
      <c r="BL484" s="92" t="s">
        <v>183</v>
      </c>
      <c r="BM484" s="166" t="s">
        <v>4376</v>
      </c>
    </row>
    <row r="485" spans="2:65" s="99" customFormat="1" ht="16.5" customHeight="1">
      <c r="B485" s="100"/>
      <c r="C485" s="206" t="s">
        <v>2055</v>
      </c>
      <c r="D485" s="206" t="s">
        <v>178</v>
      </c>
      <c r="E485" s="207" t="s">
        <v>4377</v>
      </c>
      <c r="F485" s="208" t="s">
        <v>2898</v>
      </c>
      <c r="G485" s="209" t="s">
        <v>2707</v>
      </c>
      <c r="H485" s="210">
        <v>1</v>
      </c>
      <c r="I485" s="4"/>
      <c r="J485" s="211">
        <f>ROUND(I485*H485,2)</f>
        <v>0</v>
      </c>
      <c r="K485" s="208" t="s">
        <v>3</v>
      </c>
      <c r="L485" s="100"/>
      <c r="M485" s="212" t="s">
        <v>3</v>
      </c>
      <c r="N485" s="163" t="s">
        <v>42</v>
      </c>
      <c r="P485" s="164">
        <f>O485*H485</f>
        <v>0</v>
      </c>
      <c r="Q485" s="164">
        <v>0</v>
      </c>
      <c r="R485" s="164">
        <f>Q485*H485</f>
        <v>0</v>
      </c>
      <c r="S485" s="164">
        <v>0</v>
      </c>
      <c r="T485" s="165">
        <f>S485*H485</f>
        <v>0</v>
      </c>
      <c r="AR485" s="166" t="s">
        <v>183</v>
      </c>
      <c r="AT485" s="166" t="s">
        <v>178</v>
      </c>
      <c r="AU485" s="166" t="s">
        <v>195</v>
      </c>
      <c r="AY485" s="92" t="s">
        <v>176</v>
      </c>
      <c r="BE485" s="167">
        <f>IF(N485="základní",J485,0)</f>
        <v>0</v>
      </c>
      <c r="BF485" s="167">
        <f>IF(N485="snížená",J485,0)</f>
        <v>0</v>
      </c>
      <c r="BG485" s="167">
        <f>IF(N485="zákl. přenesená",J485,0)</f>
        <v>0</v>
      </c>
      <c r="BH485" s="167">
        <f>IF(N485="sníž. přenesená",J485,0)</f>
        <v>0</v>
      </c>
      <c r="BI485" s="167">
        <f>IF(N485="nulová",J485,0)</f>
        <v>0</v>
      </c>
      <c r="BJ485" s="92" t="s">
        <v>15</v>
      </c>
      <c r="BK485" s="167">
        <f>ROUND(I485*H485,2)</f>
        <v>0</v>
      </c>
      <c r="BL485" s="92" t="s">
        <v>183</v>
      </c>
      <c r="BM485" s="166" t="s">
        <v>4378</v>
      </c>
    </row>
    <row r="486" spans="2:65" s="99" customFormat="1" ht="16.5" customHeight="1">
      <c r="B486" s="100"/>
      <c r="C486" s="206" t="s">
        <v>2059</v>
      </c>
      <c r="D486" s="206" t="s">
        <v>178</v>
      </c>
      <c r="E486" s="207" t="s">
        <v>4379</v>
      </c>
      <c r="F486" s="208" t="s">
        <v>3857</v>
      </c>
      <c r="G486" s="209" t="s">
        <v>437</v>
      </c>
      <c r="H486" s="210">
        <v>1</v>
      </c>
      <c r="I486" s="4"/>
      <c r="J486" s="211">
        <f>ROUND(I486*H486,2)</f>
        <v>0</v>
      </c>
      <c r="K486" s="208" t="s">
        <v>3</v>
      </c>
      <c r="L486" s="100"/>
      <c r="M486" s="212" t="s">
        <v>3</v>
      </c>
      <c r="N486" s="163" t="s">
        <v>42</v>
      </c>
      <c r="P486" s="164">
        <f>O486*H486</f>
        <v>0</v>
      </c>
      <c r="Q486" s="164">
        <v>0</v>
      </c>
      <c r="R486" s="164">
        <f>Q486*H486</f>
        <v>0</v>
      </c>
      <c r="S486" s="164">
        <v>0</v>
      </c>
      <c r="T486" s="165">
        <f>S486*H486</f>
        <v>0</v>
      </c>
      <c r="AR486" s="166" t="s">
        <v>183</v>
      </c>
      <c r="AT486" s="166" t="s">
        <v>178</v>
      </c>
      <c r="AU486" s="166" t="s">
        <v>195</v>
      </c>
      <c r="AY486" s="92" t="s">
        <v>176</v>
      </c>
      <c r="BE486" s="167">
        <f>IF(N486="základní",J486,0)</f>
        <v>0</v>
      </c>
      <c r="BF486" s="167">
        <f>IF(N486="snížená",J486,0)</f>
        <v>0</v>
      </c>
      <c r="BG486" s="167">
        <f>IF(N486="zákl. přenesená",J486,0)</f>
        <v>0</v>
      </c>
      <c r="BH486" s="167">
        <f>IF(N486="sníž. přenesená",J486,0)</f>
        <v>0</v>
      </c>
      <c r="BI486" s="167">
        <f>IF(N486="nulová",J486,0)</f>
        <v>0</v>
      </c>
      <c r="BJ486" s="92" t="s">
        <v>15</v>
      </c>
      <c r="BK486" s="167">
        <f>ROUND(I486*H486,2)</f>
        <v>0</v>
      </c>
      <c r="BL486" s="92" t="s">
        <v>183</v>
      </c>
      <c r="BM486" s="166" t="s">
        <v>4380</v>
      </c>
    </row>
    <row r="487" spans="2:65" s="99" customFormat="1" ht="16.5" customHeight="1">
      <c r="B487" s="100"/>
      <c r="C487" s="206" t="s">
        <v>2063</v>
      </c>
      <c r="D487" s="206" t="s">
        <v>178</v>
      </c>
      <c r="E487" s="207" t="s">
        <v>4381</v>
      </c>
      <c r="F487" s="208" t="s">
        <v>3860</v>
      </c>
      <c r="G487" s="209" t="s">
        <v>437</v>
      </c>
      <c r="H487" s="210">
        <v>1</v>
      </c>
      <c r="I487" s="4"/>
      <c r="J487" s="211">
        <f>ROUND(I487*H487,2)</f>
        <v>0</v>
      </c>
      <c r="K487" s="208" t="s">
        <v>3</v>
      </c>
      <c r="L487" s="100"/>
      <c r="M487" s="212" t="s">
        <v>3</v>
      </c>
      <c r="N487" s="163" t="s">
        <v>42</v>
      </c>
      <c r="P487" s="164">
        <f>O487*H487</f>
        <v>0</v>
      </c>
      <c r="Q487" s="164">
        <v>0</v>
      </c>
      <c r="R487" s="164">
        <f>Q487*H487</f>
        <v>0</v>
      </c>
      <c r="S487" s="164">
        <v>0</v>
      </c>
      <c r="T487" s="165">
        <f>S487*H487</f>
        <v>0</v>
      </c>
      <c r="AR487" s="166" t="s">
        <v>183</v>
      </c>
      <c r="AT487" s="166" t="s">
        <v>178</v>
      </c>
      <c r="AU487" s="166" t="s">
        <v>195</v>
      </c>
      <c r="AY487" s="92" t="s">
        <v>176</v>
      </c>
      <c r="BE487" s="167">
        <f>IF(N487="základní",J487,0)</f>
        <v>0</v>
      </c>
      <c r="BF487" s="167">
        <f>IF(N487="snížená",J487,0)</f>
        <v>0</v>
      </c>
      <c r="BG487" s="167">
        <f>IF(N487="zákl. přenesená",J487,0)</f>
        <v>0</v>
      </c>
      <c r="BH487" s="167">
        <f>IF(N487="sníž. přenesená",J487,0)</f>
        <v>0</v>
      </c>
      <c r="BI487" s="167">
        <f>IF(N487="nulová",J487,0)</f>
        <v>0</v>
      </c>
      <c r="BJ487" s="92" t="s">
        <v>15</v>
      </c>
      <c r="BK487" s="167">
        <f>ROUND(I487*H487,2)</f>
        <v>0</v>
      </c>
      <c r="BL487" s="92" t="s">
        <v>183</v>
      </c>
      <c r="BM487" s="166" t="s">
        <v>4382</v>
      </c>
    </row>
    <row r="488" spans="2:63" s="151" customFormat="1" ht="22.9" customHeight="1">
      <c r="B488" s="152"/>
      <c r="D488" s="153" t="s">
        <v>70</v>
      </c>
      <c r="E488" s="161" t="s">
        <v>213</v>
      </c>
      <c r="F488" s="161" t="s">
        <v>4383</v>
      </c>
      <c r="I488" s="3"/>
      <c r="J488" s="162">
        <f>BK488</f>
        <v>0</v>
      </c>
      <c r="L488" s="152"/>
      <c r="M488" s="156"/>
      <c r="P488" s="157">
        <f>P489+P503+P519+P532+P549+P556+P561</f>
        <v>0</v>
      </c>
      <c r="R488" s="157">
        <f>R489+R503+R519+R532+R549+R556+R561</f>
        <v>0</v>
      </c>
      <c r="T488" s="158">
        <f>T489+T503+T519+T532+T549+T556+T561</f>
        <v>0</v>
      </c>
      <c r="AR488" s="153" t="s">
        <v>15</v>
      </c>
      <c r="AT488" s="159" t="s">
        <v>70</v>
      </c>
      <c r="AU488" s="159" t="s">
        <v>15</v>
      </c>
      <c r="AY488" s="153" t="s">
        <v>176</v>
      </c>
      <c r="BK488" s="160">
        <f>BK489+BK503+BK519+BK532+BK549+BK556+BK561</f>
        <v>0</v>
      </c>
    </row>
    <row r="489" spans="2:63" s="151" customFormat="1" ht="20.85" customHeight="1">
      <c r="B489" s="152"/>
      <c r="D489" s="153" t="s">
        <v>70</v>
      </c>
      <c r="E489" s="161" t="s">
        <v>532</v>
      </c>
      <c r="F489" s="161" t="s">
        <v>3681</v>
      </c>
      <c r="I489" s="3"/>
      <c r="J489" s="162">
        <f>BK489</f>
        <v>0</v>
      </c>
      <c r="L489" s="152"/>
      <c r="M489" s="156"/>
      <c r="P489" s="157">
        <f>SUM(P490:P502)</f>
        <v>0</v>
      </c>
      <c r="R489" s="157">
        <f>SUM(R490:R502)</f>
        <v>0</v>
      </c>
      <c r="T489" s="158">
        <f>SUM(T490:T502)</f>
        <v>0</v>
      </c>
      <c r="AR489" s="153" t="s">
        <v>15</v>
      </c>
      <c r="AT489" s="159" t="s">
        <v>70</v>
      </c>
      <c r="AU489" s="159" t="s">
        <v>79</v>
      </c>
      <c r="AY489" s="153" t="s">
        <v>176</v>
      </c>
      <c r="BK489" s="160">
        <f>SUM(BK490:BK502)</f>
        <v>0</v>
      </c>
    </row>
    <row r="490" spans="2:65" s="99" customFormat="1" ht="16.5" customHeight="1">
      <c r="B490" s="100"/>
      <c r="C490" s="206" t="s">
        <v>2067</v>
      </c>
      <c r="D490" s="206" t="s">
        <v>178</v>
      </c>
      <c r="E490" s="207" t="s">
        <v>4384</v>
      </c>
      <c r="F490" s="208" t="s">
        <v>4385</v>
      </c>
      <c r="G490" s="209" t="s">
        <v>2707</v>
      </c>
      <c r="H490" s="210">
        <v>1</v>
      </c>
      <c r="I490" s="4"/>
      <c r="J490" s="211">
        <f aca="true" t="shared" si="190" ref="J490:J502">ROUND(I490*H490,2)</f>
        <v>0</v>
      </c>
      <c r="K490" s="208" t="s">
        <v>3</v>
      </c>
      <c r="L490" s="100"/>
      <c r="M490" s="212" t="s">
        <v>3</v>
      </c>
      <c r="N490" s="163" t="s">
        <v>42</v>
      </c>
      <c r="P490" s="164">
        <f aca="true" t="shared" si="191" ref="P490:P502">O490*H490</f>
        <v>0</v>
      </c>
      <c r="Q490" s="164">
        <v>0</v>
      </c>
      <c r="R490" s="164">
        <f aca="true" t="shared" si="192" ref="R490:R502">Q490*H490</f>
        <v>0</v>
      </c>
      <c r="S490" s="164">
        <v>0</v>
      </c>
      <c r="T490" s="165">
        <f aca="true" t="shared" si="193" ref="T490:T502">S490*H490</f>
        <v>0</v>
      </c>
      <c r="AR490" s="166" t="s">
        <v>183</v>
      </c>
      <c r="AT490" s="166" t="s">
        <v>178</v>
      </c>
      <c r="AU490" s="166" t="s">
        <v>195</v>
      </c>
      <c r="AY490" s="92" t="s">
        <v>176</v>
      </c>
      <c r="BE490" s="167">
        <f aca="true" t="shared" si="194" ref="BE490:BE502">IF(N490="základní",J490,0)</f>
        <v>0</v>
      </c>
      <c r="BF490" s="167">
        <f aca="true" t="shared" si="195" ref="BF490:BF502">IF(N490="snížená",J490,0)</f>
        <v>0</v>
      </c>
      <c r="BG490" s="167">
        <f aca="true" t="shared" si="196" ref="BG490:BG502">IF(N490="zákl. přenesená",J490,0)</f>
        <v>0</v>
      </c>
      <c r="BH490" s="167">
        <f aca="true" t="shared" si="197" ref="BH490:BH502">IF(N490="sníž. přenesená",J490,0)</f>
        <v>0</v>
      </c>
      <c r="BI490" s="167">
        <f aca="true" t="shared" si="198" ref="BI490:BI502">IF(N490="nulová",J490,0)</f>
        <v>0</v>
      </c>
      <c r="BJ490" s="92" t="s">
        <v>15</v>
      </c>
      <c r="BK490" s="167">
        <f aca="true" t="shared" si="199" ref="BK490:BK502">ROUND(I490*H490,2)</f>
        <v>0</v>
      </c>
      <c r="BL490" s="92" t="s">
        <v>183</v>
      </c>
      <c r="BM490" s="166" t="s">
        <v>4386</v>
      </c>
    </row>
    <row r="491" spans="2:65" s="99" customFormat="1" ht="16.5" customHeight="1">
      <c r="B491" s="100"/>
      <c r="C491" s="206" t="s">
        <v>2073</v>
      </c>
      <c r="D491" s="206" t="s">
        <v>178</v>
      </c>
      <c r="E491" s="207" t="s">
        <v>4387</v>
      </c>
      <c r="F491" s="208" t="s">
        <v>4388</v>
      </c>
      <c r="G491" s="209" t="s">
        <v>2707</v>
      </c>
      <c r="H491" s="210">
        <v>4</v>
      </c>
      <c r="I491" s="4"/>
      <c r="J491" s="211">
        <f t="shared" si="190"/>
        <v>0</v>
      </c>
      <c r="K491" s="208" t="s">
        <v>3</v>
      </c>
      <c r="L491" s="100"/>
      <c r="M491" s="212" t="s">
        <v>3</v>
      </c>
      <c r="N491" s="163" t="s">
        <v>42</v>
      </c>
      <c r="P491" s="164">
        <f t="shared" si="191"/>
        <v>0</v>
      </c>
      <c r="Q491" s="164">
        <v>0</v>
      </c>
      <c r="R491" s="164">
        <f t="shared" si="192"/>
        <v>0</v>
      </c>
      <c r="S491" s="164">
        <v>0</v>
      </c>
      <c r="T491" s="165">
        <f t="shared" si="193"/>
        <v>0</v>
      </c>
      <c r="AR491" s="166" t="s">
        <v>183</v>
      </c>
      <c r="AT491" s="166" t="s">
        <v>178</v>
      </c>
      <c r="AU491" s="166" t="s">
        <v>195</v>
      </c>
      <c r="AY491" s="92" t="s">
        <v>176</v>
      </c>
      <c r="BE491" s="167">
        <f t="shared" si="194"/>
        <v>0</v>
      </c>
      <c r="BF491" s="167">
        <f t="shared" si="195"/>
        <v>0</v>
      </c>
      <c r="BG491" s="167">
        <f t="shared" si="196"/>
        <v>0</v>
      </c>
      <c r="BH491" s="167">
        <f t="shared" si="197"/>
        <v>0</v>
      </c>
      <c r="BI491" s="167">
        <f t="shared" si="198"/>
        <v>0</v>
      </c>
      <c r="BJ491" s="92" t="s">
        <v>15</v>
      </c>
      <c r="BK491" s="167">
        <f t="shared" si="199"/>
        <v>0</v>
      </c>
      <c r="BL491" s="92" t="s">
        <v>183</v>
      </c>
      <c r="BM491" s="166" t="s">
        <v>4389</v>
      </c>
    </row>
    <row r="492" spans="2:65" s="99" customFormat="1" ht="16.5" customHeight="1">
      <c r="B492" s="100"/>
      <c r="C492" s="206" t="s">
        <v>2080</v>
      </c>
      <c r="D492" s="206" t="s">
        <v>178</v>
      </c>
      <c r="E492" s="207" t="s">
        <v>4390</v>
      </c>
      <c r="F492" s="208" t="s">
        <v>4391</v>
      </c>
      <c r="G492" s="209" t="s">
        <v>2707</v>
      </c>
      <c r="H492" s="210">
        <v>5</v>
      </c>
      <c r="I492" s="4"/>
      <c r="J492" s="211">
        <f t="shared" si="190"/>
        <v>0</v>
      </c>
      <c r="K492" s="208" t="s">
        <v>3</v>
      </c>
      <c r="L492" s="100"/>
      <c r="M492" s="212" t="s">
        <v>3</v>
      </c>
      <c r="N492" s="163" t="s">
        <v>42</v>
      </c>
      <c r="P492" s="164">
        <f t="shared" si="191"/>
        <v>0</v>
      </c>
      <c r="Q492" s="164">
        <v>0</v>
      </c>
      <c r="R492" s="164">
        <f t="shared" si="192"/>
        <v>0</v>
      </c>
      <c r="S492" s="164">
        <v>0</v>
      </c>
      <c r="T492" s="165">
        <f t="shared" si="193"/>
        <v>0</v>
      </c>
      <c r="AR492" s="166" t="s">
        <v>183</v>
      </c>
      <c r="AT492" s="166" t="s">
        <v>178</v>
      </c>
      <c r="AU492" s="166" t="s">
        <v>195</v>
      </c>
      <c r="AY492" s="92" t="s">
        <v>176</v>
      </c>
      <c r="BE492" s="167">
        <f t="shared" si="194"/>
        <v>0</v>
      </c>
      <c r="BF492" s="167">
        <f t="shared" si="195"/>
        <v>0</v>
      </c>
      <c r="BG492" s="167">
        <f t="shared" si="196"/>
        <v>0</v>
      </c>
      <c r="BH492" s="167">
        <f t="shared" si="197"/>
        <v>0</v>
      </c>
      <c r="BI492" s="167">
        <f t="shared" si="198"/>
        <v>0</v>
      </c>
      <c r="BJ492" s="92" t="s">
        <v>15</v>
      </c>
      <c r="BK492" s="167">
        <f t="shared" si="199"/>
        <v>0</v>
      </c>
      <c r="BL492" s="92" t="s">
        <v>183</v>
      </c>
      <c r="BM492" s="166" t="s">
        <v>4392</v>
      </c>
    </row>
    <row r="493" spans="2:65" s="99" customFormat="1" ht="24.2" customHeight="1">
      <c r="B493" s="100"/>
      <c r="C493" s="206" t="s">
        <v>2085</v>
      </c>
      <c r="D493" s="206" t="s">
        <v>178</v>
      </c>
      <c r="E493" s="207" t="s">
        <v>4393</v>
      </c>
      <c r="F493" s="208" t="s">
        <v>4394</v>
      </c>
      <c r="G493" s="209" t="s">
        <v>2707</v>
      </c>
      <c r="H493" s="210">
        <v>1</v>
      </c>
      <c r="I493" s="4"/>
      <c r="J493" s="211">
        <f t="shared" si="190"/>
        <v>0</v>
      </c>
      <c r="K493" s="208" t="s">
        <v>3</v>
      </c>
      <c r="L493" s="100"/>
      <c r="M493" s="212" t="s">
        <v>3</v>
      </c>
      <c r="N493" s="163" t="s">
        <v>42</v>
      </c>
      <c r="P493" s="164">
        <f t="shared" si="191"/>
        <v>0</v>
      </c>
      <c r="Q493" s="164">
        <v>0</v>
      </c>
      <c r="R493" s="164">
        <f t="shared" si="192"/>
        <v>0</v>
      </c>
      <c r="S493" s="164">
        <v>0</v>
      </c>
      <c r="T493" s="165">
        <f t="shared" si="193"/>
        <v>0</v>
      </c>
      <c r="AR493" s="166" t="s">
        <v>183</v>
      </c>
      <c r="AT493" s="166" t="s">
        <v>178</v>
      </c>
      <c r="AU493" s="166" t="s">
        <v>195</v>
      </c>
      <c r="AY493" s="92" t="s">
        <v>176</v>
      </c>
      <c r="BE493" s="167">
        <f t="shared" si="194"/>
        <v>0</v>
      </c>
      <c r="BF493" s="167">
        <f t="shared" si="195"/>
        <v>0</v>
      </c>
      <c r="BG493" s="167">
        <f t="shared" si="196"/>
        <v>0</v>
      </c>
      <c r="BH493" s="167">
        <f t="shared" si="197"/>
        <v>0</v>
      </c>
      <c r="BI493" s="167">
        <f t="shared" si="198"/>
        <v>0</v>
      </c>
      <c r="BJ493" s="92" t="s">
        <v>15</v>
      </c>
      <c r="BK493" s="167">
        <f t="shared" si="199"/>
        <v>0</v>
      </c>
      <c r="BL493" s="92" t="s">
        <v>183</v>
      </c>
      <c r="BM493" s="166" t="s">
        <v>4395</v>
      </c>
    </row>
    <row r="494" spans="2:65" s="99" customFormat="1" ht="16.5" customHeight="1">
      <c r="B494" s="100"/>
      <c r="C494" s="206" t="s">
        <v>2090</v>
      </c>
      <c r="D494" s="206" t="s">
        <v>178</v>
      </c>
      <c r="E494" s="207" t="s">
        <v>4396</v>
      </c>
      <c r="F494" s="208" t="s">
        <v>4397</v>
      </c>
      <c r="G494" s="209" t="s">
        <v>2707</v>
      </c>
      <c r="H494" s="210">
        <v>4</v>
      </c>
      <c r="I494" s="4"/>
      <c r="J494" s="211">
        <f t="shared" si="190"/>
        <v>0</v>
      </c>
      <c r="K494" s="208" t="s">
        <v>3</v>
      </c>
      <c r="L494" s="100"/>
      <c r="M494" s="212" t="s">
        <v>3</v>
      </c>
      <c r="N494" s="163" t="s">
        <v>42</v>
      </c>
      <c r="P494" s="164">
        <f t="shared" si="191"/>
        <v>0</v>
      </c>
      <c r="Q494" s="164">
        <v>0</v>
      </c>
      <c r="R494" s="164">
        <f t="shared" si="192"/>
        <v>0</v>
      </c>
      <c r="S494" s="164">
        <v>0</v>
      </c>
      <c r="T494" s="165">
        <f t="shared" si="193"/>
        <v>0</v>
      </c>
      <c r="AR494" s="166" t="s">
        <v>183</v>
      </c>
      <c r="AT494" s="166" t="s">
        <v>178</v>
      </c>
      <c r="AU494" s="166" t="s">
        <v>195</v>
      </c>
      <c r="AY494" s="92" t="s">
        <v>176</v>
      </c>
      <c r="BE494" s="167">
        <f t="shared" si="194"/>
        <v>0</v>
      </c>
      <c r="BF494" s="167">
        <f t="shared" si="195"/>
        <v>0</v>
      </c>
      <c r="BG494" s="167">
        <f t="shared" si="196"/>
        <v>0</v>
      </c>
      <c r="BH494" s="167">
        <f t="shared" si="197"/>
        <v>0</v>
      </c>
      <c r="BI494" s="167">
        <f t="shared" si="198"/>
        <v>0</v>
      </c>
      <c r="BJ494" s="92" t="s">
        <v>15</v>
      </c>
      <c r="BK494" s="167">
        <f t="shared" si="199"/>
        <v>0</v>
      </c>
      <c r="BL494" s="92" t="s">
        <v>183</v>
      </c>
      <c r="BM494" s="166" t="s">
        <v>4398</v>
      </c>
    </row>
    <row r="495" spans="2:65" s="99" customFormat="1" ht="21.75" customHeight="1">
      <c r="B495" s="100"/>
      <c r="C495" s="206" t="s">
        <v>2099</v>
      </c>
      <c r="D495" s="206" t="s">
        <v>178</v>
      </c>
      <c r="E495" s="207" t="s">
        <v>4399</v>
      </c>
      <c r="F495" s="208" t="s">
        <v>4400</v>
      </c>
      <c r="G495" s="209" t="s">
        <v>2707</v>
      </c>
      <c r="H495" s="210">
        <v>4</v>
      </c>
      <c r="I495" s="4"/>
      <c r="J495" s="211">
        <f t="shared" si="190"/>
        <v>0</v>
      </c>
      <c r="K495" s="208" t="s">
        <v>3</v>
      </c>
      <c r="L495" s="100"/>
      <c r="M495" s="212" t="s">
        <v>3</v>
      </c>
      <c r="N495" s="163" t="s">
        <v>42</v>
      </c>
      <c r="P495" s="164">
        <f t="shared" si="191"/>
        <v>0</v>
      </c>
      <c r="Q495" s="164">
        <v>0</v>
      </c>
      <c r="R495" s="164">
        <f t="shared" si="192"/>
        <v>0</v>
      </c>
      <c r="S495" s="164">
        <v>0</v>
      </c>
      <c r="T495" s="165">
        <f t="shared" si="193"/>
        <v>0</v>
      </c>
      <c r="AR495" s="166" t="s">
        <v>183</v>
      </c>
      <c r="AT495" s="166" t="s">
        <v>178</v>
      </c>
      <c r="AU495" s="166" t="s">
        <v>195</v>
      </c>
      <c r="AY495" s="92" t="s">
        <v>176</v>
      </c>
      <c r="BE495" s="167">
        <f t="shared" si="194"/>
        <v>0</v>
      </c>
      <c r="BF495" s="167">
        <f t="shared" si="195"/>
        <v>0</v>
      </c>
      <c r="BG495" s="167">
        <f t="shared" si="196"/>
        <v>0</v>
      </c>
      <c r="BH495" s="167">
        <f t="shared" si="197"/>
        <v>0</v>
      </c>
      <c r="BI495" s="167">
        <f t="shared" si="198"/>
        <v>0</v>
      </c>
      <c r="BJ495" s="92" t="s">
        <v>15</v>
      </c>
      <c r="BK495" s="167">
        <f t="shared" si="199"/>
        <v>0</v>
      </c>
      <c r="BL495" s="92" t="s">
        <v>183</v>
      </c>
      <c r="BM495" s="166" t="s">
        <v>4401</v>
      </c>
    </row>
    <row r="496" spans="2:65" s="99" customFormat="1" ht="21.75" customHeight="1">
      <c r="B496" s="100"/>
      <c r="C496" s="206" t="s">
        <v>2104</v>
      </c>
      <c r="D496" s="206" t="s">
        <v>178</v>
      </c>
      <c r="E496" s="207" t="s">
        <v>4402</v>
      </c>
      <c r="F496" s="208" t="s">
        <v>4116</v>
      </c>
      <c r="G496" s="209" t="s">
        <v>3737</v>
      </c>
      <c r="H496" s="210">
        <v>1</v>
      </c>
      <c r="I496" s="4"/>
      <c r="J496" s="211">
        <f t="shared" si="190"/>
        <v>0</v>
      </c>
      <c r="K496" s="208" t="s">
        <v>3</v>
      </c>
      <c r="L496" s="100"/>
      <c r="M496" s="212" t="s">
        <v>3</v>
      </c>
      <c r="N496" s="163" t="s">
        <v>42</v>
      </c>
      <c r="P496" s="164">
        <f t="shared" si="191"/>
        <v>0</v>
      </c>
      <c r="Q496" s="164">
        <v>0</v>
      </c>
      <c r="R496" s="164">
        <f t="shared" si="192"/>
        <v>0</v>
      </c>
      <c r="S496" s="164">
        <v>0</v>
      </c>
      <c r="T496" s="165">
        <f t="shared" si="193"/>
        <v>0</v>
      </c>
      <c r="AR496" s="166" t="s">
        <v>183</v>
      </c>
      <c r="AT496" s="166" t="s">
        <v>178</v>
      </c>
      <c r="AU496" s="166" t="s">
        <v>195</v>
      </c>
      <c r="AY496" s="92" t="s">
        <v>176</v>
      </c>
      <c r="BE496" s="167">
        <f t="shared" si="194"/>
        <v>0</v>
      </c>
      <c r="BF496" s="167">
        <f t="shared" si="195"/>
        <v>0</v>
      </c>
      <c r="BG496" s="167">
        <f t="shared" si="196"/>
        <v>0</v>
      </c>
      <c r="BH496" s="167">
        <f t="shared" si="197"/>
        <v>0</v>
      </c>
      <c r="BI496" s="167">
        <f t="shared" si="198"/>
        <v>0</v>
      </c>
      <c r="BJ496" s="92" t="s">
        <v>15</v>
      </c>
      <c r="BK496" s="167">
        <f t="shared" si="199"/>
        <v>0</v>
      </c>
      <c r="BL496" s="92" t="s">
        <v>183</v>
      </c>
      <c r="BM496" s="166" t="s">
        <v>4403</v>
      </c>
    </row>
    <row r="497" spans="2:65" s="99" customFormat="1" ht="16.5" customHeight="1">
      <c r="B497" s="100"/>
      <c r="C497" s="206" t="s">
        <v>2116</v>
      </c>
      <c r="D497" s="206" t="s">
        <v>178</v>
      </c>
      <c r="E497" s="207" t="s">
        <v>4387</v>
      </c>
      <c r="F497" s="208" t="s">
        <v>4388</v>
      </c>
      <c r="G497" s="209" t="s">
        <v>2707</v>
      </c>
      <c r="H497" s="210">
        <v>0</v>
      </c>
      <c r="I497" s="4"/>
      <c r="J497" s="211">
        <f t="shared" si="190"/>
        <v>0</v>
      </c>
      <c r="K497" s="208" t="s">
        <v>3</v>
      </c>
      <c r="L497" s="100"/>
      <c r="M497" s="212" t="s">
        <v>3</v>
      </c>
      <c r="N497" s="163" t="s">
        <v>42</v>
      </c>
      <c r="P497" s="164">
        <f t="shared" si="191"/>
        <v>0</v>
      </c>
      <c r="Q497" s="164">
        <v>0</v>
      </c>
      <c r="R497" s="164">
        <f t="shared" si="192"/>
        <v>0</v>
      </c>
      <c r="S497" s="164">
        <v>0</v>
      </c>
      <c r="T497" s="165">
        <f t="shared" si="193"/>
        <v>0</v>
      </c>
      <c r="AR497" s="166" t="s">
        <v>183</v>
      </c>
      <c r="AT497" s="166" t="s">
        <v>178</v>
      </c>
      <c r="AU497" s="166" t="s">
        <v>195</v>
      </c>
      <c r="AY497" s="92" t="s">
        <v>176</v>
      </c>
      <c r="BE497" s="167">
        <f t="shared" si="194"/>
        <v>0</v>
      </c>
      <c r="BF497" s="167">
        <f t="shared" si="195"/>
        <v>0</v>
      </c>
      <c r="BG497" s="167">
        <f t="shared" si="196"/>
        <v>0</v>
      </c>
      <c r="BH497" s="167">
        <f t="shared" si="197"/>
        <v>0</v>
      </c>
      <c r="BI497" s="167">
        <f t="shared" si="198"/>
        <v>0</v>
      </c>
      <c r="BJ497" s="92" t="s">
        <v>15</v>
      </c>
      <c r="BK497" s="167">
        <f t="shared" si="199"/>
        <v>0</v>
      </c>
      <c r="BL497" s="92" t="s">
        <v>183</v>
      </c>
      <c r="BM497" s="166" t="s">
        <v>4404</v>
      </c>
    </row>
    <row r="498" spans="2:65" s="99" customFormat="1" ht="16.5" customHeight="1">
      <c r="B498" s="100"/>
      <c r="C498" s="206" t="s">
        <v>2121</v>
      </c>
      <c r="D498" s="206" t="s">
        <v>178</v>
      </c>
      <c r="E498" s="207" t="s">
        <v>4390</v>
      </c>
      <c r="F498" s="208" t="s">
        <v>4391</v>
      </c>
      <c r="G498" s="209" t="s">
        <v>2707</v>
      </c>
      <c r="H498" s="210">
        <v>0</v>
      </c>
      <c r="I498" s="4"/>
      <c r="J498" s="211">
        <f t="shared" si="190"/>
        <v>0</v>
      </c>
      <c r="K498" s="208" t="s">
        <v>3</v>
      </c>
      <c r="L498" s="100"/>
      <c r="M498" s="212" t="s">
        <v>3</v>
      </c>
      <c r="N498" s="163" t="s">
        <v>42</v>
      </c>
      <c r="P498" s="164">
        <f t="shared" si="191"/>
        <v>0</v>
      </c>
      <c r="Q498" s="164">
        <v>0</v>
      </c>
      <c r="R498" s="164">
        <f t="shared" si="192"/>
        <v>0</v>
      </c>
      <c r="S498" s="164">
        <v>0</v>
      </c>
      <c r="T498" s="165">
        <f t="shared" si="193"/>
        <v>0</v>
      </c>
      <c r="AR498" s="166" t="s">
        <v>183</v>
      </c>
      <c r="AT498" s="166" t="s">
        <v>178</v>
      </c>
      <c r="AU498" s="166" t="s">
        <v>195</v>
      </c>
      <c r="AY498" s="92" t="s">
        <v>176</v>
      </c>
      <c r="BE498" s="167">
        <f t="shared" si="194"/>
        <v>0</v>
      </c>
      <c r="BF498" s="167">
        <f t="shared" si="195"/>
        <v>0</v>
      </c>
      <c r="BG498" s="167">
        <f t="shared" si="196"/>
        <v>0</v>
      </c>
      <c r="BH498" s="167">
        <f t="shared" si="197"/>
        <v>0</v>
      </c>
      <c r="BI498" s="167">
        <f t="shared" si="198"/>
        <v>0</v>
      </c>
      <c r="BJ498" s="92" t="s">
        <v>15</v>
      </c>
      <c r="BK498" s="167">
        <f t="shared" si="199"/>
        <v>0</v>
      </c>
      <c r="BL498" s="92" t="s">
        <v>183</v>
      </c>
      <c r="BM498" s="166" t="s">
        <v>4405</v>
      </c>
    </row>
    <row r="499" spans="2:65" s="99" customFormat="1" ht="24.2" customHeight="1">
      <c r="B499" s="100"/>
      <c r="C499" s="206" t="s">
        <v>2126</v>
      </c>
      <c r="D499" s="206" t="s">
        <v>178</v>
      </c>
      <c r="E499" s="207" t="s">
        <v>4393</v>
      </c>
      <c r="F499" s="208" t="s">
        <v>4394</v>
      </c>
      <c r="G499" s="209" t="s">
        <v>2707</v>
      </c>
      <c r="H499" s="210">
        <v>0</v>
      </c>
      <c r="I499" s="4"/>
      <c r="J499" s="211">
        <f t="shared" si="190"/>
        <v>0</v>
      </c>
      <c r="K499" s="208" t="s">
        <v>3</v>
      </c>
      <c r="L499" s="100"/>
      <c r="M499" s="212" t="s">
        <v>3</v>
      </c>
      <c r="N499" s="163" t="s">
        <v>42</v>
      </c>
      <c r="P499" s="164">
        <f t="shared" si="191"/>
        <v>0</v>
      </c>
      <c r="Q499" s="164">
        <v>0</v>
      </c>
      <c r="R499" s="164">
        <f t="shared" si="192"/>
        <v>0</v>
      </c>
      <c r="S499" s="164">
        <v>0</v>
      </c>
      <c r="T499" s="165">
        <f t="shared" si="193"/>
        <v>0</v>
      </c>
      <c r="AR499" s="166" t="s">
        <v>183</v>
      </c>
      <c r="AT499" s="166" t="s">
        <v>178</v>
      </c>
      <c r="AU499" s="166" t="s">
        <v>195</v>
      </c>
      <c r="AY499" s="92" t="s">
        <v>176</v>
      </c>
      <c r="BE499" s="167">
        <f t="shared" si="194"/>
        <v>0</v>
      </c>
      <c r="BF499" s="167">
        <f t="shared" si="195"/>
        <v>0</v>
      </c>
      <c r="BG499" s="167">
        <f t="shared" si="196"/>
        <v>0</v>
      </c>
      <c r="BH499" s="167">
        <f t="shared" si="197"/>
        <v>0</v>
      </c>
      <c r="BI499" s="167">
        <f t="shared" si="198"/>
        <v>0</v>
      </c>
      <c r="BJ499" s="92" t="s">
        <v>15</v>
      </c>
      <c r="BK499" s="167">
        <f t="shared" si="199"/>
        <v>0</v>
      </c>
      <c r="BL499" s="92" t="s">
        <v>183</v>
      </c>
      <c r="BM499" s="166" t="s">
        <v>4406</v>
      </c>
    </row>
    <row r="500" spans="2:65" s="99" customFormat="1" ht="16.5" customHeight="1">
      <c r="B500" s="100"/>
      <c r="C500" s="206" t="s">
        <v>2133</v>
      </c>
      <c r="D500" s="206" t="s">
        <v>178</v>
      </c>
      <c r="E500" s="207" t="s">
        <v>4396</v>
      </c>
      <c r="F500" s="208" t="s">
        <v>4397</v>
      </c>
      <c r="G500" s="209" t="s">
        <v>2707</v>
      </c>
      <c r="H500" s="210">
        <v>0</v>
      </c>
      <c r="I500" s="4"/>
      <c r="J500" s="211">
        <f t="shared" si="190"/>
        <v>0</v>
      </c>
      <c r="K500" s="208" t="s">
        <v>3</v>
      </c>
      <c r="L500" s="100"/>
      <c r="M500" s="212" t="s">
        <v>3</v>
      </c>
      <c r="N500" s="163" t="s">
        <v>42</v>
      </c>
      <c r="P500" s="164">
        <f t="shared" si="191"/>
        <v>0</v>
      </c>
      <c r="Q500" s="164">
        <v>0</v>
      </c>
      <c r="R500" s="164">
        <f t="shared" si="192"/>
        <v>0</v>
      </c>
      <c r="S500" s="164">
        <v>0</v>
      </c>
      <c r="T500" s="165">
        <f t="shared" si="193"/>
        <v>0</v>
      </c>
      <c r="AR500" s="166" t="s">
        <v>183</v>
      </c>
      <c r="AT500" s="166" t="s">
        <v>178</v>
      </c>
      <c r="AU500" s="166" t="s">
        <v>195</v>
      </c>
      <c r="AY500" s="92" t="s">
        <v>176</v>
      </c>
      <c r="BE500" s="167">
        <f t="shared" si="194"/>
        <v>0</v>
      </c>
      <c r="BF500" s="167">
        <f t="shared" si="195"/>
        <v>0</v>
      </c>
      <c r="BG500" s="167">
        <f t="shared" si="196"/>
        <v>0</v>
      </c>
      <c r="BH500" s="167">
        <f t="shared" si="197"/>
        <v>0</v>
      </c>
      <c r="BI500" s="167">
        <f t="shared" si="198"/>
        <v>0</v>
      </c>
      <c r="BJ500" s="92" t="s">
        <v>15</v>
      </c>
      <c r="BK500" s="167">
        <f t="shared" si="199"/>
        <v>0</v>
      </c>
      <c r="BL500" s="92" t="s">
        <v>183</v>
      </c>
      <c r="BM500" s="166" t="s">
        <v>4407</v>
      </c>
    </row>
    <row r="501" spans="2:65" s="99" customFormat="1" ht="21.75" customHeight="1">
      <c r="B501" s="100"/>
      <c r="C501" s="206" t="s">
        <v>2138</v>
      </c>
      <c r="D501" s="206" t="s">
        <v>178</v>
      </c>
      <c r="E501" s="207" t="s">
        <v>4399</v>
      </c>
      <c r="F501" s="208" t="s">
        <v>4400</v>
      </c>
      <c r="G501" s="209" t="s">
        <v>2707</v>
      </c>
      <c r="H501" s="210">
        <v>0</v>
      </c>
      <c r="I501" s="4"/>
      <c r="J501" s="211">
        <f t="shared" si="190"/>
        <v>0</v>
      </c>
      <c r="K501" s="208" t="s">
        <v>3</v>
      </c>
      <c r="L501" s="100"/>
      <c r="M501" s="212" t="s">
        <v>3</v>
      </c>
      <c r="N501" s="163" t="s">
        <v>42</v>
      </c>
      <c r="P501" s="164">
        <f t="shared" si="191"/>
        <v>0</v>
      </c>
      <c r="Q501" s="164">
        <v>0</v>
      </c>
      <c r="R501" s="164">
        <f t="shared" si="192"/>
        <v>0</v>
      </c>
      <c r="S501" s="164">
        <v>0</v>
      </c>
      <c r="T501" s="165">
        <f t="shared" si="193"/>
        <v>0</v>
      </c>
      <c r="AR501" s="166" t="s">
        <v>183</v>
      </c>
      <c r="AT501" s="166" t="s">
        <v>178</v>
      </c>
      <c r="AU501" s="166" t="s">
        <v>195</v>
      </c>
      <c r="AY501" s="92" t="s">
        <v>176</v>
      </c>
      <c r="BE501" s="167">
        <f t="shared" si="194"/>
        <v>0</v>
      </c>
      <c r="BF501" s="167">
        <f t="shared" si="195"/>
        <v>0</v>
      </c>
      <c r="BG501" s="167">
        <f t="shared" si="196"/>
        <v>0</v>
      </c>
      <c r="BH501" s="167">
        <f t="shared" si="197"/>
        <v>0</v>
      </c>
      <c r="BI501" s="167">
        <f t="shared" si="198"/>
        <v>0</v>
      </c>
      <c r="BJ501" s="92" t="s">
        <v>15</v>
      </c>
      <c r="BK501" s="167">
        <f t="shared" si="199"/>
        <v>0</v>
      </c>
      <c r="BL501" s="92" t="s">
        <v>183</v>
      </c>
      <c r="BM501" s="166" t="s">
        <v>4408</v>
      </c>
    </row>
    <row r="502" spans="2:65" s="99" customFormat="1" ht="21.75" customHeight="1">
      <c r="B502" s="100"/>
      <c r="C502" s="206" t="s">
        <v>2144</v>
      </c>
      <c r="D502" s="206" t="s">
        <v>178</v>
      </c>
      <c r="E502" s="207" t="s">
        <v>4409</v>
      </c>
      <c r="F502" s="208" t="s">
        <v>4116</v>
      </c>
      <c r="G502" s="209" t="s">
        <v>3737</v>
      </c>
      <c r="H502" s="210">
        <v>0.4</v>
      </c>
      <c r="I502" s="4"/>
      <c r="J502" s="211">
        <f t="shared" si="190"/>
        <v>0</v>
      </c>
      <c r="K502" s="208" t="s">
        <v>3</v>
      </c>
      <c r="L502" s="100"/>
      <c r="M502" s="212" t="s">
        <v>3</v>
      </c>
      <c r="N502" s="163" t="s">
        <v>42</v>
      </c>
      <c r="P502" s="164">
        <f t="shared" si="191"/>
        <v>0</v>
      </c>
      <c r="Q502" s="164">
        <v>0</v>
      </c>
      <c r="R502" s="164">
        <f t="shared" si="192"/>
        <v>0</v>
      </c>
      <c r="S502" s="164">
        <v>0</v>
      </c>
      <c r="T502" s="165">
        <f t="shared" si="193"/>
        <v>0</v>
      </c>
      <c r="AR502" s="166" t="s">
        <v>183</v>
      </c>
      <c r="AT502" s="166" t="s">
        <v>178</v>
      </c>
      <c r="AU502" s="166" t="s">
        <v>195</v>
      </c>
      <c r="AY502" s="92" t="s">
        <v>176</v>
      </c>
      <c r="BE502" s="167">
        <f t="shared" si="194"/>
        <v>0</v>
      </c>
      <c r="BF502" s="167">
        <f t="shared" si="195"/>
        <v>0</v>
      </c>
      <c r="BG502" s="167">
        <f t="shared" si="196"/>
        <v>0</v>
      </c>
      <c r="BH502" s="167">
        <f t="shared" si="197"/>
        <v>0</v>
      </c>
      <c r="BI502" s="167">
        <f t="shared" si="198"/>
        <v>0</v>
      </c>
      <c r="BJ502" s="92" t="s">
        <v>15</v>
      </c>
      <c r="BK502" s="167">
        <f t="shared" si="199"/>
        <v>0</v>
      </c>
      <c r="BL502" s="92" t="s">
        <v>183</v>
      </c>
      <c r="BM502" s="166" t="s">
        <v>4410</v>
      </c>
    </row>
    <row r="503" spans="2:63" s="151" customFormat="1" ht="20.85" customHeight="1">
      <c r="B503" s="152"/>
      <c r="D503" s="153" t="s">
        <v>70</v>
      </c>
      <c r="E503" s="161" t="s">
        <v>538</v>
      </c>
      <c r="F503" s="161" t="s">
        <v>3728</v>
      </c>
      <c r="I503" s="3"/>
      <c r="J503" s="162">
        <f>BK503</f>
        <v>0</v>
      </c>
      <c r="L503" s="152"/>
      <c r="M503" s="156"/>
      <c r="P503" s="157">
        <f>SUM(P504:P518)</f>
        <v>0</v>
      </c>
      <c r="R503" s="157">
        <f>SUM(R504:R518)</f>
        <v>0</v>
      </c>
      <c r="T503" s="158">
        <f>SUM(T504:T518)</f>
        <v>0</v>
      </c>
      <c r="AR503" s="153" t="s">
        <v>15</v>
      </c>
      <c r="AT503" s="159" t="s">
        <v>70</v>
      </c>
      <c r="AU503" s="159" t="s">
        <v>79</v>
      </c>
      <c r="AY503" s="153" t="s">
        <v>176</v>
      </c>
      <c r="BK503" s="160">
        <f>SUM(BK504:BK518)</f>
        <v>0</v>
      </c>
    </row>
    <row r="504" spans="2:65" s="99" customFormat="1" ht="16.5" customHeight="1">
      <c r="B504" s="100"/>
      <c r="C504" s="206" t="s">
        <v>2149</v>
      </c>
      <c r="D504" s="206" t="s">
        <v>178</v>
      </c>
      <c r="E504" s="207" t="s">
        <v>4411</v>
      </c>
      <c r="F504" s="208" t="s">
        <v>4412</v>
      </c>
      <c r="G504" s="209" t="s">
        <v>2707</v>
      </c>
      <c r="H504" s="210">
        <v>1</v>
      </c>
      <c r="I504" s="4"/>
      <c r="J504" s="211">
        <f aca="true" t="shared" si="200" ref="J504:J518">ROUND(I504*H504,2)</f>
        <v>0</v>
      </c>
      <c r="K504" s="208" t="s">
        <v>3</v>
      </c>
      <c r="L504" s="100"/>
      <c r="M504" s="212" t="s">
        <v>3</v>
      </c>
      <c r="N504" s="163" t="s">
        <v>42</v>
      </c>
      <c r="P504" s="164">
        <f aca="true" t="shared" si="201" ref="P504:P518">O504*H504</f>
        <v>0</v>
      </c>
      <c r="Q504" s="164">
        <v>0</v>
      </c>
      <c r="R504" s="164">
        <f aca="true" t="shared" si="202" ref="R504:R518">Q504*H504</f>
        <v>0</v>
      </c>
      <c r="S504" s="164">
        <v>0</v>
      </c>
      <c r="T504" s="165">
        <f aca="true" t="shared" si="203" ref="T504:T518">S504*H504</f>
        <v>0</v>
      </c>
      <c r="AR504" s="166" t="s">
        <v>183</v>
      </c>
      <c r="AT504" s="166" t="s">
        <v>178</v>
      </c>
      <c r="AU504" s="166" t="s">
        <v>195</v>
      </c>
      <c r="AY504" s="92" t="s">
        <v>176</v>
      </c>
      <c r="BE504" s="167">
        <f aca="true" t="shared" si="204" ref="BE504:BE518">IF(N504="základní",J504,0)</f>
        <v>0</v>
      </c>
      <c r="BF504" s="167">
        <f aca="true" t="shared" si="205" ref="BF504:BF518">IF(N504="snížená",J504,0)</f>
        <v>0</v>
      </c>
      <c r="BG504" s="167">
        <f aca="true" t="shared" si="206" ref="BG504:BG518">IF(N504="zákl. přenesená",J504,0)</f>
        <v>0</v>
      </c>
      <c r="BH504" s="167">
        <f aca="true" t="shared" si="207" ref="BH504:BH518">IF(N504="sníž. přenesená",J504,0)</f>
        <v>0</v>
      </c>
      <c r="BI504" s="167">
        <f aca="true" t="shared" si="208" ref="BI504:BI518">IF(N504="nulová",J504,0)</f>
        <v>0</v>
      </c>
      <c r="BJ504" s="92" t="s">
        <v>15</v>
      </c>
      <c r="BK504" s="167">
        <f aca="true" t="shared" si="209" ref="BK504:BK518">ROUND(I504*H504,2)</f>
        <v>0</v>
      </c>
      <c r="BL504" s="92" t="s">
        <v>183</v>
      </c>
      <c r="BM504" s="166" t="s">
        <v>4413</v>
      </c>
    </row>
    <row r="505" spans="2:65" s="99" customFormat="1" ht="16.5" customHeight="1">
      <c r="B505" s="100"/>
      <c r="C505" s="206" t="s">
        <v>2152</v>
      </c>
      <c r="D505" s="206" t="s">
        <v>178</v>
      </c>
      <c r="E505" s="207" t="s">
        <v>4414</v>
      </c>
      <c r="F505" s="208" t="s">
        <v>4415</v>
      </c>
      <c r="G505" s="209" t="s">
        <v>2707</v>
      </c>
      <c r="H505" s="210">
        <v>5</v>
      </c>
      <c r="I505" s="4"/>
      <c r="J505" s="211">
        <f t="shared" si="200"/>
        <v>0</v>
      </c>
      <c r="K505" s="208" t="s">
        <v>3</v>
      </c>
      <c r="L505" s="100"/>
      <c r="M505" s="212" t="s">
        <v>3</v>
      </c>
      <c r="N505" s="163" t="s">
        <v>42</v>
      </c>
      <c r="P505" s="164">
        <f t="shared" si="201"/>
        <v>0</v>
      </c>
      <c r="Q505" s="164">
        <v>0</v>
      </c>
      <c r="R505" s="164">
        <f t="shared" si="202"/>
        <v>0</v>
      </c>
      <c r="S505" s="164">
        <v>0</v>
      </c>
      <c r="T505" s="165">
        <f t="shared" si="203"/>
        <v>0</v>
      </c>
      <c r="AR505" s="166" t="s">
        <v>183</v>
      </c>
      <c r="AT505" s="166" t="s">
        <v>178</v>
      </c>
      <c r="AU505" s="166" t="s">
        <v>195</v>
      </c>
      <c r="AY505" s="92" t="s">
        <v>176</v>
      </c>
      <c r="BE505" s="167">
        <f t="shared" si="204"/>
        <v>0</v>
      </c>
      <c r="BF505" s="167">
        <f t="shared" si="205"/>
        <v>0</v>
      </c>
      <c r="BG505" s="167">
        <f t="shared" si="206"/>
        <v>0</v>
      </c>
      <c r="BH505" s="167">
        <f t="shared" si="207"/>
        <v>0</v>
      </c>
      <c r="BI505" s="167">
        <f t="shared" si="208"/>
        <v>0</v>
      </c>
      <c r="BJ505" s="92" t="s">
        <v>15</v>
      </c>
      <c r="BK505" s="167">
        <f t="shared" si="209"/>
        <v>0</v>
      </c>
      <c r="BL505" s="92" t="s">
        <v>183</v>
      </c>
      <c r="BM505" s="166" t="s">
        <v>4416</v>
      </c>
    </row>
    <row r="506" spans="2:65" s="99" customFormat="1" ht="16.5" customHeight="1">
      <c r="B506" s="100"/>
      <c r="C506" s="206" t="s">
        <v>2157</v>
      </c>
      <c r="D506" s="206" t="s">
        <v>178</v>
      </c>
      <c r="E506" s="207" t="s">
        <v>4417</v>
      </c>
      <c r="F506" s="208" t="s">
        <v>4418</v>
      </c>
      <c r="G506" s="209" t="s">
        <v>2707</v>
      </c>
      <c r="H506" s="210">
        <v>1</v>
      </c>
      <c r="I506" s="4"/>
      <c r="J506" s="211">
        <f t="shared" si="200"/>
        <v>0</v>
      </c>
      <c r="K506" s="208" t="s">
        <v>3</v>
      </c>
      <c r="L506" s="100"/>
      <c r="M506" s="212" t="s">
        <v>3</v>
      </c>
      <c r="N506" s="163" t="s">
        <v>42</v>
      </c>
      <c r="P506" s="164">
        <f t="shared" si="201"/>
        <v>0</v>
      </c>
      <c r="Q506" s="164">
        <v>0</v>
      </c>
      <c r="R506" s="164">
        <f t="shared" si="202"/>
        <v>0</v>
      </c>
      <c r="S506" s="164">
        <v>0</v>
      </c>
      <c r="T506" s="165">
        <f t="shared" si="203"/>
        <v>0</v>
      </c>
      <c r="AR506" s="166" t="s">
        <v>183</v>
      </c>
      <c r="AT506" s="166" t="s">
        <v>178</v>
      </c>
      <c r="AU506" s="166" t="s">
        <v>195</v>
      </c>
      <c r="AY506" s="92" t="s">
        <v>176</v>
      </c>
      <c r="BE506" s="167">
        <f t="shared" si="204"/>
        <v>0</v>
      </c>
      <c r="BF506" s="167">
        <f t="shared" si="205"/>
        <v>0</v>
      </c>
      <c r="BG506" s="167">
        <f t="shared" si="206"/>
        <v>0</v>
      </c>
      <c r="BH506" s="167">
        <f t="shared" si="207"/>
        <v>0</v>
      </c>
      <c r="BI506" s="167">
        <f t="shared" si="208"/>
        <v>0</v>
      </c>
      <c r="BJ506" s="92" t="s">
        <v>15</v>
      </c>
      <c r="BK506" s="167">
        <f t="shared" si="209"/>
        <v>0</v>
      </c>
      <c r="BL506" s="92" t="s">
        <v>183</v>
      </c>
      <c r="BM506" s="166" t="s">
        <v>4419</v>
      </c>
    </row>
    <row r="507" spans="2:65" s="99" customFormat="1" ht="16.5" customHeight="1">
      <c r="B507" s="100"/>
      <c r="C507" s="206" t="s">
        <v>2166</v>
      </c>
      <c r="D507" s="206" t="s">
        <v>178</v>
      </c>
      <c r="E507" s="207" t="s">
        <v>4420</v>
      </c>
      <c r="F507" s="208" t="s">
        <v>4421</v>
      </c>
      <c r="G507" s="209" t="s">
        <v>2707</v>
      </c>
      <c r="H507" s="210">
        <v>1</v>
      </c>
      <c r="I507" s="4"/>
      <c r="J507" s="211">
        <f t="shared" si="200"/>
        <v>0</v>
      </c>
      <c r="K507" s="208" t="s">
        <v>3</v>
      </c>
      <c r="L507" s="100"/>
      <c r="M507" s="212" t="s">
        <v>3</v>
      </c>
      <c r="N507" s="163" t="s">
        <v>42</v>
      </c>
      <c r="P507" s="164">
        <f t="shared" si="201"/>
        <v>0</v>
      </c>
      <c r="Q507" s="164">
        <v>0</v>
      </c>
      <c r="R507" s="164">
        <f t="shared" si="202"/>
        <v>0</v>
      </c>
      <c r="S507" s="164">
        <v>0</v>
      </c>
      <c r="T507" s="165">
        <f t="shared" si="203"/>
        <v>0</v>
      </c>
      <c r="AR507" s="166" t="s">
        <v>183</v>
      </c>
      <c r="AT507" s="166" t="s">
        <v>178</v>
      </c>
      <c r="AU507" s="166" t="s">
        <v>195</v>
      </c>
      <c r="AY507" s="92" t="s">
        <v>176</v>
      </c>
      <c r="BE507" s="167">
        <f t="shared" si="204"/>
        <v>0</v>
      </c>
      <c r="BF507" s="167">
        <f t="shared" si="205"/>
        <v>0</v>
      </c>
      <c r="BG507" s="167">
        <f t="shared" si="206"/>
        <v>0</v>
      </c>
      <c r="BH507" s="167">
        <f t="shared" si="207"/>
        <v>0</v>
      </c>
      <c r="BI507" s="167">
        <f t="shared" si="208"/>
        <v>0</v>
      </c>
      <c r="BJ507" s="92" t="s">
        <v>15</v>
      </c>
      <c r="BK507" s="167">
        <f t="shared" si="209"/>
        <v>0</v>
      </c>
      <c r="BL507" s="92" t="s">
        <v>183</v>
      </c>
      <c r="BM507" s="166" t="s">
        <v>4422</v>
      </c>
    </row>
    <row r="508" spans="2:65" s="99" customFormat="1" ht="16.5" customHeight="1">
      <c r="B508" s="100"/>
      <c r="C508" s="206" t="s">
        <v>2171</v>
      </c>
      <c r="D508" s="206" t="s">
        <v>178</v>
      </c>
      <c r="E508" s="207" t="s">
        <v>4423</v>
      </c>
      <c r="F508" s="208" t="s">
        <v>4424</v>
      </c>
      <c r="G508" s="209" t="s">
        <v>2707</v>
      </c>
      <c r="H508" s="210">
        <v>4</v>
      </c>
      <c r="I508" s="4"/>
      <c r="J508" s="211">
        <f t="shared" si="200"/>
        <v>0</v>
      </c>
      <c r="K508" s="208" t="s">
        <v>3</v>
      </c>
      <c r="L508" s="100"/>
      <c r="M508" s="212" t="s">
        <v>3</v>
      </c>
      <c r="N508" s="163" t="s">
        <v>42</v>
      </c>
      <c r="P508" s="164">
        <f t="shared" si="201"/>
        <v>0</v>
      </c>
      <c r="Q508" s="164">
        <v>0</v>
      </c>
      <c r="R508" s="164">
        <f t="shared" si="202"/>
        <v>0</v>
      </c>
      <c r="S508" s="164">
        <v>0</v>
      </c>
      <c r="T508" s="165">
        <f t="shared" si="203"/>
        <v>0</v>
      </c>
      <c r="AR508" s="166" t="s">
        <v>183</v>
      </c>
      <c r="AT508" s="166" t="s">
        <v>178</v>
      </c>
      <c r="AU508" s="166" t="s">
        <v>195</v>
      </c>
      <c r="AY508" s="92" t="s">
        <v>176</v>
      </c>
      <c r="BE508" s="167">
        <f t="shared" si="204"/>
        <v>0</v>
      </c>
      <c r="BF508" s="167">
        <f t="shared" si="205"/>
        <v>0</v>
      </c>
      <c r="BG508" s="167">
        <f t="shared" si="206"/>
        <v>0</v>
      </c>
      <c r="BH508" s="167">
        <f t="shared" si="207"/>
        <v>0</v>
      </c>
      <c r="BI508" s="167">
        <f t="shared" si="208"/>
        <v>0</v>
      </c>
      <c r="BJ508" s="92" t="s">
        <v>15</v>
      </c>
      <c r="BK508" s="167">
        <f t="shared" si="209"/>
        <v>0</v>
      </c>
      <c r="BL508" s="92" t="s">
        <v>183</v>
      </c>
      <c r="BM508" s="166" t="s">
        <v>4425</v>
      </c>
    </row>
    <row r="509" spans="2:65" s="99" customFormat="1" ht="16.5" customHeight="1">
      <c r="B509" s="100"/>
      <c r="C509" s="206" t="s">
        <v>2181</v>
      </c>
      <c r="D509" s="206" t="s">
        <v>178</v>
      </c>
      <c r="E509" s="207" t="s">
        <v>4426</v>
      </c>
      <c r="F509" s="208" t="s">
        <v>4427</v>
      </c>
      <c r="G509" s="209" t="s">
        <v>2707</v>
      </c>
      <c r="H509" s="210">
        <v>4</v>
      </c>
      <c r="I509" s="4"/>
      <c r="J509" s="211">
        <f t="shared" si="200"/>
        <v>0</v>
      </c>
      <c r="K509" s="208" t="s">
        <v>3</v>
      </c>
      <c r="L509" s="100"/>
      <c r="M509" s="212" t="s">
        <v>3</v>
      </c>
      <c r="N509" s="163" t="s">
        <v>42</v>
      </c>
      <c r="P509" s="164">
        <f t="shared" si="201"/>
        <v>0</v>
      </c>
      <c r="Q509" s="164">
        <v>0</v>
      </c>
      <c r="R509" s="164">
        <f t="shared" si="202"/>
        <v>0</v>
      </c>
      <c r="S509" s="164">
        <v>0</v>
      </c>
      <c r="T509" s="165">
        <f t="shared" si="203"/>
        <v>0</v>
      </c>
      <c r="AR509" s="166" t="s">
        <v>183</v>
      </c>
      <c r="AT509" s="166" t="s">
        <v>178</v>
      </c>
      <c r="AU509" s="166" t="s">
        <v>195</v>
      </c>
      <c r="AY509" s="92" t="s">
        <v>176</v>
      </c>
      <c r="BE509" s="167">
        <f t="shared" si="204"/>
        <v>0</v>
      </c>
      <c r="BF509" s="167">
        <f t="shared" si="205"/>
        <v>0</v>
      </c>
      <c r="BG509" s="167">
        <f t="shared" si="206"/>
        <v>0</v>
      </c>
      <c r="BH509" s="167">
        <f t="shared" si="207"/>
        <v>0</v>
      </c>
      <c r="BI509" s="167">
        <f t="shared" si="208"/>
        <v>0</v>
      </c>
      <c r="BJ509" s="92" t="s">
        <v>15</v>
      </c>
      <c r="BK509" s="167">
        <f t="shared" si="209"/>
        <v>0</v>
      </c>
      <c r="BL509" s="92" t="s">
        <v>183</v>
      </c>
      <c r="BM509" s="166" t="s">
        <v>4428</v>
      </c>
    </row>
    <row r="510" spans="2:65" s="99" customFormat="1" ht="21.75" customHeight="1">
      <c r="B510" s="100"/>
      <c r="C510" s="206" t="s">
        <v>2186</v>
      </c>
      <c r="D510" s="206" t="s">
        <v>178</v>
      </c>
      <c r="E510" s="207" t="s">
        <v>4429</v>
      </c>
      <c r="F510" s="208" t="s">
        <v>4430</v>
      </c>
      <c r="G510" s="209" t="s">
        <v>2707</v>
      </c>
      <c r="H510" s="210">
        <v>4</v>
      </c>
      <c r="I510" s="4"/>
      <c r="J510" s="211">
        <f t="shared" si="200"/>
        <v>0</v>
      </c>
      <c r="K510" s="208" t="s">
        <v>3</v>
      </c>
      <c r="L510" s="100"/>
      <c r="M510" s="212" t="s">
        <v>3</v>
      </c>
      <c r="N510" s="163" t="s">
        <v>42</v>
      </c>
      <c r="P510" s="164">
        <f t="shared" si="201"/>
        <v>0</v>
      </c>
      <c r="Q510" s="164">
        <v>0</v>
      </c>
      <c r="R510" s="164">
        <f t="shared" si="202"/>
        <v>0</v>
      </c>
      <c r="S510" s="164">
        <v>0</v>
      </c>
      <c r="T510" s="165">
        <f t="shared" si="203"/>
        <v>0</v>
      </c>
      <c r="AR510" s="166" t="s">
        <v>183</v>
      </c>
      <c r="AT510" s="166" t="s">
        <v>178</v>
      </c>
      <c r="AU510" s="166" t="s">
        <v>195</v>
      </c>
      <c r="AY510" s="92" t="s">
        <v>176</v>
      </c>
      <c r="BE510" s="167">
        <f t="shared" si="204"/>
        <v>0</v>
      </c>
      <c r="BF510" s="167">
        <f t="shared" si="205"/>
        <v>0</v>
      </c>
      <c r="BG510" s="167">
        <f t="shared" si="206"/>
        <v>0</v>
      </c>
      <c r="BH510" s="167">
        <f t="shared" si="207"/>
        <v>0</v>
      </c>
      <c r="BI510" s="167">
        <f t="shared" si="208"/>
        <v>0</v>
      </c>
      <c r="BJ510" s="92" t="s">
        <v>15</v>
      </c>
      <c r="BK510" s="167">
        <f t="shared" si="209"/>
        <v>0</v>
      </c>
      <c r="BL510" s="92" t="s">
        <v>183</v>
      </c>
      <c r="BM510" s="166" t="s">
        <v>4431</v>
      </c>
    </row>
    <row r="511" spans="2:65" s="99" customFormat="1" ht="21.75" customHeight="1">
      <c r="B511" s="100"/>
      <c r="C511" s="206" t="s">
        <v>2193</v>
      </c>
      <c r="D511" s="206" t="s">
        <v>178</v>
      </c>
      <c r="E511" s="207" t="s">
        <v>4432</v>
      </c>
      <c r="F511" s="208" t="s">
        <v>4433</v>
      </c>
      <c r="G511" s="209" t="s">
        <v>3737</v>
      </c>
      <c r="H511" s="210">
        <v>1</v>
      </c>
      <c r="I511" s="4"/>
      <c r="J511" s="211">
        <f t="shared" si="200"/>
        <v>0</v>
      </c>
      <c r="K511" s="208" t="s">
        <v>3</v>
      </c>
      <c r="L511" s="100"/>
      <c r="M511" s="212" t="s">
        <v>3</v>
      </c>
      <c r="N511" s="163" t="s">
        <v>42</v>
      </c>
      <c r="P511" s="164">
        <f t="shared" si="201"/>
        <v>0</v>
      </c>
      <c r="Q511" s="164">
        <v>0</v>
      </c>
      <c r="R511" s="164">
        <f t="shared" si="202"/>
        <v>0</v>
      </c>
      <c r="S511" s="164">
        <v>0</v>
      </c>
      <c r="T511" s="165">
        <f t="shared" si="203"/>
        <v>0</v>
      </c>
      <c r="AR511" s="166" t="s">
        <v>183</v>
      </c>
      <c r="AT511" s="166" t="s">
        <v>178</v>
      </c>
      <c r="AU511" s="166" t="s">
        <v>195</v>
      </c>
      <c r="AY511" s="92" t="s">
        <v>176</v>
      </c>
      <c r="BE511" s="167">
        <f t="shared" si="204"/>
        <v>0</v>
      </c>
      <c r="BF511" s="167">
        <f t="shared" si="205"/>
        <v>0</v>
      </c>
      <c r="BG511" s="167">
        <f t="shared" si="206"/>
        <v>0</v>
      </c>
      <c r="BH511" s="167">
        <f t="shared" si="207"/>
        <v>0</v>
      </c>
      <c r="BI511" s="167">
        <f t="shared" si="208"/>
        <v>0</v>
      </c>
      <c r="BJ511" s="92" t="s">
        <v>15</v>
      </c>
      <c r="BK511" s="167">
        <f t="shared" si="209"/>
        <v>0</v>
      </c>
      <c r="BL511" s="92" t="s">
        <v>183</v>
      </c>
      <c r="BM511" s="166" t="s">
        <v>4434</v>
      </c>
    </row>
    <row r="512" spans="2:65" s="99" customFormat="1" ht="16.5" customHeight="1">
      <c r="B512" s="100"/>
      <c r="C512" s="206" t="s">
        <v>2200</v>
      </c>
      <c r="D512" s="206" t="s">
        <v>178</v>
      </c>
      <c r="E512" s="207" t="s">
        <v>4414</v>
      </c>
      <c r="F512" s="208" t="s">
        <v>4415</v>
      </c>
      <c r="G512" s="209" t="s">
        <v>2707</v>
      </c>
      <c r="H512" s="210">
        <v>0</v>
      </c>
      <c r="I512" s="4"/>
      <c r="J512" s="211">
        <f t="shared" si="200"/>
        <v>0</v>
      </c>
      <c r="K512" s="208" t="s">
        <v>3</v>
      </c>
      <c r="L512" s="100"/>
      <c r="M512" s="212" t="s">
        <v>3</v>
      </c>
      <c r="N512" s="163" t="s">
        <v>42</v>
      </c>
      <c r="P512" s="164">
        <f t="shared" si="201"/>
        <v>0</v>
      </c>
      <c r="Q512" s="164">
        <v>0</v>
      </c>
      <c r="R512" s="164">
        <f t="shared" si="202"/>
        <v>0</v>
      </c>
      <c r="S512" s="164">
        <v>0</v>
      </c>
      <c r="T512" s="165">
        <f t="shared" si="203"/>
        <v>0</v>
      </c>
      <c r="AR512" s="166" t="s">
        <v>183</v>
      </c>
      <c r="AT512" s="166" t="s">
        <v>178</v>
      </c>
      <c r="AU512" s="166" t="s">
        <v>195</v>
      </c>
      <c r="AY512" s="92" t="s">
        <v>176</v>
      </c>
      <c r="BE512" s="167">
        <f t="shared" si="204"/>
        <v>0</v>
      </c>
      <c r="BF512" s="167">
        <f t="shared" si="205"/>
        <v>0</v>
      </c>
      <c r="BG512" s="167">
        <f t="shared" si="206"/>
        <v>0</v>
      </c>
      <c r="BH512" s="167">
        <f t="shared" si="207"/>
        <v>0</v>
      </c>
      <c r="BI512" s="167">
        <f t="shared" si="208"/>
        <v>0</v>
      </c>
      <c r="BJ512" s="92" t="s">
        <v>15</v>
      </c>
      <c r="BK512" s="167">
        <f t="shared" si="209"/>
        <v>0</v>
      </c>
      <c r="BL512" s="92" t="s">
        <v>183</v>
      </c>
      <c r="BM512" s="166" t="s">
        <v>4435</v>
      </c>
    </row>
    <row r="513" spans="2:65" s="99" customFormat="1" ht="16.5" customHeight="1">
      <c r="B513" s="100"/>
      <c r="C513" s="206" t="s">
        <v>2205</v>
      </c>
      <c r="D513" s="206" t="s">
        <v>178</v>
      </c>
      <c r="E513" s="207" t="s">
        <v>4417</v>
      </c>
      <c r="F513" s="208" t="s">
        <v>4418</v>
      </c>
      <c r="G513" s="209" t="s">
        <v>2707</v>
      </c>
      <c r="H513" s="210">
        <v>0</v>
      </c>
      <c r="I513" s="4"/>
      <c r="J513" s="211">
        <f t="shared" si="200"/>
        <v>0</v>
      </c>
      <c r="K513" s="208" t="s">
        <v>3</v>
      </c>
      <c r="L513" s="100"/>
      <c r="M513" s="212" t="s">
        <v>3</v>
      </c>
      <c r="N513" s="163" t="s">
        <v>42</v>
      </c>
      <c r="P513" s="164">
        <f t="shared" si="201"/>
        <v>0</v>
      </c>
      <c r="Q513" s="164">
        <v>0</v>
      </c>
      <c r="R513" s="164">
        <f t="shared" si="202"/>
        <v>0</v>
      </c>
      <c r="S513" s="164">
        <v>0</v>
      </c>
      <c r="T513" s="165">
        <f t="shared" si="203"/>
        <v>0</v>
      </c>
      <c r="AR513" s="166" t="s">
        <v>183</v>
      </c>
      <c r="AT513" s="166" t="s">
        <v>178</v>
      </c>
      <c r="AU513" s="166" t="s">
        <v>195</v>
      </c>
      <c r="AY513" s="92" t="s">
        <v>176</v>
      </c>
      <c r="BE513" s="167">
        <f t="shared" si="204"/>
        <v>0</v>
      </c>
      <c r="BF513" s="167">
        <f t="shared" si="205"/>
        <v>0</v>
      </c>
      <c r="BG513" s="167">
        <f t="shared" si="206"/>
        <v>0</v>
      </c>
      <c r="BH513" s="167">
        <f t="shared" si="207"/>
        <v>0</v>
      </c>
      <c r="BI513" s="167">
        <f t="shared" si="208"/>
        <v>0</v>
      </c>
      <c r="BJ513" s="92" t="s">
        <v>15</v>
      </c>
      <c r="BK513" s="167">
        <f t="shared" si="209"/>
        <v>0</v>
      </c>
      <c r="BL513" s="92" t="s">
        <v>183</v>
      </c>
      <c r="BM513" s="166" t="s">
        <v>4436</v>
      </c>
    </row>
    <row r="514" spans="2:65" s="99" customFormat="1" ht="16.5" customHeight="1">
      <c r="B514" s="100"/>
      <c r="C514" s="206" t="s">
        <v>2210</v>
      </c>
      <c r="D514" s="206" t="s">
        <v>178</v>
      </c>
      <c r="E514" s="207" t="s">
        <v>4420</v>
      </c>
      <c r="F514" s="208" t="s">
        <v>4421</v>
      </c>
      <c r="G514" s="209" t="s">
        <v>2707</v>
      </c>
      <c r="H514" s="210">
        <v>0</v>
      </c>
      <c r="I514" s="4"/>
      <c r="J514" s="211">
        <f t="shared" si="200"/>
        <v>0</v>
      </c>
      <c r="K514" s="208" t="s">
        <v>3</v>
      </c>
      <c r="L514" s="100"/>
      <c r="M514" s="212" t="s">
        <v>3</v>
      </c>
      <c r="N514" s="163" t="s">
        <v>42</v>
      </c>
      <c r="P514" s="164">
        <f t="shared" si="201"/>
        <v>0</v>
      </c>
      <c r="Q514" s="164">
        <v>0</v>
      </c>
      <c r="R514" s="164">
        <f t="shared" si="202"/>
        <v>0</v>
      </c>
      <c r="S514" s="164">
        <v>0</v>
      </c>
      <c r="T514" s="165">
        <f t="shared" si="203"/>
        <v>0</v>
      </c>
      <c r="AR514" s="166" t="s">
        <v>183</v>
      </c>
      <c r="AT514" s="166" t="s">
        <v>178</v>
      </c>
      <c r="AU514" s="166" t="s">
        <v>195</v>
      </c>
      <c r="AY514" s="92" t="s">
        <v>176</v>
      </c>
      <c r="BE514" s="167">
        <f t="shared" si="204"/>
        <v>0</v>
      </c>
      <c r="BF514" s="167">
        <f t="shared" si="205"/>
        <v>0</v>
      </c>
      <c r="BG514" s="167">
        <f t="shared" si="206"/>
        <v>0</v>
      </c>
      <c r="BH514" s="167">
        <f t="shared" si="207"/>
        <v>0</v>
      </c>
      <c r="BI514" s="167">
        <f t="shared" si="208"/>
        <v>0</v>
      </c>
      <c r="BJ514" s="92" t="s">
        <v>15</v>
      </c>
      <c r="BK514" s="167">
        <f t="shared" si="209"/>
        <v>0</v>
      </c>
      <c r="BL514" s="92" t="s">
        <v>183</v>
      </c>
      <c r="BM514" s="166" t="s">
        <v>4437</v>
      </c>
    </row>
    <row r="515" spans="2:65" s="99" customFormat="1" ht="16.5" customHeight="1">
      <c r="B515" s="100"/>
      <c r="C515" s="206" t="s">
        <v>2216</v>
      </c>
      <c r="D515" s="206" t="s">
        <v>178</v>
      </c>
      <c r="E515" s="207" t="s">
        <v>4423</v>
      </c>
      <c r="F515" s="208" t="s">
        <v>4424</v>
      </c>
      <c r="G515" s="209" t="s">
        <v>2707</v>
      </c>
      <c r="H515" s="210">
        <v>0</v>
      </c>
      <c r="I515" s="4"/>
      <c r="J515" s="211">
        <f t="shared" si="200"/>
        <v>0</v>
      </c>
      <c r="K515" s="208" t="s">
        <v>3</v>
      </c>
      <c r="L515" s="100"/>
      <c r="M515" s="212" t="s">
        <v>3</v>
      </c>
      <c r="N515" s="163" t="s">
        <v>42</v>
      </c>
      <c r="P515" s="164">
        <f t="shared" si="201"/>
        <v>0</v>
      </c>
      <c r="Q515" s="164">
        <v>0</v>
      </c>
      <c r="R515" s="164">
        <f t="shared" si="202"/>
        <v>0</v>
      </c>
      <c r="S515" s="164">
        <v>0</v>
      </c>
      <c r="T515" s="165">
        <f t="shared" si="203"/>
        <v>0</v>
      </c>
      <c r="AR515" s="166" t="s">
        <v>183</v>
      </c>
      <c r="AT515" s="166" t="s">
        <v>178</v>
      </c>
      <c r="AU515" s="166" t="s">
        <v>195</v>
      </c>
      <c r="AY515" s="92" t="s">
        <v>176</v>
      </c>
      <c r="BE515" s="167">
        <f t="shared" si="204"/>
        <v>0</v>
      </c>
      <c r="BF515" s="167">
        <f t="shared" si="205"/>
        <v>0</v>
      </c>
      <c r="BG515" s="167">
        <f t="shared" si="206"/>
        <v>0</v>
      </c>
      <c r="BH515" s="167">
        <f t="shared" si="207"/>
        <v>0</v>
      </c>
      <c r="BI515" s="167">
        <f t="shared" si="208"/>
        <v>0</v>
      </c>
      <c r="BJ515" s="92" t="s">
        <v>15</v>
      </c>
      <c r="BK515" s="167">
        <f t="shared" si="209"/>
        <v>0</v>
      </c>
      <c r="BL515" s="92" t="s">
        <v>183</v>
      </c>
      <c r="BM515" s="166" t="s">
        <v>4438</v>
      </c>
    </row>
    <row r="516" spans="2:65" s="99" customFormat="1" ht="16.5" customHeight="1">
      <c r="B516" s="100"/>
      <c r="C516" s="206" t="s">
        <v>2221</v>
      </c>
      <c r="D516" s="206" t="s">
        <v>178</v>
      </c>
      <c r="E516" s="207" t="s">
        <v>4426</v>
      </c>
      <c r="F516" s="208" t="s">
        <v>4427</v>
      </c>
      <c r="G516" s="209" t="s">
        <v>2707</v>
      </c>
      <c r="H516" s="210">
        <v>0</v>
      </c>
      <c r="I516" s="4"/>
      <c r="J516" s="211">
        <f t="shared" si="200"/>
        <v>0</v>
      </c>
      <c r="K516" s="208" t="s">
        <v>3</v>
      </c>
      <c r="L516" s="100"/>
      <c r="M516" s="212" t="s">
        <v>3</v>
      </c>
      <c r="N516" s="163" t="s">
        <v>42</v>
      </c>
      <c r="P516" s="164">
        <f t="shared" si="201"/>
        <v>0</v>
      </c>
      <c r="Q516" s="164">
        <v>0</v>
      </c>
      <c r="R516" s="164">
        <f t="shared" si="202"/>
        <v>0</v>
      </c>
      <c r="S516" s="164">
        <v>0</v>
      </c>
      <c r="T516" s="165">
        <f t="shared" si="203"/>
        <v>0</v>
      </c>
      <c r="AR516" s="166" t="s">
        <v>183</v>
      </c>
      <c r="AT516" s="166" t="s">
        <v>178</v>
      </c>
      <c r="AU516" s="166" t="s">
        <v>195</v>
      </c>
      <c r="AY516" s="92" t="s">
        <v>176</v>
      </c>
      <c r="BE516" s="167">
        <f t="shared" si="204"/>
        <v>0</v>
      </c>
      <c r="BF516" s="167">
        <f t="shared" si="205"/>
        <v>0</v>
      </c>
      <c r="BG516" s="167">
        <f t="shared" si="206"/>
        <v>0</v>
      </c>
      <c r="BH516" s="167">
        <f t="shared" si="207"/>
        <v>0</v>
      </c>
      <c r="BI516" s="167">
        <f t="shared" si="208"/>
        <v>0</v>
      </c>
      <c r="BJ516" s="92" t="s">
        <v>15</v>
      </c>
      <c r="BK516" s="167">
        <f t="shared" si="209"/>
        <v>0</v>
      </c>
      <c r="BL516" s="92" t="s">
        <v>183</v>
      </c>
      <c r="BM516" s="166" t="s">
        <v>4439</v>
      </c>
    </row>
    <row r="517" spans="2:65" s="99" customFormat="1" ht="21.75" customHeight="1">
      <c r="B517" s="100"/>
      <c r="C517" s="206" t="s">
        <v>2227</v>
      </c>
      <c r="D517" s="206" t="s">
        <v>178</v>
      </c>
      <c r="E517" s="207" t="s">
        <v>4429</v>
      </c>
      <c r="F517" s="208" t="s">
        <v>4430</v>
      </c>
      <c r="G517" s="209" t="s">
        <v>2707</v>
      </c>
      <c r="H517" s="210">
        <v>0</v>
      </c>
      <c r="I517" s="4"/>
      <c r="J517" s="211">
        <f t="shared" si="200"/>
        <v>0</v>
      </c>
      <c r="K517" s="208" t="s">
        <v>3</v>
      </c>
      <c r="L517" s="100"/>
      <c r="M517" s="212" t="s">
        <v>3</v>
      </c>
      <c r="N517" s="163" t="s">
        <v>42</v>
      </c>
      <c r="P517" s="164">
        <f t="shared" si="201"/>
        <v>0</v>
      </c>
      <c r="Q517" s="164">
        <v>0</v>
      </c>
      <c r="R517" s="164">
        <f t="shared" si="202"/>
        <v>0</v>
      </c>
      <c r="S517" s="164">
        <v>0</v>
      </c>
      <c r="T517" s="165">
        <f t="shared" si="203"/>
        <v>0</v>
      </c>
      <c r="AR517" s="166" t="s">
        <v>183</v>
      </c>
      <c r="AT517" s="166" t="s">
        <v>178</v>
      </c>
      <c r="AU517" s="166" t="s">
        <v>195</v>
      </c>
      <c r="AY517" s="92" t="s">
        <v>176</v>
      </c>
      <c r="BE517" s="167">
        <f t="shared" si="204"/>
        <v>0</v>
      </c>
      <c r="BF517" s="167">
        <f t="shared" si="205"/>
        <v>0</v>
      </c>
      <c r="BG517" s="167">
        <f t="shared" si="206"/>
        <v>0</v>
      </c>
      <c r="BH517" s="167">
        <f t="shared" si="207"/>
        <v>0</v>
      </c>
      <c r="BI517" s="167">
        <f t="shared" si="208"/>
        <v>0</v>
      </c>
      <c r="BJ517" s="92" t="s">
        <v>15</v>
      </c>
      <c r="BK517" s="167">
        <f t="shared" si="209"/>
        <v>0</v>
      </c>
      <c r="BL517" s="92" t="s">
        <v>183</v>
      </c>
      <c r="BM517" s="166" t="s">
        <v>4440</v>
      </c>
    </row>
    <row r="518" spans="2:65" s="99" customFormat="1" ht="21.75" customHeight="1">
      <c r="B518" s="100"/>
      <c r="C518" s="206" t="s">
        <v>2231</v>
      </c>
      <c r="D518" s="206" t="s">
        <v>178</v>
      </c>
      <c r="E518" s="207" t="s">
        <v>4441</v>
      </c>
      <c r="F518" s="208" t="s">
        <v>4433</v>
      </c>
      <c r="G518" s="209" t="s">
        <v>3737</v>
      </c>
      <c r="H518" s="210">
        <v>0.4</v>
      </c>
      <c r="I518" s="4"/>
      <c r="J518" s="211">
        <f t="shared" si="200"/>
        <v>0</v>
      </c>
      <c r="K518" s="208" t="s">
        <v>3</v>
      </c>
      <c r="L518" s="100"/>
      <c r="M518" s="212" t="s">
        <v>3</v>
      </c>
      <c r="N518" s="163" t="s">
        <v>42</v>
      </c>
      <c r="P518" s="164">
        <f t="shared" si="201"/>
        <v>0</v>
      </c>
      <c r="Q518" s="164">
        <v>0</v>
      </c>
      <c r="R518" s="164">
        <f t="shared" si="202"/>
        <v>0</v>
      </c>
      <c r="S518" s="164">
        <v>0</v>
      </c>
      <c r="T518" s="165">
        <f t="shared" si="203"/>
        <v>0</v>
      </c>
      <c r="AR518" s="166" t="s">
        <v>183</v>
      </c>
      <c r="AT518" s="166" t="s">
        <v>178</v>
      </c>
      <c r="AU518" s="166" t="s">
        <v>195</v>
      </c>
      <c r="AY518" s="92" t="s">
        <v>176</v>
      </c>
      <c r="BE518" s="167">
        <f t="shared" si="204"/>
        <v>0</v>
      </c>
      <c r="BF518" s="167">
        <f t="shared" si="205"/>
        <v>0</v>
      </c>
      <c r="BG518" s="167">
        <f t="shared" si="206"/>
        <v>0</v>
      </c>
      <c r="BH518" s="167">
        <f t="shared" si="207"/>
        <v>0</v>
      </c>
      <c r="BI518" s="167">
        <f t="shared" si="208"/>
        <v>0</v>
      </c>
      <c r="BJ518" s="92" t="s">
        <v>15</v>
      </c>
      <c r="BK518" s="167">
        <f t="shared" si="209"/>
        <v>0</v>
      </c>
      <c r="BL518" s="92" t="s">
        <v>183</v>
      </c>
      <c r="BM518" s="166" t="s">
        <v>4442</v>
      </c>
    </row>
    <row r="519" spans="2:63" s="151" customFormat="1" ht="20.85" customHeight="1">
      <c r="B519" s="152"/>
      <c r="D519" s="153" t="s">
        <v>70</v>
      </c>
      <c r="E519" s="161" t="s">
        <v>544</v>
      </c>
      <c r="F519" s="161" t="s">
        <v>3774</v>
      </c>
      <c r="I519" s="3"/>
      <c r="J519" s="162">
        <f>BK519</f>
        <v>0</v>
      </c>
      <c r="L519" s="152"/>
      <c r="M519" s="156"/>
      <c r="P519" s="157">
        <f>SUM(P520:P531)</f>
        <v>0</v>
      </c>
      <c r="R519" s="157">
        <f>SUM(R520:R531)</f>
        <v>0</v>
      </c>
      <c r="T519" s="158">
        <f>SUM(T520:T531)</f>
        <v>0</v>
      </c>
      <c r="AR519" s="153" t="s">
        <v>15</v>
      </c>
      <c r="AT519" s="159" t="s">
        <v>70</v>
      </c>
      <c r="AU519" s="159" t="s">
        <v>79</v>
      </c>
      <c r="AY519" s="153" t="s">
        <v>176</v>
      </c>
      <c r="BK519" s="160">
        <f>SUM(BK520:BK531)</f>
        <v>0</v>
      </c>
    </row>
    <row r="520" spans="2:65" s="99" customFormat="1" ht="16.5" customHeight="1">
      <c r="B520" s="100"/>
      <c r="C520" s="206" t="s">
        <v>2234</v>
      </c>
      <c r="D520" s="206" t="s">
        <v>178</v>
      </c>
      <c r="E520" s="207" t="s">
        <v>4443</v>
      </c>
      <c r="F520" s="208" t="s">
        <v>4444</v>
      </c>
      <c r="G520" s="209" t="s">
        <v>269</v>
      </c>
      <c r="H520" s="210">
        <v>80</v>
      </c>
      <c r="I520" s="4"/>
      <c r="J520" s="211">
        <f aca="true" t="shared" si="210" ref="J520:J531">ROUND(I520*H520,2)</f>
        <v>0</v>
      </c>
      <c r="K520" s="208" t="s">
        <v>3</v>
      </c>
      <c r="L520" s="100"/>
      <c r="M520" s="212" t="s">
        <v>3</v>
      </c>
      <c r="N520" s="163" t="s">
        <v>42</v>
      </c>
      <c r="P520" s="164">
        <f aca="true" t="shared" si="211" ref="P520:P531">O520*H520</f>
        <v>0</v>
      </c>
      <c r="Q520" s="164">
        <v>0</v>
      </c>
      <c r="R520" s="164">
        <f aca="true" t="shared" si="212" ref="R520:R531">Q520*H520</f>
        <v>0</v>
      </c>
      <c r="S520" s="164">
        <v>0</v>
      </c>
      <c r="T520" s="165">
        <f aca="true" t="shared" si="213" ref="T520:T531">S520*H520</f>
        <v>0</v>
      </c>
      <c r="AR520" s="166" t="s">
        <v>183</v>
      </c>
      <c r="AT520" s="166" t="s">
        <v>178</v>
      </c>
      <c r="AU520" s="166" t="s">
        <v>195</v>
      </c>
      <c r="AY520" s="92" t="s">
        <v>176</v>
      </c>
      <c r="BE520" s="167">
        <f aca="true" t="shared" si="214" ref="BE520:BE531">IF(N520="základní",J520,0)</f>
        <v>0</v>
      </c>
      <c r="BF520" s="167">
        <f aca="true" t="shared" si="215" ref="BF520:BF531">IF(N520="snížená",J520,0)</f>
        <v>0</v>
      </c>
      <c r="BG520" s="167">
        <f aca="true" t="shared" si="216" ref="BG520:BG531">IF(N520="zákl. přenesená",J520,0)</f>
        <v>0</v>
      </c>
      <c r="BH520" s="167">
        <f aca="true" t="shared" si="217" ref="BH520:BH531">IF(N520="sníž. přenesená",J520,0)</f>
        <v>0</v>
      </c>
      <c r="BI520" s="167">
        <f aca="true" t="shared" si="218" ref="BI520:BI531">IF(N520="nulová",J520,0)</f>
        <v>0</v>
      </c>
      <c r="BJ520" s="92" t="s">
        <v>15</v>
      </c>
      <c r="BK520" s="167">
        <f aca="true" t="shared" si="219" ref="BK520:BK531">ROUND(I520*H520,2)</f>
        <v>0</v>
      </c>
      <c r="BL520" s="92" t="s">
        <v>183</v>
      </c>
      <c r="BM520" s="166" t="s">
        <v>4445</v>
      </c>
    </row>
    <row r="521" spans="2:65" s="99" customFormat="1" ht="16.5" customHeight="1">
      <c r="B521" s="100"/>
      <c r="C521" s="206" t="s">
        <v>2238</v>
      </c>
      <c r="D521" s="206" t="s">
        <v>178</v>
      </c>
      <c r="E521" s="207" t="s">
        <v>4446</v>
      </c>
      <c r="F521" s="208" t="s">
        <v>4447</v>
      </c>
      <c r="G521" s="209" t="s">
        <v>269</v>
      </c>
      <c r="H521" s="210">
        <v>120</v>
      </c>
      <c r="I521" s="4"/>
      <c r="J521" s="211">
        <f t="shared" si="210"/>
        <v>0</v>
      </c>
      <c r="K521" s="208" t="s">
        <v>3</v>
      </c>
      <c r="L521" s="100"/>
      <c r="M521" s="212" t="s">
        <v>3</v>
      </c>
      <c r="N521" s="163" t="s">
        <v>42</v>
      </c>
      <c r="P521" s="164">
        <f t="shared" si="211"/>
        <v>0</v>
      </c>
      <c r="Q521" s="164">
        <v>0</v>
      </c>
      <c r="R521" s="164">
        <f t="shared" si="212"/>
        <v>0</v>
      </c>
      <c r="S521" s="164">
        <v>0</v>
      </c>
      <c r="T521" s="165">
        <f t="shared" si="213"/>
        <v>0</v>
      </c>
      <c r="AR521" s="166" t="s">
        <v>183</v>
      </c>
      <c r="AT521" s="166" t="s">
        <v>178</v>
      </c>
      <c r="AU521" s="166" t="s">
        <v>195</v>
      </c>
      <c r="AY521" s="92" t="s">
        <v>176</v>
      </c>
      <c r="BE521" s="167">
        <f t="shared" si="214"/>
        <v>0</v>
      </c>
      <c r="BF521" s="167">
        <f t="shared" si="215"/>
        <v>0</v>
      </c>
      <c r="BG521" s="167">
        <f t="shared" si="216"/>
        <v>0</v>
      </c>
      <c r="BH521" s="167">
        <f t="shared" si="217"/>
        <v>0</v>
      </c>
      <c r="BI521" s="167">
        <f t="shared" si="218"/>
        <v>0</v>
      </c>
      <c r="BJ521" s="92" t="s">
        <v>15</v>
      </c>
      <c r="BK521" s="167">
        <f t="shared" si="219"/>
        <v>0</v>
      </c>
      <c r="BL521" s="92" t="s">
        <v>183</v>
      </c>
      <c r="BM521" s="166" t="s">
        <v>4448</v>
      </c>
    </row>
    <row r="522" spans="2:65" s="99" customFormat="1" ht="16.5" customHeight="1">
      <c r="B522" s="100"/>
      <c r="C522" s="206" t="s">
        <v>2241</v>
      </c>
      <c r="D522" s="206" t="s">
        <v>178</v>
      </c>
      <c r="E522" s="207" t="s">
        <v>4449</v>
      </c>
      <c r="F522" s="208" t="s">
        <v>4450</v>
      </c>
      <c r="G522" s="209" t="s">
        <v>2707</v>
      </c>
      <c r="H522" s="210">
        <v>5</v>
      </c>
      <c r="I522" s="4"/>
      <c r="J522" s="211">
        <f t="shared" si="210"/>
        <v>0</v>
      </c>
      <c r="K522" s="208" t="s">
        <v>3</v>
      </c>
      <c r="L522" s="100"/>
      <c r="M522" s="212" t="s">
        <v>3</v>
      </c>
      <c r="N522" s="163" t="s">
        <v>42</v>
      </c>
      <c r="P522" s="164">
        <f t="shared" si="211"/>
        <v>0</v>
      </c>
      <c r="Q522" s="164">
        <v>0</v>
      </c>
      <c r="R522" s="164">
        <f t="shared" si="212"/>
        <v>0</v>
      </c>
      <c r="S522" s="164">
        <v>0</v>
      </c>
      <c r="T522" s="165">
        <f t="shared" si="213"/>
        <v>0</v>
      </c>
      <c r="AR522" s="166" t="s">
        <v>183</v>
      </c>
      <c r="AT522" s="166" t="s">
        <v>178</v>
      </c>
      <c r="AU522" s="166" t="s">
        <v>195</v>
      </c>
      <c r="AY522" s="92" t="s">
        <v>176</v>
      </c>
      <c r="BE522" s="167">
        <f t="shared" si="214"/>
        <v>0</v>
      </c>
      <c r="BF522" s="167">
        <f t="shared" si="215"/>
        <v>0</v>
      </c>
      <c r="BG522" s="167">
        <f t="shared" si="216"/>
        <v>0</v>
      </c>
      <c r="BH522" s="167">
        <f t="shared" si="217"/>
        <v>0</v>
      </c>
      <c r="BI522" s="167">
        <f t="shared" si="218"/>
        <v>0</v>
      </c>
      <c r="BJ522" s="92" t="s">
        <v>15</v>
      </c>
      <c r="BK522" s="167">
        <f t="shared" si="219"/>
        <v>0</v>
      </c>
      <c r="BL522" s="92" t="s">
        <v>183</v>
      </c>
      <c r="BM522" s="166" t="s">
        <v>4451</v>
      </c>
    </row>
    <row r="523" spans="2:65" s="99" customFormat="1" ht="16.5" customHeight="1">
      <c r="B523" s="100"/>
      <c r="C523" s="206" t="s">
        <v>2245</v>
      </c>
      <c r="D523" s="206" t="s">
        <v>178</v>
      </c>
      <c r="E523" s="207" t="s">
        <v>4452</v>
      </c>
      <c r="F523" s="208" t="s">
        <v>4453</v>
      </c>
      <c r="G523" s="209" t="s">
        <v>2707</v>
      </c>
      <c r="H523" s="210">
        <v>2</v>
      </c>
      <c r="I523" s="4"/>
      <c r="J523" s="211">
        <f t="shared" si="210"/>
        <v>0</v>
      </c>
      <c r="K523" s="208" t="s">
        <v>3</v>
      </c>
      <c r="L523" s="100"/>
      <c r="M523" s="212" t="s">
        <v>3</v>
      </c>
      <c r="N523" s="163" t="s">
        <v>42</v>
      </c>
      <c r="P523" s="164">
        <f t="shared" si="211"/>
        <v>0</v>
      </c>
      <c r="Q523" s="164">
        <v>0</v>
      </c>
      <c r="R523" s="164">
        <f t="shared" si="212"/>
        <v>0</v>
      </c>
      <c r="S523" s="164">
        <v>0</v>
      </c>
      <c r="T523" s="165">
        <f t="shared" si="213"/>
        <v>0</v>
      </c>
      <c r="AR523" s="166" t="s">
        <v>183</v>
      </c>
      <c r="AT523" s="166" t="s">
        <v>178</v>
      </c>
      <c r="AU523" s="166" t="s">
        <v>195</v>
      </c>
      <c r="AY523" s="92" t="s">
        <v>176</v>
      </c>
      <c r="BE523" s="167">
        <f t="shared" si="214"/>
        <v>0</v>
      </c>
      <c r="BF523" s="167">
        <f t="shared" si="215"/>
        <v>0</v>
      </c>
      <c r="BG523" s="167">
        <f t="shared" si="216"/>
        <v>0</v>
      </c>
      <c r="BH523" s="167">
        <f t="shared" si="217"/>
        <v>0</v>
      </c>
      <c r="BI523" s="167">
        <f t="shared" si="218"/>
        <v>0</v>
      </c>
      <c r="BJ523" s="92" t="s">
        <v>15</v>
      </c>
      <c r="BK523" s="167">
        <f t="shared" si="219"/>
        <v>0</v>
      </c>
      <c r="BL523" s="92" t="s">
        <v>183</v>
      </c>
      <c r="BM523" s="166" t="s">
        <v>4454</v>
      </c>
    </row>
    <row r="524" spans="2:65" s="99" customFormat="1" ht="16.5" customHeight="1">
      <c r="B524" s="100"/>
      <c r="C524" s="206" t="s">
        <v>2248</v>
      </c>
      <c r="D524" s="206" t="s">
        <v>178</v>
      </c>
      <c r="E524" s="207" t="s">
        <v>4455</v>
      </c>
      <c r="F524" s="208" t="s">
        <v>4456</v>
      </c>
      <c r="G524" s="209" t="s">
        <v>269</v>
      </c>
      <c r="H524" s="210">
        <v>20</v>
      </c>
      <c r="I524" s="4"/>
      <c r="J524" s="211">
        <f t="shared" si="210"/>
        <v>0</v>
      </c>
      <c r="K524" s="208" t="s">
        <v>3</v>
      </c>
      <c r="L524" s="100"/>
      <c r="M524" s="212" t="s">
        <v>3</v>
      </c>
      <c r="N524" s="163" t="s">
        <v>42</v>
      </c>
      <c r="P524" s="164">
        <f t="shared" si="211"/>
        <v>0</v>
      </c>
      <c r="Q524" s="164">
        <v>0</v>
      </c>
      <c r="R524" s="164">
        <f t="shared" si="212"/>
        <v>0</v>
      </c>
      <c r="S524" s="164">
        <v>0</v>
      </c>
      <c r="T524" s="165">
        <f t="shared" si="213"/>
        <v>0</v>
      </c>
      <c r="AR524" s="166" t="s">
        <v>183</v>
      </c>
      <c r="AT524" s="166" t="s">
        <v>178</v>
      </c>
      <c r="AU524" s="166" t="s">
        <v>195</v>
      </c>
      <c r="AY524" s="92" t="s">
        <v>176</v>
      </c>
      <c r="BE524" s="167">
        <f t="shared" si="214"/>
        <v>0</v>
      </c>
      <c r="BF524" s="167">
        <f t="shared" si="215"/>
        <v>0</v>
      </c>
      <c r="BG524" s="167">
        <f t="shared" si="216"/>
        <v>0</v>
      </c>
      <c r="BH524" s="167">
        <f t="shared" si="217"/>
        <v>0</v>
      </c>
      <c r="BI524" s="167">
        <f t="shared" si="218"/>
        <v>0</v>
      </c>
      <c r="BJ524" s="92" t="s">
        <v>15</v>
      </c>
      <c r="BK524" s="167">
        <f t="shared" si="219"/>
        <v>0</v>
      </c>
      <c r="BL524" s="92" t="s">
        <v>183</v>
      </c>
      <c r="BM524" s="166" t="s">
        <v>4457</v>
      </c>
    </row>
    <row r="525" spans="2:65" s="99" customFormat="1" ht="16.5" customHeight="1">
      <c r="B525" s="100"/>
      <c r="C525" s="206" t="s">
        <v>2252</v>
      </c>
      <c r="D525" s="206" t="s">
        <v>178</v>
      </c>
      <c r="E525" s="207" t="s">
        <v>4458</v>
      </c>
      <c r="F525" s="208" t="s">
        <v>3948</v>
      </c>
      <c r="G525" s="209" t="s">
        <v>3737</v>
      </c>
      <c r="H525" s="210">
        <v>1</v>
      </c>
      <c r="I525" s="4"/>
      <c r="J525" s="211">
        <f t="shared" si="210"/>
        <v>0</v>
      </c>
      <c r="K525" s="208" t="s">
        <v>3</v>
      </c>
      <c r="L525" s="100"/>
      <c r="M525" s="212" t="s">
        <v>3</v>
      </c>
      <c r="N525" s="163" t="s">
        <v>42</v>
      </c>
      <c r="P525" s="164">
        <f t="shared" si="211"/>
        <v>0</v>
      </c>
      <c r="Q525" s="164">
        <v>0</v>
      </c>
      <c r="R525" s="164">
        <f t="shared" si="212"/>
        <v>0</v>
      </c>
      <c r="S525" s="164">
        <v>0</v>
      </c>
      <c r="T525" s="165">
        <f t="shared" si="213"/>
        <v>0</v>
      </c>
      <c r="AR525" s="166" t="s">
        <v>183</v>
      </c>
      <c r="AT525" s="166" t="s">
        <v>178</v>
      </c>
      <c r="AU525" s="166" t="s">
        <v>195</v>
      </c>
      <c r="AY525" s="92" t="s">
        <v>176</v>
      </c>
      <c r="BE525" s="167">
        <f t="shared" si="214"/>
        <v>0</v>
      </c>
      <c r="BF525" s="167">
        <f t="shared" si="215"/>
        <v>0</v>
      </c>
      <c r="BG525" s="167">
        <f t="shared" si="216"/>
        <v>0</v>
      </c>
      <c r="BH525" s="167">
        <f t="shared" si="217"/>
        <v>0</v>
      </c>
      <c r="BI525" s="167">
        <f t="shared" si="218"/>
        <v>0</v>
      </c>
      <c r="BJ525" s="92" t="s">
        <v>15</v>
      </c>
      <c r="BK525" s="167">
        <f t="shared" si="219"/>
        <v>0</v>
      </c>
      <c r="BL525" s="92" t="s">
        <v>183</v>
      </c>
      <c r="BM525" s="166" t="s">
        <v>4459</v>
      </c>
    </row>
    <row r="526" spans="2:65" s="99" customFormat="1" ht="16.5" customHeight="1">
      <c r="B526" s="100"/>
      <c r="C526" s="206" t="s">
        <v>2255</v>
      </c>
      <c r="D526" s="206" t="s">
        <v>178</v>
      </c>
      <c r="E526" s="207" t="s">
        <v>4443</v>
      </c>
      <c r="F526" s="208" t="s">
        <v>4444</v>
      </c>
      <c r="G526" s="209" t="s">
        <v>269</v>
      </c>
      <c r="H526" s="210">
        <v>0</v>
      </c>
      <c r="I526" s="4"/>
      <c r="J526" s="211">
        <f t="shared" si="210"/>
        <v>0</v>
      </c>
      <c r="K526" s="208" t="s">
        <v>3</v>
      </c>
      <c r="L526" s="100"/>
      <c r="M526" s="212" t="s">
        <v>3</v>
      </c>
      <c r="N526" s="163" t="s">
        <v>42</v>
      </c>
      <c r="P526" s="164">
        <f t="shared" si="211"/>
        <v>0</v>
      </c>
      <c r="Q526" s="164">
        <v>0</v>
      </c>
      <c r="R526" s="164">
        <f t="shared" si="212"/>
        <v>0</v>
      </c>
      <c r="S526" s="164">
        <v>0</v>
      </c>
      <c r="T526" s="165">
        <f t="shared" si="213"/>
        <v>0</v>
      </c>
      <c r="AR526" s="166" t="s">
        <v>183</v>
      </c>
      <c r="AT526" s="166" t="s">
        <v>178</v>
      </c>
      <c r="AU526" s="166" t="s">
        <v>195</v>
      </c>
      <c r="AY526" s="92" t="s">
        <v>176</v>
      </c>
      <c r="BE526" s="167">
        <f t="shared" si="214"/>
        <v>0</v>
      </c>
      <c r="BF526" s="167">
        <f t="shared" si="215"/>
        <v>0</v>
      </c>
      <c r="BG526" s="167">
        <f t="shared" si="216"/>
        <v>0</v>
      </c>
      <c r="BH526" s="167">
        <f t="shared" si="217"/>
        <v>0</v>
      </c>
      <c r="BI526" s="167">
        <f t="shared" si="218"/>
        <v>0</v>
      </c>
      <c r="BJ526" s="92" t="s">
        <v>15</v>
      </c>
      <c r="BK526" s="167">
        <f t="shared" si="219"/>
        <v>0</v>
      </c>
      <c r="BL526" s="92" t="s">
        <v>183</v>
      </c>
      <c r="BM526" s="166" t="s">
        <v>4460</v>
      </c>
    </row>
    <row r="527" spans="2:65" s="99" customFormat="1" ht="16.5" customHeight="1">
      <c r="B527" s="100"/>
      <c r="C527" s="206" t="s">
        <v>2259</v>
      </c>
      <c r="D527" s="206" t="s">
        <v>178</v>
      </c>
      <c r="E527" s="207" t="s">
        <v>4446</v>
      </c>
      <c r="F527" s="208" t="s">
        <v>4447</v>
      </c>
      <c r="G527" s="209" t="s">
        <v>269</v>
      </c>
      <c r="H527" s="210">
        <v>0</v>
      </c>
      <c r="I527" s="4"/>
      <c r="J527" s="211">
        <f t="shared" si="210"/>
        <v>0</v>
      </c>
      <c r="K527" s="208" t="s">
        <v>3</v>
      </c>
      <c r="L527" s="100"/>
      <c r="M527" s="212" t="s">
        <v>3</v>
      </c>
      <c r="N527" s="163" t="s">
        <v>42</v>
      </c>
      <c r="P527" s="164">
        <f t="shared" si="211"/>
        <v>0</v>
      </c>
      <c r="Q527" s="164">
        <v>0</v>
      </c>
      <c r="R527" s="164">
        <f t="shared" si="212"/>
        <v>0</v>
      </c>
      <c r="S527" s="164">
        <v>0</v>
      </c>
      <c r="T527" s="165">
        <f t="shared" si="213"/>
        <v>0</v>
      </c>
      <c r="AR527" s="166" t="s">
        <v>183</v>
      </c>
      <c r="AT527" s="166" t="s">
        <v>178</v>
      </c>
      <c r="AU527" s="166" t="s">
        <v>195</v>
      </c>
      <c r="AY527" s="92" t="s">
        <v>176</v>
      </c>
      <c r="BE527" s="167">
        <f t="shared" si="214"/>
        <v>0</v>
      </c>
      <c r="BF527" s="167">
        <f t="shared" si="215"/>
        <v>0</v>
      </c>
      <c r="BG527" s="167">
        <f t="shared" si="216"/>
        <v>0</v>
      </c>
      <c r="BH527" s="167">
        <f t="shared" si="217"/>
        <v>0</v>
      </c>
      <c r="BI527" s="167">
        <f t="shared" si="218"/>
        <v>0</v>
      </c>
      <c r="BJ527" s="92" t="s">
        <v>15</v>
      </c>
      <c r="BK527" s="167">
        <f t="shared" si="219"/>
        <v>0</v>
      </c>
      <c r="BL527" s="92" t="s">
        <v>183</v>
      </c>
      <c r="BM527" s="166" t="s">
        <v>4461</v>
      </c>
    </row>
    <row r="528" spans="2:65" s="99" customFormat="1" ht="16.5" customHeight="1">
      <c r="B528" s="100"/>
      <c r="C528" s="206" t="s">
        <v>2265</v>
      </c>
      <c r="D528" s="206" t="s">
        <v>178</v>
      </c>
      <c r="E528" s="207" t="s">
        <v>4449</v>
      </c>
      <c r="F528" s="208" t="s">
        <v>4450</v>
      </c>
      <c r="G528" s="209" t="s">
        <v>2707</v>
      </c>
      <c r="H528" s="210">
        <v>0</v>
      </c>
      <c r="I528" s="4"/>
      <c r="J528" s="211">
        <f t="shared" si="210"/>
        <v>0</v>
      </c>
      <c r="K528" s="208" t="s">
        <v>3</v>
      </c>
      <c r="L528" s="100"/>
      <c r="M528" s="212" t="s">
        <v>3</v>
      </c>
      <c r="N528" s="163" t="s">
        <v>42</v>
      </c>
      <c r="P528" s="164">
        <f t="shared" si="211"/>
        <v>0</v>
      </c>
      <c r="Q528" s="164">
        <v>0</v>
      </c>
      <c r="R528" s="164">
        <f t="shared" si="212"/>
        <v>0</v>
      </c>
      <c r="S528" s="164">
        <v>0</v>
      </c>
      <c r="T528" s="165">
        <f t="shared" si="213"/>
        <v>0</v>
      </c>
      <c r="AR528" s="166" t="s">
        <v>183</v>
      </c>
      <c r="AT528" s="166" t="s">
        <v>178</v>
      </c>
      <c r="AU528" s="166" t="s">
        <v>195</v>
      </c>
      <c r="AY528" s="92" t="s">
        <v>176</v>
      </c>
      <c r="BE528" s="167">
        <f t="shared" si="214"/>
        <v>0</v>
      </c>
      <c r="BF528" s="167">
        <f t="shared" si="215"/>
        <v>0</v>
      </c>
      <c r="BG528" s="167">
        <f t="shared" si="216"/>
        <v>0</v>
      </c>
      <c r="BH528" s="167">
        <f t="shared" si="217"/>
        <v>0</v>
      </c>
      <c r="BI528" s="167">
        <f t="shared" si="218"/>
        <v>0</v>
      </c>
      <c r="BJ528" s="92" t="s">
        <v>15</v>
      </c>
      <c r="BK528" s="167">
        <f t="shared" si="219"/>
        <v>0</v>
      </c>
      <c r="BL528" s="92" t="s">
        <v>183</v>
      </c>
      <c r="BM528" s="166" t="s">
        <v>4462</v>
      </c>
    </row>
    <row r="529" spans="2:65" s="99" customFormat="1" ht="16.5" customHeight="1">
      <c r="B529" s="100"/>
      <c r="C529" s="206" t="s">
        <v>2269</v>
      </c>
      <c r="D529" s="206" t="s">
        <v>178</v>
      </c>
      <c r="E529" s="207" t="s">
        <v>4452</v>
      </c>
      <c r="F529" s="208" t="s">
        <v>4453</v>
      </c>
      <c r="G529" s="209" t="s">
        <v>2707</v>
      </c>
      <c r="H529" s="210">
        <v>0</v>
      </c>
      <c r="I529" s="4"/>
      <c r="J529" s="211">
        <f t="shared" si="210"/>
        <v>0</v>
      </c>
      <c r="K529" s="208" t="s">
        <v>3</v>
      </c>
      <c r="L529" s="100"/>
      <c r="M529" s="212" t="s">
        <v>3</v>
      </c>
      <c r="N529" s="163" t="s">
        <v>42</v>
      </c>
      <c r="P529" s="164">
        <f t="shared" si="211"/>
        <v>0</v>
      </c>
      <c r="Q529" s="164">
        <v>0</v>
      </c>
      <c r="R529" s="164">
        <f t="shared" si="212"/>
        <v>0</v>
      </c>
      <c r="S529" s="164">
        <v>0</v>
      </c>
      <c r="T529" s="165">
        <f t="shared" si="213"/>
        <v>0</v>
      </c>
      <c r="AR529" s="166" t="s">
        <v>183</v>
      </c>
      <c r="AT529" s="166" t="s">
        <v>178</v>
      </c>
      <c r="AU529" s="166" t="s">
        <v>195</v>
      </c>
      <c r="AY529" s="92" t="s">
        <v>176</v>
      </c>
      <c r="BE529" s="167">
        <f t="shared" si="214"/>
        <v>0</v>
      </c>
      <c r="BF529" s="167">
        <f t="shared" si="215"/>
        <v>0</v>
      </c>
      <c r="BG529" s="167">
        <f t="shared" si="216"/>
        <v>0</v>
      </c>
      <c r="BH529" s="167">
        <f t="shared" si="217"/>
        <v>0</v>
      </c>
      <c r="BI529" s="167">
        <f t="shared" si="218"/>
        <v>0</v>
      </c>
      <c r="BJ529" s="92" t="s">
        <v>15</v>
      </c>
      <c r="BK529" s="167">
        <f t="shared" si="219"/>
        <v>0</v>
      </c>
      <c r="BL529" s="92" t="s">
        <v>183</v>
      </c>
      <c r="BM529" s="166" t="s">
        <v>4463</v>
      </c>
    </row>
    <row r="530" spans="2:65" s="99" customFormat="1" ht="16.5" customHeight="1">
      <c r="B530" s="100"/>
      <c r="C530" s="206" t="s">
        <v>2287</v>
      </c>
      <c r="D530" s="206" t="s">
        <v>178</v>
      </c>
      <c r="E530" s="207" t="s">
        <v>4455</v>
      </c>
      <c r="F530" s="208" t="s">
        <v>4456</v>
      </c>
      <c r="G530" s="209" t="s">
        <v>269</v>
      </c>
      <c r="H530" s="210">
        <v>20</v>
      </c>
      <c r="I530" s="4"/>
      <c r="J530" s="211">
        <f t="shared" si="210"/>
        <v>0</v>
      </c>
      <c r="K530" s="208" t="s">
        <v>3</v>
      </c>
      <c r="L530" s="100"/>
      <c r="M530" s="212" t="s">
        <v>3</v>
      </c>
      <c r="N530" s="163" t="s">
        <v>42</v>
      </c>
      <c r="P530" s="164">
        <f t="shared" si="211"/>
        <v>0</v>
      </c>
      <c r="Q530" s="164">
        <v>0</v>
      </c>
      <c r="R530" s="164">
        <f t="shared" si="212"/>
        <v>0</v>
      </c>
      <c r="S530" s="164">
        <v>0</v>
      </c>
      <c r="T530" s="165">
        <f t="shared" si="213"/>
        <v>0</v>
      </c>
      <c r="AR530" s="166" t="s">
        <v>183</v>
      </c>
      <c r="AT530" s="166" t="s">
        <v>178</v>
      </c>
      <c r="AU530" s="166" t="s">
        <v>195</v>
      </c>
      <c r="AY530" s="92" t="s">
        <v>176</v>
      </c>
      <c r="BE530" s="167">
        <f t="shared" si="214"/>
        <v>0</v>
      </c>
      <c r="BF530" s="167">
        <f t="shared" si="215"/>
        <v>0</v>
      </c>
      <c r="BG530" s="167">
        <f t="shared" si="216"/>
        <v>0</v>
      </c>
      <c r="BH530" s="167">
        <f t="shared" si="217"/>
        <v>0</v>
      </c>
      <c r="BI530" s="167">
        <f t="shared" si="218"/>
        <v>0</v>
      </c>
      <c r="BJ530" s="92" t="s">
        <v>15</v>
      </c>
      <c r="BK530" s="167">
        <f t="shared" si="219"/>
        <v>0</v>
      </c>
      <c r="BL530" s="92" t="s">
        <v>183</v>
      </c>
      <c r="BM530" s="166" t="s">
        <v>4464</v>
      </c>
    </row>
    <row r="531" spans="2:65" s="99" customFormat="1" ht="16.5" customHeight="1">
      <c r="B531" s="100"/>
      <c r="C531" s="206" t="s">
        <v>2299</v>
      </c>
      <c r="D531" s="206" t="s">
        <v>178</v>
      </c>
      <c r="E531" s="207" t="s">
        <v>4465</v>
      </c>
      <c r="F531" s="208" t="s">
        <v>3948</v>
      </c>
      <c r="G531" s="209" t="s">
        <v>3737</v>
      </c>
      <c r="H531" s="210">
        <v>0.4</v>
      </c>
      <c r="I531" s="4"/>
      <c r="J531" s="211">
        <f t="shared" si="210"/>
        <v>0</v>
      </c>
      <c r="K531" s="208" t="s">
        <v>3</v>
      </c>
      <c r="L531" s="100"/>
      <c r="M531" s="212" t="s">
        <v>3</v>
      </c>
      <c r="N531" s="163" t="s">
        <v>42</v>
      </c>
      <c r="P531" s="164">
        <f t="shared" si="211"/>
        <v>0</v>
      </c>
      <c r="Q531" s="164">
        <v>0</v>
      </c>
      <c r="R531" s="164">
        <f t="shared" si="212"/>
        <v>0</v>
      </c>
      <c r="S531" s="164">
        <v>0</v>
      </c>
      <c r="T531" s="165">
        <f t="shared" si="213"/>
        <v>0</v>
      </c>
      <c r="AR531" s="166" t="s">
        <v>183</v>
      </c>
      <c r="AT531" s="166" t="s">
        <v>178</v>
      </c>
      <c r="AU531" s="166" t="s">
        <v>195</v>
      </c>
      <c r="AY531" s="92" t="s">
        <v>176</v>
      </c>
      <c r="BE531" s="167">
        <f t="shared" si="214"/>
        <v>0</v>
      </c>
      <c r="BF531" s="167">
        <f t="shared" si="215"/>
        <v>0</v>
      </c>
      <c r="BG531" s="167">
        <f t="shared" si="216"/>
        <v>0</v>
      </c>
      <c r="BH531" s="167">
        <f t="shared" si="217"/>
        <v>0</v>
      </c>
      <c r="BI531" s="167">
        <f t="shared" si="218"/>
        <v>0</v>
      </c>
      <c r="BJ531" s="92" t="s">
        <v>15</v>
      </c>
      <c r="BK531" s="167">
        <f t="shared" si="219"/>
        <v>0</v>
      </c>
      <c r="BL531" s="92" t="s">
        <v>183</v>
      </c>
      <c r="BM531" s="166" t="s">
        <v>4466</v>
      </c>
    </row>
    <row r="532" spans="2:63" s="151" customFormat="1" ht="20.85" customHeight="1">
      <c r="B532" s="152"/>
      <c r="D532" s="153" t="s">
        <v>70</v>
      </c>
      <c r="E532" s="161" t="s">
        <v>550</v>
      </c>
      <c r="F532" s="161" t="s">
        <v>4467</v>
      </c>
      <c r="I532" s="3"/>
      <c r="J532" s="162">
        <f>BK532</f>
        <v>0</v>
      </c>
      <c r="L532" s="152"/>
      <c r="M532" s="156"/>
      <c r="P532" s="157">
        <f>SUM(P533:P548)</f>
        <v>0</v>
      </c>
      <c r="R532" s="157">
        <f>SUM(R533:R548)</f>
        <v>0</v>
      </c>
      <c r="T532" s="158">
        <f>SUM(T533:T548)</f>
        <v>0</v>
      </c>
      <c r="AR532" s="153" t="s">
        <v>15</v>
      </c>
      <c r="AT532" s="159" t="s">
        <v>70</v>
      </c>
      <c r="AU532" s="159" t="s">
        <v>79</v>
      </c>
      <c r="AY532" s="153" t="s">
        <v>176</v>
      </c>
      <c r="BK532" s="160">
        <f>SUM(BK533:BK548)</f>
        <v>0</v>
      </c>
    </row>
    <row r="533" spans="2:65" s="99" customFormat="1" ht="16.5" customHeight="1">
      <c r="B533" s="100"/>
      <c r="C533" s="206" t="s">
        <v>2304</v>
      </c>
      <c r="D533" s="206" t="s">
        <v>178</v>
      </c>
      <c r="E533" s="207" t="s">
        <v>3811</v>
      </c>
      <c r="F533" s="208" t="s">
        <v>3812</v>
      </c>
      <c r="G533" s="209" t="s">
        <v>269</v>
      </c>
      <c r="H533" s="210">
        <v>120</v>
      </c>
      <c r="I533" s="4"/>
      <c r="J533" s="211">
        <f aca="true" t="shared" si="220" ref="J533:J548">ROUND(I533*H533,2)</f>
        <v>0</v>
      </c>
      <c r="K533" s="208" t="s">
        <v>3</v>
      </c>
      <c r="L533" s="100"/>
      <c r="M533" s="212" t="s">
        <v>3</v>
      </c>
      <c r="N533" s="163" t="s">
        <v>42</v>
      </c>
      <c r="P533" s="164">
        <f aca="true" t="shared" si="221" ref="P533:P548">O533*H533</f>
        <v>0</v>
      </c>
      <c r="Q533" s="164">
        <v>0</v>
      </c>
      <c r="R533" s="164">
        <f aca="true" t="shared" si="222" ref="R533:R548">Q533*H533</f>
        <v>0</v>
      </c>
      <c r="S533" s="164">
        <v>0</v>
      </c>
      <c r="T533" s="165">
        <f aca="true" t="shared" si="223" ref="T533:T548">S533*H533</f>
        <v>0</v>
      </c>
      <c r="AR533" s="166" t="s">
        <v>183</v>
      </c>
      <c r="AT533" s="166" t="s">
        <v>178</v>
      </c>
      <c r="AU533" s="166" t="s">
        <v>195</v>
      </c>
      <c r="AY533" s="92" t="s">
        <v>176</v>
      </c>
      <c r="BE533" s="167">
        <f aca="true" t="shared" si="224" ref="BE533:BE548">IF(N533="základní",J533,0)</f>
        <v>0</v>
      </c>
      <c r="BF533" s="167">
        <f aca="true" t="shared" si="225" ref="BF533:BF548">IF(N533="snížená",J533,0)</f>
        <v>0</v>
      </c>
      <c r="BG533" s="167">
        <f aca="true" t="shared" si="226" ref="BG533:BG548">IF(N533="zákl. přenesená",J533,0)</f>
        <v>0</v>
      </c>
      <c r="BH533" s="167">
        <f aca="true" t="shared" si="227" ref="BH533:BH548">IF(N533="sníž. přenesená",J533,0)</f>
        <v>0</v>
      </c>
      <c r="BI533" s="167">
        <f aca="true" t="shared" si="228" ref="BI533:BI548">IF(N533="nulová",J533,0)</f>
        <v>0</v>
      </c>
      <c r="BJ533" s="92" t="s">
        <v>15</v>
      </c>
      <c r="BK533" s="167">
        <f aca="true" t="shared" si="229" ref="BK533:BK548">ROUND(I533*H533,2)</f>
        <v>0</v>
      </c>
      <c r="BL533" s="92" t="s">
        <v>183</v>
      </c>
      <c r="BM533" s="166" t="s">
        <v>4468</v>
      </c>
    </row>
    <row r="534" spans="2:65" s="99" customFormat="1" ht="16.5" customHeight="1">
      <c r="B534" s="100"/>
      <c r="C534" s="206" t="s">
        <v>2311</v>
      </c>
      <c r="D534" s="206" t="s">
        <v>178</v>
      </c>
      <c r="E534" s="207" t="s">
        <v>4469</v>
      </c>
      <c r="F534" s="208" t="s">
        <v>4470</v>
      </c>
      <c r="G534" s="209" t="s">
        <v>269</v>
      </c>
      <c r="H534" s="210">
        <v>80</v>
      </c>
      <c r="I534" s="4"/>
      <c r="J534" s="211">
        <f t="shared" si="220"/>
        <v>0</v>
      </c>
      <c r="K534" s="208" t="s">
        <v>3</v>
      </c>
      <c r="L534" s="100"/>
      <c r="M534" s="212" t="s">
        <v>3</v>
      </c>
      <c r="N534" s="163" t="s">
        <v>42</v>
      </c>
      <c r="P534" s="164">
        <f t="shared" si="221"/>
        <v>0</v>
      </c>
      <c r="Q534" s="164">
        <v>0</v>
      </c>
      <c r="R534" s="164">
        <f t="shared" si="222"/>
        <v>0</v>
      </c>
      <c r="S534" s="164">
        <v>0</v>
      </c>
      <c r="T534" s="165">
        <f t="shared" si="223"/>
        <v>0</v>
      </c>
      <c r="AR534" s="166" t="s">
        <v>183</v>
      </c>
      <c r="AT534" s="166" t="s">
        <v>178</v>
      </c>
      <c r="AU534" s="166" t="s">
        <v>195</v>
      </c>
      <c r="AY534" s="92" t="s">
        <v>176</v>
      </c>
      <c r="BE534" s="167">
        <f t="shared" si="224"/>
        <v>0</v>
      </c>
      <c r="BF534" s="167">
        <f t="shared" si="225"/>
        <v>0</v>
      </c>
      <c r="BG534" s="167">
        <f t="shared" si="226"/>
        <v>0</v>
      </c>
      <c r="BH534" s="167">
        <f t="shared" si="227"/>
        <v>0</v>
      </c>
      <c r="BI534" s="167">
        <f t="shared" si="228"/>
        <v>0</v>
      </c>
      <c r="BJ534" s="92" t="s">
        <v>15</v>
      </c>
      <c r="BK534" s="167">
        <f t="shared" si="229"/>
        <v>0</v>
      </c>
      <c r="BL534" s="92" t="s">
        <v>183</v>
      </c>
      <c r="BM534" s="166" t="s">
        <v>4471</v>
      </c>
    </row>
    <row r="535" spans="2:65" s="99" customFormat="1" ht="24.2" customHeight="1">
      <c r="B535" s="100"/>
      <c r="C535" s="206" t="s">
        <v>2316</v>
      </c>
      <c r="D535" s="206" t="s">
        <v>178</v>
      </c>
      <c r="E535" s="207" t="s">
        <v>4472</v>
      </c>
      <c r="F535" s="208" t="s">
        <v>4473</v>
      </c>
      <c r="G535" s="209" t="s">
        <v>269</v>
      </c>
      <c r="H535" s="210">
        <v>120</v>
      </c>
      <c r="I535" s="4"/>
      <c r="J535" s="211">
        <f t="shared" si="220"/>
        <v>0</v>
      </c>
      <c r="K535" s="208" t="s">
        <v>3</v>
      </c>
      <c r="L535" s="100"/>
      <c r="M535" s="212" t="s">
        <v>3</v>
      </c>
      <c r="N535" s="163" t="s">
        <v>42</v>
      </c>
      <c r="P535" s="164">
        <f t="shared" si="221"/>
        <v>0</v>
      </c>
      <c r="Q535" s="164">
        <v>0</v>
      </c>
      <c r="R535" s="164">
        <f t="shared" si="222"/>
        <v>0</v>
      </c>
      <c r="S535" s="164">
        <v>0</v>
      </c>
      <c r="T535" s="165">
        <f t="shared" si="223"/>
        <v>0</v>
      </c>
      <c r="AR535" s="166" t="s">
        <v>183</v>
      </c>
      <c r="AT535" s="166" t="s">
        <v>178</v>
      </c>
      <c r="AU535" s="166" t="s">
        <v>195</v>
      </c>
      <c r="AY535" s="92" t="s">
        <v>176</v>
      </c>
      <c r="BE535" s="167">
        <f t="shared" si="224"/>
        <v>0</v>
      </c>
      <c r="BF535" s="167">
        <f t="shared" si="225"/>
        <v>0</v>
      </c>
      <c r="BG535" s="167">
        <f t="shared" si="226"/>
        <v>0</v>
      </c>
      <c r="BH535" s="167">
        <f t="shared" si="227"/>
        <v>0</v>
      </c>
      <c r="BI535" s="167">
        <f t="shared" si="228"/>
        <v>0</v>
      </c>
      <c r="BJ535" s="92" t="s">
        <v>15</v>
      </c>
      <c r="BK535" s="167">
        <f t="shared" si="229"/>
        <v>0</v>
      </c>
      <c r="BL535" s="92" t="s">
        <v>183</v>
      </c>
      <c r="BM535" s="166" t="s">
        <v>4474</v>
      </c>
    </row>
    <row r="536" spans="2:65" s="99" customFormat="1" ht="16.5" customHeight="1">
      <c r="B536" s="100"/>
      <c r="C536" s="206" t="s">
        <v>2321</v>
      </c>
      <c r="D536" s="206" t="s">
        <v>178</v>
      </c>
      <c r="E536" s="207" t="s">
        <v>4475</v>
      </c>
      <c r="F536" s="208" t="s">
        <v>4476</v>
      </c>
      <c r="G536" s="209" t="s">
        <v>2707</v>
      </c>
      <c r="H536" s="210">
        <v>5</v>
      </c>
      <c r="I536" s="4"/>
      <c r="J536" s="211">
        <f t="shared" si="220"/>
        <v>0</v>
      </c>
      <c r="K536" s="208" t="s">
        <v>3</v>
      </c>
      <c r="L536" s="100"/>
      <c r="M536" s="212" t="s">
        <v>3</v>
      </c>
      <c r="N536" s="163" t="s">
        <v>42</v>
      </c>
      <c r="P536" s="164">
        <f t="shared" si="221"/>
        <v>0</v>
      </c>
      <c r="Q536" s="164">
        <v>0</v>
      </c>
      <c r="R536" s="164">
        <f t="shared" si="222"/>
        <v>0</v>
      </c>
      <c r="S536" s="164">
        <v>0</v>
      </c>
      <c r="T536" s="165">
        <f t="shared" si="223"/>
        <v>0</v>
      </c>
      <c r="AR536" s="166" t="s">
        <v>183</v>
      </c>
      <c r="AT536" s="166" t="s">
        <v>178</v>
      </c>
      <c r="AU536" s="166" t="s">
        <v>195</v>
      </c>
      <c r="AY536" s="92" t="s">
        <v>176</v>
      </c>
      <c r="BE536" s="167">
        <f t="shared" si="224"/>
        <v>0</v>
      </c>
      <c r="BF536" s="167">
        <f t="shared" si="225"/>
        <v>0</v>
      </c>
      <c r="BG536" s="167">
        <f t="shared" si="226"/>
        <v>0</v>
      </c>
      <c r="BH536" s="167">
        <f t="shared" si="227"/>
        <v>0</v>
      </c>
      <c r="BI536" s="167">
        <f t="shared" si="228"/>
        <v>0</v>
      </c>
      <c r="BJ536" s="92" t="s">
        <v>15</v>
      </c>
      <c r="BK536" s="167">
        <f t="shared" si="229"/>
        <v>0</v>
      </c>
      <c r="BL536" s="92" t="s">
        <v>183</v>
      </c>
      <c r="BM536" s="166" t="s">
        <v>4477</v>
      </c>
    </row>
    <row r="537" spans="2:65" s="99" customFormat="1" ht="24.2" customHeight="1">
      <c r="B537" s="100"/>
      <c r="C537" s="206" t="s">
        <v>2331</v>
      </c>
      <c r="D537" s="206" t="s">
        <v>178</v>
      </c>
      <c r="E537" s="207" t="s">
        <v>4478</v>
      </c>
      <c r="F537" s="208" t="s">
        <v>4479</v>
      </c>
      <c r="G537" s="209" t="s">
        <v>2707</v>
      </c>
      <c r="H537" s="210">
        <v>2</v>
      </c>
      <c r="I537" s="4"/>
      <c r="J537" s="211">
        <f t="shared" si="220"/>
        <v>0</v>
      </c>
      <c r="K537" s="208" t="s">
        <v>3</v>
      </c>
      <c r="L537" s="100"/>
      <c r="M537" s="212" t="s">
        <v>3</v>
      </c>
      <c r="N537" s="163" t="s">
        <v>42</v>
      </c>
      <c r="P537" s="164">
        <f t="shared" si="221"/>
        <v>0</v>
      </c>
      <c r="Q537" s="164">
        <v>0</v>
      </c>
      <c r="R537" s="164">
        <f t="shared" si="222"/>
        <v>0</v>
      </c>
      <c r="S537" s="164">
        <v>0</v>
      </c>
      <c r="T537" s="165">
        <f t="shared" si="223"/>
        <v>0</v>
      </c>
      <c r="AR537" s="166" t="s">
        <v>183</v>
      </c>
      <c r="AT537" s="166" t="s">
        <v>178</v>
      </c>
      <c r="AU537" s="166" t="s">
        <v>195</v>
      </c>
      <c r="AY537" s="92" t="s">
        <v>176</v>
      </c>
      <c r="BE537" s="167">
        <f t="shared" si="224"/>
        <v>0</v>
      </c>
      <c r="BF537" s="167">
        <f t="shared" si="225"/>
        <v>0</v>
      </c>
      <c r="BG537" s="167">
        <f t="shared" si="226"/>
        <v>0</v>
      </c>
      <c r="BH537" s="167">
        <f t="shared" si="227"/>
        <v>0</v>
      </c>
      <c r="BI537" s="167">
        <f t="shared" si="228"/>
        <v>0</v>
      </c>
      <c r="BJ537" s="92" t="s">
        <v>15</v>
      </c>
      <c r="BK537" s="167">
        <f t="shared" si="229"/>
        <v>0</v>
      </c>
      <c r="BL537" s="92" t="s">
        <v>183</v>
      </c>
      <c r="BM537" s="166" t="s">
        <v>4480</v>
      </c>
    </row>
    <row r="538" spans="2:65" s="99" customFormat="1" ht="16.5" customHeight="1">
      <c r="B538" s="100"/>
      <c r="C538" s="206" t="s">
        <v>2366</v>
      </c>
      <c r="D538" s="206" t="s">
        <v>178</v>
      </c>
      <c r="E538" s="207" t="s">
        <v>4481</v>
      </c>
      <c r="F538" s="208" t="s">
        <v>4252</v>
      </c>
      <c r="G538" s="209" t="s">
        <v>269</v>
      </c>
      <c r="H538" s="210">
        <v>20</v>
      </c>
      <c r="I538" s="4"/>
      <c r="J538" s="211">
        <f t="shared" si="220"/>
        <v>0</v>
      </c>
      <c r="K538" s="208" t="s">
        <v>3</v>
      </c>
      <c r="L538" s="100"/>
      <c r="M538" s="212" t="s">
        <v>3</v>
      </c>
      <c r="N538" s="163" t="s">
        <v>42</v>
      </c>
      <c r="P538" s="164">
        <f t="shared" si="221"/>
        <v>0</v>
      </c>
      <c r="Q538" s="164">
        <v>0</v>
      </c>
      <c r="R538" s="164">
        <f t="shared" si="222"/>
        <v>0</v>
      </c>
      <c r="S538" s="164">
        <v>0</v>
      </c>
      <c r="T538" s="165">
        <f t="shared" si="223"/>
        <v>0</v>
      </c>
      <c r="AR538" s="166" t="s">
        <v>183</v>
      </c>
      <c r="AT538" s="166" t="s">
        <v>178</v>
      </c>
      <c r="AU538" s="166" t="s">
        <v>195</v>
      </c>
      <c r="AY538" s="92" t="s">
        <v>176</v>
      </c>
      <c r="BE538" s="167">
        <f t="shared" si="224"/>
        <v>0</v>
      </c>
      <c r="BF538" s="167">
        <f t="shared" si="225"/>
        <v>0</v>
      </c>
      <c r="BG538" s="167">
        <f t="shared" si="226"/>
        <v>0</v>
      </c>
      <c r="BH538" s="167">
        <f t="shared" si="227"/>
        <v>0</v>
      </c>
      <c r="BI538" s="167">
        <f t="shared" si="228"/>
        <v>0</v>
      </c>
      <c r="BJ538" s="92" t="s">
        <v>15</v>
      </c>
      <c r="BK538" s="167">
        <f t="shared" si="229"/>
        <v>0</v>
      </c>
      <c r="BL538" s="92" t="s">
        <v>183</v>
      </c>
      <c r="BM538" s="166" t="s">
        <v>4482</v>
      </c>
    </row>
    <row r="539" spans="2:65" s="99" customFormat="1" ht="16.5" customHeight="1">
      <c r="B539" s="100"/>
      <c r="C539" s="206" t="s">
        <v>2370</v>
      </c>
      <c r="D539" s="206" t="s">
        <v>178</v>
      </c>
      <c r="E539" s="207" t="s">
        <v>4483</v>
      </c>
      <c r="F539" s="208" t="s">
        <v>4264</v>
      </c>
      <c r="G539" s="209" t="s">
        <v>2707</v>
      </c>
      <c r="H539" s="210">
        <v>4</v>
      </c>
      <c r="I539" s="4"/>
      <c r="J539" s="211">
        <f t="shared" si="220"/>
        <v>0</v>
      </c>
      <c r="K539" s="208" t="s">
        <v>3</v>
      </c>
      <c r="L539" s="100"/>
      <c r="M539" s="212" t="s">
        <v>3</v>
      </c>
      <c r="N539" s="163" t="s">
        <v>42</v>
      </c>
      <c r="P539" s="164">
        <f t="shared" si="221"/>
        <v>0</v>
      </c>
      <c r="Q539" s="164">
        <v>0</v>
      </c>
      <c r="R539" s="164">
        <f t="shared" si="222"/>
        <v>0</v>
      </c>
      <c r="S539" s="164">
        <v>0</v>
      </c>
      <c r="T539" s="165">
        <f t="shared" si="223"/>
        <v>0</v>
      </c>
      <c r="AR539" s="166" t="s">
        <v>183</v>
      </c>
      <c r="AT539" s="166" t="s">
        <v>178</v>
      </c>
      <c r="AU539" s="166" t="s">
        <v>195</v>
      </c>
      <c r="AY539" s="92" t="s">
        <v>176</v>
      </c>
      <c r="BE539" s="167">
        <f t="shared" si="224"/>
        <v>0</v>
      </c>
      <c r="BF539" s="167">
        <f t="shared" si="225"/>
        <v>0</v>
      </c>
      <c r="BG539" s="167">
        <f t="shared" si="226"/>
        <v>0</v>
      </c>
      <c r="BH539" s="167">
        <f t="shared" si="227"/>
        <v>0</v>
      </c>
      <c r="BI539" s="167">
        <f t="shared" si="228"/>
        <v>0</v>
      </c>
      <c r="BJ539" s="92" t="s">
        <v>15</v>
      </c>
      <c r="BK539" s="167">
        <f t="shared" si="229"/>
        <v>0</v>
      </c>
      <c r="BL539" s="92" t="s">
        <v>183</v>
      </c>
      <c r="BM539" s="166" t="s">
        <v>4484</v>
      </c>
    </row>
    <row r="540" spans="2:65" s="99" customFormat="1" ht="16.5" customHeight="1">
      <c r="B540" s="100"/>
      <c r="C540" s="206" t="s">
        <v>2377</v>
      </c>
      <c r="D540" s="206" t="s">
        <v>178</v>
      </c>
      <c r="E540" s="207" t="s">
        <v>4485</v>
      </c>
      <c r="F540" s="208" t="s">
        <v>3828</v>
      </c>
      <c r="G540" s="209" t="s">
        <v>4268</v>
      </c>
      <c r="H540" s="210">
        <v>1</v>
      </c>
      <c r="I540" s="4"/>
      <c r="J540" s="211">
        <f t="shared" si="220"/>
        <v>0</v>
      </c>
      <c r="K540" s="208" t="s">
        <v>3</v>
      </c>
      <c r="L540" s="100"/>
      <c r="M540" s="212" t="s">
        <v>3</v>
      </c>
      <c r="N540" s="163" t="s">
        <v>42</v>
      </c>
      <c r="P540" s="164">
        <f t="shared" si="221"/>
        <v>0</v>
      </c>
      <c r="Q540" s="164">
        <v>0</v>
      </c>
      <c r="R540" s="164">
        <f t="shared" si="222"/>
        <v>0</v>
      </c>
      <c r="S540" s="164">
        <v>0</v>
      </c>
      <c r="T540" s="165">
        <f t="shared" si="223"/>
        <v>0</v>
      </c>
      <c r="AR540" s="166" t="s">
        <v>183</v>
      </c>
      <c r="AT540" s="166" t="s">
        <v>178</v>
      </c>
      <c r="AU540" s="166" t="s">
        <v>195</v>
      </c>
      <c r="AY540" s="92" t="s">
        <v>176</v>
      </c>
      <c r="BE540" s="167">
        <f t="shared" si="224"/>
        <v>0</v>
      </c>
      <c r="BF540" s="167">
        <f t="shared" si="225"/>
        <v>0</v>
      </c>
      <c r="BG540" s="167">
        <f t="shared" si="226"/>
        <v>0</v>
      </c>
      <c r="BH540" s="167">
        <f t="shared" si="227"/>
        <v>0</v>
      </c>
      <c r="BI540" s="167">
        <f t="shared" si="228"/>
        <v>0</v>
      </c>
      <c r="BJ540" s="92" t="s">
        <v>15</v>
      </c>
      <c r="BK540" s="167">
        <f t="shared" si="229"/>
        <v>0</v>
      </c>
      <c r="BL540" s="92" t="s">
        <v>183</v>
      </c>
      <c r="BM540" s="166" t="s">
        <v>4486</v>
      </c>
    </row>
    <row r="541" spans="2:65" s="99" customFormat="1" ht="16.5" customHeight="1">
      <c r="B541" s="100"/>
      <c r="C541" s="206" t="s">
        <v>2404</v>
      </c>
      <c r="D541" s="206" t="s">
        <v>178</v>
      </c>
      <c r="E541" s="207" t="s">
        <v>3811</v>
      </c>
      <c r="F541" s="208" t="s">
        <v>3812</v>
      </c>
      <c r="G541" s="209" t="s">
        <v>269</v>
      </c>
      <c r="H541" s="210">
        <v>0</v>
      </c>
      <c r="I541" s="4"/>
      <c r="J541" s="211">
        <f t="shared" si="220"/>
        <v>0</v>
      </c>
      <c r="K541" s="208" t="s">
        <v>3</v>
      </c>
      <c r="L541" s="100"/>
      <c r="M541" s="212" t="s">
        <v>3</v>
      </c>
      <c r="N541" s="163" t="s">
        <v>42</v>
      </c>
      <c r="P541" s="164">
        <f t="shared" si="221"/>
        <v>0</v>
      </c>
      <c r="Q541" s="164">
        <v>0</v>
      </c>
      <c r="R541" s="164">
        <f t="shared" si="222"/>
        <v>0</v>
      </c>
      <c r="S541" s="164">
        <v>0</v>
      </c>
      <c r="T541" s="165">
        <f t="shared" si="223"/>
        <v>0</v>
      </c>
      <c r="AR541" s="166" t="s">
        <v>183</v>
      </c>
      <c r="AT541" s="166" t="s">
        <v>178</v>
      </c>
      <c r="AU541" s="166" t="s">
        <v>195</v>
      </c>
      <c r="AY541" s="92" t="s">
        <v>176</v>
      </c>
      <c r="BE541" s="167">
        <f t="shared" si="224"/>
        <v>0</v>
      </c>
      <c r="BF541" s="167">
        <f t="shared" si="225"/>
        <v>0</v>
      </c>
      <c r="BG541" s="167">
        <f t="shared" si="226"/>
        <v>0</v>
      </c>
      <c r="BH541" s="167">
        <f t="shared" si="227"/>
        <v>0</v>
      </c>
      <c r="BI541" s="167">
        <f t="shared" si="228"/>
        <v>0</v>
      </c>
      <c r="BJ541" s="92" t="s">
        <v>15</v>
      </c>
      <c r="BK541" s="167">
        <f t="shared" si="229"/>
        <v>0</v>
      </c>
      <c r="BL541" s="92" t="s">
        <v>183</v>
      </c>
      <c r="BM541" s="166" t="s">
        <v>4487</v>
      </c>
    </row>
    <row r="542" spans="2:65" s="99" customFormat="1" ht="16.5" customHeight="1">
      <c r="B542" s="100"/>
      <c r="C542" s="206" t="s">
        <v>2409</v>
      </c>
      <c r="D542" s="206" t="s">
        <v>178</v>
      </c>
      <c r="E542" s="207" t="s">
        <v>4469</v>
      </c>
      <c r="F542" s="208" t="s">
        <v>4470</v>
      </c>
      <c r="G542" s="209" t="s">
        <v>269</v>
      </c>
      <c r="H542" s="210">
        <v>0</v>
      </c>
      <c r="I542" s="4"/>
      <c r="J542" s="211">
        <f t="shared" si="220"/>
        <v>0</v>
      </c>
      <c r="K542" s="208" t="s">
        <v>3</v>
      </c>
      <c r="L542" s="100"/>
      <c r="M542" s="212" t="s">
        <v>3</v>
      </c>
      <c r="N542" s="163" t="s">
        <v>42</v>
      </c>
      <c r="P542" s="164">
        <f t="shared" si="221"/>
        <v>0</v>
      </c>
      <c r="Q542" s="164">
        <v>0</v>
      </c>
      <c r="R542" s="164">
        <f t="shared" si="222"/>
        <v>0</v>
      </c>
      <c r="S542" s="164">
        <v>0</v>
      </c>
      <c r="T542" s="165">
        <f t="shared" si="223"/>
        <v>0</v>
      </c>
      <c r="AR542" s="166" t="s">
        <v>183</v>
      </c>
      <c r="AT542" s="166" t="s">
        <v>178</v>
      </c>
      <c r="AU542" s="166" t="s">
        <v>195</v>
      </c>
      <c r="AY542" s="92" t="s">
        <v>176</v>
      </c>
      <c r="BE542" s="167">
        <f t="shared" si="224"/>
        <v>0</v>
      </c>
      <c r="BF542" s="167">
        <f t="shared" si="225"/>
        <v>0</v>
      </c>
      <c r="BG542" s="167">
        <f t="shared" si="226"/>
        <v>0</v>
      </c>
      <c r="BH542" s="167">
        <f t="shared" si="227"/>
        <v>0</v>
      </c>
      <c r="BI542" s="167">
        <f t="shared" si="228"/>
        <v>0</v>
      </c>
      <c r="BJ542" s="92" t="s">
        <v>15</v>
      </c>
      <c r="BK542" s="167">
        <f t="shared" si="229"/>
        <v>0</v>
      </c>
      <c r="BL542" s="92" t="s">
        <v>183</v>
      </c>
      <c r="BM542" s="166" t="s">
        <v>4488</v>
      </c>
    </row>
    <row r="543" spans="2:65" s="99" customFormat="1" ht="24.2" customHeight="1">
      <c r="B543" s="100"/>
      <c r="C543" s="206" t="s">
        <v>2414</v>
      </c>
      <c r="D543" s="206" t="s">
        <v>178</v>
      </c>
      <c r="E543" s="207" t="s">
        <v>4472</v>
      </c>
      <c r="F543" s="208" t="s">
        <v>4473</v>
      </c>
      <c r="G543" s="209" t="s">
        <v>269</v>
      </c>
      <c r="H543" s="210">
        <v>0</v>
      </c>
      <c r="I543" s="4"/>
      <c r="J543" s="211">
        <f t="shared" si="220"/>
        <v>0</v>
      </c>
      <c r="K543" s="208" t="s">
        <v>3</v>
      </c>
      <c r="L543" s="100"/>
      <c r="M543" s="212" t="s">
        <v>3</v>
      </c>
      <c r="N543" s="163" t="s">
        <v>42</v>
      </c>
      <c r="P543" s="164">
        <f t="shared" si="221"/>
        <v>0</v>
      </c>
      <c r="Q543" s="164">
        <v>0</v>
      </c>
      <c r="R543" s="164">
        <f t="shared" si="222"/>
        <v>0</v>
      </c>
      <c r="S543" s="164">
        <v>0</v>
      </c>
      <c r="T543" s="165">
        <f t="shared" si="223"/>
        <v>0</v>
      </c>
      <c r="AR543" s="166" t="s">
        <v>183</v>
      </c>
      <c r="AT543" s="166" t="s">
        <v>178</v>
      </c>
      <c r="AU543" s="166" t="s">
        <v>195</v>
      </c>
      <c r="AY543" s="92" t="s">
        <v>176</v>
      </c>
      <c r="BE543" s="167">
        <f t="shared" si="224"/>
        <v>0</v>
      </c>
      <c r="BF543" s="167">
        <f t="shared" si="225"/>
        <v>0</v>
      </c>
      <c r="BG543" s="167">
        <f t="shared" si="226"/>
        <v>0</v>
      </c>
      <c r="BH543" s="167">
        <f t="shared" si="227"/>
        <v>0</v>
      </c>
      <c r="BI543" s="167">
        <f t="shared" si="228"/>
        <v>0</v>
      </c>
      <c r="BJ543" s="92" t="s">
        <v>15</v>
      </c>
      <c r="BK543" s="167">
        <f t="shared" si="229"/>
        <v>0</v>
      </c>
      <c r="BL543" s="92" t="s">
        <v>183</v>
      </c>
      <c r="BM543" s="166" t="s">
        <v>4489</v>
      </c>
    </row>
    <row r="544" spans="2:65" s="99" customFormat="1" ht="16.5" customHeight="1">
      <c r="B544" s="100"/>
      <c r="C544" s="206" t="s">
        <v>2421</v>
      </c>
      <c r="D544" s="206" t="s">
        <v>178</v>
      </c>
      <c r="E544" s="207" t="s">
        <v>4475</v>
      </c>
      <c r="F544" s="208" t="s">
        <v>4476</v>
      </c>
      <c r="G544" s="209" t="s">
        <v>2707</v>
      </c>
      <c r="H544" s="210">
        <v>0</v>
      </c>
      <c r="I544" s="4"/>
      <c r="J544" s="211">
        <f t="shared" si="220"/>
        <v>0</v>
      </c>
      <c r="K544" s="208" t="s">
        <v>3</v>
      </c>
      <c r="L544" s="100"/>
      <c r="M544" s="212" t="s">
        <v>3</v>
      </c>
      <c r="N544" s="163" t="s">
        <v>42</v>
      </c>
      <c r="P544" s="164">
        <f t="shared" si="221"/>
        <v>0</v>
      </c>
      <c r="Q544" s="164">
        <v>0</v>
      </c>
      <c r="R544" s="164">
        <f t="shared" si="222"/>
        <v>0</v>
      </c>
      <c r="S544" s="164">
        <v>0</v>
      </c>
      <c r="T544" s="165">
        <f t="shared" si="223"/>
        <v>0</v>
      </c>
      <c r="AR544" s="166" t="s">
        <v>183</v>
      </c>
      <c r="AT544" s="166" t="s">
        <v>178</v>
      </c>
      <c r="AU544" s="166" t="s">
        <v>195</v>
      </c>
      <c r="AY544" s="92" t="s">
        <v>176</v>
      </c>
      <c r="BE544" s="167">
        <f t="shared" si="224"/>
        <v>0</v>
      </c>
      <c r="BF544" s="167">
        <f t="shared" si="225"/>
        <v>0</v>
      </c>
      <c r="BG544" s="167">
        <f t="shared" si="226"/>
        <v>0</v>
      </c>
      <c r="BH544" s="167">
        <f t="shared" si="227"/>
        <v>0</v>
      </c>
      <c r="BI544" s="167">
        <f t="shared" si="228"/>
        <v>0</v>
      </c>
      <c r="BJ544" s="92" t="s">
        <v>15</v>
      </c>
      <c r="BK544" s="167">
        <f t="shared" si="229"/>
        <v>0</v>
      </c>
      <c r="BL544" s="92" t="s">
        <v>183</v>
      </c>
      <c r="BM544" s="166" t="s">
        <v>4490</v>
      </c>
    </row>
    <row r="545" spans="2:65" s="99" customFormat="1" ht="24.2" customHeight="1">
      <c r="B545" s="100"/>
      <c r="C545" s="206" t="s">
        <v>2497</v>
      </c>
      <c r="D545" s="206" t="s">
        <v>178</v>
      </c>
      <c r="E545" s="207" t="s">
        <v>4478</v>
      </c>
      <c r="F545" s="208" t="s">
        <v>4479</v>
      </c>
      <c r="G545" s="209" t="s">
        <v>2707</v>
      </c>
      <c r="H545" s="210">
        <v>0</v>
      </c>
      <c r="I545" s="4"/>
      <c r="J545" s="211">
        <f t="shared" si="220"/>
        <v>0</v>
      </c>
      <c r="K545" s="208" t="s">
        <v>3</v>
      </c>
      <c r="L545" s="100"/>
      <c r="M545" s="212" t="s">
        <v>3</v>
      </c>
      <c r="N545" s="163" t="s">
        <v>42</v>
      </c>
      <c r="P545" s="164">
        <f t="shared" si="221"/>
        <v>0</v>
      </c>
      <c r="Q545" s="164">
        <v>0</v>
      </c>
      <c r="R545" s="164">
        <f t="shared" si="222"/>
        <v>0</v>
      </c>
      <c r="S545" s="164">
        <v>0</v>
      </c>
      <c r="T545" s="165">
        <f t="shared" si="223"/>
        <v>0</v>
      </c>
      <c r="AR545" s="166" t="s">
        <v>183</v>
      </c>
      <c r="AT545" s="166" t="s">
        <v>178</v>
      </c>
      <c r="AU545" s="166" t="s">
        <v>195</v>
      </c>
      <c r="AY545" s="92" t="s">
        <v>176</v>
      </c>
      <c r="BE545" s="167">
        <f t="shared" si="224"/>
        <v>0</v>
      </c>
      <c r="BF545" s="167">
        <f t="shared" si="225"/>
        <v>0</v>
      </c>
      <c r="BG545" s="167">
        <f t="shared" si="226"/>
        <v>0</v>
      </c>
      <c r="BH545" s="167">
        <f t="shared" si="227"/>
        <v>0</v>
      </c>
      <c r="BI545" s="167">
        <f t="shared" si="228"/>
        <v>0</v>
      </c>
      <c r="BJ545" s="92" t="s">
        <v>15</v>
      </c>
      <c r="BK545" s="167">
        <f t="shared" si="229"/>
        <v>0</v>
      </c>
      <c r="BL545" s="92" t="s">
        <v>183</v>
      </c>
      <c r="BM545" s="166" t="s">
        <v>4491</v>
      </c>
    </row>
    <row r="546" spans="2:65" s="99" customFormat="1" ht="16.5" customHeight="1">
      <c r="B546" s="100"/>
      <c r="C546" s="206" t="s">
        <v>2507</v>
      </c>
      <c r="D546" s="206" t="s">
        <v>178</v>
      </c>
      <c r="E546" s="207" t="s">
        <v>4481</v>
      </c>
      <c r="F546" s="208" t="s">
        <v>4252</v>
      </c>
      <c r="G546" s="209" t="s">
        <v>269</v>
      </c>
      <c r="H546" s="210">
        <v>20</v>
      </c>
      <c r="I546" s="4"/>
      <c r="J546" s="211">
        <f t="shared" si="220"/>
        <v>0</v>
      </c>
      <c r="K546" s="208" t="s">
        <v>3</v>
      </c>
      <c r="L546" s="100"/>
      <c r="M546" s="212" t="s">
        <v>3</v>
      </c>
      <c r="N546" s="163" t="s">
        <v>42</v>
      </c>
      <c r="P546" s="164">
        <f t="shared" si="221"/>
        <v>0</v>
      </c>
      <c r="Q546" s="164">
        <v>0</v>
      </c>
      <c r="R546" s="164">
        <f t="shared" si="222"/>
        <v>0</v>
      </c>
      <c r="S546" s="164">
        <v>0</v>
      </c>
      <c r="T546" s="165">
        <f t="shared" si="223"/>
        <v>0</v>
      </c>
      <c r="AR546" s="166" t="s">
        <v>183</v>
      </c>
      <c r="AT546" s="166" t="s">
        <v>178</v>
      </c>
      <c r="AU546" s="166" t="s">
        <v>195</v>
      </c>
      <c r="AY546" s="92" t="s">
        <v>176</v>
      </c>
      <c r="BE546" s="167">
        <f t="shared" si="224"/>
        <v>0</v>
      </c>
      <c r="BF546" s="167">
        <f t="shared" si="225"/>
        <v>0</v>
      </c>
      <c r="BG546" s="167">
        <f t="shared" si="226"/>
        <v>0</v>
      </c>
      <c r="BH546" s="167">
        <f t="shared" si="227"/>
        <v>0</v>
      </c>
      <c r="BI546" s="167">
        <f t="shared" si="228"/>
        <v>0</v>
      </c>
      <c r="BJ546" s="92" t="s">
        <v>15</v>
      </c>
      <c r="BK546" s="167">
        <f t="shared" si="229"/>
        <v>0</v>
      </c>
      <c r="BL546" s="92" t="s">
        <v>183</v>
      </c>
      <c r="BM546" s="166" t="s">
        <v>4492</v>
      </c>
    </row>
    <row r="547" spans="2:65" s="99" customFormat="1" ht="16.5" customHeight="1">
      <c r="B547" s="100"/>
      <c r="C547" s="206" t="s">
        <v>2512</v>
      </c>
      <c r="D547" s="206" t="s">
        <v>178</v>
      </c>
      <c r="E547" s="207" t="s">
        <v>4483</v>
      </c>
      <c r="F547" s="208" t="s">
        <v>4264</v>
      </c>
      <c r="G547" s="209" t="s">
        <v>2707</v>
      </c>
      <c r="H547" s="210">
        <v>4</v>
      </c>
      <c r="I547" s="4"/>
      <c r="J547" s="211">
        <f t="shared" si="220"/>
        <v>0</v>
      </c>
      <c r="K547" s="208" t="s">
        <v>3</v>
      </c>
      <c r="L547" s="100"/>
      <c r="M547" s="212" t="s">
        <v>3</v>
      </c>
      <c r="N547" s="163" t="s">
        <v>42</v>
      </c>
      <c r="P547" s="164">
        <f t="shared" si="221"/>
        <v>0</v>
      </c>
      <c r="Q547" s="164">
        <v>0</v>
      </c>
      <c r="R547" s="164">
        <f t="shared" si="222"/>
        <v>0</v>
      </c>
      <c r="S547" s="164">
        <v>0</v>
      </c>
      <c r="T547" s="165">
        <f t="shared" si="223"/>
        <v>0</v>
      </c>
      <c r="AR547" s="166" t="s">
        <v>183</v>
      </c>
      <c r="AT547" s="166" t="s">
        <v>178</v>
      </c>
      <c r="AU547" s="166" t="s">
        <v>195</v>
      </c>
      <c r="AY547" s="92" t="s">
        <v>176</v>
      </c>
      <c r="BE547" s="167">
        <f t="shared" si="224"/>
        <v>0</v>
      </c>
      <c r="BF547" s="167">
        <f t="shared" si="225"/>
        <v>0</v>
      </c>
      <c r="BG547" s="167">
        <f t="shared" si="226"/>
        <v>0</v>
      </c>
      <c r="BH547" s="167">
        <f t="shared" si="227"/>
        <v>0</v>
      </c>
      <c r="BI547" s="167">
        <f t="shared" si="228"/>
        <v>0</v>
      </c>
      <c r="BJ547" s="92" t="s">
        <v>15</v>
      </c>
      <c r="BK547" s="167">
        <f t="shared" si="229"/>
        <v>0</v>
      </c>
      <c r="BL547" s="92" t="s">
        <v>183</v>
      </c>
      <c r="BM547" s="166" t="s">
        <v>4493</v>
      </c>
    </row>
    <row r="548" spans="2:65" s="99" customFormat="1" ht="16.5" customHeight="1">
      <c r="B548" s="100"/>
      <c r="C548" s="206" t="s">
        <v>4494</v>
      </c>
      <c r="D548" s="206" t="s">
        <v>178</v>
      </c>
      <c r="E548" s="207" t="s">
        <v>4495</v>
      </c>
      <c r="F548" s="208" t="s">
        <v>3828</v>
      </c>
      <c r="G548" s="209" t="s">
        <v>4268</v>
      </c>
      <c r="H548" s="210">
        <v>0.4</v>
      </c>
      <c r="I548" s="4"/>
      <c r="J548" s="211">
        <f t="shared" si="220"/>
        <v>0</v>
      </c>
      <c r="K548" s="208" t="s">
        <v>3</v>
      </c>
      <c r="L548" s="100"/>
      <c r="M548" s="212" t="s">
        <v>3</v>
      </c>
      <c r="N548" s="163" t="s">
        <v>42</v>
      </c>
      <c r="P548" s="164">
        <f t="shared" si="221"/>
        <v>0</v>
      </c>
      <c r="Q548" s="164">
        <v>0</v>
      </c>
      <c r="R548" s="164">
        <f t="shared" si="222"/>
        <v>0</v>
      </c>
      <c r="S548" s="164">
        <v>0</v>
      </c>
      <c r="T548" s="165">
        <f t="shared" si="223"/>
        <v>0</v>
      </c>
      <c r="AR548" s="166" t="s">
        <v>183</v>
      </c>
      <c r="AT548" s="166" t="s">
        <v>178</v>
      </c>
      <c r="AU548" s="166" t="s">
        <v>195</v>
      </c>
      <c r="AY548" s="92" t="s">
        <v>176</v>
      </c>
      <c r="BE548" s="167">
        <f t="shared" si="224"/>
        <v>0</v>
      </c>
      <c r="BF548" s="167">
        <f t="shared" si="225"/>
        <v>0</v>
      </c>
      <c r="BG548" s="167">
        <f t="shared" si="226"/>
        <v>0</v>
      </c>
      <c r="BH548" s="167">
        <f t="shared" si="227"/>
        <v>0</v>
      </c>
      <c r="BI548" s="167">
        <f t="shared" si="228"/>
        <v>0</v>
      </c>
      <c r="BJ548" s="92" t="s">
        <v>15</v>
      </c>
      <c r="BK548" s="167">
        <f t="shared" si="229"/>
        <v>0</v>
      </c>
      <c r="BL548" s="92" t="s">
        <v>183</v>
      </c>
      <c r="BM548" s="166" t="s">
        <v>4496</v>
      </c>
    </row>
    <row r="549" spans="2:63" s="151" customFormat="1" ht="20.85" customHeight="1">
      <c r="B549" s="152"/>
      <c r="D549" s="153" t="s">
        <v>70</v>
      </c>
      <c r="E549" s="161" t="s">
        <v>555</v>
      </c>
      <c r="F549" s="161" t="s">
        <v>3978</v>
      </c>
      <c r="I549" s="3"/>
      <c r="J549" s="162">
        <f>BK549</f>
        <v>0</v>
      </c>
      <c r="L549" s="152"/>
      <c r="M549" s="156"/>
      <c r="P549" s="157">
        <f>SUM(P550:P555)</f>
        <v>0</v>
      </c>
      <c r="R549" s="157">
        <f>SUM(R550:R555)</f>
        <v>0</v>
      </c>
      <c r="T549" s="158">
        <f>SUM(T550:T555)</f>
        <v>0</v>
      </c>
      <c r="AR549" s="153" t="s">
        <v>15</v>
      </c>
      <c r="AT549" s="159" t="s">
        <v>70</v>
      </c>
      <c r="AU549" s="159" t="s">
        <v>79</v>
      </c>
      <c r="AY549" s="153" t="s">
        <v>176</v>
      </c>
      <c r="BK549" s="160">
        <f>SUM(BK550:BK555)</f>
        <v>0</v>
      </c>
    </row>
    <row r="550" spans="2:65" s="99" customFormat="1" ht="16.5" customHeight="1">
      <c r="B550" s="100"/>
      <c r="C550" s="206" t="s">
        <v>4497</v>
      </c>
      <c r="D550" s="206" t="s">
        <v>178</v>
      </c>
      <c r="E550" s="207" t="s">
        <v>4498</v>
      </c>
      <c r="F550" s="208" t="s">
        <v>4499</v>
      </c>
      <c r="G550" s="209" t="s">
        <v>269</v>
      </c>
      <c r="H550" s="210">
        <v>700</v>
      </c>
      <c r="I550" s="4"/>
      <c r="J550" s="211">
        <f aca="true" t="shared" si="230" ref="J550:J555">ROUND(I550*H550,2)</f>
        <v>0</v>
      </c>
      <c r="K550" s="208" t="s">
        <v>3</v>
      </c>
      <c r="L550" s="100"/>
      <c r="M550" s="212" t="s">
        <v>3</v>
      </c>
      <c r="N550" s="163" t="s">
        <v>42</v>
      </c>
      <c r="P550" s="164">
        <f aca="true" t="shared" si="231" ref="P550:P555">O550*H550</f>
        <v>0</v>
      </c>
      <c r="Q550" s="164">
        <v>0</v>
      </c>
      <c r="R550" s="164">
        <f aca="true" t="shared" si="232" ref="R550:R555">Q550*H550</f>
        <v>0</v>
      </c>
      <c r="S550" s="164">
        <v>0</v>
      </c>
      <c r="T550" s="165">
        <f aca="true" t="shared" si="233" ref="T550:T555">S550*H550</f>
        <v>0</v>
      </c>
      <c r="AR550" s="166" t="s">
        <v>183</v>
      </c>
      <c r="AT550" s="166" t="s">
        <v>178</v>
      </c>
      <c r="AU550" s="166" t="s">
        <v>195</v>
      </c>
      <c r="AY550" s="92" t="s">
        <v>176</v>
      </c>
      <c r="BE550" s="167">
        <f aca="true" t="shared" si="234" ref="BE550:BE555">IF(N550="základní",J550,0)</f>
        <v>0</v>
      </c>
      <c r="BF550" s="167">
        <f aca="true" t="shared" si="235" ref="BF550:BF555">IF(N550="snížená",J550,0)</f>
        <v>0</v>
      </c>
      <c r="BG550" s="167">
        <f aca="true" t="shared" si="236" ref="BG550:BG555">IF(N550="zákl. přenesená",J550,0)</f>
        <v>0</v>
      </c>
      <c r="BH550" s="167">
        <f aca="true" t="shared" si="237" ref="BH550:BH555">IF(N550="sníž. přenesená",J550,0)</f>
        <v>0</v>
      </c>
      <c r="BI550" s="167">
        <f aca="true" t="shared" si="238" ref="BI550:BI555">IF(N550="nulová",J550,0)</f>
        <v>0</v>
      </c>
      <c r="BJ550" s="92" t="s">
        <v>15</v>
      </c>
      <c r="BK550" s="167">
        <f aca="true" t="shared" si="239" ref="BK550:BK555">ROUND(I550*H550,2)</f>
        <v>0</v>
      </c>
      <c r="BL550" s="92" t="s">
        <v>183</v>
      </c>
      <c r="BM550" s="166" t="s">
        <v>4500</v>
      </c>
    </row>
    <row r="551" spans="2:65" s="99" customFormat="1" ht="24.2" customHeight="1">
      <c r="B551" s="100"/>
      <c r="C551" s="206" t="s">
        <v>4501</v>
      </c>
      <c r="D551" s="206" t="s">
        <v>178</v>
      </c>
      <c r="E551" s="207" t="s">
        <v>4502</v>
      </c>
      <c r="F551" s="208" t="s">
        <v>4503</v>
      </c>
      <c r="G551" s="209" t="s">
        <v>269</v>
      </c>
      <c r="H551" s="210">
        <v>80</v>
      </c>
      <c r="I551" s="4"/>
      <c r="J551" s="211">
        <f t="shared" si="230"/>
        <v>0</v>
      </c>
      <c r="K551" s="208" t="s">
        <v>3</v>
      </c>
      <c r="L551" s="100"/>
      <c r="M551" s="212" t="s">
        <v>3</v>
      </c>
      <c r="N551" s="163" t="s">
        <v>42</v>
      </c>
      <c r="P551" s="164">
        <f t="shared" si="231"/>
        <v>0</v>
      </c>
      <c r="Q551" s="164">
        <v>0</v>
      </c>
      <c r="R551" s="164">
        <f t="shared" si="232"/>
        <v>0</v>
      </c>
      <c r="S551" s="164">
        <v>0</v>
      </c>
      <c r="T551" s="165">
        <f t="shared" si="233"/>
        <v>0</v>
      </c>
      <c r="AR551" s="166" t="s">
        <v>183</v>
      </c>
      <c r="AT551" s="166" t="s">
        <v>178</v>
      </c>
      <c r="AU551" s="166" t="s">
        <v>195</v>
      </c>
      <c r="AY551" s="92" t="s">
        <v>176</v>
      </c>
      <c r="BE551" s="167">
        <f t="shared" si="234"/>
        <v>0</v>
      </c>
      <c r="BF551" s="167">
        <f t="shared" si="235"/>
        <v>0</v>
      </c>
      <c r="BG551" s="167">
        <f t="shared" si="236"/>
        <v>0</v>
      </c>
      <c r="BH551" s="167">
        <f t="shared" si="237"/>
        <v>0</v>
      </c>
      <c r="BI551" s="167">
        <f t="shared" si="238"/>
        <v>0</v>
      </c>
      <c r="BJ551" s="92" t="s">
        <v>15</v>
      </c>
      <c r="BK551" s="167">
        <f t="shared" si="239"/>
        <v>0</v>
      </c>
      <c r="BL551" s="92" t="s">
        <v>183</v>
      </c>
      <c r="BM551" s="166" t="s">
        <v>4504</v>
      </c>
    </row>
    <row r="552" spans="2:65" s="99" customFormat="1" ht="16.5" customHeight="1">
      <c r="B552" s="100"/>
      <c r="C552" s="206" t="s">
        <v>4505</v>
      </c>
      <c r="D552" s="206" t="s">
        <v>178</v>
      </c>
      <c r="E552" s="207" t="s">
        <v>4506</v>
      </c>
      <c r="F552" s="208" t="s">
        <v>4507</v>
      </c>
      <c r="G552" s="209" t="s">
        <v>269</v>
      </c>
      <c r="H552" s="210">
        <v>150</v>
      </c>
      <c r="I552" s="4"/>
      <c r="J552" s="211">
        <f t="shared" si="230"/>
        <v>0</v>
      </c>
      <c r="K552" s="208" t="s">
        <v>3</v>
      </c>
      <c r="L552" s="100"/>
      <c r="M552" s="212" t="s">
        <v>3</v>
      </c>
      <c r="N552" s="163" t="s">
        <v>42</v>
      </c>
      <c r="P552" s="164">
        <f t="shared" si="231"/>
        <v>0</v>
      </c>
      <c r="Q552" s="164">
        <v>0</v>
      </c>
      <c r="R552" s="164">
        <f t="shared" si="232"/>
        <v>0</v>
      </c>
      <c r="S552" s="164">
        <v>0</v>
      </c>
      <c r="T552" s="165">
        <f t="shared" si="233"/>
        <v>0</v>
      </c>
      <c r="AR552" s="166" t="s">
        <v>183</v>
      </c>
      <c r="AT552" s="166" t="s">
        <v>178</v>
      </c>
      <c r="AU552" s="166" t="s">
        <v>195</v>
      </c>
      <c r="AY552" s="92" t="s">
        <v>176</v>
      </c>
      <c r="BE552" s="167">
        <f t="shared" si="234"/>
        <v>0</v>
      </c>
      <c r="BF552" s="167">
        <f t="shared" si="235"/>
        <v>0</v>
      </c>
      <c r="BG552" s="167">
        <f t="shared" si="236"/>
        <v>0</v>
      </c>
      <c r="BH552" s="167">
        <f t="shared" si="237"/>
        <v>0</v>
      </c>
      <c r="BI552" s="167">
        <f t="shared" si="238"/>
        <v>0</v>
      </c>
      <c r="BJ552" s="92" t="s">
        <v>15</v>
      </c>
      <c r="BK552" s="167">
        <f t="shared" si="239"/>
        <v>0</v>
      </c>
      <c r="BL552" s="92" t="s">
        <v>183</v>
      </c>
      <c r="BM552" s="166" t="s">
        <v>4508</v>
      </c>
    </row>
    <row r="553" spans="2:65" s="99" customFormat="1" ht="16.5" customHeight="1">
      <c r="B553" s="100"/>
      <c r="C553" s="206" t="s">
        <v>4509</v>
      </c>
      <c r="D553" s="206" t="s">
        <v>178</v>
      </c>
      <c r="E553" s="207" t="s">
        <v>4498</v>
      </c>
      <c r="F553" s="208" t="s">
        <v>4499</v>
      </c>
      <c r="G553" s="209" t="s">
        <v>269</v>
      </c>
      <c r="H553" s="210">
        <v>0</v>
      </c>
      <c r="I553" s="4"/>
      <c r="J553" s="211">
        <f t="shared" si="230"/>
        <v>0</v>
      </c>
      <c r="K553" s="208" t="s">
        <v>3</v>
      </c>
      <c r="L553" s="100"/>
      <c r="M553" s="212" t="s">
        <v>3</v>
      </c>
      <c r="N553" s="163" t="s">
        <v>42</v>
      </c>
      <c r="P553" s="164">
        <f t="shared" si="231"/>
        <v>0</v>
      </c>
      <c r="Q553" s="164">
        <v>0</v>
      </c>
      <c r="R553" s="164">
        <f t="shared" si="232"/>
        <v>0</v>
      </c>
      <c r="S553" s="164">
        <v>0</v>
      </c>
      <c r="T553" s="165">
        <f t="shared" si="233"/>
        <v>0</v>
      </c>
      <c r="AR553" s="166" t="s">
        <v>183</v>
      </c>
      <c r="AT553" s="166" t="s">
        <v>178</v>
      </c>
      <c r="AU553" s="166" t="s">
        <v>195</v>
      </c>
      <c r="AY553" s="92" t="s">
        <v>176</v>
      </c>
      <c r="BE553" s="167">
        <f t="shared" si="234"/>
        <v>0</v>
      </c>
      <c r="BF553" s="167">
        <f t="shared" si="235"/>
        <v>0</v>
      </c>
      <c r="BG553" s="167">
        <f t="shared" si="236"/>
        <v>0</v>
      </c>
      <c r="BH553" s="167">
        <f t="shared" si="237"/>
        <v>0</v>
      </c>
      <c r="BI553" s="167">
        <f t="shared" si="238"/>
        <v>0</v>
      </c>
      <c r="BJ553" s="92" t="s">
        <v>15</v>
      </c>
      <c r="BK553" s="167">
        <f t="shared" si="239"/>
        <v>0</v>
      </c>
      <c r="BL553" s="92" t="s">
        <v>183</v>
      </c>
      <c r="BM553" s="166" t="s">
        <v>4510</v>
      </c>
    </row>
    <row r="554" spans="2:65" s="99" customFormat="1" ht="24.2" customHeight="1">
      <c r="B554" s="100"/>
      <c r="C554" s="206" t="s">
        <v>4511</v>
      </c>
      <c r="D554" s="206" t="s">
        <v>178</v>
      </c>
      <c r="E554" s="207" t="s">
        <v>4502</v>
      </c>
      <c r="F554" s="208" t="s">
        <v>4503</v>
      </c>
      <c r="G554" s="209" t="s">
        <v>269</v>
      </c>
      <c r="H554" s="210">
        <v>0</v>
      </c>
      <c r="I554" s="4"/>
      <c r="J554" s="211">
        <f t="shared" si="230"/>
        <v>0</v>
      </c>
      <c r="K554" s="208" t="s">
        <v>3</v>
      </c>
      <c r="L554" s="100"/>
      <c r="M554" s="212" t="s">
        <v>3</v>
      </c>
      <c r="N554" s="163" t="s">
        <v>42</v>
      </c>
      <c r="P554" s="164">
        <f t="shared" si="231"/>
        <v>0</v>
      </c>
      <c r="Q554" s="164">
        <v>0</v>
      </c>
      <c r="R554" s="164">
        <f t="shared" si="232"/>
        <v>0</v>
      </c>
      <c r="S554" s="164">
        <v>0</v>
      </c>
      <c r="T554" s="165">
        <f t="shared" si="233"/>
        <v>0</v>
      </c>
      <c r="AR554" s="166" t="s">
        <v>183</v>
      </c>
      <c r="AT554" s="166" t="s">
        <v>178</v>
      </c>
      <c r="AU554" s="166" t="s">
        <v>195</v>
      </c>
      <c r="AY554" s="92" t="s">
        <v>176</v>
      </c>
      <c r="BE554" s="167">
        <f t="shared" si="234"/>
        <v>0</v>
      </c>
      <c r="BF554" s="167">
        <f t="shared" si="235"/>
        <v>0</v>
      </c>
      <c r="BG554" s="167">
        <f t="shared" si="236"/>
        <v>0</v>
      </c>
      <c r="BH554" s="167">
        <f t="shared" si="237"/>
        <v>0</v>
      </c>
      <c r="BI554" s="167">
        <f t="shared" si="238"/>
        <v>0</v>
      </c>
      <c r="BJ554" s="92" t="s">
        <v>15</v>
      </c>
      <c r="BK554" s="167">
        <f t="shared" si="239"/>
        <v>0</v>
      </c>
      <c r="BL554" s="92" t="s">
        <v>183</v>
      </c>
      <c r="BM554" s="166" t="s">
        <v>4512</v>
      </c>
    </row>
    <row r="555" spans="2:65" s="99" customFormat="1" ht="16.5" customHeight="1">
      <c r="B555" s="100"/>
      <c r="C555" s="206" t="s">
        <v>4513</v>
      </c>
      <c r="D555" s="206" t="s">
        <v>178</v>
      </c>
      <c r="E555" s="207" t="s">
        <v>4506</v>
      </c>
      <c r="F555" s="208" t="s">
        <v>4507</v>
      </c>
      <c r="G555" s="209" t="s">
        <v>269</v>
      </c>
      <c r="H555" s="210">
        <v>0</v>
      </c>
      <c r="I555" s="4"/>
      <c r="J555" s="211">
        <f t="shared" si="230"/>
        <v>0</v>
      </c>
      <c r="K555" s="208" t="s">
        <v>3</v>
      </c>
      <c r="L555" s="100"/>
      <c r="M555" s="212" t="s">
        <v>3</v>
      </c>
      <c r="N555" s="163" t="s">
        <v>42</v>
      </c>
      <c r="P555" s="164">
        <f t="shared" si="231"/>
        <v>0</v>
      </c>
      <c r="Q555" s="164">
        <v>0</v>
      </c>
      <c r="R555" s="164">
        <f t="shared" si="232"/>
        <v>0</v>
      </c>
      <c r="S555" s="164">
        <v>0</v>
      </c>
      <c r="T555" s="165">
        <f t="shared" si="233"/>
        <v>0</v>
      </c>
      <c r="AR555" s="166" t="s">
        <v>183</v>
      </c>
      <c r="AT555" s="166" t="s">
        <v>178</v>
      </c>
      <c r="AU555" s="166" t="s">
        <v>195</v>
      </c>
      <c r="AY555" s="92" t="s">
        <v>176</v>
      </c>
      <c r="BE555" s="167">
        <f t="shared" si="234"/>
        <v>0</v>
      </c>
      <c r="BF555" s="167">
        <f t="shared" si="235"/>
        <v>0</v>
      </c>
      <c r="BG555" s="167">
        <f t="shared" si="236"/>
        <v>0</v>
      </c>
      <c r="BH555" s="167">
        <f t="shared" si="237"/>
        <v>0</v>
      </c>
      <c r="BI555" s="167">
        <f t="shared" si="238"/>
        <v>0</v>
      </c>
      <c r="BJ555" s="92" t="s">
        <v>15</v>
      </c>
      <c r="BK555" s="167">
        <f t="shared" si="239"/>
        <v>0</v>
      </c>
      <c r="BL555" s="92" t="s">
        <v>183</v>
      </c>
      <c r="BM555" s="166" t="s">
        <v>4514</v>
      </c>
    </row>
    <row r="556" spans="2:63" s="151" customFormat="1" ht="20.85" customHeight="1">
      <c r="B556" s="152"/>
      <c r="D556" s="153" t="s">
        <v>70</v>
      </c>
      <c r="E556" s="161" t="s">
        <v>566</v>
      </c>
      <c r="F556" s="161" t="s">
        <v>3986</v>
      </c>
      <c r="I556" s="3"/>
      <c r="J556" s="162">
        <f>BK556</f>
        <v>0</v>
      </c>
      <c r="L556" s="152"/>
      <c r="M556" s="156"/>
      <c r="P556" s="157">
        <f>SUM(P557:P560)</f>
        <v>0</v>
      </c>
      <c r="R556" s="157">
        <f>SUM(R557:R560)</f>
        <v>0</v>
      </c>
      <c r="T556" s="158">
        <f>SUM(T557:T560)</f>
        <v>0</v>
      </c>
      <c r="AR556" s="153" t="s">
        <v>15</v>
      </c>
      <c r="AT556" s="159" t="s">
        <v>70</v>
      </c>
      <c r="AU556" s="159" t="s">
        <v>79</v>
      </c>
      <c r="AY556" s="153" t="s">
        <v>176</v>
      </c>
      <c r="BK556" s="160">
        <f>SUM(BK557:BK560)</f>
        <v>0</v>
      </c>
    </row>
    <row r="557" spans="2:65" s="99" customFormat="1" ht="16.5" customHeight="1">
      <c r="B557" s="100"/>
      <c r="C557" s="206" t="s">
        <v>4515</v>
      </c>
      <c r="D557" s="206" t="s">
        <v>178</v>
      </c>
      <c r="E557" s="207" t="s">
        <v>4516</v>
      </c>
      <c r="F557" s="208" t="s">
        <v>4517</v>
      </c>
      <c r="G557" s="209" t="s">
        <v>269</v>
      </c>
      <c r="H557" s="210">
        <v>80</v>
      </c>
      <c r="I557" s="4"/>
      <c r="J557" s="211">
        <f>ROUND(I557*H557,2)</f>
        <v>0</v>
      </c>
      <c r="K557" s="208" t="s">
        <v>3</v>
      </c>
      <c r="L557" s="100"/>
      <c r="M557" s="212" t="s">
        <v>3</v>
      </c>
      <c r="N557" s="163" t="s">
        <v>42</v>
      </c>
      <c r="P557" s="164">
        <f>O557*H557</f>
        <v>0</v>
      </c>
      <c r="Q557" s="164">
        <v>0</v>
      </c>
      <c r="R557" s="164">
        <f>Q557*H557</f>
        <v>0</v>
      </c>
      <c r="S557" s="164">
        <v>0</v>
      </c>
      <c r="T557" s="165">
        <f>S557*H557</f>
        <v>0</v>
      </c>
      <c r="AR557" s="166" t="s">
        <v>183</v>
      </c>
      <c r="AT557" s="166" t="s">
        <v>178</v>
      </c>
      <c r="AU557" s="166" t="s">
        <v>195</v>
      </c>
      <c r="AY557" s="92" t="s">
        <v>176</v>
      </c>
      <c r="BE557" s="167">
        <f>IF(N557="základní",J557,0)</f>
        <v>0</v>
      </c>
      <c r="BF557" s="167">
        <f>IF(N557="snížená",J557,0)</f>
        <v>0</v>
      </c>
      <c r="BG557" s="167">
        <f>IF(N557="zákl. přenesená",J557,0)</f>
        <v>0</v>
      </c>
      <c r="BH557" s="167">
        <f>IF(N557="sníž. přenesená",J557,0)</f>
        <v>0</v>
      </c>
      <c r="BI557" s="167">
        <f>IF(N557="nulová",J557,0)</f>
        <v>0</v>
      </c>
      <c r="BJ557" s="92" t="s">
        <v>15</v>
      </c>
      <c r="BK557" s="167">
        <f>ROUND(I557*H557,2)</f>
        <v>0</v>
      </c>
      <c r="BL557" s="92" t="s">
        <v>183</v>
      </c>
      <c r="BM557" s="166" t="s">
        <v>4518</v>
      </c>
    </row>
    <row r="558" spans="2:65" s="99" customFormat="1" ht="16.5" customHeight="1">
      <c r="B558" s="100"/>
      <c r="C558" s="206" t="s">
        <v>4519</v>
      </c>
      <c r="D558" s="206" t="s">
        <v>178</v>
      </c>
      <c r="E558" s="207" t="s">
        <v>4520</v>
      </c>
      <c r="F558" s="208" t="s">
        <v>4521</v>
      </c>
      <c r="G558" s="209" t="s">
        <v>269</v>
      </c>
      <c r="H558" s="210">
        <v>700</v>
      </c>
      <c r="I558" s="4"/>
      <c r="J558" s="211">
        <f>ROUND(I558*H558,2)</f>
        <v>0</v>
      </c>
      <c r="K558" s="208" t="s">
        <v>3</v>
      </c>
      <c r="L558" s="100"/>
      <c r="M558" s="212" t="s">
        <v>3</v>
      </c>
      <c r="N558" s="163" t="s">
        <v>42</v>
      </c>
      <c r="P558" s="164">
        <f>O558*H558</f>
        <v>0</v>
      </c>
      <c r="Q558" s="164">
        <v>0</v>
      </c>
      <c r="R558" s="164">
        <f>Q558*H558</f>
        <v>0</v>
      </c>
      <c r="S558" s="164">
        <v>0</v>
      </c>
      <c r="T558" s="165">
        <f>S558*H558</f>
        <v>0</v>
      </c>
      <c r="AR558" s="166" t="s">
        <v>183</v>
      </c>
      <c r="AT558" s="166" t="s">
        <v>178</v>
      </c>
      <c r="AU558" s="166" t="s">
        <v>195</v>
      </c>
      <c r="AY558" s="92" t="s">
        <v>176</v>
      </c>
      <c r="BE558" s="167">
        <f>IF(N558="základní",J558,0)</f>
        <v>0</v>
      </c>
      <c r="BF558" s="167">
        <f>IF(N558="snížená",J558,0)</f>
        <v>0</v>
      </c>
      <c r="BG558" s="167">
        <f>IF(N558="zákl. přenesená",J558,0)</f>
        <v>0</v>
      </c>
      <c r="BH558" s="167">
        <f>IF(N558="sníž. přenesená",J558,0)</f>
        <v>0</v>
      </c>
      <c r="BI558" s="167">
        <f>IF(N558="nulová",J558,0)</f>
        <v>0</v>
      </c>
      <c r="BJ558" s="92" t="s">
        <v>15</v>
      </c>
      <c r="BK558" s="167">
        <f>ROUND(I558*H558,2)</f>
        <v>0</v>
      </c>
      <c r="BL558" s="92" t="s">
        <v>183</v>
      </c>
      <c r="BM558" s="166" t="s">
        <v>4522</v>
      </c>
    </row>
    <row r="559" spans="2:65" s="99" customFormat="1" ht="16.5" customHeight="1">
      <c r="B559" s="100"/>
      <c r="C559" s="206" t="s">
        <v>4523</v>
      </c>
      <c r="D559" s="206" t="s">
        <v>178</v>
      </c>
      <c r="E559" s="207" t="s">
        <v>4516</v>
      </c>
      <c r="F559" s="208" t="s">
        <v>4517</v>
      </c>
      <c r="G559" s="209" t="s">
        <v>269</v>
      </c>
      <c r="H559" s="210">
        <v>0</v>
      </c>
      <c r="I559" s="4"/>
      <c r="J559" s="211">
        <f>ROUND(I559*H559,2)</f>
        <v>0</v>
      </c>
      <c r="K559" s="208" t="s">
        <v>3</v>
      </c>
      <c r="L559" s="100"/>
      <c r="M559" s="212" t="s">
        <v>3</v>
      </c>
      <c r="N559" s="163" t="s">
        <v>42</v>
      </c>
      <c r="P559" s="164">
        <f>O559*H559</f>
        <v>0</v>
      </c>
      <c r="Q559" s="164">
        <v>0</v>
      </c>
      <c r="R559" s="164">
        <f>Q559*H559</f>
        <v>0</v>
      </c>
      <c r="S559" s="164">
        <v>0</v>
      </c>
      <c r="T559" s="165">
        <f>S559*H559</f>
        <v>0</v>
      </c>
      <c r="AR559" s="166" t="s">
        <v>183</v>
      </c>
      <c r="AT559" s="166" t="s">
        <v>178</v>
      </c>
      <c r="AU559" s="166" t="s">
        <v>195</v>
      </c>
      <c r="AY559" s="92" t="s">
        <v>176</v>
      </c>
      <c r="BE559" s="167">
        <f>IF(N559="základní",J559,0)</f>
        <v>0</v>
      </c>
      <c r="BF559" s="167">
        <f>IF(N559="snížená",J559,0)</f>
        <v>0</v>
      </c>
      <c r="BG559" s="167">
        <f>IF(N559="zákl. přenesená",J559,0)</f>
        <v>0</v>
      </c>
      <c r="BH559" s="167">
        <f>IF(N559="sníž. přenesená",J559,0)</f>
        <v>0</v>
      </c>
      <c r="BI559" s="167">
        <f>IF(N559="nulová",J559,0)</f>
        <v>0</v>
      </c>
      <c r="BJ559" s="92" t="s">
        <v>15</v>
      </c>
      <c r="BK559" s="167">
        <f>ROUND(I559*H559,2)</f>
        <v>0</v>
      </c>
      <c r="BL559" s="92" t="s">
        <v>183</v>
      </c>
      <c r="BM559" s="166" t="s">
        <v>4524</v>
      </c>
    </row>
    <row r="560" spans="2:65" s="99" customFormat="1" ht="16.5" customHeight="1">
      <c r="B560" s="100"/>
      <c r="C560" s="206" t="s">
        <v>4525</v>
      </c>
      <c r="D560" s="206" t="s">
        <v>178</v>
      </c>
      <c r="E560" s="207" t="s">
        <v>4520</v>
      </c>
      <c r="F560" s="208" t="s">
        <v>4521</v>
      </c>
      <c r="G560" s="209" t="s">
        <v>269</v>
      </c>
      <c r="H560" s="210">
        <v>0</v>
      </c>
      <c r="I560" s="4"/>
      <c r="J560" s="211">
        <f>ROUND(I560*H560,2)</f>
        <v>0</v>
      </c>
      <c r="K560" s="208" t="s">
        <v>3</v>
      </c>
      <c r="L560" s="100"/>
      <c r="M560" s="212" t="s">
        <v>3</v>
      </c>
      <c r="N560" s="163" t="s">
        <v>42</v>
      </c>
      <c r="P560" s="164">
        <f>O560*H560</f>
        <v>0</v>
      </c>
      <c r="Q560" s="164">
        <v>0</v>
      </c>
      <c r="R560" s="164">
        <f>Q560*H560</f>
        <v>0</v>
      </c>
      <c r="S560" s="164">
        <v>0</v>
      </c>
      <c r="T560" s="165">
        <f>S560*H560</f>
        <v>0</v>
      </c>
      <c r="AR560" s="166" t="s">
        <v>183</v>
      </c>
      <c r="AT560" s="166" t="s">
        <v>178</v>
      </c>
      <c r="AU560" s="166" t="s">
        <v>195</v>
      </c>
      <c r="AY560" s="92" t="s">
        <v>176</v>
      </c>
      <c r="BE560" s="167">
        <f>IF(N560="základní",J560,0)</f>
        <v>0</v>
      </c>
      <c r="BF560" s="167">
        <f>IF(N560="snížená",J560,0)</f>
        <v>0</v>
      </c>
      <c r="BG560" s="167">
        <f>IF(N560="zákl. přenesená",J560,0)</f>
        <v>0</v>
      </c>
      <c r="BH560" s="167">
        <f>IF(N560="sníž. přenesená",J560,0)</f>
        <v>0</v>
      </c>
      <c r="BI560" s="167">
        <f>IF(N560="nulová",J560,0)</f>
        <v>0</v>
      </c>
      <c r="BJ560" s="92" t="s">
        <v>15</v>
      </c>
      <c r="BK560" s="167">
        <f>ROUND(I560*H560,2)</f>
        <v>0</v>
      </c>
      <c r="BL560" s="92" t="s">
        <v>183</v>
      </c>
      <c r="BM560" s="166" t="s">
        <v>4526</v>
      </c>
    </row>
    <row r="561" spans="2:63" s="151" customFormat="1" ht="20.85" customHeight="1">
      <c r="B561" s="152"/>
      <c r="D561" s="153" t="s">
        <v>70</v>
      </c>
      <c r="E561" s="161" t="s">
        <v>573</v>
      </c>
      <c r="F561" s="161" t="s">
        <v>3831</v>
      </c>
      <c r="I561" s="3"/>
      <c r="J561" s="162">
        <f>BK561</f>
        <v>0</v>
      </c>
      <c r="L561" s="152"/>
      <c r="M561" s="156"/>
      <c r="P561" s="157">
        <f>SUM(P562:P567)</f>
        <v>0</v>
      </c>
      <c r="R561" s="157">
        <f>SUM(R562:R567)</f>
        <v>0</v>
      </c>
      <c r="T561" s="158">
        <f>SUM(T562:T567)</f>
        <v>0</v>
      </c>
      <c r="AR561" s="153" t="s">
        <v>15</v>
      </c>
      <c r="AT561" s="159" t="s">
        <v>70</v>
      </c>
      <c r="AU561" s="159" t="s">
        <v>79</v>
      </c>
      <c r="AY561" s="153" t="s">
        <v>176</v>
      </c>
      <c r="BK561" s="160">
        <f>SUM(BK562:BK567)</f>
        <v>0</v>
      </c>
    </row>
    <row r="562" spans="2:65" s="99" customFormat="1" ht="16.5" customHeight="1">
      <c r="B562" s="100"/>
      <c r="C562" s="206" t="s">
        <v>4527</v>
      </c>
      <c r="D562" s="206" t="s">
        <v>178</v>
      </c>
      <c r="E562" s="207" t="s">
        <v>3838</v>
      </c>
      <c r="F562" s="208" t="s">
        <v>3839</v>
      </c>
      <c r="G562" s="209" t="s">
        <v>2597</v>
      </c>
      <c r="H562" s="210">
        <v>8</v>
      </c>
      <c r="I562" s="4"/>
      <c r="J562" s="211">
        <f aca="true" t="shared" si="240" ref="J562:J567">ROUND(I562*H562,2)</f>
        <v>0</v>
      </c>
      <c r="K562" s="208" t="s">
        <v>3</v>
      </c>
      <c r="L562" s="100"/>
      <c r="M562" s="212" t="s">
        <v>3</v>
      </c>
      <c r="N562" s="163" t="s">
        <v>42</v>
      </c>
      <c r="P562" s="164">
        <f aca="true" t="shared" si="241" ref="P562:P567">O562*H562</f>
        <v>0</v>
      </c>
      <c r="Q562" s="164">
        <v>0</v>
      </c>
      <c r="R562" s="164">
        <f aca="true" t="shared" si="242" ref="R562:R567">Q562*H562</f>
        <v>0</v>
      </c>
      <c r="S562" s="164">
        <v>0</v>
      </c>
      <c r="T562" s="165">
        <f aca="true" t="shared" si="243" ref="T562:T567">S562*H562</f>
        <v>0</v>
      </c>
      <c r="AR562" s="166" t="s">
        <v>183</v>
      </c>
      <c r="AT562" s="166" t="s">
        <v>178</v>
      </c>
      <c r="AU562" s="166" t="s">
        <v>195</v>
      </c>
      <c r="AY562" s="92" t="s">
        <v>176</v>
      </c>
      <c r="BE562" s="167">
        <f aca="true" t="shared" si="244" ref="BE562:BE567">IF(N562="základní",J562,0)</f>
        <v>0</v>
      </c>
      <c r="BF562" s="167">
        <f aca="true" t="shared" si="245" ref="BF562:BF567">IF(N562="snížená",J562,0)</f>
        <v>0</v>
      </c>
      <c r="BG562" s="167">
        <f aca="true" t="shared" si="246" ref="BG562:BG567">IF(N562="zákl. přenesená",J562,0)</f>
        <v>0</v>
      </c>
      <c r="BH562" s="167">
        <f aca="true" t="shared" si="247" ref="BH562:BH567">IF(N562="sníž. přenesená",J562,0)</f>
        <v>0</v>
      </c>
      <c r="BI562" s="167">
        <f aca="true" t="shared" si="248" ref="BI562:BI567">IF(N562="nulová",J562,0)</f>
        <v>0</v>
      </c>
      <c r="BJ562" s="92" t="s">
        <v>15</v>
      </c>
      <c r="BK562" s="167">
        <f aca="true" t="shared" si="249" ref="BK562:BK567">ROUND(I562*H562,2)</f>
        <v>0</v>
      </c>
      <c r="BL562" s="92" t="s">
        <v>183</v>
      </c>
      <c r="BM562" s="166" t="s">
        <v>4528</v>
      </c>
    </row>
    <row r="563" spans="2:65" s="99" customFormat="1" ht="16.5" customHeight="1">
      <c r="B563" s="100"/>
      <c r="C563" s="206" t="s">
        <v>4529</v>
      </c>
      <c r="D563" s="206" t="s">
        <v>178</v>
      </c>
      <c r="E563" s="207" t="s">
        <v>4530</v>
      </c>
      <c r="F563" s="208" t="s">
        <v>3842</v>
      </c>
      <c r="G563" s="209" t="s">
        <v>2707</v>
      </c>
      <c r="H563" s="210">
        <v>1</v>
      </c>
      <c r="I563" s="4"/>
      <c r="J563" s="211">
        <f t="shared" si="240"/>
        <v>0</v>
      </c>
      <c r="K563" s="208" t="s">
        <v>3</v>
      </c>
      <c r="L563" s="100"/>
      <c r="M563" s="212" t="s">
        <v>3</v>
      </c>
      <c r="N563" s="163" t="s">
        <v>42</v>
      </c>
      <c r="P563" s="164">
        <f t="shared" si="241"/>
        <v>0</v>
      </c>
      <c r="Q563" s="164">
        <v>0</v>
      </c>
      <c r="R563" s="164">
        <f t="shared" si="242"/>
        <v>0</v>
      </c>
      <c r="S563" s="164">
        <v>0</v>
      </c>
      <c r="T563" s="165">
        <f t="shared" si="243"/>
        <v>0</v>
      </c>
      <c r="AR563" s="166" t="s">
        <v>183</v>
      </c>
      <c r="AT563" s="166" t="s">
        <v>178</v>
      </c>
      <c r="AU563" s="166" t="s">
        <v>195</v>
      </c>
      <c r="AY563" s="92" t="s">
        <v>176</v>
      </c>
      <c r="BE563" s="167">
        <f t="shared" si="244"/>
        <v>0</v>
      </c>
      <c r="BF563" s="167">
        <f t="shared" si="245"/>
        <v>0</v>
      </c>
      <c r="BG563" s="167">
        <f t="shared" si="246"/>
        <v>0</v>
      </c>
      <c r="BH563" s="167">
        <f t="shared" si="247"/>
        <v>0</v>
      </c>
      <c r="BI563" s="167">
        <f t="shared" si="248"/>
        <v>0</v>
      </c>
      <c r="BJ563" s="92" t="s">
        <v>15</v>
      </c>
      <c r="BK563" s="167">
        <f t="shared" si="249"/>
        <v>0</v>
      </c>
      <c r="BL563" s="92" t="s">
        <v>183</v>
      </c>
      <c r="BM563" s="166" t="s">
        <v>4531</v>
      </c>
    </row>
    <row r="564" spans="2:65" s="99" customFormat="1" ht="16.5" customHeight="1">
      <c r="B564" s="100"/>
      <c r="C564" s="206" t="s">
        <v>4532</v>
      </c>
      <c r="D564" s="206" t="s">
        <v>178</v>
      </c>
      <c r="E564" s="207" t="s">
        <v>3844</v>
      </c>
      <c r="F564" s="208" t="s">
        <v>3845</v>
      </c>
      <c r="G564" s="209" t="s">
        <v>2597</v>
      </c>
      <c r="H564" s="210">
        <v>2</v>
      </c>
      <c r="I564" s="4"/>
      <c r="J564" s="211">
        <f t="shared" si="240"/>
        <v>0</v>
      </c>
      <c r="K564" s="208" t="s">
        <v>3</v>
      </c>
      <c r="L564" s="100"/>
      <c r="M564" s="212" t="s">
        <v>3</v>
      </c>
      <c r="N564" s="163" t="s">
        <v>42</v>
      </c>
      <c r="P564" s="164">
        <f t="shared" si="241"/>
        <v>0</v>
      </c>
      <c r="Q564" s="164">
        <v>0</v>
      </c>
      <c r="R564" s="164">
        <f t="shared" si="242"/>
        <v>0</v>
      </c>
      <c r="S564" s="164">
        <v>0</v>
      </c>
      <c r="T564" s="165">
        <f t="shared" si="243"/>
        <v>0</v>
      </c>
      <c r="AR564" s="166" t="s">
        <v>183</v>
      </c>
      <c r="AT564" s="166" t="s">
        <v>178</v>
      </c>
      <c r="AU564" s="166" t="s">
        <v>195</v>
      </c>
      <c r="AY564" s="92" t="s">
        <v>176</v>
      </c>
      <c r="BE564" s="167">
        <f t="shared" si="244"/>
        <v>0</v>
      </c>
      <c r="BF564" s="167">
        <f t="shared" si="245"/>
        <v>0</v>
      </c>
      <c r="BG564" s="167">
        <f t="shared" si="246"/>
        <v>0</v>
      </c>
      <c r="BH564" s="167">
        <f t="shared" si="247"/>
        <v>0</v>
      </c>
      <c r="BI564" s="167">
        <f t="shared" si="248"/>
        <v>0</v>
      </c>
      <c r="BJ564" s="92" t="s">
        <v>15</v>
      </c>
      <c r="BK564" s="167">
        <f t="shared" si="249"/>
        <v>0</v>
      </c>
      <c r="BL564" s="92" t="s">
        <v>183</v>
      </c>
      <c r="BM564" s="166" t="s">
        <v>4533</v>
      </c>
    </row>
    <row r="565" spans="2:65" s="99" customFormat="1" ht="16.5" customHeight="1">
      <c r="B565" s="100"/>
      <c r="C565" s="206" t="s">
        <v>4534</v>
      </c>
      <c r="D565" s="206" t="s">
        <v>178</v>
      </c>
      <c r="E565" s="207" t="s">
        <v>4535</v>
      </c>
      <c r="F565" s="208" t="s">
        <v>4536</v>
      </c>
      <c r="G565" s="209" t="s">
        <v>437</v>
      </c>
      <c r="H565" s="210">
        <v>1</v>
      </c>
      <c r="I565" s="4"/>
      <c r="J565" s="211">
        <f t="shared" si="240"/>
        <v>0</v>
      </c>
      <c r="K565" s="208" t="s">
        <v>3</v>
      </c>
      <c r="L565" s="100"/>
      <c r="M565" s="212" t="s">
        <v>3</v>
      </c>
      <c r="N565" s="163" t="s">
        <v>42</v>
      </c>
      <c r="P565" s="164">
        <f t="shared" si="241"/>
        <v>0</v>
      </c>
      <c r="Q565" s="164">
        <v>0</v>
      </c>
      <c r="R565" s="164">
        <f t="shared" si="242"/>
        <v>0</v>
      </c>
      <c r="S565" s="164">
        <v>0</v>
      </c>
      <c r="T565" s="165">
        <f t="shared" si="243"/>
        <v>0</v>
      </c>
      <c r="AR565" s="166" t="s">
        <v>183</v>
      </c>
      <c r="AT565" s="166" t="s">
        <v>178</v>
      </c>
      <c r="AU565" s="166" t="s">
        <v>195</v>
      </c>
      <c r="AY565" s="92" t="s">
        <v>176</v>
      </c>
      <c r="BE565" s="167">
        <f t="shared" si="244"/>
        <v>0</v>
      </c>
      <c r="BF565" s="167">
        <f t="shared" si="245"/>
        <v>0</v>
      </c>
      <c r="BG565" s="167">
        <f t="shared" si="246"/>
        <v>0</v>
      </c>
      <c r="BH565" s="167">
        <f t="shared" si="247"/>
        <v>0</v>
      </c>
      <c r="BI565" s="167">
        <f t="shared" si="248"/>
        <v>0</v>
      </c>
      <c r="BJ565" s="92" t="s">
        <v>15</v>
      </c>
      <c r="BK565" s="167">
        <f t="shared" si="249"/>
        <v>0</v>
      </c>
      <c r="BL565" s="92" t="s">
        <v>183</v>
      </c>
      <c r="BM565" s="166" t="s">
        <v>4537</v>
      </c>
    </row>
    <row r="566" spans="2:65" s="99" customFormat="1" ht="16.5" customHeight="1">
      <c r="B566" s="100"/>
      <c r="C566" s="206" t="s">
        <v>4538</v>
      </c>
      <c r="D566" s="206" t="s">
        <v>178</v>
      </c>
      <c r="E566" s="207" t="s">
        <v>4539</v>
      </c>
      <c r="F566" s="208" t="s">
        <v>3857</v>
      </c>
      <c r="G566" s="209" t="s">
        <v>437</v>
      </c>
      <c r="H566" s="210">
        <v>1</v>
      </c>
      <c r="I566" s="4"/>
      <c r="J566" s="211">
        <f t="shared" si="240"/>
        <v>0</v>
      </c>
      <c r="K566" s="208" t="s">
        <v>3</v>
      </c>
      <c r="L566" s="100"/>
      <c r="M566" s="212" t="s">
        <v>3</v>
      </c>
      <c r="N566" s="163" t="s">
        <v>42</v>
      </c>
      <c r="P566" s="164">
        <f t="shared" si="241"/>
        <v>0</v>
      </c>
      <c r="Q566" s="164">
        <v>0</v>
      </c>
      <c r="R566" s="164">
        <f t="shared" si="242"/>
        <v>0</v>
      </c>
      <c r="S566" s="164">
        <v>0</v>
      </c>
      <c r="T566" s="165">
        <f t="shared" si="243"/>
        <v>0</v>
      </c>
      <c r="AR566" s="166" t="s">
        <v>183</v>
      </c>
      <c r="AT566" s="166" t="s">
        <v>178</v>
      </c>
      <c r="AU566" s="166" t="s">
        <v>195</v>
      </c>
      <c r="AY566" s="92" t="s">
        <v>176</v>
      </c>
      <c r="BE566" s="167">
        <f t="shared" si="244"/>
        <v>0</v>
      </c>
      <c r="BF566" s="167">
        <f t="shared" si="245"/>
        <v>0</v>
      </c>
      <c r="BG566" s="167">
        <f t="shared" si="246"/>
        <v>0</v>
      </c>
      <c r="BH566" s="167">
        <f t="shared" si="247"/>
        <v>0</v>
      </c>
      <c r="BI566" s="167">
        <f t="shared" si="248"/>
        <v>0</v>
      </c>
      <c r="BJ566" s="92" t="s">
        <v>15</v>
      </c>
      <c r="BK566" s="167">
        <f t="shared" si="249"/>
        <v>0</v>
      </c>
      <c r="BL566" s="92" t="s">
        <v>183</v>
      </c>
      <c r="BM566" s="166" t="s">
        <v>4540</v>
      </c>
    </row>
    <row r="567" spans="2:65" s="99" customFormat="1" ht="16.5" customHeight="1">
      <c r="B567" s="100"/>
      <c r="C567" s="206" t="s">
        <v>4541</v>
      </c>
      <c r="D567" s="206" t="s">
        <v>178</v>
      </c>
      <c r="E567" s="207" t="s">
        <v>4542</v>
      </c>
      <c r="F567" s="208" t="s">
        <v>3860</v>
      </c>
      <c r="G567" s="209" t="s">
        <v>437</v>
      </c>
      <c r="H567" s="210">
        <v>1</v>
      </c>
      <c r="I567" s="4"/>
      <c r="J567" s="211">
        <f t="shared" si="240"/>
        <v>0</v>
      </c>
      <c r="K567" s="208" t="s">
        <v>3</v>
      </c>
      <c r="L567" s="100"/>
      <c r="M567" s="212" t="s">
        <v>3</v>
      </c>
      <c r="N567" s="163" t="s">
        <v>42</v>
      </c>
      <c r="P567" s="164">
        <f t="shared" si="241"/>
        <v>0</v>
      </c>
      <c r="Q567" s="164">
        <v>0</v>
      </c>
      <c r="R567" s="164">
        <f t="shared" si="242"/>
        <v>0</v>
      </c>
      <c r="S567" s="164">
        <v>0</v>
      </c>
      <c r="T567" s="165">
        <f t="shared" si="243"/>
        <v>0</v>
      </c>
      <c r="AR567" s="166" t="s">
        <v>183</v>
      </c>
      <c r="AT567" s="166" t="s">
        <v>178</v>
      </c>
      <c r="AU567" s="166" t="s">
        <v>195</v>
      </c>
      <c r="AY567" s="92" t="s">
        <v>176</v>
      </c>
      <c r="BE567" s="167">
        <f t="shared" si="244"/>
        <v>0</v>
      </c>
      <c r="BF567" s="167">
        <f t="shared" si="245"/>
        <v>0</v>
      </c>
      <c r="BG567" s="167">
        <f t="shared" si="246"/>
        <v>0</v>
      </c>
      <c r="BH567" s="167">
        <f t="shared" si="247"/>
        <v>0</v>
      </c>
      <c r="BI567" s="167">
        <f t="shared" si="248"/>
        <v>0</v>
      </c>
      <c r="BJ567" s="92" t="s">
        <v>15</v>
      </c>
      <c r="BK567" s="167">
        <f t="shared" si="249"/>
        <v>0</v>
      </c>
      <c r="BL567" s="92" t="s">
        <v>183</v>
      </c>
      <c r="BM567" s="166" t="s">
        <v>4543</v>
      </c>
    </row>
    <row r="568" spans="2:63" s="151" customFormat="1" ht="22.9" customHeight="1">
      <c r="B568" s="152"/>
      <c r="D568" s="153" t="s">
        <v>70</v>
      </c>
      <c r="E568" s="161" t="s">
        <v>223</v>
      </c>
      <c r="F568" s="161" t="s">
        <v>4544</v>
      </c>
      <c r="I568" s="3"/>
      <c r="J568" s="162">
        <f>BK568</f>
        <v>0</v>
      </c>
      <c r="L568" s="152"/>
      <c r="M568" s="156"/>
      <c r="P568" s="157">
        <f>P569+P583+P593+P606+P621+P624+P627</f>
        <v>0</v>
      </c>
      <c r="R568" s="157">
        <f>R569+R583+R593+R606+R621+R624+R627</f>
        <v>0</v>
      </c>
      <c r="T568" s="158">
        <f>T569+T583+T593+T606+T621+T624+T627</f>
        <v>0</v>
      </c>
      <c r="AR568" s="153" t="s">
        <v>15</v>
      </c>
      <c r="AT568" s="159" t="s">
        <v>70</v>
      </c>
      <c r="AU568" s="159" t="s">
        <v>15</v>
      </c>
      <c r="AY568" s="153" t="s">
        <v>176</v>
      </c>
      <c r="BK568" s="160">
        <f>BK569+BK583+BK593+BK606+BK621+BK624+BK627</f>
        <v>0</v>
      </c>
    </row>
    <row r="569" spans="2:63" s="151" customFormat="1" ht="20.85" customHeight="1">
      <c r="B569" s="152"/>
      <c r="D569" s="153" t="s">
        <v>70</v>
      </c>
      <c r="E569" s="161" t="s">
        <v>616</v>
      </c>
      <c r="F569" s="161" t="s">
        <v>3681</v>
      </c>
      <c r="I569" s="3"/>
      <c r="J569" s="162">
        <f>BK569</f>
        <v>0</v>
      </c>
      <c r="L569" s="152"/>
      <c r="M569" s="156"/>
      <c r="P569" s="157">
        <f>SUM(P570:P582)</f>
        <v>0</v>
      </c>
      <c r="R569" s="157">
        <f>SUM(R570:R582)</f>
        <v>0</v>
      </c>
      <c r="T569" s="158">
        <f>SUM(T570:T582)</f>
        <v>0</v>
      </c>
      <c r="AR569" s="153" t="s">
        <v>15</v>
      </c>
      <c r="AT569" s="159" t="s">
        <v>70</v>
      </c>
      <c r="AU569" s="159" t="s">
        <v>79</v>
      </c>
      <c r="AY569" s="153" t="s">
        <v>176</v>
      </c>
      <c r="BK569" s="160">
        <f>SUM(BK570:BK582)</f>
        <v>0</v>
      </c>
    </row>
    <row r="570" spans="2:65" s="99" customFormat="1" ht="16.5" customHeight="1">
      <c r="B570" s="100"/>
      <c r="C570" s="206" t="s">
        <v>4545</v>
      </c>
      <c r="D570" s="206" t="s">
        <v>178</v>
      </c>
      <c r="E570" s="207" t="s">
        <v>4546</v>
      </c>
      <c r="F570" s="208" t="s">
        <v>4547</v>
      </c>
      <c r="G570" s="209" t="s">
        <v>2707</v>
      </c>
      <c r="H570" s="210">
        <v>1</v>
      </c>
      <c r="I570" s="4"/>
      <c r="J570" s="211">
        <f aca="true" t="shared" si="250" ref="J570:J582">ROUND(I570*H570,2)</f>
        <v>0</v>
      </c>
      <c r="K570" s="208" t="s">
        <v>3</v>
      </c>
      <c r="L570" s="100"/>
      <c r="M570" s="212" t="s">
        <v>3</v>
      </c>
      <c r="N570" s="163" t="s">
        <v>42</v>
      </c>
      <c r="P570" s="164">
        <f aca="true" t="shared" si="251" ref="P570:P582">O570*H570</f>
        <v>0</v>
      </c>
      <c r="Q570" s="164">
        <v>0</v>
      </c>
      <c r="R570" s="164">
        <f aca="true" t="shared" si="252" ref="R570:R582">Q570*H570</f>
        <v>0</v>
      </c>
      <c r="S570" s="164">
        <v>0</v>
      </c>
      <c r="T570" s="165">
        <f aca="true" t="shared" si="253" ref="T570:T582">S570*H570</f>
        <v>0</v>
      </c>
      <c r="AR570" s="166" t="s">
        <v>183</v>
      </c>
      <c r="AT570" s="166" t="s">
        <v>178</v>
      </c>
      <c r="AU570" s="166" t="s">
        <v>195</v>
      </c>
      <c r="AY570" s="92" t="s">
        <v>176</v>
      </c>
      <c r="BE570" s="167">
        <f aca="true" t="shared" si="254" ref="BE570:BE582">IF(N570="základní",J570,0)</f>
        <v>0</v>
      </c>
      <c r="BF570" s="167">
        <f aca="true" t="shared" si="255" ref="BF570:BF582">IF(N570="snížená",J570,0)</f>
        <v>0</v>
      </c>
      <c r="BG570" s="167">
        <f aca="true" t="shared" si="256" ref="BG570:BG582">IF(N570="zákl. přenesená",J570,0)</f>
        <v>0</v>
      </c>
      <c r="BH570" s="167">
        <f aca="true" t="shared" si="257" ref="BH570:BH582">IF(N570="sníž. přenesená",J570,0)</f>
        <v>0</v>
      </c>
      <c r="BI570" s="167">
        <f aca="true" t="shared" si="258" ref="BI570:BI582">IF(N570="nulová",J570,0)</f>
        <v>0</v>
      </c>
      <c r="BJ570" s="92" t="s">
        <v>15</v>
      </c>
      <c r="BK570" s="167">
        <f aca="true" t="shared" si="259" ref="BK570:BK582">ROUND(I570*H570,2)</f>
        <v>0</v>
      </c>
      <c r="BL570" s="92" t="s">
        <v>183</v>
      </c>
      <c r="BM570" s="166" t="s">
        <v>4548</v>
      </c>
    </row>
    <row r="571" spans="2:65" s="99" customFormat="1" ht="16.5" customHeight="1">
      <c r="B571" s="100"/>
      <c r="C571" s="206" t="s">
        <v>4549</v>
      </c>
      <c r="D571" s="206" t="s">
        <v>178</v>
      </c>
      <c r="E571" s="207" t="s">
        <v>4550</v>
      </c>
      <c r="F571" s="208" t="s">
        <v>4551</v>
      </c>
      <c r="G571" s="209" t="s">
        <v>2707</v>
      </c>
      <c r="H571" s="210">
        <v>1</v>
      </c>
      <c r="I571" s="4"/>
      <c r="J571" s="211">
        <f t="shared" si="250"/>
        <v>0</v>
      </c>
      <c r="K571" s="208" t="s">
        <v>3</v>
      </c>
      <c r="L571" s="100"/>
      <c r="M571" s="212" t="s">
        <v>3</v>
      </c>
      <c r="N571" s="163" t="s">
        <v>42</v>
      </c>
      <c r="P571" s="164">
        <f t="shared" si="251"/>
        <v>0</v>
      </c>
      <c r="Q571" s="164">
        <v>0</v>
      </c>
      <c r="R571" s="164">
        <f t="shared" si="252"/>
        <v>0</v>
      </c>
      <c r="S571" s="164">
        <v>0</v>
      </c>
      <c r="T571" s="165">
        <f t="shared" si="253"/>
        <v>0</v>
      </c>
      <c r="AR571" s="166" t="s">
        <v>183</v>
      </c>
      <c r="AT571" s="166" t="s">
        <v>178</v>
      </c>
      <c r="AU571" s="166" t="s">
        <v>195</v>
      </c>
      <c r="AY571" s="92" t="s">
        <v>176</v>
      </c>
      <c r="BE571" s="167">
        <f t="shared" si="254"/>
        <v>0</v>
      </c>
      <c r="BF571" s="167">
        <f t="shared" si="255"/>
        <v>0</v>
      </c>
      <c r="BG571" s="167">
        <f t="shared" si="256"/>
        <v>0</v>
      </c>
      <c r="BH571" s="167">
        <f t="shared" si="257"/>
        <v>0</v>
      </c>
      <c r="BI571" s="167">
        <f t="shared" si="258"/>
        <v>0</v>
      </c>
      <c r="BJ571" s="92" t="s">
        <v>15</v>
      </c>
      <c r="BK571" s="167">
        <f t="shared" si="259"/>
        <v>0</v>
      </c>
      <c r="BL571" s="92" t="s">
        <v>183</v>
      </c>
      <c r="BM571" s="166" t="s">
        <v>4552</v>
      </c>
    </row>
    <row r="572" spans="2:65" s="99" customFormat="1" ht="16.5" customHeight="1">
      <c r="B572" s="100"/>
      <c r="C572" s="206" t="s">
        <v>4553</v>
      </c>
      <c r="D572" s="206" t="s">
        <v>178</v>
      </c>
      <c r="E572" s="207" t="s">
        <v>4554</v>
      </c>
      <c r="F572" s="208" t="s">
        <v>4555</v>
      </c>
      <c r="G572" s="209" t="s">
        <v>2707</v>
      </c>
      <c r="H572" s="210">
        <v>1</v>
      </c>
      <c r="I572" s="4"/>
      <c r="J572" s="211">
        <f t="shared" si="250"/>
        <v>0</v>
      </c>
      <c r="K572" s="208" t="s">
        <v>3</v>
      </c>
      <c r="L572" s="100"/>
      <c r="M572" s="212" t="s">
        <v>3</v>
      </c>
      <c r="N572" s="163" t="s">
        <v>42</v>
      </c>
      <c r="P572" s="164">
        <f t="shared" si="251"/>
        <v>0</v>
      </c>
      <c r="Q572" s="164">
        <v>0</v>
      </c>
      <c r="R572" s="164">
        <f t="shared" si="252"/>
        <v>0</v>
      </c>
      <c r="S572" s="164">
        <v>0</v>
      </c>
      <c r="T572" s="165">
        <f t="shared" si="253"/>
        <v>0</v>
      </c>
      <c r="AR572" s="166" t="s">
        <v>183</v>
      </c>
      <c r="AT572" s="166" t="s">
        <v>178</v>
      </c>
      <c r="AU572" s="166" t="s">
        <v>195</v>
      </c>
      <c r="AY572" s="92" t="s">
        <v>176</v>
      </c>
      <c r="BE572" s="167">
        <f t="shared" si="254"/>
        <v>0</v>
      </c>
      <c r="BF572" s="167">
        <f t="shared" si="255"/>
        <v>0</v>
      </c>
      <c r="BG572" s="167">
        <f t="shared" si="256"/>
        <v>0</v>
      </c>
      <c r="BH572" s="167">
        <f t="shared" si="257"/>
        <v>0</v>
      </c>
      <c r="BI572" s="167">
        <f t="shared" si="258"/>
        <v>0</v>
      </c>
      <c r="BJ572" s="92" t="s">
        <v>15</v>
      </c>
      <c r="BK572" s="167">
        <f t="shared" si="259"/>
        <v>0</v>
      </c>
      <c r="BL572" s="92" t="s">
        <v>183</v>
      </c>
      <c r="BM572" s="166" t="s">
        <v>4556</v>
      </c>
    </row>
    <row r="573" spans="2:65" s="99" customFormat="1" ht="24.2" customHeight="1">
      <c r="B573" s="100"/>
      <c r="C573" s="206" t="s">
        <v>4557</v>
      </c>
      <c r="D573" s="206" t="s">
        <v>178</v>
      </c>
      <c r="E573" s="207" t="s">
        <v>4558</v>
      </c>
      <c r="F573" s="208" t="s">
        <v>4559</v>
      </c>
      <c r="G573" s="209" t="s">
        <v>2707</v>
      </c>
      <c r="H573" s="210">
        <v>1</v>
      </c>
      <c r="I573" s="4"/>
      <c r="J573" s="211">
        <f t="shared" si="250"/>
        <v>0</v>
      </c>
      <c r="K573" s="208" t="s">
        <v>3</v>
      </c>
      <c r="L573" s="100"/>
      <c r="M573" s="212" t="s">
        <v>3</v>
      </c>
      <c r="N573" s="163" t="s">
        <v>42</v>
      </c>
      <c r="P573" s="164">
        <f t="shared" si="251"/>
        <v>0</v>
      </c>
      <c r="Q573" s="164">
        <v>0</v>
      </c>
      <c r="R573" s="164">
        <f t="shared" si="252"/>
        <v>0</v>
      </c>
      <c r="S573" s="164">
        <v>0</v>
      </c>
      <c r="T573" s="165">
        <f t="shared" si="253"/>
        <v>0</v>
      </c>
      <c r="AR573" s="166" t="s">
        <v>183</v>
      </c>
      <c r="AT573" s="166" t="s">
        <v>178</v>
      </c>
      <c r="AU573" s="166" t="s">
        <v>195</v>
      </c>
      <c r="AY573" s="92" t="s">
        <v>176</v>
      </c>
      <c r="BE573" s="167">
        <f t="shared" si="254"/>
        <v>0</v>
      </c>
      <c r="BF573" s="167">
        <f t="shared" si="255"/>
        <v>0</v>
      </c>
      <c r="BG573" s="167">
        <f t="shared" si="256"/>
        <v>0</v>
      </c>
      <c r="BH573" s="167">
        <f t="shared" si="257"/>
        <v>0</v>
      </c>
      <c r="BI573" s="167">
        <f t="shared" si="258"/>
        <v>0</v>
      </c>
      <c r="BJ573" s="92" t="s">
        <v>15</v>
      </c>
      <c r="BK573" s="167">
        <f t="shared" si="259"/>
        <v>0</v>
      </c>
      <c r="BL573" s="92" t="s">
        <v>183</v>
      </c>
      <c r="BM573" s="166" t="s">
        <v>4560</v>
      </c>
    </row>
    <row r="574" spans="2:65" s="99" customFormat="1" ht="24.2" customHeight="1">
      <c r="B574" s="100"/>
      <c r="C574" s="206" t="s">
        <v>4561</v>
      </c>
      <c r="D574" s="206" t="s">
        <v>178</v>
      </c>
      <c r="E574" s="207" t="s">
        <v>4562</v>
      </c>
      <c r="F574" s="208" t="s">
        <v>4563</v>
      </c>
      <c r="G574" s="209" t="s">
        <v>2707</v>
      </c>
      <c r="H574" s="210">
        <v>1</v>
      </c>
      <c r="I574" s="4"/>
      <c r="J574" s="211">
        <f t="shared" si="250"/>
        <v>0</v>
      </c>
      <c r="K574" s="208" t="s">
        <v>3</v>
      </c>
      <c r="L574" s="100"/>
      <c r="M574" s="212" t="s">
        <v>3</v>
      </c>
      <c r="N574" s="163" t="s">
        <v>42</v>
      </c>
      <c r="P574" s="164">
        <f t="shared" si="251"/>
        <v>0</v>
      </c>
      <c r="Q574" s="164">
        <v>0</v>
      </c>
      <c r="R574" s="164">
        <f t="shared" si="252"/>
        <v>0</v>
      </c>
      <c r="S574" s="164">
        <v>0</v>
      </c>
      <c r="T574" s="165">
        <f t="shared" si="253"/>
        <v>0</v>
      </c>
      <c r="AR574" s="166" t="s">
        <v>183</v>
      </c>
      <c r="AT574" s="166" t="s">
        <v>178</v>
      </c>
      <c r="AU574" s="166" t="s">
        <v>195</v>
      </c>
      <c r="AY574" s="92" t="s">
        <v>176</v>
      </c>
      <c r="BE574" s="167">
        <f t="shared" si="254"/>
        <v>0</v>
      </c>
      <c r="BF574" s="167">
        <f t="shared" si="255"/>
        <v>0</v>
      </c>
      <c r="BG574" s="167">
        <f t="shared" si="256"/>
        <v>0</v>
      </c>
      <c r="BH574" s="167">
        <f t="shared" si="257"/>
        <v>0</v>
      </c>
      <c r="BI574" s="167">
        <f t="shared" si="258"/>
        <v>0</v>
      </c>
      <c r="BJ574" s="92" t="s">
        <v>15</v>
      </c>
      <c r="BK574" s="167">
        <f t="shared" si="259"/>
        <v>0</v>
      </c>
      <c r="BL574" s="92" t="s">
        <v>183</v>
      </c>
      <c r="BM574" s="166" t="s">
        <v>4564</v>
      </c>
    </row>
    <row r="575" spans="2:65" s="99" customFormat="1" ht="16.5" customHeight="1">
      <c r="B575" s="100"/>
      <c r="C575" s="206" t="s">
        <v>4565</v>
      </c>
      <c r="D575" s="206" t="s">
        <v>178</v>
      </c>
      <c r="E575" s="207" t="s">
        <v>4566</v>
      </c>
      <c r="F575" s="208" t="s">
        <v>4567</v>
      </c>
      <c r="G575" s="209" t="s">
        <v>2707</v>
      </c>
      <c r="H575" s="210">
        <v>1</v>
      </c>
      <c r="I575" s="4"/>
      <c r="J575" s="211">
        <f t="shared" si="250"/>
        <v>0</v>
      </c>
      <c r="K575" s="208" t="s">
        <v>3</v>
      </c>
      <c r="L575" s="100"/>
      <c r="M575" s="212" t="s">
        <v>3</v>
      </c>
      <c r="N575" s="163" t="s">
        <v>42</v>
      </c>
      <c r="P575" s="164">
        <f t="shared" si="251"/>
        <v>0</v>
      </c>
      <c r="Q575" s="164">
        <v>0</v>
      </c>
      <c r="R575" s="164">
        <f t="shared" si="252"/>
        <v>0</v>
      </c>
      <c r="S575" s="164">
        <v>0</v>
      </c>
      <c r="T575" s="165">
        <f t="shared" si="253"/>
        <v>0</v>
      </c>
      <c r="AR575" s="166" t="s">
        <v>183</v>
      </c>
      <c r="AT575" s="166" t="s">
        <v>178</v>
      </c>
      <c r="AU575" s="166" t="s">
        <v>195</v>
      </c>
      <c r="AY575" s="92" t="s">
        <v>176</v>
      </c>
      <c r="BE575" s="167">
        <f t="shared" si="254"/>
        <v>0</v>
      </c>
      <c r="BF575" s="167">
        <f t="shared" si="255"/>
        <v>0</v>
      </c>
      <c r="BG575" s="167">
        <f t="shared" si="256"/>
        <v>0</v>
      </c>
      <c r="BH575" s="167">
        <f t="shared" si="257"/>
        <v>0</v>
      </c>
      <c r="BI575" s="167">
        <f t="shared" si="258"/>
        <v>0</v>
      </c>
      <c r="BJ575" s="92" t="s">
        <v>15</v>
      </c>
      <c r="BK575" s="167">
        <f t="shared" si="259"/>
        <v>0</v>
      </c>
      <c r="BL575" s="92" t="s">
        <v>183</v>
      </c>
      <c r="BM575" s="166" t="s">
        <v>4568</v>
      </c>
    </row>
    <row r="576" spans="2:65" s="99" customFormat="1" ht="16.5" customHeight="1">
      <c r="B576" s="100"/>
      <c r="C576" s="206" t="s">
        <v>4569</v>
      </c>
      <c r="D576" s="206" t="s">
        <v>178</v>
      </c>
      <c r="E576" s="207" t="s">
        <v>4570</v>
      </c>
      <c r="F576" s="208" t="s">
        <v>4571</v>
      </c>
      <c r="G576" s="209" t="s">
        <v>2707</v>
      </c>
      <c r="H576" s="210">
        <v>1</v>
      </c>
      <c r="I576" s="4"/>
      <c r="J576" s="211">
        <f t="shared" si="250"/>
        <v>0</v>
      </c>
      <c r="K576" s="208" t="s">
        <v>3</v>
      </c>
      <c r="L576" s="100"/>
      <c r="M576" s="212" t="s">
        <v>3</v>
      </c>
      <c r="N576" s="163" t="s">
        <v>42</v>
      </c>
      <c r="P576" s="164">
        <f t="shared" si="251"/>
        <v>0</v>
      </c>
      <c r="Q576" s="164">
        <v>0</v>
      </c>
      <c r="R576" s="164">
        <f t="shared" si="252"/>
        <v>0</v>
      </c>
      <c r="S576" s="164">
        <v>0</v>
      </c>
      <c r="T576" s="165">
        <f t="shared" si="253"/>
        <v>0</v>
      </c>
      <c r="AR576" s="166" t="s">
        <v>183</v>
      </c>
      <c r="AT576" s="166" t="s">
        <v>178</v>
      </c>
      <c r="AU576" s="166" t="s">
        <v>195</v>
      </c>
      <c r="AY576" s="92" t="s">
        <v>176</v>
      </c>
      <c r="BE576" s="167">
        <f t="shared" si="254"/>
        <v>0</v>
      </c>
      <c r="BF576" s="167">
        <f t="shared" si="255"/>
        <v>0</v>
      </c>
      <c r="BG576" s="167">
        <f t="shared" si="256"/>
        <v>0</v>
      </c>
      <c r="BH576" s="167">
        <f t="shared" si="257"/>
        <v>0</v>
      </c>
      <c r="BI576" s="167">
        <f t="shared" si="258"/>
        <v>0</v>
      </c>
      <c r="BJ576" s="92" t="s">
        <v>15</v>
      </c>
      <c r="BK576" s="167">
        <f t="shared" si="259"/>
        <v>0</v>
      </c>
      <c r="BL576" s="92" t="s">
        <v>183</v>
      </c>
      <c r="BM576" s="166" t="s">
        <v>4572</v>
      </c>
    </row>
    <row r="577" spans="2:65" s="99" customFormat="1" ht="16.5" customHeight="1">
      <c r="B577" s="100"/>
      <c r="C577" s="206" t="s">
        <v>4573</v>
      </c>
      <c r="D577" s="206" t="s">
        <v>178</v>
      </c>
      <c r="E577" s="207" t="s">
        <v>4574</v>
      </c>
      <c r="F577" s="208" t="s">
        <v>4575</v>
      </c>
      <c r="G577" s="209" t="s">
        <v>2707</v>
      </c>
      <c r="H577" s="210">
        <v>22</v>
      </c>
      <c r="I577" s="4"/>
      <c r="J577" s="211">
        <f t="shared" si="250"/>
        <v>0</v>
      </c>
      <c r="K577" s="208" t="s">
        <v>3</v>
      </c>
      <c r="L577" s="100"/>
      <c r="M577" s="212" t="s">
        <v>3</v>
      </c>
      <c r="N577" s="163" t="s">
        <v>42</v>
      </c>
      <c r="P577" s="164">
        <f t="shared" si="251"/>
        <v>0</v>
      </c>
      <c r="Q577" s="164">
        <v>0</v>
      </c>
      <c r="R577" s="164">
        <f t="shared" si="252"/>
        <v>0</v>
      </c>
      <c r="S577" s="164">
        <v>0</v>
      </c>
      <c r="T577" s="165">
        <f t="shared" si="253"/>
        <v>0</v>
      </c>
      <c r="AR577" s="166" t="s">
        <v>183</v>
      </c>
      <c r="AT577" s="166" t="s">
        <v>178</v>
      </c>
      <c r="AU577" s="166" t="s">
        <v>195</v>
      </c>
      <c r="AY577" s="92" t="s">
        <v>176</v>
      </c>
      <c r="BE577" s="167">
        <f t="shared" si="254"/>
        <v>0</v>
      </c>
      <c r="BF577" s="167">
        <f t="shared" si="255"/>
        <v>0</v>
      </c>
      <c r="BG577" s="167">
        <f t="shared" si="256"/>
        <v>0</v>
      </c>
      <c r="BH577" s="167">
        <f t="shared" si="257"/>
        <v>0</v>
      </c>
      <c r="BI577" s="167">
        <f t="shared" si="258"/>
        <v>0</v>
      </c>
      <c r="BJ577" s="92" t="s">
        <v>15</v>
      </c>
      <c r="BK577" s="167">
        <f t="shared" si="259"/>
        <v>0</v>
      </c>
      <c r="BL577" s="92" t="s">
        <v>183</v>
      </c>
      <c r="BM577" s="166" t="s">
        <v>4576</v>
      </c>
    </row>
    <row r="578" spans="2:65" s="99" customFormat="1" ht="16.5" customHeight="1">
      <c r="B578" s="100"/>
      <c r="C578" s="206" t="s">
        <v>4577</v>
      </c>
      <c r="D578" s="206" t="s">
        <v>178</v>
      </c>
      <c r="E578" s="207" t="s">
        <v>4574</v>
      </c>
      <c r="F578" s="208" t="s">
        <v>4575</v>
      </c>
      <c r="G578" s="209" t="s">
        <v>2707</v>
      </c>
      <c r="H578" s="210">
        <v>0</v>
      </c>
      <c r="I578" s="4"/>
      <c r="J578" s="211">
        <f t="shared" si="250"/>
        <v>0</v>
      </c>
      <c r="K578" s="208" t="s">
        <v>3</v>
      </c>
      <c r="L578" s="100"/>
      <c r="M578" s="212" t="s">
        <v>3</v>
      </c>
      <c r="N578" s="163" t="s">
        <v>42</v>
      </c>
      <c r="P578" s="164">
        <f t="shared" si="251"/>
        <v>0</v>
      </c>
      <c r="Q578" s="164">
        <v>0</v>
      </c>
      <c r="R578" s="164">
        <f t="shared" si="252"/>
        <v>0</v>
      </c>
      <c r="S578" s="164">
        <v>0</v>
      </c>
      <c r="T578" s="165">
        <f t="shared" si="253"/>
        <v>0</v>
      </c>
      <c r="AR578" s="166" t="s">
        <v>183</v>
      </c>
      <c r="AT578" s="166" t="s">
        <v>178</v>
      </c>
      <c r="AU578" s="166" t="s">
        <v>195</v>
      </c>
      <c r="AY578" s="92" t="s">
        <v>176</v>
      </c>
      <c r="BE578" s="167">
        <f t="shared" si="254"/>
        <v>0</v>
      </c>
      <c r="BF578" s="167">
        <f t="shared" si="255"/>
        <v>0</v>
      </c>
      <c r="BG578" s="167">
        <f t="shared" si="256"/>
        <v>0</v>
      </c>
      <c r="BH578" s="167">
        <f t="shared" si="257"/>
        <v>0</v>
      </c>
      <c r="BI578" s="167">
        <f t="shared" si="258"/>
        <v>0</v>
      </c>
      <c r="BJ578" s="92" t="s">
        <v>15</v>
      </c>
      <c r="BK578" s="167">
        <f t="shared" si="259"/>
        <v>0</v>
      </c>
      <c r="BL578" s="92" t="s">
        <v>183</v>
      </c>
      <c r="BM578" s="166" t="s">
        <v>4578</v>
      </c>
    </row>
    <row r="579" spans="2:65" s="99" customFormat="1" ht="16.5" customHeight="1">
      <c r="B579" s="100"/>
      <c r="C579" s="206" t="s">
        <v>4579</v>
      </c>
      <c r="D579" s="206" t="s">
        <v>178</v>
      </c>
      <c r="E579" s="207" t="s">
        <v>4580</v>
      </c>
      <c r="F579" s="208" t="s">
        <v>4581</v>
      </c>
      <c r="G579" s="209" t="s">
        <v>2707</v>
      </c>
      <c r="H579" s="210">
        <v>4</v>
      </c>
      <c r="I579" s="4"/>
      <c r="J579" s="211">
        <f t="shared" si="250"/>
        <v>0</v>
      </c>
      <c r="K579" s="208" t="s">
        <v>3</v>
      </c>
      <c r="L579" s="100"/>
      <c r="M579" s="212" t="s">
        <v>3</v>
      </c>
      <c r="N579" s="163" t="s">
        <v>42</v>
      </c>
      <c r="P579" s="164">
        <f t="shared" si="251"/>
        <v>0</v>
      </c>
      <c r="Q579" s="164">
        <v>0</v>
      </c>
      <c r="R579" s="164">
        <f t="shared" si="252"/>
        <v>0</v>
      </c>
      <c r="S579" s="164">
        <v>0</v>
      </c>
      <c r="T579" s="165">
        <f t="shared" si="253"/>
        <v>0</v>
      </c>
      <c r="AR579" s="166" t="s">
        <v>183</v>
      </c>
      <c r="AT579" s="166" t="s">
        <v>178</v>
      </c>
      <c r="AU579" s="166" t="s">
        <v>195</v>
      </c>
      <c r="AY579" s="92" t="s">
        <v>176</v>
      </c>
      <c r="BE579" s="167">
        <f t="shared" si="254"/>
        <v>0</v>
      </c>
      <c r="BF579" s="167">
        <f t="shared" si="255"/>
        <v>0</v>
      </c>
      <c r="BG579" s="167">
        <f t="shared" si="256"/>
        <v>0</v>
      </c>
      <c r="BH579" s="167">
        <f t="shared" si="257"/>
        <v>0</v>
      </c>
      <c r="BI579" s="167">
        <f t="shared" si="258"/>
        <v>0</v>
      </c>
      <c r="BJ579" s="92" t="s">
        <v>15</v>
      </c>
      <c r="BK579" s="167">
        <f t="shared" si="259"/>
        <v>0</v>
      </c>
      <c r="BL579" s="92" t="s">
        <v>183</v>
      </c>
      <c r="BM579" s="166" t="s">
        <v>4582</v>
      </c>
    </row>
    <row r="580" spans="2:65" s="99" customFormat="1" ht="24.2" customHeight="1">
      <c r="B580" s="100"/>
      <c r="C580" s="206" t="s">
        <v>4583</v>
      </c>
      <c r="D580" s="206" t="s">
        <v>178</v>
      </c>
      <c r="E580" s="207" t="s">
        <v>4584</v>
      </c>
      <c r="F580" s="208" t="s">
        <v>4585</v>
      </c>
      <c r="G580" s="209" t="s">
        <v>2707</v>
      </c>
      <c r="H580" s="210">
        <v>5</v>
      </c>
      <c r="I580" s="4"/>
      <c r="J580" s="211">
        <f t="shared" si="250"/>
        <v>0</v>
      </c>
      <c r="K580" s="208" t="s">
        <v>3</v>
      </c>
      <c r="L580" s="100"/>
      <c r="M580" s="212" t="s">
        <v>3</v>
      </c>
      <c r="N580" s="163" t="s">
        <v>42</v>
      </c>
      <c r="P580" s="164">
        <f t="shared" si="251"/>
        <v>0</v>
      </c>
      <c r="Q580" s="164">
        <v>0</v>
      </c>
      <c r="R580" s="164">
        <f t="shared" si="252"/>
        <v>0</v>
      </c>
      <c r="S580" s="164">
        <v>0</v>
      </c>
      <c r="T580" s="165">
        <f t="shared" si="253"/>
        <v>0</v>
      </c>
      <c r="AR580" s="166" t="s">
        <v>183</v>
      </c>
      <c r="AT580" s="166" t="s">
        <v>178</v>
      </c>
      <c r="AU580" s="166" t="s">
        <v>195</v>
      </c>
      <c r="AY580" s="92" t="s">
        <v>176</v>
      </c>
      <c r="BE580" s="167">
        <f t="shared" si="254"/>
        <v>0</v>
      </c>
      <c r="BF580" s="167">
        <f t="shared" si="255"/>
        <v>0</v>
      </c>
      <c r="BG580" s="167">
        <f t="shared" si="256"/>
        <v>0</v>
      </c>
      <c r="BH580" s="167">
        <f t="shared" si="257"/>
        <v>0</v>
      </c>
      <c r="BI580" s="167">
        <f t="shared" si="258"/>
        <v>0</v>
      </c>
      <c r="BJ580" s="92" t="s">
        <v>15</v>
      </c>
      <c r="BK580" s="167">
        <f t="shared" si="259"/>
        <v>0</v>
      </c>
      <c r="BL580" s="92" t="s">
        <v>183</v>
      </c>
      <c r="BM580" s="166" t="s">
        <v>4586</v>
      </c>
    </row>
    <row r="581" spans="2:65" s="99" customFormat="1" ht="24.2" customHeight="1">
      <c r="B581" s="100"/>
      <c r="C581" s="206" t="s">
        <v>4587</v>
      </c>
      <c r="D581" s="206" t="s">
        <v>178</v>
      </c>
      <c r="E581" s="207" t="s">
        <v>4584</v>
      </c>
      <c r="F581" s="208" t="s">
        <v>4585</v>
      </c>
      <c r="G581" s="209" t="s">
        <v>2707</v>
      </c>
      <c r="H581" s="210">
        <v>0</v>
      </c>
      <c r="I581" s="4"/>
      <c r="J581" s="211">
        <f t="shared" si="250"/>
        <v>0</v>
      </c>
      <c r="K581" s="208" t="s">
        <v>3</v>
      </c>
      <c r="L581" s="100"/>
      <c r="M581" s="212" t="s">
        <v>3</v>
      </c>
      <c r="N581" s="163" t="s">
        <v>42</v>
      </c>
      <c r="P581" s="164">
        <f t="shared" si="251"/>
        <v>0</v>
      </c>
      <c r="Q581" s="164">
        <v>0</v>
      </c>
      <c r="R581" s="164">
        <f t="shared" si="252"/>
        <v>0</v>
      </c>
      <c r="S581" s="164">
        <v>0</v>
      </c>
      <c r="T581" s="165">
        <f t="shared" si="253"/>
        <v>0</v>
      </c>
      <c r="AR581" s="166" t="s">
        <v>183</v>
      </c>
      <c r="AT581" s="166" t="s">
        <v>178</v>
      </c>
      <c r="AU581" s="166" t="s">
        <v>195</v>
      </c>
      <c r="AY581" s="92" t="s">
        <v>176</v>
      </c>
      <c r="BE581" s="167">
        <f t="shared" si="254"/>
        <v>0</v>
      </c>
      <c r="BF581" s="167">
        <f t="shared" si="255"/>
        <v>0</v>
      </c>
      <c r="BG581" s="167">
        <f t="shared" si="256"/>
        <v>0</v>
      </c>
      <c r="BH581" s="167">
        <f t="shared" si="257"/>
        <v>0</v>
      </c>
      <c r="BI581" s="167">
        <f t="shared" si="258"/>
        <v>0</v>
      </c>
      <c r="BJ581" s="92" t="s">
        <v>15</v>
      </c>
      <c r="BK581" s="167">
        <f t="shared" si="259"/>
        <v>0</v>
      </c>
      <c r="BL581" s="92" t="s">
        <v>183</v>
      </c>
      <c r="BM581" s="166" t="s">
        <v>4588</v>
      </c>
    </row>
    <row r="582" spans="2:65" s="99" customFormat="1" ht="16.5" customHeight="1">
      <c r="B582" s="100"/>
      <c r="C582" s="206" t="s">
        <v>4589</v>
      </c>
      <c r="D582" s="206" t="s">
        <v>178</v>
      </c>
      <c r="E582" s="207" t="s">
        <v>4590</v>
      </c>
      <c r="F582" s="208" t="s">
        <v>4591</v>
      </c>
      <c r="G582" s="209" t="s">
        <v>3737</v>
      </c>
      <c r="H582" s="210">
        <v>1</v>
      </c>
      <c r="I582" s="4"/>
      <c r="J582" s="211">
        <f t="shared" si="250"/>
        <v>0</v>
      </c>
      <c r="K582" s="208" t="s">
        <v>3</v>
      </c>
      <c r="L582" s="100"/>
      <c r="M582" s="212" t="s">
        <v>3</v>
      </c>
      <c r="N582" s="163" t="s">
        <v>42</v>
      </c>
      <c r="P582" s="164">
        <f t="shared" si="251"/>
        <v>0</v>
      </c>
      <c r="Q582" s="164">
        <v>0</v>
      </c>
      <c r="R582" s="164">
        <f t="shared" si="252"/>
        <v>0</v>
      </c>
      <c r="S582" s="164">
        <v>0</v>
      </c>
      <c r="T582" s="165">
        <f t="shared" si="253"/>
        <v>0</v>
      </c>
      <c r="AR582" s="166" t="s">
        <v>183</v>
      </c>
      <c r="AT582" s="166" t="s">
        <v>178</v>
      </c>
      <c r="AU582" s="166" t="s">
        <v>195</v>
      </c>
      <c r="AY582" s="92" t="s">
        <v>176</v>
      </c>
      <c r="BE582" s="167">
        <f t="shared" si="254"/>
        <v>0</v>
      </c>
      <c r="BF582" s="167">
        <f t="shared" si="255"/>
        <v>0</v>
      </c>
      <c r="BG582" s="167">
        <f t="shared" si="256"/>
        <v>0</v>
      </c>
      <c r="BH582" s="167">
        <f t="shared" si="257"/>
        <v>0</v>
      </c>
      <c r="BI582" s="167">
        <f t="shared" si="258"/>
        <v>0</v>
      </c>
      <c r="BJ582" s="92" t="s">
        <v>15</v>
      </c>
      <c r="BK582" s="167">
        <f t="shared" si="259"/>
        <v>0</v>
      </c>
      <c r="BL582" s="92" t="s">
        <v>183</v>
      </c>
      <c r="BM582" s="166" t="s">
        <v>4592</v>
      </c>
    </row>
    <row r="583" spans="2:63" s="151" customFormat="1" ht="20.85" customHeight="1">
      <c r="B583" s="152"/>
      <c r="D583" s="153" t="s">
        <v>70</v>
      </c>
      <c r="E583" s="161" t="s">
        <v>621</v>
      </c>
      <c r="F583" s="161" t="s">
        <v>3728</v>
      </c>
      <c r="I583" s="3"/>
      <c r="J583" s="162">
        <f>BK583</f>
        <v>0</v>
      </c>
      <c r="L583" s="152"/>
      <c r="M583" s="156"/>
      <c r="P583" s="157">
        <f>SUM(P584:P592)</f>
        <v>0</v>
      </c>
      <c r="R583" s="157">
        <f>SUM(R584:R592)</f>
        <v>0</v>
      </c>
      <c r="T583" s="158">
        <f>SUM(T584:T592)</f>
        <v>0</v>
      </c>
      <c r="AR583" s="153" t="s">
        <v>15</v>
      </c>
      <c r="AT583" s="159" t="s">
        <v>70</v>
      </c>
      <c r="AU583" s="159" t="s">
        <v>79</v>
      </c>
      <c r="AY583" s="153" t="s">
        <v>176</v>
      </c>
      <c r="BK583" s="160">
        <f>SUM(BK584:BK592)</f>
        <v>0</v>
      </c>
    </row>
    <row r="584" spans="2:65" s="99" customFormat="1" ht="16.5" customHeight="1">
      <c r="B584" s="100"/>
      <c r="C584" s="206" t="s">
        <v>4593</v>
      </c>
      <c r="D584" s="206" t="s">
        <v>178</v>
      </c>
      <c r="E584" s="207" t="s">
        <v>4594</v>
      </c>
      <c r="F584" s="208" t="s">
        <v>4595</v>
      </c>
      <c r="G584" s="209" t="s">
        <v>437</v>
      </c>
      <c r="H584" s="210">
        <v>1</v>
      </c>
      <c r="I584" s="4"/>
      <c r="J584" s="211">
        <f aca="true" t="shared" si="260" ref="J584:J592">ROUND(I584*H584,2)</f>
        <v>0</v>
      </c>
      <c r="K584" s="208" t="s">
        <v>3</v>
      </c>
      <c r="L584" s="100"/>
      <c r="M584" s="212" t="s">
        <v>3</v>
      </c>
      <c r="N584" s="163" t="s">
        <v>42</v>
      </c>
      <c r="P584" s="164">
        <f aca="true" t="shared" si="261" ref="P584:P592">O584*H584</f>
        <v>0</v>
      </c>
      <c r="Q584" s="164">
        <v>0</v>
      </c>
      <c r="R584" s="164">
        <f aca="true" t="shared" si="262" ref="R584:R592">Q584*H584</f>
        <v>0</v>
      </c>
      <c r="S584" s="164">
        <v>0</v>
      </c>
      <c r="T584" s="165">
        <f aca="true" t="shared" si="263" ref="T584:T592">S584*H584</f>
        <v>0</v>
      </c>
      <c r="AR584" s="166" t="s">
        <v>183</v>
      </c>
      <c r="AT584" s="166" t="s">
        <v>178</v>
      </c>
      <c r="AU584" s="166" t="s">
        <v>195</v>
      </c>
      <c r="AY584" s="92" t="s">
        <v>176</v>
      </c>
      <c r="BE584" s="167">
        <f aca="true" t="shared" si="264" ref="BE584:BE592">IF(N584="základní",J584,0)</f>
        <v>0</v>
      </c>
      <c r="BF584" s="167">
        <f aca="true" t="shared" si="265" ref="BF584:BF592">IF(N584="snížená",J584,0)</f>
        <v>0</v>
      </c>
      <c r="BG584" s="167">
        <f aca="true" t="shared" si="266" ref="BG584:BG592">IF(N584="zákl. přenesená",J584,0)</f>
        <v>0</v>
      </c>
      <c r="BH584" s="167">
        <f aca="true" t="shared" si="267" ref="BH584:BH592">IF(N584="sníž. přenesená",J584,0)</f>
        <v>0</v>
      </c>
      <c r="BI584" s="167">
        <f aca="true" t="shared" si="268" ref="BI584:BI592">IF(N584="nulová",J584,0)</f>
        <v>0</v>
      </c>
      <c r="BJ584" s="92" t="s">
        <v>15</v>
      </c>
      <c r="BK584" s="167">
        <f aca="true" t="shared" si="269" ref="BK584:BK592">ROUND(I584*H584,2)</f>
        <v>0</v>
      </c>
      <c r="BL584" s="92" t="s">
        <v>183</v>
      </c>
      <c r="BM584" s="166" t="s">
        <v>4596</v>
      </c>
    </row>
    <row r="585" spans="2:65" s="99" customFormat="1" ht="16.5" customHeight="1">
      <c r="B585" s="100"/>
      <c r="C585" s="206" t="s">
        <v>4597</v>
      </c>
      <c r="D585" s="206" t="s">
        <v>178</v>
      </c>
      <c r="E585" s="207" t="s">
        <v>4598</v>
      </c>
      <c r="F585" s="208" t="s">
        <v>4599</v>
      </c>
      <c r="G585" s="209" t="s">
        <v>437</v>
      </c>
      <c r="H585" s="210">
        <v>1</v>
      </c>
      <c r="I585" s="4"/>
      <c r="J585" s="211">
        <f t="shared" si="260"/>
        <v>0</v>
      </c>
      <c r="K585" s="208" t="s">
        <v>3</v>
      </c>
      <c r="L585" s="100"/>
      <c r="M585" s="212" t="s">
        <v>3</v>
      </c>
      <c r="N585" s="163" t="s">
        <v>42</v>
      </c>
      <c r="P585" s="164">
        <f t="shared" si="261"/>
        <v>0</v>
      </c>
      <c r="Q585" s="164">
        <v>0</v>
      </c>
      <c r="R585" s="164">
        <f t="shared" si="262"/>
        <v>0</v>
      </c>
      <c r="S585" s="164">
        <v>0</v>
      </c>
      <c r="T585" s="165">
        <f t="shared" si="263"/>
        <v>0</v>
      </c>
      <c r="AR585" s="166" t="s">
        <v>183</v>
      </c>
      <c r="AT585" s="166" t="s">
        <v>178</v>
      </c>
      <c r="AU585" s="166" t="s">
        <v>195</v>
      </c>
      <c r="AY585" s="92" t="s">
        <v>176</v>
      </c>
      <c r="BE585" s="167">
        <f t="shared" si="264"/>
        <v>0</v>
      </c>
      <c r="BF585" s="167">
        <f t="shared" si="265"/>
        <v>0</v>
      </c>
      <c r="BG585" s="167">
        <f t="shared" si="266"/>
        <v>0</v>
      </c>
      <c r="BH585" s="167">
        <f t="shared" si="267"/>
        <v>0</v>
      </c>
      <c r="BI585" s="167">
        <f t="shared" si="268"/>
        <v>0</v>
      </c>
      <c r="BJ585" s="92" t="s">
        <v>15</v>
      </c>
      <c r="BK585" s="167">
        <f t="shared" si="269"/>
        <v>0</v>
      </c>
      <c r="BL585" s="92" t="s">
        <v>183</v>
      </c>
      <c r="BM585" s="166" t="s">
        <v>4600</v>
      </c>
    </row>
    <row r="586" spans="2:65" s="99" customFormat="1" ht="16.5" customHeight="1">
      <c r="B586" s="100"/>
      <c r="C586" s="206" t="s">
        <v>4601</v>
      </c>
      <c r="D586" s="206" t="s">
        <v>178</v>
      </c>
      <c r="E586" s="207" t="s">
        <v>4602</v>
      </c>
      <c r="F586" s="208" t="s">
        <v>4603</v>
      </c>
      <c r="G586" s="209" t="s">
        <v>2707</v>
      </c>
      <c r="H586" s="210">
        <v>1</v>
      </c>
      <c r="I586" s="4"/>
      <c r="J586" s="211">
        <f t="shared" si="260"/>
        <v>0</v>
      </c>
      <c r="K586" s="208" t="s">
        <v>3</v>
      </c>
      <c r="L586" s="100"/>
      <c r="M586" s="212" t="s">
        <v>3</v>
      </c>
      <c r="N586" s="163" t="s">
        <v>42</v>
      </c>
      <c r="P586" s="164">
        <f t="shared" si="261"/>
        <v>0</v>
      </c>
      <c r="Q586" s="164">
        <v>0</v>
      </c>
      <c r="R586" s="164">
        <f t="shared" si="262"/>
        <v>0</v>
      </c>
      <c r="S586" s="164">
        <v>0</v>
      </c>
      <c r="T586" s="165">
        <f t="shared" si="263"/>
        <v>0</v>
      </c>
      <c r="AR586" s="166" t="s">
        <v>183</v>
      </c>
      <c r="AT586" s="166" t="s">
        <v>178</v>
      </c>
      <c r="AU586" s="166" t="s">
        <v>195</v>
      </c>
      <c r="AY586" s="92" t="s">
        <v>176</v>
      </c>
      <c r="BE586" s="167">
        <f t="shared" si="264"/>
        <v>0</v>
      </c>
      <c r="BF586" s="167">
        <f t="shared" si="265"/>
        <v>0</v>
      </c>
      <c r="BG586" s="167">
        <f t="shared" si="266"/>
        <v>0</v>
      </c>
      <c r="BH586" s="167">
        <f t="shared" si="267"/>
        <v>0</v>
      </c>
      <c r="BI586" s="167">
        <f t="shared" si="268"/>
        <v>0</v>
      </c>
      <c r="BJ586" s="92" t="s">
        <v>15</v>
      </c>
      <c r="BK586" s="167">
        <f t="shared" si="269"/>
        <v>0</v>
      </c>
      <c r="BL586" s="92" t="s">
        <v>183</v>
      </c>
      <c r="BM586" s="166" t="s">
        <v>4604</v>
      </c>
    </row>
    <row r="587" spans="2:65" s="99" customFormat="1" ht="16.5" customHeight="1">
      <c r="B587" s="100"/>
      <c r="C587" s="206" t="s">
        <v>4605</v>
      </c>
      <c r="D587" s="206" t="s">
        <v>178</v>
      </c>
      <c r="E587" s="207" t="s">
        <v>4606</v>
      </c>
      <c r="F587" s="208" t="s">
        <v>4607</v>
      </c>
      <c r="G587" s="209" t="s">
        <v>2707</v>
      </c>
      <c r="H587" s="210">
        <v>22</v>
      </c>
      <c r="I587" s="4"/>
      <c r="J587" s="211">
        <f t="shared" si="260"/>
        <v>0</v>
      </c>
      <c r="K587" s="208" t="s">
        <v>3</v>
      </c>
      <c r="L587" s="100"/>
      <c r="M587" s="212" t="s">
        <v>3</v>
      </c>
      <c r="N587" s="163" t="s">
        <v>42</v>
      </c>
      <c r="P587" s="164">
        <f t="shared" si="261"/>
        <v>0</v>
      </c>
      <c r="Q587" s="164">
        <v>0</v>
      </c>
      <c r="R587" s="164">
        <f t="shared" si="262"/>
        <v>0</v>
      </c>
      <c r="S587" s="164">
        <v>0</v>
      </c>
      <c r="T587" s="165">
        <f t="shared" si="263"/>
        <v>0</v>
      </c>
      <c r="AR587" s="166" t="s">
        <v>183</v>
      </c>
      <c r="AT587" s="166" t="s">
        <v>178</v>
      </c>
      <c r="AU587" s="166" t="s">
        <v>195</v>
      </c>
      <c r="AY587" s="92" t="s">
        <v>176</v>
      </c>
      <c r="BE587" s="167">
        <f t="shared" si="264"/>
        <v>0</v>
      </c>
      <c r="BF587" s="167">
        <f t="shared" si="265"/>
        <v>0</v>
      </c>
      <c r="BG587" s="167">
        <f t="shared" si="266"/>
        <v>0</v>
      </c>
      <c r="BH587" s="167">
        <f t="shared" si="267"/>
        <v>0</v>
      </c>
      <c r="BI587" s="167">
        <f t="shared" si="268"/>
        <v>0</v>
      </c>
      <c r="BJ587" s="92" t="s">
        <v>15</v>
      </c>
      <c r="BK587" s="167">
        <f t="shared" si="269"/>
        <v>0</v>
      </c>
      <c r="BL587" s="92" t="s">
        <v>183</v>
      </c>
      <c r="BM587" s="166" t="s">
        <v>4608</v>
      </c>
    </row>
    <row r="588" spans="2:65" s="99" customFormat="1" ht="16.5" customHeight="1">
      <c r="B588" s="100"/>
      <c r="C588" s="206" t="s">
        <v>4609</v>
      </c>
      <c r="D588" s="206" t="s">
        <v>178</v>
      </c>
      <c r="E588" s="207" t="s">
        <v>4610</v>
      </c>
      <c r="F588" s="208" t="s">
        <v>4611</v>
      </c>
      <c r="G588" s="209" t="s">
        <v>2707</v>
      </c>
      <c r="H588" s="210">
        <v>5</v>
      </c>
      <c r="I588" s="4"/>
      <c r="J588" s="211">
        <f t="shared" si="260"/>
        <v>0</v>
      </c>
      <c r="K588" s="208" t="s">
        <v>3</v>
      </c>
      <c r="L588" s="100"/>
      <c r="M588" s="212" t="s">
        <v>3</v>
      </c>
      <c r="N588" s="163" t="s">
        <v>42</v>
      </c>
      <c r="P588" s="164">
        <f t="shared" si="261"/>
        <v>0</v>
      </c>
      <c r="Q588" s="164">
        <v>0</v>
      </c>
      <c r="R588" s="164">
        <f t="shared" si="262"/>
        <v>0</v>
      </c>
      <c r="S588" s="164">
        <v>0</v>
      </c>
      <c r="T588" s="165">
        <f t="shared" si="263"/>
        <v>0</v>
      </c>
      <c r="AR588" s="166" t="s">
        <v>183</v>
      </c>
      <c r="AT588" s="166" t="s">
        <v>178</v>
      </c>
      <c r="AU588" s="166" t="s">
        <v>195</v>
      </c>
      <c r="AY588" s="92" t="s">
        <v>176</v>
      </c>
      <c r="BE588" s="167">
        <f t="shared" si="264"/>
        <v>0</v>
      </c>
      <c r="BF588" s="167">
        <f t="shared" si="265"/>
        <v>0</v>
      </c>
      <c r="BG588" s="167">
        <f t="shared" si="266"/>
        <v>0</v>
      </c>
      <c r="BH588" s="167">
        <f t="shared" si="267"/>
        <v>0</v>
      </c>
      <c r="BI588" s="167">
        <f t="shared" si="268"/>
        <v>0</v>
      </c>
      <c r="BJ588" s="92" t="s">
        <v>15</v>
      </c>
      <c r="BK588" s="167">
        <f t="shared" si="269"/>
        <v>0</v>
      </c>
      <c r="BL588" s="92" t="s">
        <v>183</v>
      </c>
      <c r="BM588" s="166" t="s">
        <v>4612</v>
      </c>
    </row>
    <row r="589" spans="2:65" s="99" customFormat="1" ht="16.5" customHeight="1">
      <c r="B589" s="100"/>
      <c r="C589" s="206" t="s">
        <v>4613</v>
      </c>
      <c r="D589" s="206" t="s">
        <v>178</v>
      </c>
      <c r="E589" s="207" t="s">
        <v>4614</v>
      </c>
      <c r="F589" s="208" t="s">
        <v>4615</v>
      </c>
      <c r="G589" s="209" t="s">
        <v>2707</v>
      </c>
      <c r="H589" s="210">
        <v>5</v>
      </c>
      <c r="I589" s="4"/>
      <c r="J589" s="211">
        <f t="shared" si="260"/>
        <v>0</v>
      </c>
      <c r="K589" s="208" t="s">
        <v>3</v>
      </c>
      <c r="L589" s="100"/>
      <c r="M589" s="212" t="s">
        <v>3</v>
      </c>
      <c r="N589" s="163" t="s">
        <v>42</v>
      </c>
      <c r="P589" s="164">
        <f t="shared" si="261"/>
        <v>0</v>
      </c>
      <c r="Q589" s="164">
        <v>0</v>
      </c>
      <c r="R589" s="164">
        <f t="shared" si="262"/>
        <v>0</v>
      </c>
      <c r="S589" s="164">
        <v>0</v>
      </c>
      <c r="T589" s="165">
        <f t="shared" si="263"/>
        <v>0</v>
      </c>
      <c r="AR589" s="166" t="s">
        <v>183</v>
      </c>
      <c r="AT589" s="166" t="s">
        <v>178</v>
      </c>
      <c r="AU589" s="166" t="s">
        <v>195</v>
      </c>
      <c r="AY589" s="92" t="s">
        <v>176</v>
      </c>
      <c r="BE589" s="167">
        <f t="shared" si="264"/>
        <v>0</v>
      </c>
      <c r="BF589" s="167">
        <f t="shared" si="265"/>
        <v>0</v>
      </c>
      <c r="BG589" s="167">
        <f t="shared" si="266"/>
        <v>0</v>
      </c>
      <c r="BH589" s="167">
        <f t="shared" si="267"/>
        <v>0</v>
      </c>
      <c r="BI589" s="167">
        <f t="shared" si="268"/>
        <v>0</v>
      </c>
      <c r="BJ589" s="92" t="s">
        <v>15</v>
      </c>
      <c r="BK589" s="167">
        <f t="shared" si="269"/>
        <v>0</v>
      </c>
      <c r="BL589" s="92" t="s">
        <v>183</v>
      </c>
      <c r="BM589" s="166" t="s">
        <v>4616</v>
      </c>
    </row>
    <row r="590" spans="2:65" s="99" customFormat="1" ht="16.5" customHeight="1">
      <c r="B590" s="100"/>
      <c r="C590" s="206" t="s">
        <v>4617</v>
      </c>
      <c r="D590" s="206" t="s">
        <v>178</v>
      </c>
      <c r="E590" s="207" t="s">
        <v>4606</v>
      </c>
      <c r="F590" s="208" t="s">
        <v>4607</v>
      </c>
      <c r="G590" s="209" t="s">
        <v>2707</v>
      </c>
      <c r="H590" s="210">
        <v>0</v>
      </c>
      <c r="I590" s="4"/>
      <c r="J590" s="211">
        <f t="shared" si="260"/>
        <v>0</v>
      </c>
      <c r="K590" s="208" t="s">
        <v>3</v>
      </c>
      <c r="L590" s="100"/>
      <c r="M590" s="212" t="s">
        <v>3</v>
      </c>
      <c r="N590" s="163" t="s">
        <v>42</v>
      </c>
      <c r="P590" s="164">
        <f t="shared" si="261"/>
        <v>0</v>
      </c>
      <c r="Q590" s="164">
        <v>0</v>
      </c>
      <c r="R590" s="164">
        <f t="shared" si="262"/>
        <v>0</v>
      </c>
      <c r="S590" s="164">
        <v>0</v>
      </c>
      <c r="T590" s="165">
        <f t="shared" si="263"/>
        <v>0</v>
      </c>
      <c r="AR590" s="166" t="s">
        <v>183</v>
      </c>
      <c r="AT590" s="166" t="s">
        <v>178</v>
      </c>
      <c r="AU590" s="166" t="s">
        <v>195</v>
      </c>
      <c r="AY590" s="92" t="s">
        <v>176</v>
      </c>
      <c r="BE590" s="167">
        <f t="shared" si="264"/>
        <v>0</v>
      </c>
      <c r="BF590" s="167">
        <f t="shared" si="265"/>
        <v>0</v>
      </c>
      <c r="BG590" s="167">
        <f t="shared" si="266"/>
        <v>0</v>
      </c>
      <c r="BH590" s="167">
        <f t="shared" si="267"/>
        <v>0</v>
      </c>
      <c r="BI590" s="167">
        <f t="shared" si="268"/>
        <v>0</v>
      </c>
      <c r="BJ590" s="92" t="s">
        <v>15</v>
      </c>
      <c r="BK590" s="167">
        <f t="shared" si="269"/>
        <v>0</v>
      </c>
      <c r="BL590" s="92" t="s">
        <v>183</v>
      </c>
      <c r="BM590" s="166" t="s">
        <v>4618</v>
      </c>
    </row>
    <row r="591" spans="2:65" s="99" customFormat="1" ht="16.5" customHeight="1">
      <c r="B591" s="100"/>
      <c r="C591" s="206" t="s">
        <v>4619</v>
      </c>
      <c r="D591" s="206" t="s">
        <v>178</v>
      </c>
      <c r="E591" s="207" t="s">
        <v>4610</v>
      </c>
      <c r="F591" s="208" t="s">
        <v>4611</v>
      </c>
      <c r="G591" s="209" t="s">
        <v>2707</v>
      </c>
      <c r="H591" s="210">
        <v>0</v>
      </c>
      <c r="I591" s="4"/>
      <c r="J591" s="211">
        <f t="shared" si="260"/>
        <v>0</v>
      </c>
      <c r="K591" s="208" t="s">
        <v>3</v>
      </c>
      <c r="L591" s="100"/>
      <c r="M591" s="212" t="s">
        <v>3</v>
      </c>
      <c r="N591" s="163" t="s">
        <v>42</v>
      </c>
      <c r="P591" s="164">
        <f t="shared" si="261"/>
        <v>0</v>
      </c>
      <c r="Q591" s="164">
        <v>0</v>
      </c>
      <c r="R591" s="164">
        <f t="shared" si="262"/>
        <v>0</v>
      </c>
      <c r="S591" s="164">
        <v>0</v>
      </c>
      <c r="T591" s="165">
        <f t="shared" si="263"/>
        <v>0</v>
      </c>
      <c r="AR591" s="166" t="s">
        <v>183</v>
      </c>
      <c r="AT591" s="166" t="s">
        <v>178</v>
      </c>
      <c r="AU591" s="166" t="s">
        <v>195</v>
      </c>
      <c r="AY591" s="92" t="s">
        <v>176</v>
      </c>
      <c r="BE591" s="167">
        <f t="shared" si="264"/>
        <v>0</v>
      </c>
      <c r="BF591" s="167">
        <f t="shared" si="265"/>
        <v>0</v>
      </c>
      <c r="BG591" s="167">
        <f t="shared" si="266"/>
        <v>0</v>
      </c>
      <c r="BH591" s="167">
        <f t="shared" si="267"/>
        <v>0</v>
      </c>
      <c r="BI591" s="167">
        <f t="shared" si="268"/>
        <v>0</v>
      </c>
      <c r="BJ591" s="92" t="s">
        <v>15</v>
      </c>
      <c r="BK591" s="167">
        <f t="shared" si="269"/>
        <v>0</v>
      </c>
      <c r="BL591" s="92" t="s">
        <v>183</v>
      </c>
      <c r="BM591" s="166" t="s">
        <v>4620</v>
      </c>
    </row>
    <row r="592" spans="2:65" s="99" customFormat="1" ht="16.5" customHeight="1">
      <c r="B592" s="100"/>
      <c r="C592" s="206" t="s">
        <v>4621</v>
      </c>
      <c r="D592" s="206" t="s">
        <v>178</v>
      </c>
      <c r="E592" s="207" t="s">
        <v>4614</v>
      </c>
      <c r="F592" s="208" t="s">
        <v>4615</v>
      </c>
      <c r="G592" s="209" t="s">
        <v>2707</v>
      </c>
      <c r="H592" s="210">
        <v>0</v>
      </c>
      <c r="I592" s="4"/>
      <c r="J592" s="211">
        <f t="shared" si="260"/>
        <v>0</v>
      </c>
      <c r="K592" s="208" t="s">
        <v>3</v>
      </c>
      <c r="L592" s="100"/>
      <c r="M592" s="212" t="s">
        <v>3</v>
      </c>
      <c r="N592" s="163" t="s">
        <v>42</v>
      </c>
      <c r="P592" s="164">
        <f t="shared" si="261"/>
        <v>0</v>
      </c>
      <c r="Q592" s="164">
        <v>0</v>
      </c>
      <c r="R592" s="164">
        <f t="shared" si="262"/>
        <v>0</v>
      </c>
      <c r="S592" s="164">
        <v>0</v>
      </c>
      <c r="T592" s="165">
        <f t="shared" si="263"/>
        <v>0</v>
      </c>
      <c r="AR592" s="166" t="s">
        <v>183</v>
      </c>
      <c r="AT592" s="166" t="s">
        <v>178</v>
      </c>
      <c r="AU592" s="166" t="s">
        <v>195</v>
      </c>
      <c r="AY592" s="92" t="s">
        <v>176</v>
      </c>
      <c r="BE592" s="167">
        <f t="shared" si="264"/>
        <v>0</v>
      </c>
      <c r="BF592" s="167">
        <f t="shared" si="265"/>
        <v>0</v>
      </c>
      <c r="BG592" s="167">
        <f t="shared" si="266"/>
        <v>0</v>
      </c>
      <c r="BH592" s="167">
        <f t="shared" si="267"/>
        <v>0</v>
      </c>
      <c r="BI592" s="167">
        <f t="shared" si="268"/>
        <v>0</v>
      </c>
      <c r="BJ592" s="92" t="s">
        <v>15</v>
      </c>
      <c r="BK592" s="167">
        <f t="shared" si="269"/>
        <v>0</v>
      </c>
      <c r="BL592" s="92" t="s">
        <v>183</v>
      </c>
      <c r="BM592" s="166" t="s">
        <v>4622</v>
      </c>
    </row>
    <row r="593" spans="2:63" s="151" customFormat="1" ht="20.85" customHeight="1">
      <c r="B593" s="152"/>
      <c r="D593" s="153" t="s">
        <v>70</v>
      </c>
      <c r="E593" s="161" t="s">
        <v>626</v>
      </c>
      <c r="F593" s="161" t="s">
        <v>3774</v>
      </c>
      <c r="I593" s="3"/>
      <c r="J593" s="162">
        <f>BK593</f>
        <v>0</v>
      </c>
      <c r="L593" s="152"/>
      <c r="M593" s="156"/>
      <c r="P593" s="157">
        <f>SUM(P594:P605)</f>
        <v>0</v>
      </c>
      <c r="R593" s="157">
        <f>SUM(R594:R605)</f>
        <v>0</v>
      </c>
      <c r="T593" s="158">
        <f>SUM(T594:T605)</f>
        <v>0</v>
      </c>
      <c r="AR593" s="153" t="s">
        <v>15</v>
      </c>
      <c r="AT593" s="159" t="s">
        <v>70</v>
      </c>
      <c r="AU593" s="159" t="s">
        <v>79</v>
      </c>
      <c r="AY593" s="153" t="s">
        <v>176</v>
      </c>
      <c r="BK593" s="160">
        <f>SUM(BK594:BK605)</f>
        <v>0</v>
      </c>
    </row>
    <row r="594" spans="2:65" s="99" customFormat="1" ht="24.2" customHeight="1">
      <c r="B594" s="100"/>
      <c r="C594" s="206" t="s">
        <v>4623</v>
      </c>
      <c r="D594" s="206" t="s">
        <v>178</v>
      </c>
      <c r="E594" s="207" t="s">
        <v>4624</v>
      </c>
      <c r="F594" s="208" t="s">
        <v>4625</v>
      </c>
      <c r="G594" s="209" t="s">
        <v>269</v>
      </c>
      <c r="H594" s="210">
        <v>20</v>
      </c>
      <c r="I594" s="4"/>
      <c r="J594" s="211">
        <f aca="true" t="shared" si="270" ref="J594:J605">ROUND(I594*H594,2)</f>
        <v>0</v>
      </c>
      <c r="K594" s="208" t="s">
        <v>3</v>
      </c>
      <c r="L594" s="100"/>
      <c r="M594" s="212" t="s">
        <v>3</v>
      </c>
      <c r="N594" s="163" t="s">
        <v>42</v>
      </c>
      <c r="P594" s="164">
        <f aca="true" t="shared" si="271" ref="P594:P605">O594*H594</f>
        <v>0</v>
      </c>
      <c r="Q594" s="164">
        <v>0</v>
      </c>
      <c r="R594" s="164">
        <f aca="true" t="shared" si="272" ref="R594:R605">Q594*H594</f>
        <v>0</v>
      </c>
      <c r="S594" s="164">
        <v>0</v>
      </c>
      <c r="T594" s="165">
        <f aca="true" t="shared" si="273" ref="T594:T605">S594*H594</f>
        <v>0</v>
      </c>
      <c r="AR594" s="166" t="s">
        <v>183</v>
      </c>
      <c r="AT594" s="166" t="s">
        <v>178</v>
      </c>
      <c r="AU594" s="166" t="s">
        <v>195</v>
      </c>
      <c r="AY594" s="92" t="s">
        <v>176</v>
      </c>
      <c r="BE594" s="167">
        <f aca="true" t="shared" si="274" ref="BE594:BE605">IF(N594="základní",J594,0)</f>
        <v>0</v>
      </c>
      <c r="BF594" s="167">
        <f aca="true" t="shared" si="275" ref="BF594:BF605">IF(N594="snížená",J594,0)</f>
        <v>0</v>
      </c>
      <c r="BG594" s="167">
        <f aca="true" t="shared" si="276" ref="BG594:BG605">IF(N594="zákl. přenesená",J594,0)</f>
        <v>0</v>
      </c>
      <c r="BH594" s="167">
        <f aca="true" t="shared" si="277" ref="BH594:BH605">IF(N594="sníž. přenesená",J594,0)</f>
        <v>0</v>
      </c>
      <c r="BI594" s="167">
        <f aca="true" t="shared" si="278" ref="BI594:BI605">IF(N594="nulová",J594,0)</f>
        <v>0</v>
      </c>
      <c r="BJ594" s="92" t="s">
        <v>15</v>
      </c>
      <c r="BK594" s="167">
        <f aca="true" t="shared" si="279" ref="BK594:BK605">ROUND(I594*H594,2)</f>
        <v>0</v>
      </c>
      <c r="BL594" s="92" t="s">
        <v>183</v>
      </c>
      <c r="BM594" s="166" t="s">
        <v>4626</v>
      </c>
    </row>
    <row r="595" spans="2:65" s="99" customFormat="1" ht="16.5" customHeight="1">
      <c r="B595" s="100"/>
      <c r="C595" s="206" t="s">
        <v>4627</v>
      </c>
      <c r="D595" s="206" t="s">
        <v>178</v>
      </c>
      <c r="E595" s="207" t="s">
        <v>4628</v>
      </c>
      <c r="F595" s="208" t="s">
        <v>4629</v>
      </c>
      <c r="G595" s="209" t="s">
        <v>269</v>
      </c>
      <c r="H595" s="210">
        <v>80</v>
      </c>
      <c r="I595" s="4"/>
      <c r="J595" s="211">
        <f t="shared" si="270"/>
        <v>0</v>
      </c>
      <c r="K595" s="208" t="s">
        <v>3</v>
      </c>
      <c r="L595" s="100"/>
      <c r="M595" s="212" t="s">
        <v>3</v>
      </c>
      <c r="N595" s="163" t="s">
        <v>42</v>
      </c>
      <c r="P595" s="164">
        <f t="shared" si="271"/>
        <v>0</v>
      </c>
      <c r="Q595" s="164">
        <v>0</v>
      </c>
      <c r="R595" s="164">
        <f t="shared" si="272"/>
        <v>0</v>
      </c>
      <c r="S595" s="164">
        <v>0</v>
      </c>
      <c r="T595" s="165">
        <f t="shared" si="273"/>
        <v>0</v>
      </c>
      <c r="AR595" s="166" t="s">
        <v>183</v>
      </c>
      <c r="AT595" s="166" t="s">
        <v>178</v>
      </c>
      <c r="AU595" s="166" t="s">
        <v>195</v>
      </c>
      <c r="AY595" s="92" t="s">
        <v>176</v>
      </c>
      <c r="BE595" s="167">
        <f t="shared" si="274"/>
        <v>0</v>
      </c>
      <c r="BF595" s="167">
        <f t="shared" si="275"/>
        <v>0</v>
      </c>
      <c r="BG595" s="167">
        <f t="shared" si="276"/>
        <v>0</v>
      </c>
      <c r="BH595" s="167">
        <f t="shared" si="277"/>
        <v>0</v>
      </c>
      <c r="BI595" s="167">
        <f t="shared" si="278"/>
        <v>0</v>
      </c>
      <c r="BJ595" s="92" t="s">
        <v>15</v>
      </c>
      <c r="BK595" s="167">
        <f t="shared" si="279"/>
        <v>0</v>
      </c>
      <c r="BL595" s="92" t="s">
        <v>183</v>
      </c>
      <c r="BM595" s="166" t="s">
        <v>4630</v>
      </c>
    </row>
    <row r="596" spans="2:65" s="99" customFormat="1" ht="16.5" customHeight="1">
      <c r="B596" s="100"/>
      <c r="C596" s="206" t="s">
        <v>4631</v>
      </c>
      <c r="D596" s="206" t="s">
        <v>178</v>
      </c>
      <c r="E596" s="207" t="s">
        <v>4632</v>
      </c>
      <c r="F596" s="208" t="s">
        <v>4633</v>
      </c>
      <c r="G596" s="209" t="s">
        <v>269</v>
      </c>
      <c r="H596" s="210">
        <v>90</v>
      </c>
      <c r="I596" s="4"/>
      <c r="J596" s="211">
        <f t="shared" si="270"/>
        <v>0</v>
      </c>
      <c r="K596" s="208" t="s">
        <v>3</v>
      </c>
      <c r="L596" s="100"/>
      <c r="M596" s="212" t="s">
        <v>3</v>
      </c>
      <c r="N596" s="163" t="s">
        <v>42</v>
      </c>
      <c r="P596" s="164">
        <f t="shared" si="271"/>
        <v>0</v>
      </c>
      <c r="Q596" s="164">
        <v>0</v>
      </c>
      <c r="R596" s="164">
        <f t="shared" si="272"/>
        <v>0</v>
      </c>
      <c r="S596" s="164">
        <v>0</v>
      </c>
      <c r="T596" s="165">
        <f t="shared" si="273"/>
        <v>0</v>
      </c>
      <c r="AR596" s="166" t="s">
        <v>183</v>
      </c>
      <c r="AT596" s="166" t="s">
        <v>178</v>
      </c>
      <c r="AU596" s="166" t="s">
        <v>195</v>
      </c>
      <c r="AY596" s="92" t="s">
        <v>176</v>
      </c>
      <c r="BE596" s="167">
        <f t="shared" si="274"/>
        <v>0</v>
      </c>
      <c r="BF596" s="167">
        <f t="shared" si="275"/>
        <v>0</v>
      </c>
      <c r="BG596" s="167">
        <f t="shared" si="276"/>
        <v>0</v>
      </c>
      <c r="BH596" s="167">
        <f t="shared" si="277"/>
        <v>0</v>
      </c>
      <c r="BI596" s="167">
        <f t="shared" si="278"/>
        <v>0</v>
      </c>
      <c r="BJ596" s="92" t="s">
        <v>15</v>
      </c>
      <c r="BK596" s="167">
        <f t="shared" si="279"/>
        <v>0</v>
      </c>
      <c r="BL596" s="92" t="s">
        <v>183</v>
      </c>
      <c r="BM596" s="166" t="s">
        <v>4634</v>
      </c>
    </row>
    <row r="597" spans="2:65" s="99" customFormat="1" ht="16.5" customHeight="1">
      <c r="B597" s="100"/>
      <c r="C597" s="206" t="s">
        <v>4635</v>
      </c>
      <c r="D597" s="206" t="s">
        <v>178</v>
      </c>
      <c r="E597" s="207" t="s">
        <v>4636</v>
      </c>
      <c r="F597" s="208" t="s">
        <v>4637</v>
      </c>
      <c r="G597" s="209" t="s">
        <v>2707</v>
      </c>
      <c r="H597" s="210">
        <v>5</v>
      </c>
      <c r="I597" s="4"/>
      <c r="J597" s="211">
        <f t="shared" si="270"/>
        <v>0</v>
      </c>
      <c r="K597" s="208" t="s">
        <v>3</v>
      </c>
      <c r="L597" s="100"/>
      <c r="M597" s="212" t="s">
        <v>3</v>
      </c>
      <c r="N597" s="163" t="s">
        <v>42</v>
      </c>
      <c r="P597" s="164">
        <f t="shared" si="271"/>
        <v>0</v>
      </c>
      <c r="Q597" s="164">
        <v>0</v>
      </c>
      <c r="R597" s="164">
        <f t="shared" si="272"/>
        <v>0</v>
      </c>
      <c r="S597" s="164">
        <v>0</v>
      </c>
      <c r="T597" s="165">
        <f t="shared" si="273"/>
        <v>0</v>
      </c>
      <c r="AR597" s="166" t="s">
        <v>183</v>
      </c>
      <c r="AT597" s="166" t="s">
        <v>178</v>
      </c>
      <c r="AU597" s="166" t="s">
        <v>195</v>
      </c>
      <c r="AY597" s="92" t="s">
        <v>176</v>
      </c>
      <c r="BE597" s="167">
        <f t="shared" si="274"/>
        <v>0</v>
      </c>
      <c r="BF597" s="167">
        <f t="shared" si="275"/>
        <v>0</v>
      </c>
      <c r="BG597" s="167">
        <f t="shared" si="276"/>
        <v>0</v>
      </c>
      <c r="BH597" s="167">
        <f t="shared" si="277"/>
        <v>0</v>
      </c>
      <c r="BI597" s="167">
        <f t="shared" si="278"/>
        <v>0</v>
      </c>
      <c r="BJ597" s="92" t="s">
        <v>15</v>
      </c>
      <c r="BK597" s="167">
        <f t="shared" si="279"/>
        <v>0</v>
      </c>
      <c r="BL597" s="92" t="s">
        <v>183</v>
      </c>
      <c r="BM597" s="166" t="s">
        <v>4638</v>
      </c>
    </row>
    <row r="598" spans="2:65" s="99" customFormat="1" ht="16.5" customHeight="1">
      <c r="B598" s="100"/>
      <c r="C598" s="206" t="s">
        <v>4639</v>
      </c>
      <c r="D598" s="206" t="s">
        <v>178</v>
      </c>
      <c r="E598" s="207" t="s">
        <v>4640</v>
      </c>
      <c r="F598" s="208" t="s">
        <v>4150</v>
      </c>
      <c r="G598" s="209" t="s">
        <v>2707</v>
      </c>
      <c r="H598" s="210">
        <v>1</v>
      </c>
      <c r="I598" s="4"/>
      <c r="J598" s="211">
        <f t="shared" si="270"/>
        <v>0</v>
      </c>
      <c r="K598" s="208" t="s">
        <v>3</v>
      </c>
      <c r="L598" s="100"/>
      <c r="M598" s="212" t="s">
        <v>3</v>
      </c>
      <c r="N598" s="163" t="s">
        <v>42</v>
      </c>
      <c r="P598" s="164">
        <f t="shared" si="271"/>
        <v>0</v>
      </c>
      <c r="Q598" s="164">
        <v>0</v>
      </c>
      <c r="R598" s="164">
        <f t="shared" si="272"/>
        <v>0</v>
      </c>
      <c r="S598" s="164">
        <v>0</v>
      </c>
      <c r="T598" s="165">
        <f t="shared" si="273"/>
        <v>0</v>
      </c>
      <c r="AR598" s="166" t="s">
        <v>183</v>
      </c>
      <c r="AT598" s="166" t="s">
        <v>178</v>
      </c>
      <c r="AU598" s="166" t="s">
        <v>195</v>
      </c>
      <c r="AY598" s="92" t="s">
        <v>176</v>
      </c>
      <c r="BE598" s="167">
        <f t="shared" si="274"/>
        <v>0</v>
      </c>
      <c r="BF598" s="167">
        <f t="shared" si="275"/>
        <v>0</v>
      </c>
      <c r="BG598" s="167">
        <f t="shared" si="276"/>
        <v>0</v>
      </c>
      <c r="BH598" s="167">
        <f t="shared" si="277"/>
        <v>0</v>
      </c>
      <c r="BI598" s="167">
        <f t="shared" si="278"/>
        <v>0</v>
      </c>
      <c r="BJ598" s="92" t="s">
        <v>15</v>
      </c>
      <c r="BK598" s="167">
        <f t="shared" si="279"/>
        <v>0</v>
      </c>
      <c r="BL598" s="92" t="s">
        <v>183</v>
      </c>
      <c r="BM598" s="166" t="s">
        <v>4641</v>
      </c>
    </row>
    <row r="599" spans="2:65" s="99" customFormat="1" ht="24.2" customHeight="1">
      <c r="B599" s="100"/>
      <c r="C599" s="206" t="s">
        <v>4642</v>
      </c>
      <c r="D599" s="206" t="s">
        <v>178</v>
      </c>
      <c r="E599" s="207" t="s">
        <v>4643</v>
      </c>
      <c r="F599" s="208" t="s">
        <v>4644</v>
      </c>
      <c r="G599" s="209" t="s">
        <v>3737</v>
      </c>
      <c r="H599" s="210">
        <v>1</v>
      </c>
      <c r="I599" s="4"/>
      <c r="J599" s="211">
        <f t="shared" si="270"/>
        <v>0</v>
      </c>
      <c r="K599" s="208" t="s">
        <v>3</v>
      </c>
      <c r="L599" s="100"/>
      <c r="M599" s="212" t="s">
        <v>3</v>
      </c>
      <c r="N599" s="163" t="s">
        <v>42</v>
      </c>
      <c r="P599" s="164">
        <f t="shared" si="271"/>
        <v>0</v>
      </c>
      <c r="Q599" s="164">
        <v>0</v>
      </c>
      <c r="R599" s="164">
        <f t="shared" si="272"/>
        <v>0</v>
      </c>
      <c r="S599" s="164">
        <v>0</v>
      </c>
      <c r="T599" s="165">
        <f t="shared" si="273"/>
        <v>0</v>
      </c>
      <c r="AR599" s="166" t="s">
        <v>183</v>
      </c>
      <c r="AT599" s="166" t="s">
        <v>178</v>
      </c>
      <c r="AU599" s="166" t="s">
        <v>195</v>
      </c>
      <c r="AY599" s="92" t="s">
        <v>176</v>
      </c>
      <c r="BE599" s="167">
        <f t="shared" si="274"/>
        <v>0</v>
      </c>
      <c r="BF599" s="167">
        <f t="shared" si="275"/>
        <v>0</v>
      </c>
      <c r="BG599" s="167">
        <f t="shared" si="276"/>
        <v>0</v>
      </c>
      <c r="BH599" s="167">
        <f t="shared" si="277"/>
        <v>0</v>
      </c>
      <c r="BI599" s="167">
        <f t="shared" si="278"/>
        <v>0</v>
      </c>
      <c r="BJ599" s="92" t="s">
        <v>15</v>
      </c>
      <c r="BK599" s="167">
        <f t="shared" si="279"/>
        <v>0</v>
      </c>
      <c r="BL599" s="92" t="s">
        <v>183</v>
      </c>
      <c r="BM599" s="166" t="s">
        <v>4645</v>
      </c>
    </row>
    <row r="600" spans="2:65" s="99" customFormat="1" ht="24.2" customHeight="1">
      <c r="B600" s="100"/>
      <c r="C600" s="206" t="s">
        <v>4646</v>
      </c>
      <c r="D600" s="206" t="s">
        <v>178</v>
      </c>
      <c r="E600" s="207" t="s">
        <v>4624</v>
      </c>
      <c r="F600" s="208" t="s">
        <v>4625</v>
      </c>
      <c r="G600" s="209" t="s">
        <v>269</v>
      </c>
      <c r="H600" s="210">
        <v>0</v>
      </c>
      <c r="I600" s="4"/>
      <c r="J600" s="211">
        <f t="shared" si="270"/>
        <v>0</v>
      </c>
      <c r="K600" s="208" t="s">
        <v>3</v>
      </c>
      <c r="L600" s="100"/>
      <c r="M600" s="212" t="s">
        <v>3</v>
      </c>
      <c r="N600" s="163" t="s">
        <v>42</v>
      </c>
      <c r="P600" s="164">
        <f t="shared" si="271"/>
        <v>0</v>
      </c>
      <c r="Q600" s="164">
        <v>0</v>
      </c>
      <c r="R600" s="164">
        <f t="shared" si="272"/>
        <v>0</v>
      </c>
      <c r="S600" s="164">
        <v>0</v>
      </c>
      <c r="T600" s="165">
        <f t="shared" si="273"/>
        <v>0</v>
      </c>
      <c r="AR600" s="166" t="s">
        <v>183</v>
      </c>
      <c r="AT600" s="166" t="s">
        <v>178</v>
      </c>
      <c r="AU600" s="166" t="s">
        <v>195</v>
      </c>
      <c r="AY600" s="92" t="s">
        <v>176</v>
      </c>
      <c r="BE600" s="167">
        <f t="shared" si="274"/>
        <v>0</v>
      </c>
      <c r="BF600" s="167">
        <f t="shared" si="275"/>
        <v>0</v>
      </c>
      <c r="BG600" s="167">
        <f t="shared" si="276"/>
        <v>0</v>
      </c>
      <c r="BH600" s="167">
        <f t="shared" si="277"/>
        <v>0</v>
      </c>
      <c r="BI600" s="167">
        <f t="shared" si="278"/>
        <v>0</v>
      </c>
      <c r="BJ600" s="92" t="s">
        <v>15</v>
      </c>
      <c r="BK600" s="167">
        <f t="shared" si="279"/>
        <v>0</v>
      </c>
      <c r="BL600" s="92" t="s">
        <v>183</v>
      </c>
      <c r="BM600" s="166" t="s">
        <v>4647</v>
      </c>
    </row>
    <row r="601" spans="2:65" s="99" customFormat="1" ht="16.5" customHeight="1">
      <c r="B601" s="100"/>
      <c r="C601" s="206" t="s">
        <v>4648</v>
      </c>
      <c r="D601" s="206" t="s">
        <v>178</v>
      </c>
      <c r="E601" s="207" t="s">
        <v>4628</v>
      </c>
      <c r="F601" s="208" t="s">
        <v>4629</v>
      </c>
      <c r="G601" s="209" t="s">
        <v>269</v>
      </c>
      <c r="H601" s="210">
        <v>0</v>
      </c>
      <c r="I601" s="4"/>
      <c r="J601" s="211">
        <f t="shared" si="270"/>
        <v>0</v>
      </c>
      <c r="K601" s="208" t="s">
        <v>3</v>
      </c>
      <c r="L601" s="100"/>
      <c r="M601" s="212" t="s">
        <v>3</v>
      </c>
      <c r="N601" s="163" t="s">
        <v>42</v>
      </c>
      <c r="P601" s="164">
        <f t="shared" si="271"/>
        <v>0</v>
      </c>
      <c r="Q601" s="164">
        <v>0</v>
      </c>
      <c r="R601" s="164">
        <f t="shared" si="272"/>
        <v>0</v>
      </c>
      <c r="S601" s="164">
        <v>0</v>
      </c>
      <c r="T601" s="165">
        <f t="shared" si="273"/>
        <v>0</v>
      </c>
      <c r="AR601" s="166" t="s">
        <v>183</v>
      </c>
      <c r="AT601" s="166" t="s">
        <v>178</v>
      </c>
      <c r="AU601" s="166" t="s">
        <v>195</v>
      </c>
      <c r="AY601" s="92" t="s">
        <v>176</v>
      </c>
      <c r="BE601" s="167">
        <f t="shared" si="274"/>
        <v>0</v>
      </c>
      <c r="BF601" s="167">
        <f t="shared" si="275"/>
        <v>0</v>
      </c>
      <c r="BG601" s="167">
        <f t="shared" si="276"/>
        <v>0</v>
      </c>
      <c r="BH601" s="167">
        <f t="shared" si="277"/>
        <v>0</v>
      </c>
      <c r="BI601" s="167">
        <f t="shared" si="278"/>
        <v>0</v>
      </c>
      <c r="BJ601" s="92" t="s">
        <v>15</v>
      </c>
      <c r="BK601" s="167">
        <f t="shared" si="279"/>
        <v>0</v>
      </c>
      <c r="BL601" s="92" t="s">
        <v>183</v>
      </c>
      <c r="BM601" s="166" t="s">
        <v>4649</v>
      </c>
    </row>
    <row r="602" spans="2:65" s="99" customFormat="1" ht="16.5" customHeight="1">
      <c r="B602" s="100"/>
      <c r="C602" s="206" t="s">
        <v>4650</v>
      </c>
      <c r="D602" s="206" t="s">
        <v>178</v>
      </c>
      <c r="E602" s="207" t="s">
        <v>4632</v>
      </c>
      <c r="F602" s="208" t="s">
        <v>4633</v>
      </c>
      <c r="G602" s="209" t="s">
        <v>269</v>
      </c>
      <c r="H602" s="210">
        <v>0</v>
      </c>
      <c r="I602" s="4"/>
      <c r="J602" s="211">
        <f t="shared" si="270"/>
        <v>0</v>
      </c>
      <c r="K602" s="208" t="s">
        <v>3</v>
      </c>
      <c r="L602" s="100"/>
      <c r="M602" s="212" t="s">
        <v>3</v>
      </c>
      <c r="N602" s="163" t="s">
        <v>42</v>
      </c>
      <c r="P602" s="164">
        <f t="shared" si="271"/>
        <v>0</v>
      </c>
      <c r="Q602" s="164">
        <v>0</v>
      </c>
      <c r="R602" s="164">
        <f t="shared" si="272"/>
        <v>0</v>
      </c>
      <c r="S602" s="164">
        <v>0</v>
      </c>
      <c r="T602" s="165">
        <f t="shared" si="273"/>
        <v>0</v>
      </c>
      <c r="AR602" s="166" t="s">
        <v>183</v>
      </c>
      <c r="AT602" s="166" t="s">
        <v>178</v>
      </c>
      <c r="AU602" s="166" t="s">
        <v>195</v>
      </c>
      <c r="AY602" s="92" t="s">
        <v>176</v>
      </c>
      <c r="BE602" s="167">
        <f t="shared" si="274"/>
        <v>0</v>
      </c>
      <c r="BF602" s="167">
        <f t="shared" si="275"/>
        <v>0</v>
      </c>
      <c r="BG602" s="167">
        <f t="shared" si="276"/>
        <v>0</v>
      </c>
      <c r="BH602" s="167">
        <f t="shared" si="277"/>
        <v>0</v>
      </c>
      <c r="BI602" s="167">
        <f t="shared" si="278"/>
        <v>0</v>
      </c>
      <c r="BJ602" s="92" t="s">
        <v>15</v>
      </c>
      <c r="BK602" s="167">
        <f t="shared" si="279"/>
        <v>0</v>
      </c>
      <c r="BL602" s="92" t="s">
        <v>183</v>
      </c>
      <c r="BM602" s="166" t="s">
        <v>4651</v>
      </c>
    </row>
    <row r="603" spans="2:65" s="99" customFormat="1" ht="16.5" customHeight="1">
      <c r="B603" s="100"/>
      <c r="C603" s="206" t="s">
        <v>4652</v>
      </c>
      <c r="D603" s="206" t="s">
        <v>178</v>
      </c>
      <c r="E603" s="207" t="s">
        <v>4636</v>
      </c>
      <c r="F603" s="208" t="s">
        <v>4637</v>
      </c>
      <c r="G603" s="209" t="s">
        <v>2707</v>
      </c>
      <c r="H603" s="210">
        <v>0</v>
      </c>
      <c r="I603" s="4"/>
      <c r="J603" s="211">
        <f t="shared" si="270"/>
        <v>0</v>
      </c>
      <c r="K603" s="208" t="s">
        <v>3</v>
      </c>
      <c r="L603" s="100"/>
      <c r="M603" s="212" t="s">
        <v>3</v>
      </c>
      <c r="N603" s="163" t="s">
        <v>42</v>
      </c>
      <c r="P603" s="164">
        <f t="shared" si="271"/>
        <v>0</v>
      </c>
      <c r="Q603" s="164">
        <v>0</v>
      </c>
      <c r="R603" s="164">
        <f t="shared" si="272"/>
        <v>0</v>
      </c>
      <c r="S603" s="164">
        <v>0</v>
      </c>
      <c r="T603" s="165">
        <f t="shared" si="273"/>
        <v>0</v>
      </c>
      <c r="AR603" s="166" t="s">
        <v>183</v>
      </c>
      <c r="AT603" s="166" t="s">
        <v>178</v>
      </c>
      <c r="AU603" s="166" t="s">
        <v>195</v>
      </c>
      <c r="AY603" s="92" t="s">
        <v>176</v>
      </c>
      <c r="BE603" s="167">
        <f t="shared" si="274"/>
        <v>0</v>
      </c>
      <c r="BF603" s="167">
        <f t="shared" si="275"/>
        <v>0</v>
      </c>
      <c r="BG603" s="167">
        <f t="shared" si="276"/>
        <v>0</v>
      </c>
      <c r="BH603" s="167">
        <f t="shared" si="277"/>
        <v>0</v>
      </c>
      <c r="BI603" s="167">
        <f t="shared" si="278"/>
        <v>0</v>
      </c>
      <c r="BJ603" s="92" t="s">
        <v>15</v>
      </c>
      <c r="BK603" s="167">
        <f t="shared" si="279"/>
        <v>0</v>
      </c>
      <c r="BL603" s="92" t="s">
        <v>183</v>
      </c>
      <c r="BM603" s="166" t="s">
        <v>4653</v>
      </c>
    </row>
    <row r="604" spans="2:65" s="99" customFormat="1" ht="16.5" customHeight="1">
      <c r="B604" s="100"/>
      <c r="C604" s="206" t="s">
        <v>4654</v>
      </c>
      <c r="D604" s="206" t="s">
        <v>178</v>
      </c>
      <c r="E604" s="207" t="s">
        <v>4655</v>
      </c>
      <c r="F604" s="208" t="s">
        <v>4150</v>
      </c>
      <c r="G604" s="209" t="s">
        <v>2707</v>
      </c>
      <c r="H604" s="210">
        <v>0.4</v>
      </c>
      <c r="I604" s="4"/>
      <c r="J604" s="211">
        <f t="shared" si="270"/>
        <v>0</v>
      </c>
      <c r="K604" s="208" t="s">
        <v>3</v>
      </c>
      <c r="L604" s="100"/>
      <c r="M604" s="212" t="s">
        <v>3</v>
      </c>
      <c r="N604" s="163" t="s">
        <v>42</v>
      </c>
      <c r="P604" s="164">
        <f t="shared" si="271"/>
        <v>0</v>
      </c>
      <c r="Q604" s="164">
        <v>0</v>
      </c>
      <c r="R604" s="164">
        <f t="shared" si="272"/>
        <v>0</v>
      </c>
      <c r="S604" s="164">
        <v>0</v>
      </c>
      <c r="T604" s="165">
        <f t="shared" si="273"/>
        <v>0</v>
      </c>
      <c r="AR604" s="166" t="s">
        <v>183</v>
      </c>
      <c r="AT604" s="166" t="s">
        <v>178</v>
      </c>
      <c r="AU604" s="166" t="s">
        <v>195</v>
      </c>
      <c r="AY604" s="92" t="s">
        <v>176</v>
      </c>
      <c r="BE604" s="167">
        <f t="shared" si="274"/>
        <v>0</v>
      </c>
      <c r="BF604" s="167">
        <f t="shared" si="275"/>
        <v>0</v>
      </c>
      <c r="BG604" s="167">
        <f t="shared" si="276"/>
        <v>0</v>
      </c>
      <c r="BH604" s="167">
        <f t="shared" si="277"/>
        <v>0</v>
      </c>
      <c r="BI604" s="167">
        <f t="shared" si="278"/>
        <v>0</v>
      </c>
      <c r="BJ604" s="92" t="s">
        <v>15</v>
      </c>
      <c r="BK604" s="167">
        <f t="shared" si="279"/>
        <v>0</v>
      </c>
      <c r="BL604" s="92" t="s">
        <v>183</v>
      </c>
      <c r="BM604" s="166" t="s">
        <v>4656</v>
      </c>
    </row>
    <row r="605" spans="2:65" s="99" customFormat="1" ht="24.2" customHeight="1">
      <c r="B605" s="100"/>
      <c r="C605" s="206" t="s">
        <v>4657</v>
      </c>
      <c r="D605" s="206" t="s">
        <v>178</v>
      </c>
      <c r="E605" s="207" t="s">
        <v>4643</v>
      </c>
      <c r="F605" s="208" t="s">
        <v>4644</v>
      </c>
      <c r="G605" s="209" t="s">
        <v>3737</v>
      </c>
      <c r="H605" s="210">
        <v>0.4</v>
      </c>
      <c r="I605" s="4"/>
      <c r="J605" s="211">
        <f t="shared" si="270"/>
        <v>0</v>
      </c>
      <c r="K605" s="208" t="s">
        <v>3</v>
      </c>
      <c r="L605" s="100"/>
      <c r="M605" s="212" t="s">
        <v>3</v>
      </c>
      <c r="N605" s="163" t="s">
        <v>42</v>
      </c>
      <c r="P605" s="164">
        <f t="shared" si="271"/>
        <v>0</v>
      </c>
      <c r="Q605" s="164">
        <v>0</v>
      </c>
      <c r="R605" s="164">
        <f t="shared" si="272"/>
        <v>0</v>
      </c>
      <c r="S605" s="164">
        <v>0</v>
      </c>
      <c r="T605" s="165">
        <f t="shared" si="273"/>
        <v>0</v>
      </c>
      <c r="AR605" s="166" t="s">
        <v>183</v>
      </c>
      <c r="AT605" s="166" t="s">
        <v>178</v>
      </c>
      <c r="AU605" s="166" t="s">
        <v>195</v>
      </c>
      <c r="AY605" s="92" t="s">
        <v>176</v>
      </c>
      <c r="BE605" s="167">
        <f t="shared" si="274"/>
        <v>0</v>
      </c>
      <c r="BF605" s="167">
        <f t="shared" si="275"/>
        <v>0</v>
      </c>
      <c r="BG605" s="167">
        <f t="shared" si="276"/>
        <v>0</v>
      </c>
      <c r="BH605" s="167">
        <f t="shared" si="277"/>
        <v>0</v>
      </c>
      <c r="BI605" s="167">
        <f t="shared" si="278"/>
        <v>0</v>
      </c>
      <c r="BJ605" s="92" t="s">
        <v>15</v>
      </c>
      <c r="BK605" s="167">
        <f t="shared" si="279"/>
        <v>0</v>
      </c>
      <c r="BL605" s="92" t="s">
        <v>183</v>
      </c>
      <c r="BM605" s="166" t="s">
        <v>4658</v>
      </c>
    </row>
    <row r="606" spans="2:63" s="151" customFormat="1" ht="20.85" customHeight="1">
      <c r="B606" s="152"/>
      <c r="D606" s="153" t="s">
        <v>70</v>
      </c>
      <c r="E606" s="161" t="s">
        <v>632</v>
      </c>
      <c r="F606" s="161" t="s">
        <v>3810</v>
      </c>
      <c r="I606" s="3"/>
      <c r="J606" s="162">
        <f>BK606</f>
        <v>0</v>
      </c>
      <c r="L606" s="152"/>
      <c r="M606" s="156"/>
      <c r="P606" s="157">
        <f>SUM(P607:P620)</f>
        <v>0</v>
      </c>
      <c r="R606" s="157">
        <f>SUM(R607:R620)</f>
        <v>0</v>
      </c>
      <c r="T606" s="158">
        <f>SUM(T607:T620)</f>
        <v>0</v>
      </c>
      <c r="AR606" s="153" t="s">
        <v>15</v>
      </c>
      <c r="AT606" s="159" t="s">
        <v>70</v>
      </c>
      <c r="AU606" s="159" t="s">
        <v>79</v>
      </c>
      <c r="AY606" s="153" t="s">
        <v>176</v>
      </c>
      <c r="BK606" s="160">
        <f>SUM(BK607:BK620)</f>
        <v>0</v>
      </c>
    </row>
    <row r="607" spans="2:65" s="99" customFormat="1" ht="16.5" customHeight="1">
      <c r="B607" s="100"/>
      <c r="C607" s="206" t="s">
        <v>4659</v>
      </c>
      <c r="D607" s="206" t="s">
        <v>178</v>
      </c>
      <c r="E607" s="207" t="s">
        <v>3811</v>
      </c>
      <c r="F607" s="208" t="s">
        <v>3812</v>
      </c>
      <c r="G607" s="209" t="s">
        <v>269</v>
      </c>
      <c r="H607" s="210">
        <v>100</v>
      </c>
      <c r="I607" s="4"/>
      <c r="J607" s="211">
        <f aca="true" t="shared" si="280" ref="J607:J620">ROUND(I607*H607,2)</f>
        <v>0</v>
      </c>
      <c r="K607" s="208" t="s">
        <v>3</v>
      </c>
      <c r="L607" s="100"/>
      <c r="M607" s="212" t="s">
        <v>3</v>
      </c>
      <c r="N607" s="163" t="s">
        <v>42</v>
      </c>
      <c r="P607" s="164">
        <f aca="true" t="shared" si="281" ref="P607:P620">O607*H607</f>
        <v>0</v>
      </c>
      <c r="Q607" s="164">
        <v>0</v>
      </c>
      <c r="R607" s="164">
        <f aca="true" t="shared" si="282" ref="R607:R620">Q607*H607</f>
        <v>0</v>
      </c>
      <c r="S607" s="164">
        <v>0</v>
      </c>
      <c r="T607" s="165">
        <f aca="true" t="shared" si="283" ref="T607:T620">S607*H607</f>
        <v>0</v>
      </c>
      <c r="AR607" s="166" t="s">
        <v>183</v>
      </c>
      <c r="AT607" s="166" t="s">
        <v>178</v>
      </c>
      <c r="AU607" s="166" t="s">
        <v>195</v>
      </c>
      <c r="AY607" s="92" t="s">
        <v>176</v>
      </c>
      <c r="BE607" s="167">
        <f aca="true" t="shared" si="284" ref="BE607:BE620">IF(N607="základní",J607,0)</f>
        <v>0</v>
      </c>
      <c r="BF607" s="167">
        <f aca="true" t="shared" si="285" ref="BF607:BF620">IF(N607="snížená",J607,0)</f>
        <v>0</v>
      </c>
      <c r="BG607" s="167">
        <f aca="true" t="shared" si="286" ref="BG607:BG620">IF(N607="zákl. přenesená",J607,0)</f>
        <v>0</v>
      </c>
      <c r="BH607" s="167">
        <f aca="true" t="shared" si="287" ref="BH607:BH620">IF(N607="sníž. přenesená",J607,0)</f>
        <v>0</v>
      </c>
      <c r="BI607" s="167">
        <f aca="true" t="shared" si="288" ref="BI607:BI620">IF(N607="nulová",J607,0)</f>
        <v>0</v>
      </c>
      <c r="BJ607" s="92" t="s">
        <v>15</v>
      </c>
      <c r="BK607" s="167">
        <f aca="true" t="shared" si="289" ref="BK607:BK620">ROUND(I607*H607,2)</f>
        <v>0</v>
      </c>
      <c r="BL607" s="92" t="s">
        <v>183</v>
      </c>
      <c r="BM607" s="166" t="s">
        <v>4660</v>
      </c>
    </row>
    <row r="608" spans="2:65" s="99" customFormat="1" ht="16.5" customHeight="1">
      <c r="B608" s="100"/>
      <c r="C608" s="206" t="s">
        <v>4661</v>
      </c>
      <c r="D608" s="206" t="s">
        <v>178</v>
      </c>
      <c r="E608" s="207" t="s">
        <v>4662</v>
      </c>
      <c r="F608" s="208" t="s">
        <v>4243</v>
      </c>
      <c r="G608" s="209" t="s">
        <v>269</v>
      </c>
      <c r="H608" s="210">
        <v>20</v>
      </c>
      <c r="I608" s="4"/>
      <c r="J608" s="211">
        <f t="shared" si="280"/>
        <v>0</v>
      </c>
      <c r="K608" s="208" t="s">
        <v>3</v>
      </c>
      <c r="L608" s="100"/>
      <c r="M608" s="212" t="s">
        <v>3</v>
      </c>
      <c r="N608" s="163" t="s">
        <v>42</v>
      </c>
      <c r="P608" s="164">
        <f t="shared" si="281"/>
        <v>0</v>
      </c>
      <c r="Q608" s="164">
        <v>0</v>
      </c>
      <c r="R608" s="164">
        <f t="shared" si="282"/>
        <v>0</v>
      </c>
      <c r="S608" s="164">
        <v>0</v>
      </c>
      <c r="T608" s="165">
        <f t="shared" si="283"/>
        <v>0</v>
      </c>
      <c r="AR608" s="166" t="s">
        <v>183</v>
      </c>
      <c r="AT608" s="166" t="s">
        <v>178</v>
      </c>
      <c r="AU608" s="166" t="s">
        <v>195</v>
      </c>
      <c r="AY608" s="92" t="s">
        <v>176</v>
      </c>
      <c r="BE608" s="167">
        <f t="shared" si="284"/>
        <v>0</v>
      </c>
      <c r="BF608" s="167">
        <f t="shared" si="285"/>
        <v>0</v>
      </c>
      <c r="BG608" s="167">
        <f t="shared" si="286"/>
        <v>0</v>
      </c>
      <c r="BH608" s="167">
        <f t="shared" si="287"/>
        <v>0</v>
      </c>
      <c r="BI608" s="167">
        <f t="shared" si="288"/>
        <v>0</v>
      </c>
      <c r="BJ608" s="92" t="s">
        <v>15</v>
      </c>
      <c r="BK608" s="167">
        <f t="shared" si="289"/>
        <v>0</v>
      </c>
      <c r="BL608" s="92" t="s">
        <v>183</v>
      </c>
      <c r="BM608" s="166" t="s">
        <v>4663</v>
      </c>
    </row>
    <row r="609" spans="2:65" s="99" customFormat="1" ht="24.2" customHeight="1">
      <c r="B609" s="100"/>
      <c r="C609" s="206" t="s">
        <v>4664</v>
      </c>
      <c r="D609" s="206" t="s">
        <v>178</v>
      </c>
      <c r="E609" s="207" t="s">
        <v>4665</v>
      </c>
      <c r="F609" s="208" t="s">
        <v>4666</v>
      </c>
      <c r="G609" s="209" t="s">
        <v>269</v>
      </c>
      <c r="H609" s="210">
        <v>90</v>
      </c>
      <c r="I609" s="4"/>
      <c r="J609" s="211">
        <f t="shared" si="280"/>
        <v>0</v>
      </c>
      <c r="K609" s="208" t="s">
        <v>3</v>
      </c>
      <c r="L609" s="100"/>
      <c r="M609" s="212" t="s">
        <v>3</v>
      </c>
      <c r="N609" s="163" t="s">
        <v>42</v>
      </c>
      <c r="P609" s="164">
        <f t="shared" si="281"/>
        <v>0</v>
      </c>
      <c r="Q609" s="164">
        <v>0</v>
      </c>
      <c r="R609" s="164">
        <f t="shared" si="282"/>
        <v>0</v>
      </c>
      <c r="S609" s="164">
        <v>0</v>
      </c>
      <c r="T609" s="165">
        <f t="shared" si="283"/>
        <v>0</v>
      </c>
      <c r="AR609" s="166" t="s">
        <v>183</v>
      </c>
      <c r="AT609" s="166" t="s">
        <v>178</v>
      </c>
      <c r="AU609" s="166" t="s">
        <v>195</v>
      </c>
      <c r="AY609" s="92" t="s">
        <v>176</v>
      </c>
      <c r="BE609" s="167">
        <f t="shared" si="284"/>
        <v>0</v>
      </c>
      <c r="BF609" s="167">
        <f t="shared" si="285"/>
        <v>0</v>
      </c>
      <c r="BG609" s="167">
        <f t="shared" si="286"/>
        <v>0</v>
      </c>
      <c r="BH609" s="167">
        <f t="shared" si="287"/>
        <v>0</v>
      </c>
      <c r="BI609" s="167">
        <f t="shared" si="288"/>
        <v>0</v>
      </c>
      <c r="BJ609" s="92" t="s">
        <v>15</v>
      </c>
      <c r="BK609" s="167">
        <f t="shared" si="289"/>
        <v>0</v>
      </c>
      <c r="BL609" s="92" t="s">
        <v>183</v>
      </c>
      <c r="BM609" s="166" t="s">
        <v>4667</v>
      </c>
    </row>
    <row r="610" spans="2:65" s="99" customFormat="1" ht="16.5" customHeight="1">
      <c r="B610" s="100"/>
      <c r="C610" s="206" t="s">
        <v>4668</v>
      </c>
      <c r="D610" s="206" t="s">
        <v>178</v>
      </c>
      <c r="E610" s="207" t="s">
        <v>4669</v>
      </c>
      <c r="F610" s="208" t="s">
        <v>4670</v>
      </c>
      <c r="G610" s="209" t="s">
        <v>2707</v>
      </c>
      <c r="H610" s="210">
        <v>5</v>
      </c>
      <c r="I610" s="4"/>
      <c r="J610" s="211">
        <f t="shared" si="280"/>
        <v>0</v>
      </c>
      <c r="K610" s="208" t="s">
        <v>3</v>
      </c>
      <c r="L610" s="100"/>
      <c r="M610" s="212" t="s">
        <v>3</v>
      </c>
      <c r="N610" s="163" t="s">
        <v>42</v>
      </c>
      <c r="P610" s="164">
        <f t="shared" si="281"/>
        <v>0</v>
      </c>
      <c r="Q610" s="164">
        <v>0</v>
      </c>
      <c r="R610" s="164">
        <f t="shared" si="282"/>
        <v>0</v>
      </c>
      <c r="S610" s="164">
        <v>0</v>
      </c>
      <c r="T610" s="165">
        <f t="shared" si="283"/>
        <v>0</v>
      </c>
      <c r="AR610" s="166" t="s">
        <v>183</v>
      </c>
      <c r="AT610" s="166" t="s">
        <v>178</v>
      </c>
      <c r="AU610" s="166" t="s">
        <v>195</v>
      </c>
      <c r="AY610" s="92" t="s">
        <v>176</v>
      </c>
      <c r="BE610" s="167">
        <f t="shared" si="284"/>
        <v>0</v>
      </c>
      <c r="BF610" s="167">
        <f t="shared" si="285"/>
        <v>0</v>
      </c>
      <c r="BG610" s="167">
        <f t="shared" si="286"/>
        <v>0</v>
      </c>
      <c r="BH610" s="167">
        <f t="shared" si="287"/>
        <v>0</v>
      </c>
      <c r="BI610" s="167">
        <f t="shared" si="288"/>
        <v>0</v>
      </c>
      <c r="BJ610" s="92" t="s">
        <v>15</v>
      </c>
      <c r="BK610" s="167">
        <f t="shared" si="289"/>
        <v>0</v>
      </c>
      <c r="BL610" s="92" t="s">
        <v>183</v>
      </c>
      <c r="BM610" s="166" t="s">
        <v>4671</v>
      </c>
    </row>
    <row r="611" spans="2:65" s="99" customFormat="1" ht="16.5" customHeight="1">
      <c r="B611" s="100"/>
      <c r="C611" s="206" t="s">
        <v>4672</v>
      </c>
      <c r="D611" s="206" t="s">
        <v>178</v>
      </c>
      <c r="E611" s="207" t="s">
        <v>4673</v>
      </c>
      <c r="F611" s="208" t="s">
        <v>4674</v>
      </c>
      <c r="G611" s="209" t="s">
        <v>3737</v>
      </c>
      <c r="H611" s="210">
        <v>20</v>
      </c>
      <c r="I611" s="4"/>
      <c r="J611" s="211">
        <f t="shared" si="280"/>
        <v>0</v>
      </c>
      <c r="K611" s="208" t="s">
        <v>3</v>
      </c>
      <c r="L611" s="100"/>
      <c r="M611" s="212" t="s">
        <v>3</v>
      </c>
      <c r="N611" s="163" t="s">
        <v>42</v>
      </c>
      <c r="P611" s="164">
        <f t="shared" si="281"/>
        <v>0</v>
      </c>
      <c r="Q611" s="164">
        <v>0</v>
      </c>
      <c r="R611" s="164">
        <f t="shared" si="282"/>
        <v>0</v>
      </c>
      <c r="S611" s="164">
        <v>0</v>
      </c>
      <c r="T611" s="165">
        <f t="shared" si="283"/>
        <v>0</v>
      </c>
      <c r="AR611" s="166" t="s">
        <v>183</v>
      </c>
      <c r="AT611" s="166" t="s">
        <v>178</v>
      </c>
      <c r="AU611" s="166" t="s">
        <v>195</v>
      </c>
      <c r="AY611" s="92" t="s">
        <v>176</v>
      </c>
      <c r="BE611" s="167">
        <f t="shared" si="284"/>
        <v>0</v>
      </c>
      <c r="BF611" s="167">
        <f t="shared" si="285"/>
        <v>0</v>
      </c>
      <c r="BG611" s="167">
        <f t="shared" si="286"/>
        <v>0</v>
      </c>
      <c r="BH611" s="167">
        <f t="shared" si="287"/>
        <v>0</v>
      </c>
      <c r="BI611" s="167">
        <f t="shared" si="288"/>
        <v>0</v>
      </c>
      <c r="BJ611" s="92" t="s">
        <v>15</v>
      </c>
      <c r="BK611" s="167">
        <f t="shared" si="289"/>
        <v>0</v>
      </c>
      <c r="BL611" s="92" t="s">
        <v>183</v>
      </c>
      <c r="BM611" s="166" t="s">
        <v>4675</v>
      </c>
    </row>
    <row r="612" spans="2:65" s="99" customFormat="1" ht="16.5" customHeight="1">
      <c r="B612" s="100"/>
      <c r="C612" s="206" t="s">
        <v>4676</v>
      </c>
      <c r="D612" s="206" t="s">
        <v>178</v>
      </c>
      <c r="E612" s="207" t="s">
        <v>4677</v>
      </c>
      <c r="F612" s="208" t="s">
        <v>3828</v>
      </c>
      <c r="G612" s="209" t="s">
        <v>3737</v>
      </c>
      <c r="H612" s="210">
        <v>1</v>
      </c>
      <c r="I612" s="4"/>
      <c r="J612" s="211">
        <f t="shared" si="280"/>
        <v>0</v>
      </c>
      <c r="K612" s="208" t="s">
        <v>3</v>
      </c>
      <c r="L612" s="100"/>
      <c r="M612" s="212" t="s">
        <v>3</v>
      </c>
      <c r="N612" s="163" t="s">
        <v>42</v>
      </c>
      <c r="P612" s="164">
        <f t="shared" si="281"/>
        <v>0</v>
      </c>
      <c r="Q612" s="164">
        <v>0</v>
      </c>
      <c r="R612" s="164">
        <f t="shared" si="282"/>
        <v>0</v>
      </c>
      <c r="S612" s="164">
        <v>0</v>
      </c>
      <c r="T612" s="165">
        <f t="shared" si="283"/>
        <v>0</v>
      </c>
      <c r="AR612" s="166" t="s">
        <v>183</v>
      </c>
      <c r="AT612" s="166" t="s">
        <v>178</v>
      </c>
      <c r="AU612" s="166" t="s">
        <v>195</v>
      </c>
      <c r="AY612" s="92" t="s">
        <v>176</v>
      </c>
      <c r="BE612" s="167">
        <f t="shared" si="284"/>
        <v>0</v>
      </c>
      <c r="BF612" s="167">
        <f t="shared" si="285"/>
        <v>0</v>
      </c>
      <c r="BG612" s="167">
        <f t="shared" si="286"/>
        <v>0</v>
      </c>
      <c r="BH612" s="167">
        <f t="shared" si="287"/>
        <v>0</v>
      </c>
      <c r="BI612" s="167">
        <f t="shared" si="288"/>
        <v>0</v>
      </c>
      <c r="BJ612" s="92" t="s">
        <v>15</v>
      </c>
      <c r="BK612" s="167">
        <f t="shared" si="289"/>
        <v>0</v>
      </c>
      <c r="BL612" s="92" t="s">
        <v>183</v>
      </c>
      <c r="BM612" s="166" t="s">
        <v>4678</v>
      </c>
    </row>
    <row r="613" spans="2:65" s="99" customFormat="1" ht="16.5" customHeight="1">
      <c r="B613" s="100"/>
      <c r="C613" s="206" t="s">
        <v>4679</v>
      </c>
      <c r="D613" s="206" t="s">
        <v>178</v>
      </c>
      <c r="E613" s="207" t="s">
        <v>4680</v>
      </c>
      <c r="F613" s="208" t="s">
        <v>4252</v>
      </c>
      <c r="G613" s="209" t="s">
        <v>269</v>
      </c>
      <c r="H613" s="210">
        <v>90</v>
      </c>
      <c r="I613" s="4"/>
      <c r="J613" s="211">
        <f t="shared" si="280"/>
        <v>0</v>
      </c>
      <c r="K613" s="208" t="s">
        <v>3</v>
      </c>
      <c r="L613" s="100"/>
      <c r="M613" s="212" t="s">
        <v>3</v>
      </c>
      <c r="N613" s="163" t="s">
        <v>42</v>
      </c>
      <c r="P613" s="164">
        <f t="shared" si="281"/>
        <v>0</v>
      </c>
      <c r="Q613" s="164">
        <v>0</v>
      </c>
      <c r="R613" s="164">
        <f t="shared" si="282"/>
        <v>0</v>
      </c>
      <c r="S613" s="164">
        <v>0</v>
      </c>
      <c r="T613" s="165">
        <f t="shared" si="283"/>
        <v>0</v>
      </c>
      <c r="AR613" s="166" t="s">
        <v>183</v>
      </c>
      <c r="AT613" s="166" t="s">
        <v>178</v>
      </c>
      <c r="AU613" s="166" t="s">
        <v>195</v>
      </c>
      <c r="AY613" s="92" t="s">
        <v>176</v>
      </c>
      <c r="BE613" s="167">
        <f t="shared" si="284"/>
        <v>0</v>
      </c>
      <c r="BF613" s="167">
        <f t="shared" si="285"/>
        <v>0</v>
      </c>
      <c r="BG613" s="167">
        <f t="shared" si="286"/>
        <v>0</v>
      </c>
      <c r="BH613" s="167">
        <f t="shared" si="287"/>
        <v>0</v>
      </c>
      <c r="BI613" s="167">
        <f t="shared" si="288"/>
        <v>0</v>
      </c>
      <c r="BJ613" s="92" t="s">
        <v>15</v>
      </c>
      <c r="BK613" s="167">
        <f t="shared" si="289"/>
        <v>0</v>
      </c>
      <c r="BL613" s="92" t="s">
        <v>183</v>
      </c>
      <c r="BM613" s="166" t="s">
        <v>4681</v>
      </c>
    </row>
    <row r="614" spans="2:65" s="99" customFormat="1" ht="16.5" customHeight="1">
      <c r="B614" s="100"/>
      <c r="C614" s="206" t="s">
        <v>4682</v>
      </c>
      <c r="D614" s="206" t="s">
        <v>178</v>
      </c>
      <c r="E614" s="207" t="s">
        <v>3811</v>
      </c>
      <c r="F614" s="208" t="s">
        <v>3812</v>
      </c>
      <c r="G614" s="209" t="s">
        <v>269</v>
      </c>
      <c r="H614" s="210">
        <v>0</v>
      </c>
      <c r="I614" s="4"/>
      <c r="J614" s="211">
        <f t="shared" si="280"/>
        <v>0</v>
      </c>
      <c r="K614" s="208" t="s">
        <v>3</v>
      </c>
      <c r="L614" s="100"/>
      <c r="M614" s="212" t="s">
        <v>3</v>
      </c>
      <c r="N614" s="163" t="s">
        <v>42</v>
      </c>
      <c r="P614" s="164">
        <f t="shared" si="281"/>
        <v>0</v>
      </c>
      <c r="Q614" s="164">
        <v>0</v>
      </c>
      <c r="R614" s="164">
        <f t="shared" si="282"/>
        <v>0</v>
      </c>
      <c r="S614" s="164">
        <v>0</v>
      </c>
      <c r="T614" s="165">
        <f t="shared" si="283"/>
        <v>0</v>
      </c>
      <c r="AR614" s="166" t="s">
        <v>183</v>
      </c>
      <c r="AT614" s="166" t="s">
        <v>178</v>
      </c>
      <c r="AU614" s="166" t="s">
        <v>195</v>
      </c>
      <c r="AY614" s="92" t="s">
        <v>176</v>
      </c>
      <c r="BE614" s="167">
        <f t="shared" si="284"/>
        <v>0</v>
      </c>
      <c r="BF614" s="167">
        <f t="shared" si="285"/>
        <v>0</v>
      </c>
      <c r="BG614" s="167">
        <f t="shared" si="286"/>
        <v>0</v>
      </c>
      <c r="BH614" s="167">
        <f t="shared" si="287"/>
        <v>0</v>
      </c>
      <c r="BI614" s="167">
        <f t="shared" si="288"/>
        <v>0</v>
      </c>
      <c r="BJ614" s="92" t="s">
        <v>15</v>
      </c>
      <c r="BK614" s="167">
        <f t="shared" si="289"/>
        <v>0</v>
      </c>
      <c r="BL614" s="92" t="s">
        <v>183</v>
      </c>
      <c r="BM614" s="166" t="s">
        <v>4683</v>
      </c>
    </row>
    <row r="615" spans="2:65" s="99" customFormat="1" ht="16.5" customHeight="1">
      <c r="B615" s="100"/>
      <c r="C615" s="206" t="s">
        <v>4684</v>
      </c>
      <c r="D615" s="206" t="s">
        <v>178</v>
      </c>
      <c r="E615" s="207" t="s">
        <v>4662</v>
      </c>
      <c r="F615" s="208" t="s">
        <v>4243</v>
      </c>
      <c r="G615" s="209" t="s">
        <v>269</v>
      </c>
      <c r="H615" s="210">
        <v>0</v>
      </c>
      <c r="I615" s="4"/>
      <c r="J615" s="211">
        <f t="shared" si="280"/>
        <v>0</v>
      </c>
      <c r="K615" s="208" t="s">
        <v>3</v>
      </c>
      <c r="L615" s="100"/>
      <c r="M615" s="212" t="s">
        <v>3</v>
      </c>
      <c r="N615" s="163" t="s">
        <v>42</v>
      </c>
      <c r="P615" s="164">
        <f t="shared" si="281"/>
        <v>0</v>
      </c>
      <c r="Q615" s="164">
        <v>0</v>
      </c>
      <c r="R615" s="164">
        <f t="shared" si="282"/>
        <v>0</v>
      </c>
      <c r="S615" s="164">
        <v>0</v>
      </c>
      <c r="T615" s="165">
        <f t="shared" si="283"/>
        <v>0</v>
      </c>
      <c r="AR615" s="166" t="s">
        <v>183</v>
      </c>
      <c r="AT615" s="166" t="s">
        <v>178</v>
      </c>
      <c r="AU615" s="166" t="s">
        <v>195</v>
      </c>
      <c r="AY615" s="92" t="s">
        <v>176</v>
      </c>
      <c r="BE615" s="167">
        <f t="shared" si="284"/>
        <v>0</v>
      </c>
      <c r="BF615" s="167">
        <f t="shared" si="285"/>
        <v>0</v>
      </c>
      <c r="BG615" s="167">
        <f t="shared" si="286"/>
        <v>0</v>
      </c>
      <c r="BH615" s="167">
        <f t="shared" si="287"/>
        <v>0</v>
      </c>
      <c r="BI615" s="167">
        <f t="shared" si="288"/>
        <v>0</v>
      </c>
      <c r="BJ615" s="92" t="s">
        <v>15</v>
      </c>
      <c r="BK615" s="167">
        <f t="shared" si="289"/>
        <v>0</v>
      </c>
      <c r="BL615" s="92" t="s">
        <v>183</v>
      </c>
      <c r="BM615" s="166" t="s">
        <v>4685</v>
      </c>
    </row>
    <row r="616" spans="2:65" s="99" customFormat="1" ht="24.2" customHeight="1">
      <c r="B616" s="100"/>
      <c r="C616" s="206" t="s">
        <v>4686</v>
      </c>
      <c r="D616" s="206" t="s">
        <v>178</v>
      </c>
      <c r="E616" s="207" t="s">
        <v>4665</v>
      </c>
      <c r="F616" s="208" t="s">
        <v>4666</v>
      </c>
      <c r="G616" s="209" t="s">
        <v>269</v>
      </c>
      <c r="H616" s="210">
        <v>0</v>
      </c>
      <c r="I616" s="4"/>
      <c r="J616" s="211">
        <f t="shared" si="280"/>
        <v>0</v>
      </c>
      <c r="K616" s="208" t="s">
        <v>3</v>
      </c>
      <c r="L616" s="100"/>
      <c r="M616" s="212" t="s">
        <v>3</v>
      </c>
      <c r="N616" s="163" t="s">
        <v>42</v>
      </c>
      <c r="P616" s="164">
        <f t="shared" si="281"/>
        <v>0</v>
      </c>
      <c r="Q616" s="164">
        <v>0</v>
      </c>
      <c r="R616" s="164">
        <f t="shared" si="282"/>
        <v>0</v>
      </c>
      <c r="S616" s="164">
        <v>0</v>
      </c>
      <c r="T616" s="165">
        <f t="shared" si="283"/>
        <v>0</v>
      </c>
      <c r="AR616" s="166" t="s">
        <v>183</v>
      </c>
      <c r="AT616" s="166" t="s">
        <v>178</v>
      </c>
      <c r="AU616" s="166" t="s">
        <v>195</v>
      </c>
      <c r="AY616" s="92" t="s">
        <v>176</v>
      </c>
      <c r="BE616" s="167">
        <f t="shared" si="284"/>
        <v>0</v>
      </c>
      <c r="BF616" s="167">
        <f t="shared" si="285"/>
        <v>0</v>
      </c>
      <c r="BG616" s="167">
        <f t="shared" si="286"/>
        <v>0</v>
      </c>
      <c r="BH616" s="167">
        <f t="shared" si="287"/>
        <v>0</v>
      </c>
      <c r="BI616" s="167">
        <f t="shared" si="288"/>
        <v>0</v>
      </c>
      <c r="BJ616" s="92" t="s">
        <v>15</v>
      </c>
      <c r="BK616" s="167">
        <f t="shared" si="289"/>
        <v>0</v>
      </c>
      <c r="BL616" s="92" t="s">
        <v>183</v>
      </c>
      <c r="BM616" s="166" t="s">
        <v>4687</v>
      </c>
    </row>
    <row r="617" spans="2:65" s="99" customFormat="1" ht="16.5" customHeight="1">
      <c r="B617" s="100"/>
      <c r="C617" s="206" t="s">
        <v>4688</v>
      </c>
      <c r="D617" s="206" t="s">
        <v>178</v>
      </c>
      <c r="E617" s="207" t="s">
        <v>4669</v>
      </c>
      <c r="F617" s="208" t="s">
        <v>4670</v>
      </c>
      <c r="G617" s="209" t="s">
        <v>2707</v>
      </c>
      <c r="H617" s="210">
        <v>0</v>
      </c>
      <c r="I617" s="4"/>
      <c r="J617" s="211">
        <f t="shared" si="280"/>
        <v>0</v>
      </c>
      <c r="K617" s="208" t="s">
        <v>3</v>
      </c>
      <c r="L617" s="100"/>
      <c r="M617" s="212" t="s">
        <v>3</v>
      </c>
      <c r="N617" s="163" t="s">
        <v>42</v>
      </c>
      <c r="P617" s="164">
        <f t="shared" si="281"/>
        <v>0</v>
      </c>
      <c r="Q617" s="164">
        <v>0</v>
      </c>
      <c r="R617" s="164">
        <f t="shared" si="282"/>
        <v>0</v>
      </c>
      <c r="S617" s="164">
        <v>0</v>
      </c>
      <c r="T617" s="165">
        <f t="shared" si="283"/>
        <v>0</v>
      </c>
      <c r="AR617" s="166" t="s">
        <v>183</v>
      </c>
      <c r="AT617" s="166" t="s">
        <v>178</v>
      </c>
      <c r="AU617" s="166" t="s">
        <v>195</v>
      </c>
      <c r="AY617" s="92" t="s">
        <v>176</v>
      </c>
      <c r="BE617" s="167">
        <f t="shared" si="284"/>
        <v>0</v>
      </c>
      <c r="BF617" s="167">
        <f t="shared" si="285"/>
        <v>0</v>
      </c>
      <c r="BG617" s="167">
        <f t="shared" si="286"/>
        <v>0</v>
      </c>
      <c r="BH617" s="167">
        <f t="shared" si="287"/>
        <v>0</v>
      </c>
      <c r="BI617" s="167">
        <f t="shared" si="288"/>
        <v>0</v>
      </c>
      <c r="BJ617" s="92" t="s">
        <v>15</v>
      </c>
      <c r="BK617" s="167">
        <f t="shared" si="289"/>
        <v>0</v>
      </c>
      <c r="BL617" s="92" t="s">
        <v>183</v>
      </c>
      <c r="BM617" s="166" t="s">
        <v>4689</v>
      </c>
    </row>
    <row r="618" spans="2:65" s="99" customFormat="1" ht="16.5" customHeight="1">
      <c r="B618" s="100"/>
      <c r="C618" s="206" t="s">
        <v>4690</v>
      </c>
      <c r="D618" s="206" t="s">
        <v>178</v>
      </c>
      <c r="E618" s="207" t="s">
        <v>4673</v>
      </c>
      <c r="F618" s="208" t="s">
        <v>4674</v>
      </c>
      <c r="G618" s="209" t="s">
        <v>3737</v>
      </c>
      <c r="H618" s="210">
        <v>0</v>
      </c>
      <c r="I618" s="4"/>
      <c r="J618" s="211">
        <f t="shared" si="280"/>
        <v>0</v>
      </c>
      <c r="K618" s="208" t="s">
        <v>3</v>
      </c>
      <c r="L618" s="100"/>
      <c r="M618" s="212" t="s">
        <v>3</v>
      </c>
      <c r="N618" s="163" t="s">
        <v>42</v>
      </c>
      <c r="P618" s="164">
        <f t="shared" si="281"/>
        <v>0</v>
      </c>
      <c r="Q618" s="164">
        <v>0</v>
      </c>
      <c r="R618" s="164">
        <f t="shared" si="282"/>
        <v>0</v>
      </c>
      <c r="S618" s="164">
        <v>0</v>
      </c>
      <c r="T618" s="165">
        <f t="shared" si="283"/>
        <v>0</v>
      </c>
      <c r="AR618" s="166" t="s">
        <v>183</v>
      </c>
      <c r="AT618" s="166" t="s">
        <v>178</v>
      </c>
      <c r="AU618" s="166" t="s">
        <v>195</v>
      </c>
      <c r="AY618" s="92" t="s">
        <v>176</v>
      </c>
      <c r="BE618" s="167">
        <f t="shared" si="284"/>
        <v>0</v>
      </c>
      <c r="BF618" s="167">
        <f t="shared" si="285"/>
        <v>0</v>
      </c>
      <c r="BG618" s="167">
        <f t="shared" si="286"/>
        <v>0</v>
      </c>
      <c r="BH618" s="167">
        <f t="shared" si="287"/>
        <v>0</v>
      </c>
      <c r="BI618" s="167">
        <f t="shared" si="288"/>
        <v>0</v>
      </c>
      <c r="BJ618" s="92" t="s">
        <v>15</v>
      </c>
      <c r="BK618" s="167">
        <f t="shared" si="289"/>
        <v>0</v>
      </c>
      <c r="BL618" s="92" t="s">
        <v>183</v>
      </c>
      <c r="BM618" s="166" t="s">
        <v>4691</v>
      </c>
    </row>
    <row r="619" spans="2:65" s="99" customFormat="1" ht="16.5" customHeight="1">
      <c r="B619" s="100"/>
      <c r="C619" s="206" t="s">
        <v>4692</v>
      </c>
      <c r="D619" s="206" t="s">
        <v>178</v>
      </c>
      <c r="E619" s="207" t="s">
        <v>4693</v>
      </c>
      <c r="F619" s="208" t="s">
        <v>3828</v>
      </c>
      <c r="G619" s="209" t="s">
        <v>3737</v>
      </c>
      <c r="H619" s="210">
        <v>0.4</v>
      </c>
      <c r="I619" s="4"/>
      <c r="J619" s="211">
        <f t="shared" si="280"/>
        <v>0</v>
      </c>
      <c r="K619" s="208" t="s">
        <v>3</v>
      </c>
      <c r="L619" s="100"/>
      <c r="M619" s="212" t="s">
        <v>3</v>
      </c>
      <c r="N619" s="163" t="s">
        <v>42</v>
      </c>
      <c r="P619" s="164">
        <f t="shared" si="281"/>
        <v>0</v>
      </c>
      <c r="Q619" s="164">
        <v>0</v>
      </c>
      <c r="R619" s="164">
        <f t="shared" si="282"/>
        <v>0</v>
      </c>
      <c r="S619" s="164">
        <v>0</v>
      </c>
      <c r="T619" s="165">
        <f t="shared" si="283"/>
        <v>0</v>
      </c>
      <c r="AR619" s="166" t="s">
        <v>183</v>
      </c>
      <c r="AT619" s="166" t="s">
        <v>178</v>
      </c>
      <c r="AU619" s="166" t="s">
        <v>195</v>
      </c>
      <c r="AY619" s="92" t="s">
        <v>176</v>
      </c>
      <c r="BE619" s="167">
        <f t="shared" si="284"/>
        <v>0</v>
      </c>
      <c r="BF619" s="167">
        <f t="shared" si="285"/>
        <v>0</v>
      </c>
      <c r="BG619" s="167">
        <f t="shared" si="286"/>
        <v>0</v>
      </c>
      <c r="BH619" s="167">
        <f t="shared" si="287"/>
        <v>0</v>
      </c>
      <c r="BI619" s="167">
        <f t="shared" si="288"/>
        <v>0</v>
      </c>
      <c r="BJ619" s="92" t="s">
        <v>15</v>
      </c>
      <c r="BK619" s="167">
        <f t="shared" si="289"/>
        <v>0</v>
      </c>
      <c r="BL619" s="92" t="s">
        <v>183</v>
      </c>
      <c r="BM619" s="166" t="s">
        <v>4694</v>
      </c>
    </row>
    <row r="620" spans="2:65" s="99" customFormat="1" ht="16.5" customHeight="1">
      <c r="B620" s="100"/>
      <c r="C620" s="206" t="s">
        <v>4695</v>
      </c>
      <c r="D620" s="206" t="s">
        <v>178</v>
      </c>
      <c r="E620" s="207" t="s">
        <v>4680</v>
      </c>
      <c r="F620" s="208" t="s">
        <v>4252</v>
      </c>
      <c r="G620" s="209" t="s">
        <v>269</v>
      </c>
      <c r="H620" s="210">
        <v>100</v>
      </c>
      <c r="I620" s="4"/>
      <c r="J620" s="211">
        <f t="shared" si="280"/>
        <v>0</v>
      </c>
      <c r="K620" s="208" t="s">
        <v>3</v>
      </c>
      <c r="L620" s="100"/>
      <c r="M620" s="212" t="s">
        <v>3</v>
      </c>
      <c r="N620" s="163" t="s">
        <v>42</v>
      </c>
      <c r="P620" s="164">
        <f t="shared" si="281"/>
        <v>0</v>
      </c>
      <c r="Q620" s="164">
        <v>0</v>
      </c>
      <c r="R620" s="164">
        <f t="shared" si="282"/>
        <v>0</v>
      </c>
      <c r="S620" s="164">
        <v>0</v>
      </c>
      <c r="T620" s="165">
        <f t="shared" si="283"/>
        <v>0</v>
      </c>
      <c r="AR620" s="166" t="s">
        <v>183</v>
      </c>
      <c r="AT620" s="166" t="s">
        <v>178</v>
      </c>
      <c r="AU620" s="166" t="s">
        <v>195</v>
      </c>
      <c r="AY620" s="92" t="s">
        <v>176</v>
      </c>
      <c r="BE620" s="167">
        <f t="shared" si="284"/>
        <v>0</v>
      </c>
      <c r="BF620" s="167">
        <f t="shared" si="285"/>
        <v>0</v>
      </c>
      <c r="BG620" s="167">
        <f t="shared" si="286"/>
        <v>0</v>
      </c>
      <c r="BH620" s="167">
        <f t="shared" si="287"/>
        <v>0</v>
      </c>
      <c r="BI620" s="167">
        <f t="shared" si="288"/>
        <v>0</v>
      </c>
      <c r="BJ620" s="92" t="s">
        <v>15</v>
      </c>
      <c r="BK620" s="167">
        <f t="shared" si="289"/>
        <v>0</v>
      </c>
      <c r="BL620" s="92" t="s">
        <v>183</v>
      </c>
      <c r="BM620" s="166" t="s">
        <v>4696</v>
      </c>
    </row>
    <row r="621" spans="2:63" s="151" customFormat="1" ht="20.85" customHeight="1">
      <c r="B621" s="152"/>
      <c r="D621" s="153" t="s">
        <v>70</v>
      </c>
      <c r="E621" s="161" t="s">
        <v>638</v>
      </c>
      <c r="F621" s="161" t="s">
        <v>3978</v>
      </c>
      <c r="I621" s="3"/>
      <c r="J621" s="162">
        <f>BK621</f>
        <v>0</v>
      </c>
      <c r="L621" s="152"/>
      <c r="M621" s="156"/>
      <c r="P621" s="157">
        <f>SUM(P622:P623)</f>
        <v>0</v>
      </c>
      <c r="R621" s="157">
        <f>SUM(R622:R623)</f>
        <v>0</v>
      </c>
      <c r="T621" s="158">
        <f>SUM(T622:T623)</f>
        <v>0</v>
      </c>
      <c r="AR621" s="153" t="s">
        <v>15</v>
      </c>
      <c r="AT621" s="159" t="s">
        <v>70</v>
      </c>
      <c r="AU621" s="159" t="s">
        <v>79</v>
      </c>
      <c r="AY621" s="153" t="s">
        <v>176</v>
      </c>
      <c r="BK621" s="160">
        <f>SUM(BK622:BK623)</f>
        <v>0</v>
      </c>
    </row>
    <row r="622" spans="2:65" s="99" customFormat="1" ht="24.2" customHeight="1">
      <c r="B622" s="100"/>
      <c r="C622" s="206" t="s">
        <v>4697</v>
      </c>
      <c r="D622" s="206" t="s">
        <v>178</v>
      </c>
      <c r="E622" s="207" t="s">
        <v>4698</v>
      </c>
      <c r="F622" s="208" t="s">
        <v>4699</v>
      </c>
      <c r="G622" s="209" t="s">
        <v>269</v>
      </c>
      <c r="H622" s="210">
        <v>220</v>
      </c>
      <c r="I622" s="4"/>
      <c r="J622" s="211">
        <f>ROUND(I622*H622,2)</f>
        <v>0</v>
      </c>
      <c r="K622" s="208" t="s">
        <v>3</v>
      </c>
      <c r="L622" s="100"/>
      <c r="M622" s="212" t="s">
        <v>3</v>
      </c>
      <c r="N622" s="163" t="s">
        <v>42</v>
      </c>
      <c r="P622" s="164">
        <f>O622*H622</f>
        <v>0</v>
      </c>
      <c r="Q622" s="164">
        <v>0</v>
      </c>
      <c r="R622" s="164">
        <f>Q622*H622</f>
        <v>0</v>
      </c>
      <c r="S622" s="164">
        <v>0</v>
      </c>
      <c r="T622" s="165">
        <f>S622*H622</f>
        <v>0</v>
      </c>
      <c r="AR622" s="166" t="s">
        <v>183</v>
      </c>
      <c r="AT622" s="166" t="s">
        <v>178</v>
      </c>
      <c r="AU622" s="166" t="s">
        <v>195</v>
      </c>
      <c r="AY622" s="92" t="s">
        <v>176</v>
      </c>
      <c r="BE622" s="167">
        <f>IF(N622="základní",J622,0)</f>
        <v>0</v>
      </c>
      <c r="BF622" s="167">
        <f>IF(N622="snížená",J622,0)</f>
        <v>0</v>
      </c>
      <c r="BG622" s="167">
        <f>IF(N622="zákl. přenesená",J622,0)</f>
        <v>0</v>
      </c>
      <c r="BH622" s="167">
        <f>IF(N622="sníž. přenesená",J622,0)</f>
        <v>0</v>
      </c>
      <c r="BI622" s="167">
        <f>IF(N622="nulová",J622,0)</f>
        <v>0</v>
      </c>
      <c r="BJ622" s="92" t="s">
        <v>15</v>
      </c>
      <c r="BK622" s="167">
        <f>ROUND(I622*H622,2)</f>
        <v>0</v>
      </c>
      <c r="BL622" s="92" t="s">
        <v>183</v>
      </c>
      <c r="BM622" s="166" t="s">
        <v>4700</v>
      </c>
    </row>
    <row r="623" spans="2:65" s="99" customFormat="1" ht="24.2" customHeight="1">
      <c r="B623" s="100"/>
      <c r="C623" s="206" t="s">
        <v>4701</v>
      </c>
      <c r="D623" s="206" t="s">
        <v>178</v>
      </c>
      <c r="E623" s="207" t="s">
        <v>4698</v>
      </c>
      <c r="F623" s="208" t="s">
        <v>4699</v>
      </c>
      <c r="G623" s="209" t="s">
        <v>269</v>
      </c>
      <c r="H623" s="210">
        <v>0</v>
      </c>
      <c r="I623" s="4"/>
      <c r="J623" s="211">
        <f>ROUND(I623*H623,2)</f>
        <v>0</v>
      </c>
      <c r="K623" s="208" t="s">
        <v>3</v>
      </c>
      <c r="L623" s="100"/>
      <c r="M623" s="212" t="s">
        <v>3</v>
      </c>
      <c r="N623" s="163" t="s">
        <v>42</v>
      </c>
      <c r="P623" s="164">
        <f>O623*H623</f>
        <v>0</v>
      </c>
      <c r="Q623" s="164">
        <v>0</v>
      </c>
      <c r="R623" s="164">
        <f>Q623*H623</f>
        <v>0</v>
      </c>
      <c r="S623" s="164">
        <v>0</v>
      </c>
      <c r="T623" s="165">
        <f>S623*H623</f>
        <v>0</v>
      </c>
      <c r="AR623" s="166" t="s">
        <v>183</v>
      </c>
      <c r="AT623" s="166" t="s">
        <v>178</v>
      </c>
      <c r="AU623" s="166" t="s">
        <v>195</v>
      </c>
      <c r="AY623" s="92" t="s">
        <v>176</v>
      </c>
      <c r="BE623" s="167">
        <f>IF(N623="základní",J623,0)</f>
        <v>0</v>
      </c>
      <c r="BF623" s="167">
        <f>IF(N623="snížená",J623,0)</f>
        <v>0</v>
      </c>
      <c r="BG623" s="167">
        <f>IF(N623="zákl. přenesená",J623,0)</f>
        <v>0</v>
      </c>
      <c r="BH623" s="167">
        <f>IF(N623="sníž. přenesená",J623,0)</f>
        <v>0</v>
      </c>
      <c r="BI623" s="167">
        <f>IF(N623="nulová",J623,0)</f>
        <v>0</v>
      </c>
      <c r="BJ623" s="92" t="s">
        <v>15</v>
      </c>
      <c r="BK623" s="167">
        <f>ROUND(I623*H623,2)</f>
        <v>0</v>
      </c>
      <c r="BL623" s="92" t="s">
        <v>183</v>
      </c>
      <c r="BM623" s="166" t="s">
        <v>4702</v>
      </c>
    </row>
    <row r="624" spans="2:63" s="151" customFormat="1" ht="20.85" customHeight="1">
      <c r="B624" s="152"/>
      <c r="D624" s="153" t="s">
        <v>70</v>
      </c>
      <c r="E624" s="161" t="s">
        <v>644</v>
      </c>
      <c r="F624" s="161" t="s">
        <v>3986</v>
      </c>
      <c r="I624" s="3"/>
      <c r="J624" s="162">
        <f>BK624</f>
        <v>0</v>
      </c>
      <c r="L624" s="152"/>
      <c r="M624" s="156"/>
      <c r="P624" s="157">
        <f>SUM(P625:P626)</f>
        <v>0</v>
      </c>
      <c r="R624" s="157">
        <f>SUM(R625:R626)</f>
        <v>0</v>
      </c>
      <c r="T624" s="158">
        <f>SUM(T625:T626)</f>
        <v>0</v>
      </c>
      <c r="AR624" s="153" t="s">
        <v>15</v>
      </c>
      <c r="AT624" s="159" t="s">
        <v>70</v>
      </c>
      <c r="AU624" s="159" t="s">
        <v>79</v>
      </c>
      <c r="AY624" s="153" t="s">
        <v>176</v>
      </c>
      <c r="BK624" s="160">
        <f>SUM(BK625:BK626)</f>
        <v>0</v>
      </c>
    </row>
    <row r="625" spans="2:65" s="99" customFormat="1" ht="16.5" customHeight="1">
      <c r="B625" s="100"/>
      <c r="C625" s="206" t="s">
        <v>4703</v>
      </c>
      <c r="D625" s="206" t="s">
        <v>178</v>
      </c>
      <c r="E625" s="207" t="s">
        <v>4704</v>
      </c>
      <c r="F625" s="208" t="s">
        <v>4705</v>
      </c>
      <c r="G625" s="209" t="s">
        <v>269</v>
      </c>
      <c r="H625" s="210">
        <v>220</v>
      </c>
      <c r="I625" s="4"/>
      <c r="J625" s="211">
        <f>ROUND(I625*H625,2)</f>
        <v>0</v>
      </c>
      <c r="K625" s="208" t="s">
        <v>3</v>
      </c>
      <c r="L625" s="100"/>
      <c r="M625" s="212" t="s">
        <v>3</v>
      </c>
      <c r="N625" s="163" t="s">
        <v>42</v>
      </c>
      <c r="P625" s="164">
        <f>O625*H625</f>
        <v>0</v>
      </c>
      <c r="Q625" s="164">
        <v>0</v>
      </c>
      <c r="R625" s="164">
        <f>Q625*H625</f>
        <v>0</v>
      </c>
      <c r="S625" s="164">
        <v>0</v>
      </c>
      <c r="T625" s="165">
        <f>S625*H625</f>
        <v>0</v>
      </c>
      <c r="AR625" s="166" t="s">
        <v>183</v>
      </c>
      <c r="AT625" s="166" t="s">
        <v>178</v>
      </c>
      <c r="AU625" s="166" t="s">
        <v>195</v>
      </c>
      <c r="AY625" s="92" t="s">
        <v>176</v>
      </c>
      <c r="BE625" s="167">
        <f>IF(N625="základní",J625,0)</f>
        <v>0</v>
      </c>
      <c r="BF625" s="167">
        <f>IF(N625="snížená",J625,0)</f>
        <v>0</v>
      </c>
      <c r="BG625" s="167">
        <f>IF(N625="zákl. přenesená",J625,0)</f>
        <v>0</v>
      </c>
      <c r="BH625" s="167">
        <f>IF(N625="sníž. přenesená",J625,0)</f>
        <v>0</v>
      </c>
      <c r="BI625" s="167">
        <f>IF(N625="nulová",J625,0)</f>
        <v>0</v>
      </c>
      <c r="BJ625" s="92" t="s">
        <v>15</v>
      </c>
      <c r="BK625" s="167">
        <f>ROUND(I625*H625,2)</f>
        <v>0</v>
      </c>
      <c r="BL625" s="92" t="s">
        <v>183</v>
      </c>
      <c r="BM625" s="166" t="s">
        <v>4706</v>
      </c>
    </row>
    <row r="626" spans="2:65" s="99" customFormat="1" ht="16.5" customHeight="1">
      <c r="B626" s="100"/>
      <c r="C626" s="206" t="s">
        <v>4707</v>
      </c>
      <c r="D626" s="206" t="s">
        <v>178</v>
      </c>
      <c r="E626" s="207" t="s">
        <v>4704</v>
      </c>
      <c r="F626" s="208" t="s">
        <v>4705</v>
      </c>
      <c r="G626" s="209" t="s">
        <v>269</v>
      </c>
      <c r="H626" s="210">
        <v>0</v>
      </c>
      <c r="I626" s="4"/>
      <c r="J626" s="211">
        <f>ROUND(I626*H626,2)</f>
        <v>0</v>
      </c>
      <c r="K626" s="208" t="s">
        <v>3</v>
      </c>
      <c r="L626" s="100"/>
      <c r="M626" s="212" t="s">
        <v>3</v>
      </c>
      <c r="N626" s="163" t="s">
        <v>42</v>
      </c>
      <c r="P626" s="164">
        <f>O626*H626</f>
        <v>0</v>
      </c>
      <c r="Q626" s="164">
        <v>0</v>
      </c>
      <c r="R626" s="164">
        <f>Q626*H626</f>
        <v>0</v>
      </c>
      <c r="S626" s="164">
        <v>0</v>
      </c>
      <c r="T626" s="165">
        <f>S626*H626</f>
        <v>0</v>
      </c>
      <c r="AR626" s="166" t="s">
        <v>183</v>
      </c>
      <c r="AT626" s="166" t="s">
        <v>178</v>
      </c>
      <c r="AU626" s="166" t="s">
        <v>195</v>
      </c>
      <c r="AY626" s="92" t="s">
        <v>176</v>
      </c>
      <c r="BE626" s="167">
        <f>IF(N626="základní",J626,0)</f>
        <v>0</v>
      </c>
      <c r="BF626" s="167">
        <f>IF(N626="snížená",J626,0)</f>
        <v>0</v>
      </c>
      <c r="BG626" s="167">
        <f>IF(N626="zákl. přenesená",J626,0)</f>
        <v>0</v>
      </c>
      <c r="BH626" s="167">
        <f>IF(N626="sníž. přenesená",J626,0)</f>
        <v>0</v>
      </c>
      <c r="BI626" s="167">
        <f>IF(N626="nulová",J626,0)</f>
        <v>0</v>
      </c>
      <c r="BJ626" s="92" t="s">
        <v>15</v>
      </c>
      <c r="BK626" s="167">
        <f>ROUND(I626*H626,2)</f>
        <v>0</v>
      </c>
      <c r="BL626" s="92" t="s">
        <v>183</v>
      </c>
      <c r="BM626" s="166" t="s">
        <v>4708</v>
      </c>
    </row>
    <row r="627" spans="2:63" s="151" customFormat="1" ht="20.85" customHeight="1">
      <c r="B627" s="152"/>
      <c r="D627" s="153" t="s">
        <v>70</v>
      </c>
      <c r="E627" s="161" t="s">
        <v>649</v>
      </c>
      <c r="F627" s="161" t="s">
        <v>3831</v>
      </c>
      <c r="I627" s="3"/>
      <c r="J627" s="162">
        <f>BK627</f>
        <v>0</v>
      </c>
      <c r="L627" s="152"/>
      <c r="M627" s="156"/>
      <c r="P627" s="157">
        <f>SUM(P628:P632)</f>
        <v>0</v>
      </c>
      <c r="R627" s="157">
        <f>SUM(R628:R632)</f>
        <v>0</v>
      </c>
      <c r="T627" s="158">
        <f>SUM(T628:T632)</f>
        <v>0</v>
      </c>
      <c r="AR627" s="153" t="s">
        <v>15</v>
      </c>
      <c r="AT627" s="159" t="s">
        <v>70</v>
      </c>
      <c r="AU627" s="159" t="s">
        <v>79</v>
      </c>
      <c r="AY627" s="153" t="s">
        <v>176</v>
      </c>
      <c r="BK627" s="160">
        <f>SUM(BK628:BK632)</f>
        <v>0</v>
      </c>
    </row>
    <row r="628" spans="2:65" s="99" customFormat="1" ht="16.5" customHeight="1">
      <c r="B628" s="100"/>
      <c r="C628" s="206" t="s">
        <v>4709</v>
      </c>
      <c r="D628" s="206" t="s">
        <v>178</v>
      </c>
      <c r="E628" s="207" t="s">
        <v>3838</v>
      </c>
      <c r="F628" s="208" t="s">
        <v>3839</v>
      </c>
      <c r="G628" s="209" t="s">
        <v>2597</v>
      </c>
      <c r="H628" s="210">
        <v>5</v>
      </c>
      <c r="I628" s="4"/>
      <c r="J628" s="211">
        <f>ROUND(I628*H628,2)</f>
        <v>0</v>
      </c>
      <c r="K628" s="208" t="s">
        <v>3</v>
      </c>
      <c r="L628" s="100"/>
      <c r="M628" s="212" t="s">
        <v>3</v>
      </c>
      <c r="N628" s="163" t="s">
        <v>42</v>
      </c>
      <c r="P628" s="164">
        <f>O628*H628</f>
        <v>0</v>
      </c>
      <c r="Q628" s="164">
        <v>0</v>
      </c>
      <c r="R628" s="164">
        <f>Q628*H628</f>
        <v>0</v>
      </c>
      <c r="S628" s="164">
        <v>0</v>
      </c>
      <c r="T628" s="165">
        <f>S628*H628</f>
        <v>0</v>
      </c>
      <c r="AR628" s="166" t="s">
        <v>183</v>
      </c>
      <c r="AT628" s="166" t="s">
        <v>178</v>
      </c>
      <c r="AU628" s="166" t="s">
        <v>195</v>
      </c>
      <c r="AY628" s="92" t="s">
        <v>176</v>
      </c>
      <c r="BE628" s="167">
        <f>IF(N628="základní",J628,0)</f>
        <v>0</v>
      </c>
      <c r="BF628" s="167">
        <f>IF(N628="snížená",J628,0)</f>
        <v>0</v>
      </c>
      <c r="BG628" s="167">
        <f>IF(N628="zákl. přenesená",J628,0)</f>
        <v>0</v>
      </c>
      <c r="BH628" s="167">
        <f>IF(N628="sníž. přenesená",J628,0)</f>
        <v>0</v>
      </c>
      <c r="BI628" s="167">
        <f>IF(N628="nulová",J628,0)</f>
        <v>0</v>
      </c>
      <c r="BJ628" s="92" t="s">
        <v>15</v>
      </c>
      <c r="BK628" s="167">
        <f>ROUND(I628*H628,2)</f>
        <v>0</v>
      </c>
      <c r="BL628" s="92" t="s">
        <v>183</v>
      </c>
      <c r="BM628" s="166" t="s">
        <v>4710</v>
      </c>
    </row>
    <row r="629" spans="2:65" s="99" customFormat="1" ht="16.5" customHeight="1">
      <c r="B629" s="100"/>
      <c r="C629" s="206" t="s">
        <v>4711</v>
      </c>
      <c r="D629" s="206" t="s">
        <v>178</v>
      </c>
      <c r="E629" s="207" t="s">
        <v>4712</v>
      </c>
      <c r="F629" s="208" t="s">
        <v>3842</v>
      </c>
      <c r="G629" s="209" t="s">
        <v>2707</v>
      </c>
      <c r="H629" s="210">
        <v>1</v>
      </c>
      <c r="I629" s="4"/>
      <c r="J629" s="211">
        <f>ROUND(I629*H629,2)</f>
        <v>0</v>
      </c>
      <c r="K629" s="208" t="s">
        <v>3</v>
      </c>
      <c r="L629" s="100"/>
      <c r="M629" s="212" t="s">
        <v>3</v>
      </c>
      <c r="N629" s="163" t="s">
        <v>42</v>
      </c>
      <c r="P629" s="164">
        <f>O629*H629</f>
        <v>0</v>
      </c>
      <c r="Q629" s="164">
        <v>0</v>
      </c>
      <c r="R629" s="164">
        <f>Q629*H629</f>
        <v>0</v>
      </c>
      <c r="S629" s="164">
        <v>0</v>
      </c>
      <c r="T629" s="165">
        <f>S629*H629</f>
        <v>0</v>
      </c>
      <c r="AR629" s="166" t="s">
        <v>183</v>
      </c>
      <c r="AT629" s="166" t="s">
        <v>178</v>
      </c>
      <c r="AU629" s="166" t="s">
        <v>195</v>
      </c>
      <c r="AY629" s="92" t="s">
        <v>176</v>
      </c>
      <c r="BE629" s="167">
        <f>IF(N629="základní",J629,0)</f>
        <v>0</v>
      </c>
      <c r="BF629" s="167">
        <f>IF(N629="snížená",J629,0)</f>
        <v>0</v>
      </c>
      <c r="BG629" s="167">
        <f>IF(N629="zákl. přenesená",J629,0)</f>
        <v>0</v>
      </c>
      <c r="BH629" s="167">
        <f>IF(N629="sníž. přenesená",J629,0)</f>
        <v>0</v>
      </c>
      <c r="BI629" s="167">
        <f>IF(N629="nulová",J629,0)</f>
        <v>0</v>
      </c>
      <c r="BJ629" s="92" t="s">
        <v>15</v>
      </c>
      <c r="BK629" s="167">
        <f>ROUND(I629*H629,2)</f>
        <v>0</v>
      </c>
      <c r="BL629" s="92" t="s">
        <v>183</v>
      </c>
      <c r="BM629" s="166" t="s">
        <v>4713</v>
      </c>
    </row>
    <row r="630" spans="2:65" s="99" customFormat="1" ht="16.5" customHeight="1">
      <c r="B630" s="100"/>
      <c r="C630" s="206" t="s">
        <v>4714</v>
      </c>
      <c r="D630" s="206" t="s">
        <v>178</v>
      </c>
      <c r="E630" s="207" t="s">
        <v>3844</v>
      </c>
      <c r="F630" s="208" t="s">
        <v>3845</v>
      </c>
      <c r="G630" s="209" t="s">
        <v>2597</v>
      </c>
      <c r="H630" s="210">
        <v>2</v>
      </c>
      <c r="I630" s="4"/>
      <c r="J630" s="211">
        <f>ROUND(I630*H630,2)</f>
        <v>0</v>
      </c>
      <c r="K630" s="208" t="s">
        <v>3</v>
      </c>
      <c r="L630" s="100"/>
      <c r="M630" s="212" t="s">
        <v>3</v>
      </c>
      <c r="N630" s="163" t="s">
        <v>42</v>
      </c>
      <c r="P630" s="164">
        <f>O630*H630</f>
        <v>0</v>
      </c>
      <c r="Q630" s="164">
        <v>0</v>
      </c>
      <c r="R630" s="164">
        <f>Q630*H630</f>
        <v>0</v>
      </c>
      <c r="S630" s="164">
        <v>0</v>
      </c>
      <c r="T630" s="165">
        <f>S630*H630</f>
        <v>0</v>
      </c>
      <c r="AR630" s="166" t="s">
        <v>183</v>
      </c>
      <c r="AT630" s="166" t="s">
        <v>178</v>
      </c>
      <c r="AU630" s="166" t="s">
        <v>195</v>
      </c>
      <c r="AY630" s="92" t="s">
        <v>176</v>
      </c>
      <c r="BE630" s="167">
        <f>IF(N630="základní",J630,0)</f>
        <v>0</v>
      </c>
      <c r="BF630" s="167">
        <f>IF(N630="snížená",J630,0)</f>
        <v>0</v>
      </c>
      <c r="BG630" s="167">
        <f>IF(N630="zákl. přenesená",J630,0)</f>
        <v>0</v>
      </c>
      <c r="BH630" s="167">
        <f>IF(N630="sníž. přenesená",J630,0)</f>
        <v>0</v>
      </c>
      <c r="BI630" s="167">
        <f>IF(N630="nulová",J630,0)</f>
        <v>0</v>
      </c>
      <c r="BJ630" s="92" t="s">
        <v>15</v>
      </c>
      <c r="BK630" s="167">
        <f>ROUND(I630*H630,2)</f>
        <v>0</v>
      </c>
      <c r="BL630" s="92" t="s">
        <v>183</v>
      </c>
      <c r="BM630" s="166" t="s">
        <v>4715</v>
      </c>
    </row>
    <row r="631" spans="2:65" s="99" customFormat="1" ht="16.5" customHeight="1">
      <c r="B631" s="100"/>
      <c r="C631" s="206" t="s">
        <v>4716</v>
      </c>
      <c r="D631" s="206" t="s">
        <v>178</v>
      </c>
      <c r="E631" s="207" t="s">
        <v>4717</v>
      </c>
      <c r="F631" s="208" t="s">
        <v>3857</v>
      </c>
      <c r="G631" s="209" t="s">
        <v>437</v>
      </c>
      <c r="H631" s="210">
        <v>1</v>
      </c>
      <c r="I631" s="4"/>
      <c r="J631" s="211">
        <f>ROUND(I631*H631,2)</f>
        <v>0</v>
      </c>
      <c r="K631" s="208" t="s">
        <v>3</v>
      </c>
      <c r="L631" s="100"/>
      <c r="M631" s="212" t="s">
        <v>3</v>
      </c>
      <c r="N631" s="163" t="s">
        <v>42</v>
      </c>
      <c r="P631" s="164">
        <f>O631*H631</f>
        <v>0</v>
      </c>
      <c r="Q631" s="164">
        <v>0</v>
      </c>
      <c r="R631" s="164">
        <f>Q631*H631</f>
        <v>0</v>
      </c>
      <c r="S631" s="164">
        <v>0</v>
      </c>
      <c r="T631" s="165">
        <f>S631*H631</f>
        <v>0</v>
      </c>
      <c r="AR631" s="166" t="s">
        <v>183</v>
      </c>
      <c r="AT631" s="166" t="s">
        <v>178</v>
      </c>
      <c r="AU631" s="166" t="s">
        <v>195</v>
      </c>
      <c r="AY631" s="92" t="s">
        <v>176</v>
      </c>
      <c r="BE631" s="167">
        <f>IF(N631="základní",J631,0)</f>
        <v>0</v>
      </c>
      <c r="BF631" s="167">
        <f>IF(N631="snížená",J631,0)</f>
        <v>0</v>
      </c>
      <c r="BG631" s="167">
        <f>IF(N631="zákl. přenesená",J631,0)</f>
        <v>0</v>
      </c>
      <c r="BH631" s="167">
        <f>IF(N631="sníž. přenesená",J631,0)</f>
        <v>0</v>
      </c>
      <c r="BI631" s="167">
        <f>IF(N631="nulová",J631,0)</f>
        <v>0</v>
      </c>
      <c r="BJ631" s="92" t="s">
        <v>15</v>
      </c>
      <c r="BK631" s="167">
        <f>ROUND(I631*H631,2)</f>
        <v>0</v>
      </c>
      <c r="BL631" s="92" t="s">
        <v>183</v>
      </c>
      <c r="BM631" s="166" t="s">
        <v>4718</v>
      </c>
    </row>
    <row r="632" spans="2:65" s="99" customFormat="1" ht="16.5" customHeight="1">
      <c r="B632" s="100"/>
      <c r="C632" s="206" t="s">
        <v>4719</v>
      </c>
      <c r="D632" s="206" t="s">
        <v>178</v>
      </c>
      <c r="E632" s="207" t="s">
        <v>4720</v>
      </c>
      <c r="F632" s="208" t="s">
        <v>3860</v>
      </c>
      <c r="G632" s="209" t="s">
        <v>437</v>
      </c>
      <c r="H632" s="210">
        <v>1</v>
      </c>
      <c r="I632" s="4"/>
      <c r="J632" s="211">
        <f>ROUND(I632*H632,2)</f>
        <v>0</v>
      </c>
      <c r="K632" s="208" t="s">
        <v>3</v>
      </c>
      <c r="L632" s="100"/>
      <c r="M632" s="212" t="s">
        <v>3</v>
      </c>
      <c r="N632" s="163" t="s">
        <v>42</v>
      </c>
      <c r="P632" s="164">
        <f>O632*H632</f>
        <v>0</v>
      </c>
      <c r="Q632" s="164">
        <v>0</v>
      </c>
      <c r="R632" s="164">
        <f>Q632*H632</f>
        <v>0</v>
      </c>
      <c r="S632" s="164">
        <v>0</v>
      </c>
      <c r="T632" s="165">
        <f>S632*H632</f>
        <v>0</v>
      </c>
      <c r="AR632" s="166" t="s">
        <v>183</v>
      </c>
      <c r="AT632" s="166" t="s">
        <v>178</v>
      </c>
      <c r="AU632" s="166" t="s">
        <v>195</v>
      </c>
      <c r="AY632" s="92" t="s">
        <v>176</v>
      </c>
      <c r="BE632" s="167">
        <f>IF(N632="základní",J632,0)</f>
        <v>0</v>
      </c>
      <c r="BF632" s="167">
        <f>IF(N632="snížená",J632,0)</f>
        <v>0</v>
      </c>
      <c r="BG632" s="167">
        <f>IF(N632="zákl. přenesená",J632,0)</f>
        <v>0</v>
      </c>
      <c r="BH632" s="167">
        <f>IF(N632="sníž. přenesená",J632,0)</f>
        <v>0</v>
      </c>
      <c r="BI632" s="167">
        <f>IF(N632="nulová",J632,0)</f>
        <v>0</v>
      </c>
      <c r="BJ632" s="92" t="s">
        <v>15</v>
      </c>
      <c r="BK632" s="167">
        <f>ROUND(I632*H632,2)</f>
        <v>0</v>
      </c>
      <c r="BL632" s="92" t="s">
        <v>183</v>
      </c>
      <c r="BM632" s="166" t="s">
        <v>4721</v>
      </c>
    </row>
    <row r="633" spans="2:63" s="151" customFormat="1" ht="22.9" customHeight="1">
      <c r="B633" s="152"/>
      <c r="D633" s="153" t="s">
        <v>70</v>
      </c>
      <c r="E633" s="161" t="s">
        <v>235</v>
      </c>
      <c r="F633" s="161" t="s">
        <v>4722</v>
      </c>
      <c r="I633" s="3"/>
      <c r="J633" s="162">
        <f>BK633</f>
        <v>0</v>
      </c>
      <c r="L633" s="152"/>
      <c r="M633" s="156"/>
      <c r="P633" s="157">
        <f>P634+P660+P683+P693+P707+P711+P715</f>
        <v>0</v>
      </c>
      <c r="R633" s="157">
        <f>R634+R660+R683+R693+R707+R711+R715</f>
        <v>0</v>
      </c>
      <c r="T633" s="158">
        <f>T634+T660+T683+T693+T707+T711+T715</f>
        <v>0</v>
      </c>
      <c r="AR633" s="153" t="s">
        <v>15</v>
      </c>
      <c r="AT633" s="159" t="s">
        <v>70</v>
      </c>
      <c r="AU633" s="159" t="s">
        <v>15</v>
      </c>
      <c r="AY633" s="153" t="s">
        <v>176</v>
      </c>
      <c r="BK633" s="160">
        <f>BK634+BK660+BK683+BK693+BK707+BK711+BK715</f>
        <v>0</v>
      </c>
    </row>
    <row r="634" spans="2:63" s="151" customFormat="1" ht="20.85" customHeight="1">
      <c r="B634" s="152"/>
      <c r="D634" s="153" t="s">
        <v>70</v>
      </c>
      <c r="E634" s="161" t="s">
        <v>680</v>
      </c>
      <c r="F634" s="161" t="s">
        <v>3681</v>
      </c>
      <c r="I634" s="3"/>
      <c r="J634" s="162">
        <f>BK634</f>
        <v>0</v>
      </c>
      <c r="L634" s="152"/>
      <c r="M634" s="156"/>
      <c r="P634" s="157">
        <f>SUM(P635:P659)</f>
        <v>0</v>
      </c>
      <c r="R634" s="157">
        <f>SUM(R635:R659)</f>
        <v>0</v>
      </c>
      <c r="T634" s="158">
        <f>SUM(T635:T659)</f>
        <v>0</v>
      </c>
      <c r="AR634" s="153" t="s">
        <v>15</v>
      </c>
      <c r="AT634" s="159" t="s">
        <v>70</v>
      </c>
      <c r="AU634" s="159" t="s">
        <v>79</v>
      </c>
      <c r="AY634" s="153" t="s">
        <v>176</v>
      </c>
      <c r="BK634" s="160">
        <f>SUM(BK635:BK659)</f>
        <v>0</v>
      </c>
    </row>
    <row r="635" spans="2:65" s="99" customFormat="1" ht="66.75" customHeight="1">
      <c r="B635" s="100"/>
      <c r="C635" s="206" t="s">
        <v>4723</v>
      </c>
      <c r="D635" s="206" t="s">
        <v>178</v>
      </c>
      <c r="E635" s="207" t="s">
        <v>4724</v>
      </c>
      <c r="F635" s="208" t="s">
        <v>4725</v>
      </c>
      <c r="G635" s="209" t="s">
        <v>2707</v>
      </c>
      <c r="H635" s="210">
        <v>0</v>
      </c>
      <c r="I635" s="4"/>
      <c r="J635" s="211">
        <f aca="true" t="shared" si="290" ref="J635:J659">ROUND(I635*H635,2)</f>
        <v>0</v>
      </c>
      <c r="K635" s="208" t="s">
        <v>3</v>
      </c>
      <c r="L635" s="100"/>
      <c r="M635" s="212" t="s">
        <v>3</v>
      </c>
      <c r="N635" s="163" t="s">
        <v>42</v>
      </c>
      <c r="P635" s="164">
        <f aca="true" t="shared" si="291" ref="P635:P659">O635*H635</f>
        <v>0</v>
      </c>
      <c r="Q635" s="164">
        <v>0</v>
      </c>
      <c r="R635" s="164">
        <f aca="true" t="shared" si="292" ref="R635:R659">Q635*H635</f>
        <v>0</v>
      </c>
      <c r="S635" s="164">
        <v>0</v>
      </c>
      <c r="T635" s="165">
        <f aca="true" t="shared" si="293" ref="T635:T659">S635*H635</f>
        <v>0</v>
      </c>
      <c r="AR635" s="166" t="s">
        <v>183</v>
      </c>
      <c r="AT635" s="166" t="s">
        <v>178</v>
      </c>
      <c r="AU635" s="166" t="s">
        <v>195</v>
      </c>
      <c r="AY635" s="92" t="s">
        <v>176</v>
      </c>
      <c r="BE635" s="167">
        <f aca="true" t="shared" si="294" ref="BE635:BE659">IF(N635="základní",J635,0)</f>
        <v>0</v>
      </c>
      <c r="BF635" s="167">
        <f aca="true" t="shared" si="295" ref="BF635:BF659">IF(N635="snížená",J635,0)</f>
        <v>0</v>
      </c>
      <c r="BG635" s="167">
        <f aca="true" t="shared" si="296" ref="BG635:BG659">IF(N635="zákl. přenesená",J635,0)</f>
        <v>0</v>
      </c>
      <c r="BH635" s="167">
        <f aca="true" t="shared" si="297" ref="BH635:BH659">IF(N635="sníž. přenesená",J635,0)</f>
        <v>0</v>
      </c>
      <c r="BI635" s="167">
        <f aca="true" t="shared" si="298" ref="BI635:BI659">IF(N635="nulová",J635,0)</f>
        <v>0</v>
      </c>
      <c r="BJ635" s="92" t="s">
        <v>15</v>
      </c>
      <c r="BK635" s="167">
        <f aca="true" t="shared" si="299" ref="BK635:BK659">ROUND(I635*H635,2)</f>
        <v>0</v>
      </c>
      <c r="BL635" s="92" t="s">
        <v>183</v>
      </c>
      <c r="BM635" s="166" t="s">
        <v>4726</v>
      </c>
    </row>
    <row r="636" spans="2:65" s="99" customFormat="1" ht="16.5" customHeight="1">
      <c r="B636" s="100"/>
      <c r="C636" s="206" t="s">
        <v>4727</v>
      </c>
      <c r="D636" s="206" t="s">
        <v>178</v>
      </c>
      <c r="E636" s="207" t="s">
        <v>4728</v>
      </c>
      <c r="F636" s="208" t="s">
        <v>4729</v>
      </c>
      <c r="G636" s="209" t="s">
        <v>2707</v>
      </c>
      <c r="H636" s="210">
        <v>0</v>
      </c>
      <c r="I636" s="4"/>
      <c r="J636" s="211">
        <f t="shared" si="290"/>
        <v>0</v>
      </c>
      <c r="K636" s="208" t="s">
        <v>3</v>
      </c>
      <c r="L636" s="100"/>
      <c r="M636" s="212" t="s">
        <v>3</v>
      </c>
      <c r="N636" s="163" t="s">
        <v>42</v>
      </c>
      <c r="P636" s="164">
        <f t="shared" si="291"/>
        <v>0</v>
      </c>
      <c r="Q636" s="164">
        <v>0</v>
      </c>
      <c r="R636" s="164">
        <f t="shared" si="292"/>
        <v>0</v>
      </c>
      <c r="S636" s="164">
        <v>0</v>
      </c>
      <c r="T636" s="165">
        <f t="shared" si="293"/>
        <v>0</v>
      </c>
      <c r="AR636" s="166" t="s">
        <v>183</v>
      </c>
      <c r="AT636" s="166" t="s">
        <v>178</v>
      </c>
      <c r="AU636" s="166" t="s">
        <v>195</v>
      </c>
      <c r="AY636" s="92" t="s">
        <v>176</v>
      </c>
      <c r="BE636" s="167">
        <f t="shared" si="294"/>
        <v>0</v>
      </c>
      <c r="BF636" s="167">
        <f t="shared" si="295"/>
        <v>0</v>
      </c>
      <c r="BG636" s="167">
        <f t="shared" si="296"/>
        <v>0</v>
      </c>
      <c r="BH636" s="167">
        <f t="shared" si="297"/>
        <v>0</v>
      </c>
      <c r="BI636" s="167">
        <f t="shared" si="298"/>
        <v>0</v>
      </c>
      <c r="BJ636" s="92" t="s">
        <v>15</v>
      </c>
      <c r="BK636" s="167">
        <f t="shared" si="299"/>
        <v>0</v>
      </c>
      <c r="BL636" s="92" t="s">
        <v>183</v>
      </c>
      <c r="BM636" s="166" t="s">
        <v>4730</v>
      </c>
    </row>
    <row r="637" spans="2:65" s="99" customFormat="1" ht="16.5" customHeight="1">
      <c r="B637" s="100"/>
      <c r="C637" s="206" t="s">
        <v>4731</v>
      </c>
      <c r="D637" s="206" t="s">
        <v>178</v>
      </c>
      <c r="E637" s="207" t="s">
        <v>4732</v>
      </c>
      <c r="F637" s="208" t="s">
        <v>4733</v>
      </c>
      <c r="G637" s="209" t="s">
        <v>2707</v>
      </c>
      <c r="H637" s="210">
        <v>0</v>
      </c>
      <c r="I637" s="4"/>
      <c r="J637" s="211">
        <f t="shared" si="290"/>
        <v>0</v>
      </c>
      <c r="K637" s="208" t="s">
        <v>3</v>
      </c>
      <c r="L637" s="100"/>
      <c r="M637" s="212" t="s">
        <v>3</v>
      </c>
      <c r="N637" s="163" t="s">
        <v>42</v>
      </c>
      <c r="P637" s="164">
        <f t="shared" si="291"/>
        <v>0</v>
      </c>
      <c r="Q637" s="164">
        <v>0</v>
      </c>
      <c r="R637" s="164">
        <f t="shared" si="292"/>
        <v>0</v>
      </c>
      <c r="S637" s="164">
        <v>0</v>
      </c>
      <c r="T637" s="165">
        <f t="shared" si="293"/>
        <v>0</v>
      </c>
      <c r="AR637" s="166" t="s">
        <v>183</v>
      </c>
      <c r="AT637" s="166" t="s">
        <v>178</v>
      </c>
      <c r="AU637" s="166" t="s">
        <v>195</v>
      </c>
      <c r="AY637" s="92" t="s">
        <v>176</v>
      </c>
      <c r="BE637" s="167">
        <f t="shared" si="294"/>
        <v>0</v>
      </c>
      <c r="BF637" s="167">
        <f t="shared" si="295"/>
        <v>0</v>
      </c>
      <c r="BG637" s="167">
        <f t="shared" si="296"/>
        <v>0</v>
      </c>
      <c r="BH637" s="167">
        <f t="shared" si="297"/>
        <v>0</v>
      </c>
      <c r="BI637" s="167">
        <f t="shared" si="298"/>
        <v>0</v>
      </c>
      <c r="BJ637" s="92" t="s">
        <v>15</v>
      </c>
      <c r="BK637" s="167">
        <f t="shared" si="299"/>
        <v>0</v>
      </c>
      <c r="BL637" s="92" t="s">
        <v>183</v>
      </c>
      <c r="BM637" s="166" t="s">
        <v>4734</v>
      </c>
    </row>
    <row r="638" spans="2:65" s="99" customFormat="1" ht="16.5" customHeight="1">
      <c r="B638" s="100"/>
      <c r="C638" s="206" t="s">
        <v>4735</v>
      </c>
      <c r="D638" s="206" t="s">
        <v>178</v>
      </c>
      <c r="E638" s="207" t="s">
        <v>4736</v>
      </c>
      <c r="F638" s="208" t="s">
        <v>4737</v>
      </c>
      <c r="G638" s="209" t="s">
        <v>2707</v>
      </c>
      <c r="H638" s="210">
        <v>0</v>
      </c>
      <c r="I638" s="4"/>
      <c r="J638" s="211">
        <f t="shared" si="290"/>
        <v>0</v>
      </c>
      <c r="K638" s="208" t="s">
        <v>3</v>
      </c>
      <c r="L638" s="100"/>
      <c r="M638" s="212" t="s">
        <v>3</v>
      </c>
      <c r="N638" s="163" t="s">
        <v>42</v>
      </c>
      <c r="P638" s="164">
        <f t="shared" si="291"/>
        <v>0</v>
      </c>
      <c r="Q638" s="164">
        <v>0</v>
      </c>
      <c r="R638" s="164">
        <f t="shared" si="292"/>
        <v>0</v>
      </c>
      <c r="S638" s="164">
        <v>0</v>
      </c>
      <c r="T638" s="165">
        <f t="shared" si="293"/>
        <v>0</v>
      </c>
      <c r="AR638" s="166" t="s">
        <v>183</v>
      </c>
      <c r="AT638" s="166" t="s">
        <v>178</v>
      </c>
      <c r="AU638" s="166" t="s">
        <v>195</v>
      </c>
      <c r="AY638" s="92" t="s">
        <v>176</v>
      </c>
      <c r="BE638" s="167">
        <f t="shared" si="294"/>
        <v>0</v>
      </c>
      <c r="BF638" s="167">
        <f t="shared" si="295"/>
        <v>0</v>
      </c>
      <c r="BG638" s="167">
        <f t="shared" si="296"/>
        <v>0</v>
      </c>
      <c r="BH638" s="167">
        <f t="shared" si="297"/>
        <v>0</v>
      </c>
      <c r="BI638" s="167">
        <f t="shared" si="298"/>
        <v>0</v>
      </c>
      <c r="BJ638" s="92" t="s">
        <v>15</v>
      </c>
      <c r="BK638" s="167">
        <f t="shared" si="299"/>
        <v>0</v>
      </c>
      <c r="BL638" s="92" t="s">
        <v>183</v>
      </c>
      <c r="BM638" s="166" t="s">
        <v>4738</v>
      </c>
    </row>
    <row r="639" spans="2:65" s="99" customFormat="1" ht="16.5" customHeight="1">
      <c r="B639" s="100"/>
      <c r="C639" s="206" t="s">
        <v>4739</v>
      </c>
      <c r="D639" s="206" t="s">
        <v>178</v>
      </c>
      <c r="E639" s="207" t="s">
        <v>4740</v>
      </c>
      <c r="F639" s="208" t="s">
        <v>4741</v>
      </c>
      <c r="G639" s="209" t="s">
        <v>2707</v>
      </c>
      <c r="H639" s="210">
        <v>0</v>
      </c>
      <c r="I639" s="4"/>
      <c r="J639" s="211">
        <f t="shared" si="290"/>
        <v>0</v>
      </c>
      <c r="K639" s="208" t="s">
        <v>3</v>
      </c>
      <c r="L639" s="100"/>
      <c r="M639" s="212" t="s">
        <v>3</v>
      </c>
      <c r="N639" s="163" t="s">
        <v>42</v>
      </c>
      <c r="P639" s="164">
        <f t="shared" si="291"/>
        <v>0</v>
      </c>
      <c r="Q639" s="164">
        <v>0</v>
      </c>
      <c r="R639" s="164">
        <f t="shared" si="292"/>
        <v>0</v>
      </c>
      <c r="S639" s="164">
        <v>0</v>
      </c>
      <c r="T639" s="165">
        <f t="shared" si="293"/>
        <v>0</v>
      </c>
      <c r="AR639" s="166" t="s">
        <v>183</v>
      </c>
      <c r="AT639" s="166" t="s">
        <v>178</v>
      </c>
      <c r="AU639" s="166" t="s">
        <v>195</v>
      </c>
      <c r="AY639" s="92" t="s">
        <v>176</v>
      </c>
      <c r="BE639" s="167">
        <f t="shared" si="294"/>
        <v>0</v>
      </c>
      <c r="BF639" s="167">
        <f t="shared" si="295"/>
        <v>0</v>
      </c>
      <c r="BG639" s="167">
        <f t="shared" si="296"/>
        <v>0</v>
      </c>
      <c r="BH639" s="167">
        <f t="shared" si="297"/>
        <v>0</v>
      </c>
      <c r="BI639" s="167">
        <f t="shared" si="298"/>
        <v>0</v>
      </c>
      <c r="BJ639" s="92" t="s">
        <v>15</v>
      </c>
      <c r="BK639" s="167">
        <f t="shared" si="299"/>
        <v>0</v>
      </c>
      <c r="BL639" s="92" t="s">
        <v>183</v>
      </c>
      <c r="BM639" s="166" t="s">
        <v>4742</v>
      </c>
    </row>
    <row r="640" spans="2:65" s="99" customFormat="1" ht="16.5" customHeight="1">
      <c r="B640" s="100"/>
      <c r="C640" s="206" t="s">
        <v>4743</v>
      </c>
      <c r="D640" s="206" t="s">
        <v>178</v>
      </c>
      <c r="E640" s="207" t="s">
        <v>4744</v>
      </c>
      <c r="F640" s="208" t="s">
        <v>4745</v>
      </c>
      <c r="G640" s="209" t="s">
        <v>2707</v>
      </c>
      <c r="H640" s="210">
        <v>0</v>
      </c>
      <c r="I640" s="4"/>
      <c r="J640" s="211">
        <f t="shared" si="290"/>
        <v>0</v>
      </c>
      <c r="K640" s="208" t="s">
        <v>3</v>
      </c>
      <c r="L640" s="100"/>
      <c r="M640" s="212" t="s">
        <v>3</v>
      </c>
      <c r="N640" s="163" t="s">
        <v>42</v>
      </c>
      <c r="P640" s="164">
        <f t="shared" si="291"/>
        <v>0</v>
      </c>
      <c r="Q640" s="164">
        <v>0</v>
      </c>
      <c r="R640" s="164">
        <f t="shared" si="292"/>
        <v>0</v>
      </c>
      <c r="S640" s="164">
        <v>0</v>
      </c>
      <c r="T640" s="165">
        <f t="shared" si="293"/>
        <v>0</v>
      </c>
      <c r="AR640" s="166" t="s">
        <v>183</v>
      </c>
      <c r="AT640" s="166" t="s">
        <v>178</v>
      </c>
      <c r="AU640" s="166" t="s">
        <v>195</v>
      </c>
      <c r="AY640" s="92" t="s">
        <v>176</v>
      </c>
      <c r="BE640" s="167">
        <f t="shared" si="294"/>
        <v>0</v>
      </c>
      <c r="BF640" s="167">
        <f t="shared" si="295"/>
        <v>0</v>
      </c>
      <c r="BG640" s="167">
        <f t="shared" si="296"/>
        <v>0</v>
      </c>
      <c r="BH640" s="167">
        <f t="shared" si="297"/>
        <v>0</v>
      </c>
      <c r="BI640" s="167">
        <f t="shared" si="298"/>
        <v>0</v>
      </c>
      <c r="BJ640" s="92" t="s">
        <v>15</v>
      </c>
      <c r="BK640" s="167">
        <f t="shared" si="299"/>
        <v>0</v>
      </c>
      <c r="BL640" s="92" t="s">
        <v>183</v>
      </c>
      <c r="BM640" s="166" t="s">
        <v>4746</v>
      </c>
    </row>
    <row r="641" spans="2:65" s="99" customFormat="1" ht="16.5" customHeight="1">
      <c r="B641" s="100"/>
      <c r="C641" s="206" t="s">
        <v>4747</v>
      </c>
      <c r="D641" s="206" t="s">
        <v>178</v>
      </c>
      <c r="E641" s="207" t="s">
        <v>4748</v>
      </c>
      <c r="F641" s="208" t="s">
        <v>4749</v>
      </c>
      <c r="G641" s="209" t="s">
        <v>2707</v>
      </c>
      <c r="H641" s="210">
        <v>0</v>
      </c>
      <c r="I641" s="4"/>
      <c r="J641" s="211">
        <f t="shared" si="290"/>
        <v>0</v>
      </c>
      <c r="K641" s="208" t="s">
        <v>3</v>
      </c>
      <c r="L641" s="100"/>
      <c r="M641" s="212" t="s">
        <v>3</v>
      </c>
      <c r="N641" s="163" t="s">
        <v>42</v>
      </c>
      <c r="P641" s="164">
        <f t="shared" si="291"/>
        <v>0</v>
      </c>
      <c r="Q641" s="164">
        <v>0</v>
      </c>
      <c r="R641" s="164">
        <f t="shared" si="292"/>
        <v>0</v>
      </c>
      <c r="S641" s="164">
        <v>0</v>
      </c>
      <c r="T641" s="165">
        <f t="shared" si="293"/>
        <v>0</v>
      </c>
      <c r="AR641" s="166" t="s">
        <v>183</v>
      </c>
      <c r="AT641" s="166" t="s">
        <v>178</v>
      </c>
      <c r="AU641" s="166" t="s">
        <v>195</v>
      </c>
      <c r="AY641" s="92" t="s">
        <v>176</v>
      </c>
      <c r="BE641" s="167">
        <f t="shared" si="294"/>
        <v>0</v>
      </c>
      <c r="BF641" s="167">
        <f t="shared" si="295"/>
        <v>0</v>
      </c>
      <c r="BG641" s="167">
        <f t="shared" si="296"/>
        <v>0</v>
      </c>
      <c r="BH641" s="167">
        <f t="shared" si="297"/>
        <v>0</v>
      </c>
      <c r="BI641" s="167">
        <f t="shared" si="298"/>
        <v>0</v>
      </c>
      <c r="BJ641" s="92" t="s">
        <v>15</v>
      </c>
      <c r="BK641" s="167">
        <f t="shared" si="299"/>
        <v>0</v>
      </c>
      <c r="BL641" s="92" t="s">
        <v>183</v>
      </c>
      <c r="BM641" s="166" t="s">
        <v>4750</v>
      </c>
    </row>
    <row r="642" spans="2:65" s="99" customFormat="1" ht="16.5" customHeight="1">
      <c r="B642" s="100"/>
      <c r="C642" s="206" t="s">
        <v>4751</v>
      </c>
      <c r="D642" s="206" t="s">
        <v>178</v>
      </c>
      <c r="E642" s="207" t="s">
        <v>4752</v>
      </c>
      <c r="F642" s="208" t="s">
        <v>4753</v>
      </c>
      <c r="G642" s="209" t="s">
        <v>2707</v>
      </c>
      <c r="H642" s="210">
        <v>0</v>
      </c>
      <c r="I642" s="4"/>
      <c r="J642" s="211">
        <f t="shared" si="290"/>
        <v>0</v>
      </c>
      <c r="K642" s="208" t="s">
        <v>3</v>
      </c>
      <c r="L642" s="100"/>
      <c r="M642" s="212" t="s">
        <v>3</v>
      </c>
      <c r="N642" s="163" t="s">
        <v>42</v>
      </c>
      <c r="P642" s="164">
        <f t="shared" si="291"/>
        <v>0</v>
      </c>
      <c r="Q642" s="164">
        <v>0</v>
      </c>
      <c r="R642" s="164">
        <f t="shared" si="292"/>
        <v>0</v>
      </c>
      <c r="S642" s="164">
        <v>0</v>
      </c>
      <c r="T642" s="165">
        <f t="shared" si="293"/>
        <v>0</v>
      </c>
      <c r="AR642" s="166" t="s">
        <v>183</v>
      </c>
      <c r="AT642" s="166" t="s">
        <v>178</v>
      </c>
      <c r="AU642" s="166" t="s">
        <v>195</v>
      </c>
      <c r="AY642" s="92" t="s">
        <v>176</v>
      </c>
      <c r="BE642" s="167">
        <f t="shared" si="294"/>
        <v>0</v>
      </c>
      <c r="BF642" s="167">
        <f t="shared" si="295"/>
        <v>0</v>
      </c>
      <c r="BG642" s="167">
        <f t="shared" si="296"/>
        <v>0</v>
      </c>
      <c r="BH642" s="167">
        <f t="shared" si="297"/>
        <v>0</v>
      </c>
      <c r="BI642" s="167">
        <f t="shared" si="298"/>
        <v>0</v>
      </c>
      <c r="BJ642" s="92" t="s">
        <v>15</v>
      </c>
      <c r="BK642" s="167">
        <f t="shared" si="299"/>
        <v>0</v>
      </c>
      <c r="BL642" s="92" t="s">
        <v>183</v>
      </c>
      <c r="BM642" s="166" t="s">
        <v>4754</v>
      </c>
    </row>
    <row r="643" spans="2:65" s="99" customFormat="1" ht="16.5" customHeight="1">
      <c r="B643" s="100"/>
      <c r="C643" s="206" t="s">
        <v>4755</v>
      </c>
      <c r="D643" s="206" t="s">
        <v>178</v>
      </c>
      <c r="E643" s="207" t="s">
        <v>4756</v>
      </c>
      <c r="F643" s="208" t="s">
        <v>4757</v>
      </c>
      <c r="G643" s="209" t="s">
        <v>2707</v>
      </c>
      <c r="H643" s="210">
        <v>0</v>
      </c>
      <c r="I643" s="4"/>
      <c r="J643" s="211">
        <f t="shared" si="290"/>
        <v>0</v>
      </c>
      <c r="K643" s="208" t="s">
        <v>3</v>
      </c>
      <c r="L643" s="100"/>
      <c r="M643" s="212" t="s">
        <v>3</v>
      </c>
      <c r="N643" s="163" t="s">
        <v>42</v>
      </c>
      <c r="P643" s="164">
        <f t="shared" si="291"/>
        <v>0</v>
      </c>
      <c r="Q643" s="164">
        <v>0</v>
      </c>
      <c r="R643" s="164">
        <f t="shared" si="292"/>
        <v>0</v>
      </c>
      <c r="S643" s="164">
        <v>0</v>
      </c>
      <c r="T643" s="165">
        <f t="shared" si="293"/>
        <v>0</v>
      </c>
      <c r="AR643" s="166" t="s">
        <v>183</v>
      </c>
      <c r="AT643" s="166" t="s">
        <v>178</v>
      </c>
      <c r="AU643" s="166" t="s">
        <v>195</v>
      </c>
      <c r="AY643" s="92" t="s">
        <v>176</v>
      </c>
      <c r="BE643" s="167">
        <f t="shared" si="294"/>
        <v>0</v>
      </c>
      <c r="BF643" s="167">
        <f t="shared" si="295"/>
        <v>0</v>
      </c>
      <c r="BG643" s="167">
        <f t="shared" si="296"/>
        <v>0</v>
      </c>
      <c r="BH643" s="167">
        <f t="shared" si="297"/>
        <v>0</v>
      </c>
      <c r="BI643" s="167">
        <f t="shared" si="298"/>
        <v>0</v>
      </c>
      <c r="BJ643" s="92" t="s">
        <v>15</v>
      </c>
      <c r="BK643" s="167">
        <f t="shared" si="299"/>
        <v>0</v>
      </c>
      <c r="BL643" s="92" t="s">
        <v>183</v>
      </c>
      <c r="BM643" s="166" t="s">
        <v>4758</v>
      </c>
    </row>
    <row r="644" spans="2:65" s="99" customFormat="1" ht="16.5" customHeight="1">
      <c r="B644" s="100"/>
      <c r="C644" s="206" t="s">
        <v>4759</v>
      </c>
      <c r="D644" s="206" t="s">
        <v>178</v>
      </c>
      <c r="E644" s="207" t="s">
        <v>4760</v>
      </c>
      <c r="F644" s="208" t="s">
        <v>4761</v>
      </c>
      <c r="G644" s="209" t="s">
        <v>2707</v>
      </c>
      <c r="H644" s="210">
        <v>0</v>
      </c>
      <c r="I644" s="4"/>
      <c r="J644" s="211">
        <f t="shared" si="290"/>
        <v>0</v>
      </c>
      <c r="K644" s="208" t="s">
        <v>3</v>
      </c>
      <c r="L644" s="100"/>
      <c r="M644" s="212" t="s">
        <v>3</v>
      </c>
      <c r="N644" s="163" t="s">
        <v>42</v>
      </c>
      <c r="P644" s="164">
        <f t="shared" si="291"/>
        <v>0</v>
      </c>
      <c r="Q644" s="164">
        <v>0</v>
      </c>
      <c r="R644" s="164">
        <f t="shared" si="292"/>
        <v>0</v>
      </c>
      <c r="S644" s="164">
        <v>0</v>
      </c>
      <c r="T644" s="165">
        <f t="shared" si="293"/>
        <v>0</v>
      </c>
      <c r="AR644" s="166" t="s">
        <v>183</v>
      </c>
      <c r="AT644" s="166" t="s">
        <v>178</v>
      </c>
      <c r="AU644" s="166" t="s">
        <v>195</v>
      </c>
      <c r="AY644" s="92" t="s">
        <v>176</v>
      </c>
      <c r="BE644" s="167">
        <f t="shared" si="294"/>
        <v>0</v>
      </c>
      <c r="BF644" s="167">
        <f t="shared" si="295"/>
        <v>0</v>
      </c>
      <c r="BG644" s="167">
        <f t="shared" si="296"/>
        <v>0</v>
      </c>
      <c r="BH644" s="167">
        <f t="shared" si="297"/>
        <v>0</v>
      </c>
      <c r="BI644" s="167">
        <f t="shared" si="298"/>
        <v>0</v>
      </c>
      <c r="BJ644" s="92" t="s">
        <v>15</v>
      </c>
      <c r="BK644" s="167">
        <f t="shared" si="299"/>
        <v>0</v>
      </c>
      <c r="BL644" s="92" t="s">
        <v>183</v>
      </c>
      <c r="BM644" s="166" t="s">
        <v>4762</v>
      </c>
    </row>
    <row r="645" spans="2:65" s="99" customFormat="1" ht="16.5" customHeight="1">
      <c r="B645" s="100"/>
      <c r="C645" s="206" t="s">
        <v>4763</v>
      </c>
      <c r="D645" s="206" t="s">
        <v>178</v>
      </c>
      <c r="E645" s="207" t="s">
        <v>4764</v>
      </c>
      <c r="F645" s="208" t="s">
        <v>4765</v>
      </c>
      <c r="G645" s="209" t="s">
        <v>2707</v>
      </c>
      <c r="H645" s="210">
        <v>1</v>
      </c>
      <c r="I645" s="4"/>
      <c r="J645" s="211">
        <f t="shared" si="290"/>
        <v>0</v>
      </c>
      <c r="K645" s="208" t="s">
        <v>3</v>
      </c>
      <c r="L645" s="100"/>
      <c r="M645" s="212" t="s">
        <v>3</v>
      </c>
      <c r="N645" s="163" t="s">
        <v>42</v>
      </c>
      <c r="P645" s="164">
        <f t="shared" si="291"/>
        <v>0</v>
      </c>
      <c r="Q645" s="164">
        <v>0</v>
      </c>
      <c r="R645" s="164">
        <f t="shared" si="292"/>
        <v>0</v>
      </c>
      <c r="S645" s="164">
        <v>0</v>
      </c>
      <c r="T645" s="165">
        <f t="shared" si="293"/>
        <v>0</v>
      </c>
      <c r="AR645" s="166" t="s">
        <v>183</v>
      </c>
      <c r="AT645" s="166" t="s">
        <v>178</v>
      </c>
      <c r="AU645" s="166" t="s">
        <v>195</v>
      </c>
      <c r="AY645" s="92" t="s">
        <v>176</v>
      </c>
      <c r="BE645" s="167">
        <f t="shared" si="294"/>
        <v>0</v>
      </c>
      <c r="BF645" s="167">
        <f t="shared" si="295"/>
        <v>0</v>
      </c>
      <c r="BG645" s="167">
        <f t="shared" si="296"/>
        <v>0</v>
      </c>
      <c r="BH645" s="167">
        <f t="shared" si="297"/>
        <v>0</v>
      </c>
      <c r="BI645" s="167">
        <f t="shared" si="298"/>
        <v>0</v>
      </c>
      <c r="BJ645" s="92" t="s">
        <v>15</v>
      </c>
      <c r="BK645" s="167">
        <f t="shared" si="299"/>
        <v>0</v>
      </c>
      <c r="BL645" s="92" t="s">
        <v>183</v>
      </c>
      <c r="BM645" s="166" t="s">
        <v>4766</v>
      </c>
    </row>
    <row r="646" spans="2:65" s="99" customFormat="1" ht="16.5" customHeight="1">
      <c r="B646" s="100"/>
      <c r="C646" s="206" t="s">
        <v>4767</v>
      </c>
      <c r="D646" s="206" t="s">
        <v>178</v>
      </c>
      <c r="E646" s="207" t="s">
        <v>4764</v>
      </c>
      <c r="F646" s="208" t="s">
        <v>4765</v>
      </c>
      <c r="G646" s="209" t="s">
        <v>2707</v>
      </c>
      <c r="H646" s="210">
        <v>0</v>
      </c>
      <c r="I646" s="4"/>
      <c r="J646" s="211">
        <f t="shared" si="290"/>
        <v>0</v>
      </c>
      <c r="K646" s="208" t="s">
        <v>3</v>
      </c>
      <c r="L646" s="100"/>
      <c r="M646" s="212" t="s">
        <v>3</v>
      </c>
      <c r="N646" s="163" t="s">
        <v>42</v>
      </c>
      <c r="P646" s="164">
        <f t="shared" si="291"/>
        <v>0</v>
      </c>
      <c r="Q646" s="164">
        <v>0</v>
      </c>
      <c r="R646" s="164">
        <f t="shared" si="292"/>
        <v>0</v>
      </c>
      <c r="S646" s="164">
        <v>0</v>
      </c>
      <c r="T646" s="165">
        <f t="shared" si="293"/>
        <v>0</v>
      </c>
      <c r="AR646" s="166" t="s">
        <v>183</v>
      </c>
      <c r="AT646" s="166" t="s">
        <v>178</v>
      </c>
      <c r="AU646" s="166" t="s">
        <v>195</v>
      </c>
      <c r="AY646" s="92" t="s">
        <v>176</v>
      </c>
      <c r="BE646" s="167">
        <f t="shared" si="294"/>
        <v>0</v>
      </c>
      <c r="BF646" s="167">
        <f t="shared" si="295"/>
        <v>0</v>
      </c>
      <c r="BG646" s="167">
        <f t="shared" si="296"/>
        <v>0</v>
      </c>
      <c r="BH646" s="167">
        <f t="shared" si="297"/>
        <v>0</v>
      </c>
      <c r="BI646" s="167">
        <f t="shared" si="298"/>
        <v>0</v>
      </c>
      <c r="BJ646" s="92" t="s">
        <v>15</v>
      </c>
      <c r="BK646" s="167">
        <f t="shared" si="299"/>
        <v>0</v>
      </c>
      <c r="BL646" s="92" t="s">
        <v>183</v>
      </c>
      <c r="BM646" s="166" t="s">
        <v>4768</v>
      </c>
    </row>
    <row r="647" spans="2:65" s="99" customFormat="1" ht="16.5" customHeight="1">
      <c r="B647" s="100"/>
      <c r="C647" s="206" t="s">
        <v>4769</v>
      </c>
      <c r="D647" s="206" t="s">
        <v>178</v>
      </c>
      <c r="E647" s="207" t="s">
        <v>4770</v>
      </c>
      <c r="F647" s="208" t="s">
        <v>4771</v>
      </c>
      <c r="G647" s="209" t="s">
        <v>2707</v>
      </c>
      <c r="H647" s="210">
        <v>1</v>
      </c>
      <c r="I647" s="4"/>
      <c r="J647" s="211">
        <f t="shared" si="290"/>
        <v>0</v>
      </c>
      <c r="K647" s="208" t="s">
        <v>3</v>
      </c>
      <c r="L647" s="100"/>
      <c r="M647" s="212" t="s">
        <v>3</v>
      </c>
      <c r="N647" s="163" t="s">
        <v>42</v>
      </c>
      <c r="P647" s="164">
        <f t="shared" si="291"/>
        <v>0</v>
      </c>
      <c r="Q647" s="164">
        <v>0</v>
      </c>
      <c r="R647" s="164">
        <f t="shared" si="292"/>
        <v>0</v>
      </c>
      <c r="S647" s="164">
        <v>0</v>
      </c>
      <c r="T647" s="165">
        <f t="shared" si="293"/>
        <v>0</v>
      </c>
      <c r="AR647" s="166" t="s">
        <v>183</v>
      </c>
      <c r="AT647" s="166" t="s">
        <v>178</v>
      </c>
      <c r="AU647" s="166" t="s">
        <v>195</v>
      </c>
      <c r="AY647" s="92" t="s">
        <v>176</v>
      </c>
      <c r="BE647" s="167">
        <f t="shared" si="294"/>
        <v>0</v>
      </c>
      <c r="BF647" s="167">
        <f t="shared" si="295"/>
        <v>0</v>
      </c>
      <c r="BG647" s="167">
        <f t="shared" si="296"/>
        <v>0</v>
      </c>
      <c r="BH647" s="167">
        <f t="shared" si="297"/>
        <v>0</v>
      </c>
      <c r="BI647" s="167">
        <f t="shared" si="298"/>
        <v>0</v>
      </c>
      <c r="BJ647" s="92" t="s">
        <v>15</v>
      </c>
      <c r="BK647" s="167">
        <f t="shared" si="299"/>
        <v>0</v>
      </c>
      <c r="BL647" s="92" t="s">
        <v>183</v>
      </c>
      <c r="BM647" s="166" t="s">
        <v>4772</v>
      </c>
    </row>
    <row r="648" spans="2:65" s="99" customFormat="1" ht="16.5" customHeight="1">
      <c r="B648" s="100"/>
      <c r="C648" s="206" t="s">
        <v>4773</v>
      </c>
      <c r="D648" s="206" t="s">
        <v>178</v>
      </c>
      <c r="E648" s="207" t="s">
        <v>4770</v>
      </c>
      <c r="F648" s="208" t="s">
        <v>4771</v>
      </c>
      <c r="G648" s="209" t="s">
        <v>2707</v>
      </c>
      <c r="H648" s="210">
        <v>0</v>
      </c>
      <c r="I648" s="4"/>
      <c r="J648" s="211">
        <f t="shared" si="290"/>
        <v>0</v>
      </c>
      <c r="K648" s="208" t="s">
        <v>3</v>
      </c>
      <c r="L648" s="100"/>
      <c r="M648" s="212" t="s">
        <v>3</v>
      </c>
      <c r="N648" s="163" t="s">
        <v>42</v>
      </c>
      <c r="P648" s="164">
        <f t="shared" si="291"/>
        <v>0</v>
      </c>
      <c r="Q648" s="164">
        <v>0</v>
      </c>
      <c r="R648" s="164">
        <f t="shared" si="292"/>
        <v>0</v>
      </c>
      <c r="S648" s="164">
        <v>0</v>
      </c>
      <c r="T648" s="165">
        <f t="shared" si="293"/>
        <v>0</v>
      </c>
      <c r="AR648" s="166" t="s">
        <v>183</v>
      </c>
      <c r="AT648" s="166" t="s">
        <v>178</v>
      </c>
      <c r="AU648" s="166" t="s">
        <v>195</v>
      </c>
      <c r="AY648" s="92" t="s">
        <v>176</v>
      </c>
      <c r="BE648" s="167">
        <f t="shared" si="294"/>
        <v>0</v>
      </c>
      <c r="BF648" s="167">
        <f t="shared" si="295"/>
        <v>0</v>
      </c>
      <c r="BG648" s="167">
        <f t="shared" si="296"/>
        <v>0</v>
      </c>
      <c r="BH648" s="167">
        <f t="shared" si="297"/>
        <v>0</v>
      </c>
      <c r="BI648" s="167">
        <f t="shared" si="298"/>
        <v>0</v>
      </c>
      <c r="BJ648" s="92" t="s">
        <v>15</v>
      </c>
      <c r="BK648" s="167">
        <f t="shared" si="299"/>
        <v>0</v>
      </c>
      <c r="BL648" s="92" t="s">
        <v>183</v>
      </c>
      <c r="BM648" s="166" t="s">
        <v>4774</v>
      </c>
    </row>
    <row r="649" spans="2:65" s="99" customFormat="1" ht="16.5" customHeight="1">
      <c r="B649" s="100"/>
      <c r="C649" s="206" t="s">
        <v>4775</v>
      </c>
      <c r="D649" s="206" t="s">
        <v>178</v>
      </c>
      <c r="E649" s="207" t="s">
        <v>4776</v>
      </c>
      <c r="F649" s="208" t="s">
        <v>4777</v>
      </c>
      <c r="G649" s="209" t="s">
        <v>2707</v>
      </c>
      <c r="H649" s="210">
        <v>0</v>
      </c>
      <c r="I649" s="4"/>
      <c r="J649" s="211">
        <f t="shared" si="290"/>
        <v>0</v>
      </c>
      <c r="K649" s="208" t="s">
        <v>3</v>
      </c>
      <c r="L649" s="100"/>
      <c r="M649" s="212" t="s">
        <v>3</v>
      </c>
      <c r="N649" s="163" t="s">
        <v>42</v>
      </c>
      <c r="P649" s="164">
        <f t="shared" si="291"/>
        <v>0</v>
      </c>
      <c r="Q649" s="164">
        <v>0</v>
      </c>
      <c r="R649" s="164">
        <f t="shared" si="292"/>
        <v>0</v>
      </c>
      <c r="S649" s="164">
        <v>0</v>
      </c>
      <c r="T649" s="165">
        <f t="shared" si="293"/>
        <v>0</v>
      </c>
      <c r="AR649" s="166" t="s">
        <v>183</v>
      </c>
      <c r="AT649" s="166" t="s">
        <v>178</v>
      </c>
      <c r="AU649" s="166" t="s">
        <v>195</v>
      </c>
      <c r="AY649" s="92" t="s">
        <v>176</v>
      </c>
      <c r="BE649" s="167">
        <f t="shared" si="294"/>
        <v>0</v>
      </c>
      <c r="BF649" s="167">
        <f t="shared" si="295"/>
        <v>0</v>
      </c>
      <c r="BG649" s="167">
        <f t="shared" si="296"/>
        <v>0</v>
      </c>
      <c r="BH649" s="167">
        <f t="shared" si="297"/>
        <v>0</v>
      </c>
      <c r="BI649" s="167">
        <f t="shared" si="298"/>
        <v>0</v>
      </c>
      <c r="BJ649" s="92" t="s">
        <v>15</v>
      </c>
      <c r="BK649" s="167">
        <f t="shared" si="299"/>
        <v>0</v>
      </c>
      <c r="BL649" s="92" t="s">
        <v>183</v>
      </c>
      <c r="BM649" s="166" t="s">
        <v>4778</v>
      </c>
    </row>
    <row r="650" spans="2:65" s="99" customFormat="1" ht="16.5" customHeight="1">
      <c r="B650" s="100"/>
      <c r="C650" s="206" t="s">
        <v>4779</v>
      </c>
      <c r="D650" s="206" t="s">
        <v>178</v>
      </c>
      <c r="E650" s="207" t="s">
        <v>4780</v>
      </c>
      <c r="F650" s="208" t="s">
        <v>4781</v>
      </c>
      <c r="G650" s="209" t="s">
        <v>2707</v>
      </c>
      <c r="H650" s="210">
        <v>0</v>
      </c>
      <c r="I650" s="4"/>
      <c r="J650" s="211">
        <f t="shared" si="290"/>
        <v>0</v>
      </c>
      <c r="K650" s="208" t="s">
        <v>3</v>
      </c>
      <c r="L650" s="100"/>
      <c r="M650" s="212" t="s">
        <v>3</v>
      </c>
      <c r="N650" s="163" t="s">
        <v>42</v>
      </c>
      <c r="P650" s="164">
        <f t="shared" si="291"/>
        <v>0</v>
      </c>
      <c r="Q650" s="164">
        <v>0</v>
      </c>
      <c r="R650" s="164">
        <f t="shared" si="292"/>
        <v>0</v>
      </c>
      <c r="S650" s="164">
        <v>0</v>
      </c>
      <c r="T650" s="165">
        <f t="shared" si="293"/>
        <v>0</v>
      </c>
      <c r="AR650" s="166" t="s">
        <v>183</v>
      </c>
      <c r="AT650" s="166" t="s">
        <v>178</v>
      </c>
      <c r="AU650" s="166" t="s">
        <v>195</v>
      </c>
      <c r="AY650" s="92" t="s">
        <v>176</v>
      </c>
      <c r="BE650" s="167">
        <f t="shared" si="294"/>
        <v>0</v>
      </c>
      <c r="BF650" s="167">
        <f t="shared" si="295"/>
        <v>0</v>
      </c>
      <c r="BG650" s="167">
        <f t="shared" si="296"/>
        <v>0</v>
      </c>
      <c r="BH650" s="167">
        <f t="shared" si="297"/>
        <v>0</v>
      </c>
      <c r="BI650" s="167">
        <f t="shared" si="298"/>
        <v>0</v>
      </c>
      <c r="BJ650" s="92" t="s">
        <v>15</v>
      </c>
      <c r="BK650" s="167">
        <f t="shared" si="299"/>
        <v>0</v>
      </c>
      <c r="BL650" s="92" t="s">
        <v>183</v>
      </c>
      <c r="BM650" s="166" t="s">
        <v>4782</v>
      </c>
    </row>
    <row r="651" spans="2:65" s="99" customFormat="1" ht="16.5" customHeight="1">
      <c r="B651" s="100"/>
      <c r="C651" s="206" t="s">
        <v>4783</v>
      </c>
      <c r="D651" s="206" t="s">
        <v>178</v>
      </c>
      <c r="E651" s="207" t="s">
        <v>4784</v>
      </c>
      <c r="F651" s="208" t="s">
        <v>4785</v>
      </c>
      <c r="G651" s="209" t="s">
        <v>2707</v>
      </c>
      <c r="H651" s="210">
        <v>0</v>
      </c>
      <c r="I651" s="4"/>
      <c r="J651" s="211">
        <f t="shared" si="290"/>
        <v>0</v>
      </c>
      <c r="K651" s="208" t="s">
        <v>3</v>
      </c>
      <c r="L651" s="100"/>
      <c r="M651" s="212" t="s">
        <v>3</v>
      </c>
      <c r="N651" s="163" t="s">
        <v>42</v>
      </c>
      <c r="P651" s="164">
        <f t="shared" si="291"/>
        <v>0</v>
      </c>
      <c r="Q651" s="164">
        <v>0</v>
      </c>
      <c r="R651" s="164">
        <f t="shared" si="292"/>
        <v>0</v>
      </c>
      <c r="S651" s="164">
        <v>0</v>
      </c>
      <c r="T651" s="165">
        <f t="shared" si="293"/>
        <v>0</v>
      </c>
      <c r="AR651" s="166" t="s">
        <v>183</v>
      </c>
      <c r="AT651" s="166" t="s">
        <v>178</v>
      </c>
      <c r="AU651" s="166" t="s">
        <v>195</v>
      </c>
      <c r="AY651" s="92" t="s">
        <v>176</v>
      </c>
      <c r="BE651" s="167">
        <f t="shared" si="294"/>
        <v>0</v>
      </c>
      <c r="BF651" s="167">
        <f t="shared" si="295"/>
        <v>0</v>
      </c>
      <c r="BG651" s="167">
        <f t="shared" si="296"/>
        <v>0</v>
      </c>
      <c r="BH651" s="167">
        <f t="shared" si="297"/>
        <v>0</v>
      </c>
      <c r="BI651" s="167">
        <f t="shared" si="298"/>
        <v>0</v>
      </c>
      <c r="BJ651" s="92" t="s">
        <v>15</v>
      </c>
      <c r="BK651" s="167">
        <f t="shared" si="299"/>
        <v>0</v>
      </c>
      <c r="BL651" s="92" t="s">
        <v>183</v>
      </c>
      <c r="BM651" s="166" t="s">
        <v>4786</v>
      </c>
    </row>
    <row r="652" spans="2:65" s="99" customFormat="1" ht="16.5" customHeight="1">
      <c r="B652" s="100"/>
      <c r="C652" s="206" t="s">
        <v>4787</v>
      </c>
      <c r="D652" s="206" t="s">
        <v>178</v>
      </c>
      <c r="E652" s="207" t="s">
        <v>4788</v>
      </c>
      <c r="F652" s="208" t="s">
        <v>4789</v>
      </c>
      <c r="G652" s="209" t="s">
        <v>2707</v>
      </c>
      <c r="H652" s="210">
        <v>0</v>
      </c>
      <c r="I652" s="4"/>
      <c r="J652" s="211">
        <f t="shared" si="290"/>
        <v>0</v>
      </c>
      <c r="K652" s="208" t="s">
        <v>3</v>
      </c>
      <c r="L652" s="100"/>
      <c r="M652" s="212" t="s">
        <v>3</v>
      </c>
      <c r="N652" s="163" t="s">
        <v>42</v>
      </c>
      <c r="P652" s="164">
        <f t="shared" si="291"/>
        <v>0</v>
      </c>
      <c r="Q652" s="164">
        <v>0</v>
      </c>
      <c r="R652" s="164">
        <f t="shared" si="292"/>
        <v>0</v>
      </c>
      <c r="S652" s="164">
        <v>0</v>
      </c>
      <c r="T652" s="165">
        <f t="shared" si="293"/>
        <v>0</v>
      </c>
      <c r="AR652" s="166" t="s">
        <v>183</v>
      </c>
      <c r="AT652" s="166" t="s">
        <v>178</v>
      </c>
      <c r="AU652" s="166" t="s">
        <v>195</v>
      </c>
      <c r="AY652" s="92" t="s">
        <v>176</v>
      </c>
      <c r="BE652" s="167">
        <f t="shared" si="294"/>
        <v>0</v>
      </c>
      <c r="BF652" s="167">
        <f t="shared" si="295"/>
        <v>0</v>
      </c>
      <c r="BG652" s="167">
        <f t="shared" si="296"/>
        <v>0</v>
      </c>
      <c r="BH652" s="167">
        <f t="shared" si="297"/>
        <v>0</v>
      </c>
      <c r="BI652" s="167">
        <f t="shared" si="298"/>
        <v>0</v>
      </c>
      <c r="BJ652" s="92" t="s">
        <v>15</v>
      </c>
      <c r="BK652" s="167">
        <f t="shared" si="299"/>
        <v>0</v>
      </c>
      <c r="BL652" s="92" t="s">
        <v>183</v>
      </c>
      <c r="BM652" s="166" t="s">
        <v>4790</v>
      </c>
    </row>
    <row r="653" spans="2:65" s="99" customFormat="1" ht="16.5" customHeight="1">
      <c r="B653" s="100"/>
      <c r="C653" s="206" t="s">
        <v>4791</v>
      </c>
      <c r="D653" s="206" t="s">
        <v>178</v>
      </c>
      <c r="E653" s="207" t="s">
        <v>4792</v>
      </c>
      <c r="F653" s="208" t="s">
        <v>4793</v>
      </c>
      <c r="G653" s="209" t="s">
        <v>2707</v>
      </c>
      <c r="H653" s="210">
        <v>0</v>
      </c>
      <c r="I653" s="4"/>
      <c r="J653" s="211">
        <f t="shared" si="290"/>
        <v>0</v>
      </c>
      <c r="K653" s="208" t="s">
        <v>3</v>
      </c>
      <c r="L653" s="100"/>
      <c r="M653" s="212" t="s">
        <v>3</v>
      </c>
      <c r="N653" s="163" t="s">
        <v>42</v>
      </c>
      <c r="P653" s="164">
        <f t="shared" si="291"/>
        <v>0</v>
      </c>
      <c r="Q653" s="164">
        <v>0</v>
      </c>
      <c r="R653" s="164">
        <f t="shared" si="292"/>
        <v>0</v>
      </c>
      <c r="S653" s="164">
        <v>0</v>
      </c>
      <c r="T653" s="165">
        <f t="shared" si="293"/>
        <v>0</v>
      </c>
      <c r="AR653" s="166" t="s">
        <v>183</v>
      </c>
      <c r="AT653" s="166" t="s">
        <v>178</v>
      </c>
      <c r="AU653" s="166" t="s">
        <v>195</v>
      </c>
      <c r="AY653" s="92" t="s">
        <v>176</v>
      </c>
      <c r="BE653" s="167">
        <f t="shared" si="294"/>
        <v>0</v>
      </c>
      <c r="BF653" s="167">
        <f t="shared" si="295"/>
        <v>0</v>
      </c>
      <c r="BG653" s="167">
        <f t="shared" si="296"/>
        <v>0</v>
      </c>
      <c r="BH653" s="167">
        <f t="shared" si="297"/>
        <v>0</v>
      </c>
      <c r="BI653" s="167">
        <f t="shared" si="298"/>
        <v>0</v>
      </c>
      <c r="BJ653" s="92" t="s">
        <v>15</v>
      </c>
      <c r="BK653" s="167">
        <f t="shared" si="299"/>
        <v>0</v>
      </c>
      <c r="BL653" s="92" t="s">
        <v>183</v>
      </c>
      <c r="BM653" s="166" t="s">
        <v>4794</v>
      </c>
    </row>
    <row r="654" spans="2:65" s="99" customFormat="1" ht="16.5" customHeight="1">
      <c r="B654" s="100"/>
      <c r="C654" s="206" t="s">
        <v>4795</v>
      </c>
      <c r="D654" s="206" t="s">
        <v>178</v>
      </c>
      <c r="E654" s="207" t="s">
        <v>4796</v>
      </c>
      <c r="F654" s="208" t="s">
        <v>4797</v>
      </c>
      <c r="G654" s="209" t="s">
        <v>2707</v>
      </c>
      <c r="H654" s="210">
        <v>1</v>
      </c>
      <c r="I654" s="4"/>
      <c r="J654" s="211">
        <f t="shared" si="290"/>
        <v>0</v>
      </c>
      <c r="K654" s="208" t="s">
        <v>3</v>
      </c>
      <c r="L654" s="100"/>
      <c r="M654" s="212" t="s">
        <v>3</v>
      </c>
      <c r="N654" s="163" t="s">
        <v>42</v>
      </c>
      <c r="P654" s="164">
        <f t="shared" si="291"/>
        <v>0</v>
      </c>
      <c r="Q654" s="164">
        <v>0</v>
      </c>
      <c r="R654" s="164">
        <f t="shared" si="292"/>
        <v>0</v>
      </c>
      <c r="S654" s="164">
        <v>0</v>
      </c>
      <c r="T654" s="165">
        <f t="shared" si="293"/>
        <v>0</v>
      </c>
      <c r="AR654" s="166" t="s">
        <v>183</v>
      </c>
      <c r="AT654" s="166" t="s">
        <v>178</v>
      </c>
      <c r="AU654" s="166" t="s">
        <v>195</v>
      </c>
      <c r="AY654" s="92" t="s">
        <v>176</v>
      </c>
      <c r="BE654" s="167">
        <f t="shared" si="294"/>
        <v>0</v>
      </c>
      <c r="BF654" s="167">
        <f t="shared" si="295"/>
        <v>0</v>
      </c>
      <c r="BG654" s="167">
        <f t="shared" si="296"/>
        <v>0</v>
      </c>
      <c r="BH654" s="167">
        <f t="shared" si="297"/>
        <v>0</v>
      </c>
      <c r="BI654" s="167">
        <f t="shared" si="298"/>
        <v>0</v>
      </c>
      <c r="BJ654" s="92" t="s">
        <v>15</v>
      </c>
      <c r="BK654" s="167">
        <f t="shared" si="299"/>
        <v>0</v>
      </c>
      <c r="BL654" s="92" t="s">
        <v>183</v>
      </c>
      <c r="BM654" s="166" t="s">
        <v>4798</v>
      </c>
    </row>
    <row r="655" spans="2:65" s="99" customFormat="1" ht="16.5" customHeight="1">
      <c r="B655" s="100"/>
      <c r="C655" s="206" t="s">
        <v>4799</v>
      </c>
      <c r="D655" s="206" t="s">
        <v>178</v>
      </c>
      <c r="E655" s="207" t="s">
        <v>4796</v>
      </c>
      <c r="F655" s="208" t="s">
        <v>4797</v>
      </c>
      <c r="G655" s="209" t="s">
        <v>2707</v>
      </c>
      <c r="H655" s="210">
        <v>0</v>
      </c>
      <c r="I655" s="4"/>
      <c r="J655" s="211">
        <f t="shared" si="290"/>
        <v>0</v>
      </c>
      <c r="K655" s="208" t="s">
        <v>3</v>
      </c>
      <c r="L655" s="100"/>
      <c r="M655" s="212" t="s">
        <v>3</v>
      </c>
      <c r="N655" s="163" t="s">
        <v>42</v>
      </c>
      <c r="P655" s="164">
        <f t="shared" si="291"/>
        <v>0</v>
      </c>
      <c r="Q655" s="164">
        <v>0</v>
      </c>
      <c r="R655" s="164">
        <f t="shared" si="292"/>
        <v>0</v>
      </c>
      <c r="S655" s="164">
        <v>0</v>
      </c>
      <c r="T655" s="165">
        <f t="shared" si="293"/>
        <v>0</v>
      </c>
      <c r="AR655" s="166" t="s">
        <v>183</v>
      </c>
      <c r="AT655" s="166" t="s">
        <v>178</v>
      </c>
      <c r="AU655" s="166" t="s">
        <v>195</v>
      </c>
      <c r="AY655" s="92" t="s">
        <v>176</v>
      </c>
      <c r="BE655" s="167">
        <f t="shared" si="294"/>
        <v>0</v>
      </c>
      <c r="BF655" s="167">
        <f t="shared" si="295"/>
        <v>0</v>
      </c>
      <c r="BG655" s="167">
        <f t="shared" si="296"/>
        <v>0</v>
      </c>
      <c r="BH655" s="167">
        <f t="shared" si="297"/>
        <v>0</v>
      </c>
      <c r="BI655" s="167">
        <f t="shared" si="298"/>
        <v>0</v>
      </c>
      <c r="BJ655" s="92" t="s">
        <v>15</v>
      </c>
      <c r="BK655" s="167">
        <f t="shared" si="299"/>
        <v>0</v>
      </c>
      <c r="BL655" s="92" t="s">
        <v>183</v>
      </c>
      <c r="BM655" s="166" t="s">
        <v>4800</v>
      </c>
    </row>
    <row r="656" spans="2:65" s="99" customFormat="1" ht="16.5" customHeight="1">
      <c r="B656" s="100"/>
      <c r="C656" s="206" t="s">
        <v>4801</v>
      </c>
      <c r="D656" s="206" t="s">
        <v>178</v>
      </c>
      <c r="E656" s="207" t="s">
        <v>4802</v>
      </c>
      <c r="F656" s="208" t="s">
        <v>4803</v>
      </c>
      <c r="G656" s="209" t="s">
        <v>2707</v>
      </c>
      <c r="H656" s="210">
        <v>0</v>
      </c>
      <c r="I656" s="4"/>
      <c r="J656" s="211">
        <f t="shared" si="290"/>
        <v>0</v>
      </c>
      <c r="K656" s="208" t="s">
        <v>3</v>
      </c>
      <c r="L656" s="100"/>
      <c r="M656" s="212" t="s">
        <v>3</v>
      </c>
      <c r="N656" s="163" t="s">
        <v>42</v>
      </c>
      <c r="P656" s="164">
        <f t="shared" si="291"/>
        <v>0</v>
      </c>
      <c r="Q656" s="164">
        <v>0</v>
      </c>
      <c r="R656" s="164">
        <f t="shared" si="292"/>
        <v>0</v>
      </c>
      <c r="S656" s="164">
        <v>0</v>
      </c>
      <c r="T656" s="165">
        <f t="shared" si="293"/>
        <v>0</v>
      </c>
      <c r="AR656" s="166" t="s">
        <v>183</v>
      </c>
      <c r="AT656" s="166" t="s">
        <v>178</v>
      </c>
      <c r="AU656" s="166" t="s">
        <v>195</v>
      </c>
      <c r="AY656" s="92" t="s">
        <v>176</v>
      </c>
      <c r="BE656" s="167">
        <f t="shared" si="294"/>
        <v>0</v>
      </c>
      <c r="BF656" s="167">
        <f t="shared" si="295"/>
        <v>0</v>
      </c>
      <c r="BG656" s="167">
        <f t="shared" si="296"/>
        <v>0</v>
      </c>
      <c r="BH656" s="167">
        <f t="shared" si="297"/>
        <v>0</v>
      </c>
      <c r="BI656" s="167">
        <f t="shared" si="298"/>
        <v>0</v>
      </c>
      <c r="BJ656" s="92" t="s">
        <v>15</v>
      </c>
      <c r="BK656" s="167">
        <f t="shared" si="299"/>
        <v>0</v>
      </c>
      <c r="BL656" s="92" t="s">
        <v>183</v>
      </c>
      <c r="BM656" s="166" t="s">
        <v>4804</v>
      </c>
    </row>
    <row r="657" spans="2:65" s="99" customFormat="1" ht="16.5" customHeight="1">
      <c r="B657" s="100"/>
      <c r="C657" s="206" t="s">
        <v>4805</v>
      </c>
      <c r="D657" s="206" t="s">
        <v>178</v>
      </c>
      <c r="E657" s="207" t="s">
        <v>4806</v>
      </c>
      <c r="F657" s="208" t="s">
        <v>4807</v>
      </c>
      <c r="G657" s="209" t="s">
        <v>2707</v>
      </c>
      <c r="H657" s="210">
        <v>0</v>
      </c>
      <c r="I657" s="4"/>
      <c r="J657" s="211">
        <f t="shared" si="290"/>
        <v>0</v>
      </c>
      <c r="K657" s="208" t="s">
        <v>3</v>
      </c>
      <c r="L657" s="100"/>
      <c r="M657" s="212" t="s">
        <v>3</v>
      </c>
      <c r="N657" s="163" t="s">
        <v>42</v>
      </c>
      <c r="P657" s="164">
        <f t="shared" si="291"/>
        <v>0</v>
      </c>
      <c r="Q657" s="164">
        <v>0</v>
      </c>
      <c r="R657" s="164">
        <f t="shared" si="292"/>
        <v>0</v>
      </c>
      <c r="S657" s="164">
        <v>0</v>
      </c>
      <c r="T657" s="165">
        <f t="shared" si="293"/>
        <v>0</v>
      </c>
      <c r="AR657" s="166" t="s">
        <v>183</v>
      </c>
      <c r="AT657" s="166" t="s">
        <v>178</v>
      </c>
      <c r="AU657" s="166" t="s">
        <v>195</v>
      </c>
      <c r="AY657" s="92" t="s">
        <v>176</v>
      </c>
      <c r="BE657" s="167">
        <f t="shared" si="294"/>
        <v>0</v>
      </c>
      <c r="BF657" s="167">
        <f t="shared" si="295"/>
        <v>0</v>
      </c>
      <c r="BG657" s="167">
        <f t="shared" si="296"/>
        <v>0</v>
      </c>
      <c r="BH657" s="167">
        <f t="shared" si="297"/>
        <v>0</v>
      </c>
      <c r="BI657" s="167">
        <f t="shared" si="298"/>
        <v>0</v>
      </c>
      <c r="BJ657" s="92" t="s">
        <v>15</v>
      </c>
      <c r="BK657" s="167">
        <f t="shared" si="299"/>
        <v>0</v>
      </c>
      <c r="BL657" s="92" t="s">
        <v>183</v>
      </c>
      <c r="BM657" s="166" t="s">
        <v>4808</v>
      </c>
    </row>
    <row r="658" spans="2:65" s="99" customFormat="1" ht="16.5" customHeight="1">
      <c r="B658" s="100"/>
      <c r="C658" s="206" t="s">
        <v>4809</v>
      </c>
      <c r="D658" s="206" t="s">
        <v>178</v>
      </c>
      <c r="E658" s="207" t="s">
        <v>4810</v>
      </c>
      <c r="F658" s="208" t="s">
        <v>4811</v>
      </c>
      <c r="G658" s="209" t="s">
        <v>2707</v>
      </c>
      <c r="H658" s="210">
        <v>0</v>
      </c>
      <c r="I658" s="4"/>
      <c r="J658" s="211">
        <f t="shared" si="290"/>
        <v>0</v>
      </c>
      <c r="K658" s="208" t="s">
        <v>3</v>
      </c>
      <c r="L658" s="100"/>
      <c r="M658" s="212" t="s">
        <v>3</v>
      </c>
      <c r="N658" s="163" t="s">
        <v>42</v>
      </c>
      <c r="P658" s="164">
        <f t="shared" si="291"/>
        <v>0</v>
      </c>
      <c r="Q658" s="164">
        <v>0</v>
      </c>
      <c r="R658" s="164">
        <f t="shared" si="292"/>
        <v>0</v>
      </c>
      <c r="S658" s="164">
        <v>0</v>
      </c>
      <c r="T658" s="165">
        <f t="shared" si="293"/>
        <v>0</v>
      </c>
      <c r="AR658" s="166" t="s">
        <v>183</v>
      </c>
      <c r="AT658" s="166" t="s">
        <v>178</v>
      </c>
      <c r="AU658" s="166" t="s">
        <v>195</v>
      </c>
      <c r="AY658" s="92" t="s">
        <v>176</v>
      </c>
      <c r="BE658" s="167">
        <f t="shared" si="294"/>
        <v>0</v>
      </c>
      <c r="BF658" s="167">
        <f t="shared" si="295"/>
        <v>0</v>
      </c>
      <c r="BG658" s="167">
        <f t="shared" si="296"/>
        <v>0</v>
      </c>
      <c r="BH658" s="167">
        <f t="shared" si="297"/>
        <v>0</v>
      </c>
      <c r="BI658" s="167">
        <f t="shared" si="298"/>
        <v>0</v>
      </c>
      <c r="BJ658" s="92" t="s">
        <v>15</v>
      </c>
      <c r="BK658" s="167">
        <f t="shared" si="299"/>
        <v>0</v>
      </c>
      <c r="BL658" s="92" t="s">
        <v>183</v>
      </c>
      <c r="BM658" s="166" t="s">
        <v>4812</v>
      </c>
    </row>
    <row r="659" spans="2:65" s="99" customFormat="1" ht="21.75" customHeight="1">
      <c r="B659" s="100"/>
      <c r="C659" s="206" t="s">
        <v>4813</v>
      </c>
      <c r="D659" s="206" t="s">
        <v>178</v>
      </c>
      <c r="E659" s="207" t="s">
        <v>4814</v>
      </c>
      <c r="F659" s="208" t="s">
        <v>4815</v>
      </c>
      <c r="G659" s="209" t="s">
        <v>2707</v>
      </c>
      <c r="H659" s="210">
        <v>0</v>
      </c>
      <c r="I659" s="4"/>
      <c r="J659" s="211">
        <f t="shared" si="290"/>
        <v>0</v>
      </c>
      <c r="K659" s="208" t="s">
        <v>3</v>
      </c>
      <c r="L659" s="100"/>
      <c r="M659" s="212" t="s">
        <v>3</v>
      </c>
      <c r="N659" s="163" t="s">
        <v>42</v>
      </c>
      <c r="P659" s="164">
        <f t="shared" si="291"/>
        <v>0</v>
      </c>
      <c r="Q659" s="164">
        <v>0</v>
      </c>
      <c r="R659" s="164">
        <f t="shared" si="292"/>
        <v>0</v>
      </c>
      <c r="S659" s="164">
        <v>0</v>
      </c>
      <c r="T659" s="165">
        <f t="shared" si="293"/>
        <v>0</v>
      </c>
      <c r="AR659" s="166" t="s">
        <v>183</v>
      </c>
      <c r="AT659" s="166" t="s">
        <v>178</v>
      </c>
      <c r="AU659" s="166" t="s">
        <v>195</v>
      </c>
      <c r="AY659" s="92" t="s">
        <v>176</v>
      </c>
      <c r="BE659" s="167">
        <f t="shared" si="294"/>
        <v>0</v>
      </c>
      <c r="BF659" s="167">
        <f t="shared" si="295"/>
        <v>0</v>
      </c>
      <c r="BG659" s="167">
        <f t="shared" si="296"/>
        <v>0</v>
      </c>
      <c r="BH659" s="167">
        <f t="shared" si="297"/>
        <v>0</v>
      </c>
      <c r="BI659" s="167">
        <f t="shared" si="298"/>
        <v>0</v>
      </c>
      <c r="BJ659" s="92" t="s">
        <v>15</v>
      </c>
      <c r="BK659" s="167">
        <f t="shared" si="299"/>
        <v>0</v>
      </c>
      <c r="BL659" s="92" t="s">
        <v>183</v>
      </c>
      <c r="BM659" s="166" t="s">
        <v>4816</v>
      </c>
    </row>
    <row r="660" spans="2:63" s="151" customFormat="1" ht="20.85" customHeight="1">
      <c r="B660" s="152"/>
      <c r="D660" s="153" t="s">
        <v>70</v>
      </c>
      <c r="E660" s="161" t="s">
        <v>688</v>
      </c>
      <c r="F660" s="161" t="s">
        <v>3728</v>
      </c>
      <c r="I660" s="3"/>
      <c r="J660" s="162">
        <f>BK660</f>
        <v>0</v>
      </c>
      <c r="L660" s="152"/>
      <c r="M660" s="156"/>
      <c r="P660" s="157">
        <f>SUM(P661:P682)</f>
        <v>0</v>
      </c>
      <c r="R660" s="157">
        <f>SUM(R661:R682)</f>
        <v>0</v>
      </c>
      <c r="T660" s="158">
        <f>SUM(T661:T682)</f>
        <v>0</v>
      </c>
      <c r="AR660" s="153" t="s">
        <v>15</v>
      </c>
      <c r="AT660" s="159" t="s">
        <v>70</v>
      </c>
      <c r="AU660" s="159" t="s">
        <v>79</v>
      </c>
      <c r="AY660" s="153" t="s">
        <v>176</v>
      </c>
      <c r="BK660" s="160">
        <f>SUM(BK661:BK682)</f>
        <v>0</v>
      </c>
    </row>
    <row r="661" spans="2:65" s="99" customFormat="1" ht="16.5" customHeight="1">
      <c r="B661" s="100"/>
      <c r="C661" s="206" t="s">
        <v>4817</v>
      </c>
      <c r="D661" s="206" t="s">
        <v>178</v>
      </c>
      <c r="E661" s="207" t="s">
        <v>4818</v>
      </c>
      <c r="F661" s="208" t="s">
        <v>4819</v>
      </c>
      <c r="G661" s="209" t="s">
        <v>2707</v>
      </c>
      <c r="H661" s="210">
        <v>0</v>
      </c>
      <c r="I661" s="4"/>
      <c r="J661" s="211">
        <f aca="true" t="shared" si="300" ref="J661:J682">ROUND(I661*H661,2)</f>
        <v>0</v>
      </c>
      <c r="K661" s="208" t="s">
        <v>3</v>
      </c>
      <c r="L661" s="100"/>
      <c r="M661" s="212" t="s">
        <v>3</v>
      </c>
      <c r="N661" s="163" t="s">
        <v>42</v>
      </c>
      <c r="P661" s="164">
        <f aca="true" t="shared" si="301" ref="P661:P682">O661*H661</f>
        <v>0</v>
      </c>
      <c r="Q661" s="164">
        <v>0</v>
      </c>
      <c r="R661" s="164">
        <f aca="true" t="shared" si="302" ref="R661:R682">Q661*H661</f>
        <v>0</v>
      </c>
      <c r="S661" s="164">
        <v>0</v>
      </c>
      <c r="T661" s="165">
        <f aca="true" t="shared" si="303" ref="T661:T682">S661*H661</f>
        <v>0</v>
      </c>
      <c r="AR661" s="166" t="s">
        <v>183</v>
      </c>
      <c r="AT661" s="166" t="s">
        <v>178</v>
      </c>
      <c r="AU661" s="166" t="s">
        <v>195</v>
      </c>
      <c r="AY661" s="92" t="s">
        <v>176</v>
      </c>
      <c r="BE661" s="167">
        <f aca="true" t="shared" si="304" ref="BE661:BE682">IF(N661="základní",J661,0)</f>
        <v>0</v>
      </c>
      <c r="BF661" s="167">
        <f aca="true" t="shared" si="305" ref="BF661:BF682">IF(N661="snížená",J661,0)</f>
        <v>0</v>
      </c>
      <c r="BG661" s="167">
        <f aca="true" t="shared" si="306" ref="BG661:BG682">IF(N661="zákl. přenesená",J661,0)</f>
        <v>0</v>
      </c>
      <c r="BH661" s="167">
        <f aca="true" t="shared" si="307" ref="BH661:BH682">IF(N661="sníž. přenesená",J661,0)</f>
        <v>0</v>
      </c>
      <c r="BI661" s="167">
        <f aca="true" t="shared" si="308" ref="BI661:BI682">IF(N661="nulová",J661,0)</f>
        <v>0</v>
      </c>
      <c r="BJ661" s="92" t="s">
        <v>15</v>
      </c>
      <c r="BK661" s="167">
        <f aca="true" t="shared" si="309" ref="BK661:BK682">ROUND(I661*H661,2)</f>
        <v>0</v>
      </c>
      <c r="BL661" s="92" t="s">
        <v>183</v>
      </c>
      <c r="BM661" s="166" t="s">
        <v>4820</v>
      </c>
    </row>
    <row r="662" spans="2:65" s="99" customFormat="1" ht="16.5" customHeight="1">
      <c r="B662" s="100"/>
      <c r="C662" s="206" t="s">
        <v>4821</v>
      </c>
      <c r="D662" s="206" t="s">
        <v>178</v>
      </c>
      <c r="E662" s="207" t="s">
        <v>4822</v>
      </c>
      <c r="F662" s="208" t="s">
        <v>4729</v>
      </c>
      <c r="G662" s="209" t="s">
        <v>2707</v>
      </c>
      <c r="H662" s="210">
        <v>0</v>
      </c>
      <c r="I662" s="4"/>
      <c r="J662" s="211">
        <f t="shared" si="300"/>
        <v>0</v>
      </c>
      <c r="K662" s="208" t="s">
        <v>3</v>
      </c>
      <c r="L662" s="100"/>
      <c r="M662" s="212" t="s">
        <v>3</v>
      </c>
      <c r="N662" s="163" t="s">
        <v>42</v>
      </c>
      <c r="P662" s="164">
        <f t="shared" si="301"/>
        <v>0</v>
      </c>
      <c r="Q662" s="164">
        <v>0</v>
      </c>
      <c r="R662" s="164">
        <f t="shared" si="302"/>
        <v>0</v>
      </c>
      <c r="S662" s="164">
        <v>0</v>
      </c>
      <c r="T662" s="165">
        <f t="shared" si="303"/>
        <v>0</v>
      </c>
      <c r="AR662" s="166" t="s">
        <v>183</v>
      </c>
      <c r="AT662" s="166" t="s">
        <v>178</v>
      </c>
      <c r="AU662" s="166" t="s">
        <v>195</v>
      </c>
      <c r="AY662" s="92" t="s">
        <v>176</v>
      </c>
      <c r="BE662" s="167">
        <f t="shared" si="304"/>
        <v>0</v>
      </c>
      <c r="BF662" s="167">
        <f t="shared" si="305"/>
        <v>0</v>
      </c>
      <c r="BG662" s="167">
        <f t="shared" si="306"/>
        <v>0</v>
      </c>
      <c r="BH662" s="167">
        <f t="shared" si="307"/>
        <v>0</v>
      </c>
      <c r="BI662" s="167">
        <f t="shared" si="308"/>
        <v>0</v>
      </c>
      <c r="BJ662" s="92" t="s">
        <v>15</v>
      </c>
      <c r="BK662" s="167">
        <f t="shared" si="309"/>
        <v>0</v>
      </c>
      <c r="BL662" s="92" t="s">
        <v>183</v>
      </c>
      <c r="BM662" s="166" t="s">
        <v>4823</v>
      </c>
    </row>
    <row r="663" spans="2:65" s="99" customFormat="1" ht="16.5" customHeight="1">
      <c r="B663" s="100"/>
      <c r="C663" s="206" t="s">
        <v>4824</v>
      </c>
      <c r="D663" s="206" t="s">
        <v>178</v>
      </c>
      <c r="E663" s="207" t="s">
        <v>4825</v>
      </c>
      <c r="F663" s="208" t="s">
        <v>4826</v>
      </c>
      <c r="G663" s="209" t="s">
        <v>2707</v>
      </c>
      <c r="H663" s="210">
        <v>0</v>
      </c>
      <c r="I663" s="4"/>
      <c r="J663" s="211">
        <f t="shared" si="300"/>
        <v>0</v>
      </c>
      <c r="K663" s="208" t="s">
        <v>3</v>
      </c>
      <c r="L663" s="100"/>
      <c r="M663" s="212" t="s">
        <v>3</v>
      </c>
      <c r="N663" s="163" t="s">
        <v>42</v>
      </c>
      <c r="P663" s="164">
        <f t="shared" si="301"/>
        <v>0</v>
      </c>
      <c r="Q663" s="164">
        <v>0</v>
      </c>
      <c r="R663" s="164">
        <f t="shared" si="302"/>
        <v>0</v>
      </c>
      <c r="S663" s="164">
        <v>0</v>
      </c>
      <c r="T663" s="165">
        <f t="shared" si="303"/>
        <v>0</v>
      </c>
      <c r="AR663" s="166" t="s">
        <v>183</v>
      </c>
      <c r="AT663" s="166" t="s">
        <v>178</v>
      </c>
      <c r="AU663" s="166" t="s">
        <v>195</v>
      </c>
      <c r="AY663" s="92" t="s">
        <v>176</v>
      </c>
      <c r="BE663" s="167">
        <f t="shared" si="304"/>
        <v>0</v>
      </c>
      <c r="BF663" s="167">
        <f t="shared" si="305"/>
        <v>0</v>
      </c>
      <c r="BG663" s="167">
        <f t="shared" si="306"/>
        <v>0</v>
      </c>
      <c r="BH663" s="167">
        <f t="shared" si="307"/>
        <v>0</v>
      </c>
      <c r="BI663" s="167">
        <f t="shared" si="308"/>
        <v>0</v>
      </c>
      <c r="BJ663" s="92" t="s">
        <v>15</v>
      </c>
      <c r="BK663" s="167">
        <f t="shared" si="309"/>
        <v>0</v>
      </c>
      <c r="BL663" s="92" t="s">
        <v>183</v>
      </c>
      <c r="BM663" s="166" t="s">
        <v>4827</v>
      </c>
    </row>
    <row r="664" spans="2:65" s="99" customFormat="1" ht="16.5" customHeight="1">
      <c r="B664" s="100"/>
      <c r="C664" s="206" t="s">
        <v>4828</v>
      </c>
      <c r="D664" s="206" t="s">
        <v>178</v>
      </c>
      <c r="E664" s="207" t="s">
        <v>4829</v>
      </c>
      <c r="F664" s="208" t="s">
        <v>4737</v>
      </c>
      <c r="G664" s="209" t="s">
        <v>2707</v>
      </c>
      <c r="H664" s="210">
        <v>0</v>
      </c>
      <c r="I664" s="4"/>
      <c r="J664" s="211">
        <f t="shared" si="300"/>
        <v>0</v>
      </c>
      <c r="K664" s="208" t="s">
        <v>3</v>
      </c>
      <c r="L664" s="100"/>
      <c r="M664" s="212" t="s">
        <v>3</v>
      </c>
      <c r="N664" s="163" t="s">
        <v>42</v>
      </c>
      <c r="P664" s="164">
        <f t="shared" si="301"/>
        <v>0</v>
      </c>
      <c r="Q664" s="164">
        <v>0</v>
      </c>
      <c r="R664" s="164">
        <f t="shared" si="302"/>
        <v>0</v>
      </c>
      <c r="S664" s="164">
        <v>0</v>
      </c>
      <c r="T664" s="165">
        <f t="shared" si="303"/>
        <v>0</v>
      </c>
      <c r="AR664" s="166" t="s">
        <v>183</v>
      </c>
      <c r="AT664" s="166" t="s">
        <v>178</v>
      </c>
      <c r="AU664" s="166" t="s">
        <v>195</v>
      </c>
      <c r="AY664" s="92" t="s">
        <v>176</v>
      </c>
      <c r="BE664" s="167">
        <f t="shared" si="304"/>
        <v>0</v>
      </c>
      <c r="BF664" s="167">
        <f t="shared" si="305"/>
        <v>0</v>
      </c>
      <c r="BG664" s="167">
        <f t="shared" si="306"/>
        <v>0</v>
      </c>
      <c r="BH664" s="167">
        <f t="shared" si="307"/>
        <v>0</v>
      </c>
      <c r="BI664" s="167">
        <f t="shared" si="308"/>
        <v>0</v>
      </c>
      <c r="BJ664" s="92" t="s">
        <v>15</v>
      </c>
      <c r="BK664" s="167">
        <f t="shared" si="309"/>
        <v>0</v>
      </c>
      <c r="BL664" s="92" t="s">
        <v>183</v>
      </c>
      <c r="BM664" s="166" t="s">
        <v>4830</v>
      </c>
    </row>
    <row r="665" spans="2:65" s="99" customFormat="1" ht="16.5" customHeight="1">
      <c r="B665" s="100"/>
      <c r="C665" s="206" t="s">
        <v>4831</v>
      </c>
      <c r="D665" s="206" t="s">
        <v>178</v>
      </c>
      <c r="E665" s="207" t="s">
        <v>4832</v>
      </c>
      <c r="F665" s="208" t="s">
        <v>4741</v>
      </c>
      <c r="G665" s="209" t="s">
        <v>2707</v>
      </c>
      <c r="H665" s="210">
        <v>0</v>
      </c>
      <c r="I665" s="4"/>
      <c r="J665" s="211">
        <f t="shared" si="300"/>
        <v>0</v>
      </c>
      <c r="K665" s="208" t="s">
        <v>3</v>
      </c>
      <c r="L665" s="100"/>
      <c r="M665" s="212" t="s">
        <v>3</v>
      </c>
      <c r="N665" s="163" t="s">
        <v>42</v>
      </c>
      <c r="P665" s="164">
        <f t="shared" si="301"/>
        <v>0</v>
      </c>
      <c r="Q665" s="164">
        <v>0</v>
      </c>
      <c r="R665" s="164">
        <f t="shared" si="302"/>
        <v>0</v>
      </c>
      <c r="S665" s="164">
        <v>0</v>
      </c>
      <c r="T665" s="165">
        <f t="shared" si="303"/>
        <v>0</v>
      </c>
      <c r="AR665" s="166" t="s">
        <v>183</v>
      </c>
      <c r="AT665" s="166" t="s">
        <v>178</v>
      </c>
      <c r="AU665" s="166" t="s">
        <v>195</v>
      </c>
      <c r="AY665" s="92" t="s">
        <v>176</v>
      </c>
      <c r="BE665" s="167">
        <f t="shared" si="304"/>
        <v>0</v>
      </c>
      <c r="BF665" s="167">
        <f t="shared" si="305"/>
        <v>0</v>
      </c>
      <c r="BG665" s="167">
        <f t="shared" si="306"/>
        <v>0</v>
      </c>
      <c r="BH665" s="167">
        <f t="shared" si="307"/>
        <v>0</v>
      </c>
      <c r="BI665" s="167">
        <f t="shared" si="308"/>
        <v>0</v>
      </c>
      <c r="BJ665" s="92" t="s">
        <v>15</v>
      </c>
      <c r="BK665" s="167">
        <f t="shared" si="309"/>
        <v>0</v>
      </c>
      <c r="BL665" s="92" t="s">
        <v>183</v>
      </c>
      <c r="BM665" s="166" t="s">
        <v>4833</v>
      </c>
    </row>
    <row r="666" spans="2:65" s="99" customFormat="1" ht="16.5" customHeight="1">
      <c r="B666" s="100"/>
      <c r="C666" s="206" t="s">
        <v>4834</v>
      </c>
      <c r="D666" s="206" t="s">
        <v>178</v>
      </c>
      <c r="E666" s="207" t="s">
        <v>4835</v>
      </c>
      <c r="F666" s="208" t="s">
        <v>4836</v>
      </c>
      <c r="G666" s="209" t="s">
        <v>2707</v>
      </c>
      <c r="H666" s="210">
        <v>0</v>
      </c>
      <c r="I666" s="4"/>
      <c r="J666" s="211">
        <f t="shared" si="300"/>
        <v>0</v>
      </c>
      <c r="K666" s="208" t="s">
        <v>3</v>
      </c>
      <c r="L666" s="100"/>
      <c r="M666" s="212" t="s">
        <v>3</v>
      </c>
      <c r="N666" s="163" t="s">
        <v>42</v>
      </c>
      <c r="P666" s="164">
        <f t="shared" si="301"/>
        <v>0</v>
      </c>
      <c r="Q666" s="164">
        <v>0</v>
      </c>
      <c r="R666" s="164">
        <f t="shared" si="302"/>
        <v>0</v>
      </c>
      <c r="S666" s="164">
        <v>0</v>
      </c>
      <c r="T666" s="165">
        <f t="shared" si="303"/>
        <v>0</v>
      </c>
      <c r="AR666" s="166" t="s">
        <v>183</v>
      </c>
      <c r="AT666" s="166" t="s">
        <v>178</v>
      </c>
      <c r="AU666" s="166" t="s">
        <v>195</v>
      </c>
      <c r="AY666" s="92" t="s">
        <v>176</v>
      </c>
      <c r="BE666" s="167">
        <f t="shared" si="304"/>
        <v>0</v>
      </c>
      <c r="BF666" s="167">
        <f t="shared" si="305"/>
        <v>0</v>
      </c>
      <c r="BG666" s="167">
        <f t="shared" si="306"/>
        <v>0</v>
      </c>
      <c r="BH666" s="167">
        <f t="shared" si="307"/>
        <v>0</v>
      </c>
      <c r="BI666" s="167">
        <f t="shared" si="308"/>
        <v>0</v>
      </c>
      <c r="BJ666" s="92" t="s">
        <v>15</v>
      </c>
      <c r="BK666" s="167">
        <f t="shared" si="309"/>
        <v>0</v>
      </c>
      <c r="BL666" s="92" t="s">
        <v>183</v>
      </c>
      <c r="BM666" s="166" t="s">
        <v>4837</v>
      </c>
    </row>
    <row r="667" spans="2:65" s="99" customFormat="1" ht="16.5" customHeight="1">
      <c r="B667" s="100"/>
      <c r="C667" s="206" t="s">
        <v>4838</v>
      </c>
      <c r="D667" s="206" t="s">
        <v>178</v>
      </c>
      <c r="E667" s="207" t="s">
        <v>4839</v>
      </c>
      <c r="F667" s="208" t="s">
        <v>4761</v>
      </c>
      <c r="G667" s="209" t="s">
        <v>2707</v>
      </c>
      <c r="H667" s="210">
        <v>0</v>
      </c>
      <c r="I667" s="4"/>
      <c r="J667" s="211">
        <f t="shared" si="300"/>
        <v>0</v>
      </c>
      <c r="K667" s="208" t="s">
        <v>3</v>
      </c>
      <c r="L667" s="100"/>
      <c r="M667" s="212" t="s">
        <v>3</v>
      </c>
      <c r="N667" s="163" t="s">
        <v>42</v>
      </c>
      <c r="P667" s="164">
        <f t="shared" si="301"/>
        <v>0</v>
      </c>
      <c r="Q667" s="164">
        <v>0</v>
      </c>
      <c r="R667" s="164">
        <f t="shared" si="302"/>
        <v>0</v>
      </c>
      <c r="S667" s="164">
        <v>0</v>
      </c>
      <c r="T667" s="165">
        <f t="shared" si="303"/>
        <v>0</v>
      </c>
      <c r="AR667" s="166" t="s">
        <v>183</v>
      </c>
      <c r="AT667" s="166" t="s">
        <v>178</v>
      </c>
      <c r="AU667" s="166" t="s">
        <v>195</v>
      </c>
      <c r="AY667" s="92" t="s">
        <v>176</v>
      </c>
      <c r="BE667" s="167">
        <f t="shared" si="304"/>
        <v>0</v>
      </c>
      <c r="BF667" s="167">
        <f t="shared" si="305"/>
        <v>0</v>
      </c>
      <c r="BG667" s="167">
        <f t="shared" si="306"/>
        <v>0</v>
      </c>
      <c r="BH667" s="167">
        <f t="shared" si="307"/>
        <v>0</v>
      </c>
      <c r="BI667" s="167">
        <f t="shared" si="308"/>
        <v>0</v>
      </c>
      <c r="BJ667" s="92" t="s">
        <v>15</v>
      </c>
      <c r="BK667" s="167">
        <f t="shared" si="309"/>
        <v>0</v>
      </c>
      <c r="BL667" s="92" t="s">
        <v>183</v>
      </c>
      <c r="BM667" s="166" t="s">
        <v>4840</v>
      </c>
    </row>
    <row r="668" spans="2:65" s="99" customFormat="1" ht="16.5" customHeight="1">
      <c r="B668" s="100"/>
      <c r="C668" s="206" t="s">
        <v>4841</v>
      </c>
      <c r="D668" s="206" t="s">
        <v>178</v>
      </c>
      <c r="E668" s="207" t="s">
        <v>4842</v>
      </c>
      <c r="F668" s="208" t="s">
        <v>4765</v>
      </c>
      <c r="G668" s="209" t="s">
        <v>2707</v>
      </c>
      <c r="H668" s="210">
        <v>1</v>
      </c>
      <c r="I668" s="4"/>
      <c r="J668" s="211">
        <f t="shared" si="300"/>
        <v>0</v>
      </c>
      <c r="K668" s="208" t="s">
        <v>3</v>
      </c>
      <c r="L668" s="100"/>
      <c r="M668" s="212" t="s">
        <v>3</v>
      </c>
      <c r="N668" s="163" t="s">
        <v>42</v>
      </c>
      <c r="P668" s="164">
        <f t="shared" si="301"/>
        <v>0</v>
      </c>
      <c r="Q668" s="164">
        <v>0</v>
      </c>
      <c r="R668" s="164">
        <f t="shared" si="302"/>
        <v>0</v>
      </c>
      <c r="S668" s="164">
        <v>0</v>
      </c>
      <c r="T668" s="165">
        <f t="shared" si="303"/>
        <v>0</v>
      </c>
      <c r="AR668" s="166" t="s">
        <v>183</v>
      </c>
      <c r="AT668" s="166" t="s">
        <v>178</v>
      </c>
      <c r="AU668" s="166" t="s">
        <v>195</v>
      </c>
      <c r="AY668" s="92" t="s">
        <v>176</v>
      </c>
      <c r="BE668" s="167">
        <f t="shared" si="304"/>
        <v>0</v>
      </c>
      <c r="BF668" s="167">
        <f t="shared" si="305"/>
        <v>0</v>
      </c>
      <c r="BG668" s="167">
        <f t="shared" si="306"/>
        <v>0</v>
      </c>
      <c r="BH668" s="167">
        <f t="shared" si="307"/>
        <v>0</v>
      </c>
      <c r="BI668" s="167">
        <f t="shared" si="308"/>
        <v>0</v>
      </c>
      <c r="BJ668" s="92" t="s">
        <v>15</v>
      </c>
      <c r="BK668" s="167">
        <f t="shared" si="309"/>
        <v>0</v>
      </c>
      <c r="BL668" s="92" t="s">
        <v>183</v>
      </c>
      <c r="BM668" s="166" t="s">
        <v>4843</v>
      </c>
    </row>
    <row r="669" spans="2:65" s="99" customFormat="1" ht="16.5" customHeight="1">
      <c r="B669" s="100"/>
      <c r="C669" s="206" t="s">
        <v>4844</v>
      </c>
      <c r="D669" s="206" t="s">
        <v>178</v>
      </c>
      <c r="E669" s="207" t="s">
        <v>4842</v>
      </c>
      <c r="F669" s="208" t="s">
        <v>4765</v>
      </c>
      <c r="G669" s="209" t="s">
        <v>2707</v>
      </c>
      <c r="H669" s="210">
        <v>0</v>
      </c>
      <c r="I669" s="4"/>
      <c r="J669" s="211">
        <f t="shared" si="300"/>
        <v>0</v>
      </c>
      <c r="K669" s="208" t="s">
        <v>3</v>
      </c>
      <c r="L669" s="100"/>
      <c r="M669" s="212" t="s">
        <v>3</v>
      </c>
      <c r="N669" s="163" t="s">
        <v>42</v>
      </c>
      <c r="P669" s="164">
        <f t="shared" si="301"/>
        <v>0</v>
      </c>
      <c r="Q669" s="164">
        <v>0</v>
      </c>
      <c r="R669" s="164">
        <f t="shared" si="302"/>
        <v>0</v>
      </c>
      <c r="S669" s="164">
        <v>0</v>
      </c>
      <c r="T669" s="165">
        <f t="shared" si="303"/>
        <v>0</v>
      </c>
      <c r="AR669" s="166" t="s">
        <v>183</v>
      </c>
      <c r="AT669" s="166" t="s">
        <v>178</v>
      </c>
      <c r="AU669" s="166" t="s">
        <v>195</v>
      </c>
      <c r="AY669" s="92" t="s">
        <v>176</v>
      </c>
      <c r="BE669" s="167">
        <f t="shared" si="304"/>
        <v>0</v>
      </c>
      <c r="BF669" s="167">
        <f t="shared" si="305"/>
        <v>0</v>
      </c>
      <c r="BG669" s="167">
        <f t="shared" si="306"/>
        <v>0</v>
      </c>
      <c r="BH669" s="167">
        <f t="shared" si="307"/>
        <v>0</v>
      </c>
      <c r="BI669" s="167">
        <f t="shared" si="308"/>
        <v>0</v>
      </c>
      <c r="BJ669" s="92" t="s">
        <v>15</v>
      </c>
      <c r="BK669" s="167">
        <f t="shared" si="309"/>
        <v>0</v>
      </c>
      <c r="BL669" s="92" t="s">
        <v>183</v>
      </c>
      <c r="BM669" s="166" t="s">
        <v>4845</v>
      </c>
    </row>
    <row r="670" spans="2:65" s="99" customFormat="1" ht="16.5" customHeight="1">
      <c r="B670" s="100"/>
      <c r="C670" s="206" t="s">
        <v>4846</v>
      </c>
      <c r="D670" s="206" t="s">
        <v>178</v>
      </c>
      <c r="E670" s="207" t="s">
        <v>4847</v>
      </c>
      <c r="F670" s="208" t="s">
        <v>4771</v>
      </c>
      <c r="G670" s="209" t="s">
        <v>2707</v>
      </c>
      <c r="H670" s="210">
        <v>1</v>
      </c>
      <c r="I670" s="4"/>
      <c r="J670" s="211">
        <f t="shared" si="300"/>
        <v>0</v>
      </c>
      <c r="K670" s="208" t="s">
        <v>3</v>
      </c>
      <c r="L670" s="100"/>
      <c r="M670" s="212" t="s">
        <v>3</v>
      </c>
      <c r="N670" s="163" t="s">
        <v>42</v>
      </c>
      <c r="P670" s="164">
        <f t="shared" si="301"/>
        <v>0</v>
      </c>
      <c r="Q670" s="164">
        <v>0</v>
      </c>
      <c r="R670" s="164">
        <f t="shared" si="302"/>
        <v>0</v>
      </c>
      <c r="S670" s="164">
        <v>0</v>
      </c>
      <c r="T670" s="165">
        <f t="shared" si="303"/>
        <v>0</v>
      </c>
      <c r="AR670" s="166" t="s">
        <v>183</v>
      </c>
      <c r="AT670" s="166" t="s">
        <v>178</v>
      </c>
      <c r="AU670" s="166" t="s">
        <v>195</v>
      </c>
      <c r="AY670" s="92" t="s">
        <v>176</v>
      </c>
      <c r="BE670" s="167">
        <f t="shared" si="304"/>
        <v>0</v>
      </c>
      <c r="BF670" s="167">
        <f t="shared" si="305"/>
        <v>0</v>
      </c>
      <c r="BG670" s="167">
        <f t="shared" si="306"/>
        <v>0</v>
      </c>
      <c r="BH670" s="167">
        <f t="shared" si="307"/>
        <v>0</v>
      </c>
      <c r="BI670" s="167">
        <f t="shared" si="308"/>
        <v>0</v>
      </c>
      <c r="BJ670" s="92" t="s">
        <v>15</v>
      </c>
      <c r="BK670" s="167">
        <f t="shared" si="309"/>
        <v>0</v>
      </c>
      <c r="BL670" s="92" t="s">
        <v>183</v>
      </c>
      <c r="BM670" s="166" t="s">
        <v>4848</v>
      </c>
    </row>
    <row r="671" spans="2:65" s="99" customFormat="1" ht="16.5" customHeight="1">
      <c r="B671" s="100"/>
      <c r="C671" s="206" t="s">
        <v>4849</v>
      </c>
      <c r="D671" s="206" t="s">
        <v>178</v>
      </c>
      <c r="E671" s="207" t="s">
        <v>4847</v>
      </c>
      <c r="F671" s="208" t="s">
        <v>4771</v>
      </c>
      <c r="G671" s="209" t="s">
        <v>2707</v>
      </c>
      <c r="H671" s="210">
        <v>0</v>
      </c>
      <c r="I671" s="4"/>
      <c r="J671" s="211">
        <f t="shared" si="300"/>
        <v>0</v>
      </c>
      <c r="K671" s="208" t="s">
        <v>3</v>
      </c>
      <c r="L671" s="100"/>
      <c r="M671" s="212" t="s">
        <v>3</v>
      </c>
      <c r="N671" s="163" t="s">
        <v>42</v>
      </c>
      <c r="P671" s="164">
        <f t="shared" si="301"/>
        <v>0</v>
      </c>
      <c r="Q671" s="164">
        <v>0</v>
      </c>
      <c r="R671" s="164">
        <f t="shared" si="302"/>
        <v>0</v>
      </c>
      <c r="S671" s="164">
        <v>0</v>
      </c>
      <c r="T671" s="165">
        <f t="shared" si="303"/>
        <v>0</v>
      </c>
      <c r="AR671" s="166" t="s">
        <v>183</v>
      </c>
      <c r="AT671" s="166" t="s">
        <v>178</v>
      </c>
      <c r="AU671" s="166" t="s">
        <v>195</v>
      </c>
      <c r="AY671" s="92" t="s">
        <v>176</v>
      </c>
      <c r="BE671" s="167">
        <f t="shared" si="304"/>
        <v>0</v>
      </c>
      <c r="BF671" s="167">
        <f t="shared" si="305"/>
        <v>0</v>
      </c>
      <c r="BG671" s="167">
        <f t="shared" si="306"/>
        <v>0</v>
      </c>
      <c r="BH671" s="167">
        <f t="shared" si="307"/>
        <v>0</v>
      </c>
      <c r="BI671" s="167">
        <f t="shared" si="308"/>
        <v>0</v>
      </c>
      <c r="BJ671" s="92" t="s">
        <v>15</v>
      </c>
      <c r="BK671" s="167">
        <f t="shared" si="309"/>
        <v>0</v>
      </c>
      <c r="BL671" s="92" t="s">
        <v>183</v>
      </c>
      <c r="BM671" s="166" t="s">
        <v>4850</v>
      </c>
    </row>
    <row r="672" spans="2:65" s="99" customFormat="1" ht="16.5" customHeight="1">
      <c r="B672" s="100"/>
      <c r="C672" s="206" t="s">
        <v>4851</v>
      </c>
      <c r="D672" s="206" t="s">
        <v>178</v>
      </c>
      <c r="E672" s="207" t="s">
        <v>4852</v>
      </c>
      <c r="F672" s="208" t="s">
        <v>4777</v>
      </c>
      <c r="G672" s="209" t="s">
        <v>2707</v>
      </c>
      <c r="H672" s="210">
        <v>0</v>
      </c>
      <c r="I672" s="4"/>
      <c r="J672" s="211">
        <f t="shared" si="300"/>
        <v>0</v>
      </c>
      <c r="K672" s="208" t="s">
        <v>3</v>
      </c>
      <c r="L672" s="100"/>
      <c r="M672" s="212" t="s">
        <v>3</v>
      </c>
      <c r="N672" s="163" t="s">
        <v>42</v>
      </c>
      <c r="P672" s="164">
        <f t="shared" si="301"/>
        <v>0</v>
      </c>
      <c r="Q672" s="164">
        <v>0</v>
      </c>
      <c r="R672" s="164">
        <f t="shared" si="302"/>
        <v>0</v>
      </c>
      <c r="S672" s="164">
        <v>0</v>
      </c>
      <c r="T672" s="165">
        <f t="shared" si="303"/>
        <v>0</v>
      </c>
      <c r="AR672" s="166" t="s">
        <v>183</v>
      </c>
      <c r="AT672" s="166" t="s">
        <v>178</v>
      </c>
      <c r="AU672" s="166" t="s">
        <v>195</v>
      </c>
      <c r="AY672" s="92" t="s">
        <v>176</v>
      </c>
      <c r="BE672" s="167">
        <f t="shared" si="304"/>
        <v>0</v>
      </c>
      <c r="BF672" s="167">
        <f t="shared" si="305"/>
        <v>0</v>
      </c>
      <c r="BG672" s="167">
        <f t="shared" si="306"/>
        <v>0</v>
      </c>
      <c r="BH672" s="167">
        <f t="shared" si="307"/>
        <v>0</v>
      </c>
      <c r="BI672" s="167">
        <f t="shared" si="308"/>
        <v>0</v>
      </c>
      <c r="BJ672" s="92" t="s">
        <v>15</v>
      </c>
      <c r="BK672" s="167">
        <f t="shared" si="309"/>
        <v>0</v>
      </c>
      <c r="BL672" s="92" t="s">
        <v>183</v>
      </c>
      <c r="BM672" s="166" t="s">
        <v>4853</v>
      </c>
    </row>
    <row r="673" spans="2:65" s="99" customFormat="1" ht="16.5" customHeight="1">
      <c r="B673" s="100"/>
      <c r="C673" s="206" t="s">
        <v>4854</v>
      </c>
      <c r="D673" s="206" t="s">
        <v>178</v>
      </c>
      <c r="E673" s="207" t="s">
        <v>4855</v>
      </c>
      <c r="F673" s="208" t="s">
        <v>4781</v>
      </c>
      <c r="G673" s="209" t="s">
        <v>2707</v>
      </c>
      <c r="H673" s="210">
        <v>0</v>
      </c>
      <c r="I673" s="4"/>
      <c r="J673" s="211">
        <f t="shared" si="300"/>
        <v>0</v>
      </c>
      <c r="K673" s="208" t="s">
        <v>3</v>
      </c>
      <c r="L673" s="100"/>
      <c r="M673" s="212" t="s">
        <v>3</v>
      </c>
      <c r="N673" s="163" t="s">
        <v>42</v>
      </c>
      <c r="P673" s="164">
        <f t="shared" si="301"/>
        <v>0</v>
      </c>
      <c r="Q673" s="164">
        <v>0</v>
      </c>
      <c r="R673" s="164">
        <f t="shared" si="302"/>
        <v>0</v>
      </c>
      <c r="S673" s="164">
        <v>0</v>
      </c>
      <c r="T673" s="165">
        <f t="shared" si="303"/>
        <v>0</v>
      </c>
      <c r="AR673" s="166" t="s">
        <v>183</v>
      </c>
      <c r="AT673" s="166" t="s">
        <v>178</v>
      </c>
      <c r="AU673" s="166" t="s">
        <v>195</v>
      </c>
      <c r="AY673" s="92" t="s">
        <v>176</v>
      </c>
      <c r="BE673" s="167">
        <f t="shared" si="304"/>
        <v>0</v>
      </c>
      <c r="BF673" s="167">
        <f t="shared" si="305"/>
        <v>0</v>
      </c>
      <c r="BG673" s="167">
        <f t="shared" si="306"/>
        <v>0</v>
      </c>
      <c r="BH673" s="167">
        <f t="shared" si="307"/>
        <v>0</v>
      </c>
      <c r="BI673" s="167">
        <f t="shared" si="308"/>
        <v>0</v>
      </c>
      <c r="BJ673" s="92" t="s">
        <v>15</v>
      </c>
      <c r="BK673" s="167">
        <f t="shared" si="309"/>
        <v>0</v>
      </c>
      <c r="BL673" s="92" t="s">
        <v>183</v>
      </c>
      <c r="BM673" s="166" t="s">
        <v>4856</v>
      </c>
    </row>
    <row r="674" spans="2:65" s="99" customFormat="1" ht="16.5" customHeight="1">
      <c r="B674" s="100"/>
      <c r="C674" s="206" t="s">
        <v>4857</v>
      </c>
      <c r="D674" s="206" t="s">
        <v>178</v>
      </c>
      <c r="E674" s="207" t="s">
        <v>4858</v>
      </c>
      <c r="F674" s="208" t="s">
        <v>4785</v>
      </c>
      <c r="G674" s="209" t="s">
        <v>2707</v>
      </c>
      <c r="H674" s="210">
        <v>0</v>
      </c>
      <c r="I674" s="4"/>
      <c r="J674" s="211">
        <f t="shared" si="300"/>
        <v>0</v>
      </c>
      <c r="K674" s="208" t="s">
        <v>3</v>
      </c>
      <c r="L674" s="100"/>
      <c r="M674" s="212" t="s">
        <v>3</v>
      </c>
      <c r="N674" s="163" t="s">
        <v>42</v>
      </c>
      <c r="P674" s="164">
        <f t="shared" si="301"/>
        <v>0</v>
      </c>
      <c r="Q674" s="164">
        <v>0</v>
      </c>
      <c r="R674" s="164">
        <f t="shared" si="302"/>
        <v>0</v>
      </c>
      <c r="S674" s="164">
        <v>0</v>
      </c>
      <c r="T674" s="165">
        <f t="shared" si="303"/>
        <v>0</v>
      </c>
      <c r="AR674" s="166" t="s">
        <v>183</v>
      </c>
      <c r="AT674" s="166" t="s">
        <v>178</v>
      </c>
      <c r="AU674" s="166" t="s">
        <v>195</v>
      </c>
      <c r="AY674" s="92" t="s">
        <v>176</v>
      </c>
      <c r="BE674" s="167">
        <f t="shared" si="304"/>
        <v>0</v>
      </c>
      <c r="BF674" s="167">
        <f t="shared" si="305"/>
        <v>0</v>
      </c>
      <c r="BG674" s="167">
        <f t="shared" si="306"/>
        <v>0</v>
      </c>
      <c r="BH674" s="167">
        <f t="shared" si="307"/>
        <v>0</v>
      </c>
      <c r="BI674" s="167">
        <f t="shared" si="308"/>
        <v>0</v>
      </c>
      <c r="BJ674" s="92" t="s">
        <v>15</v>
      </c>
      <c r="BK674" s="167">
        <f t="shared" si="309"/>
        <v>0</v>
      </c>
      <c r="BL674" s="92" t="s">
        <v>183</v>
      </c>
      <c r="BM674" s="166" t="s">
        <v>4859</v>
      </c>
    </row>
    <row r="675" spans="2:65" s="99" customFormat="1" ht="16.5" customHeight="1">
      <c r="B675" s="100"/>
      <c r="C675" s="206" t="s">
        <v>4860</v>
      </c>
      <c r="D675" s="206" t="s">
        <v>178</v>
      </c>
      <c r="E675" s="207" t="s">
        <v>4861</v>
      </c>
      <c r="F675" s="208" t="s">
        <v>4797</v>
      </c>
      <c r="G675" s="209" t="s">
        <v>2707</v>
      </c>
      <c r="H675" s="210">
        <v>0</v>
      </c>
      <c r="I675" s="4"/>
      <c r="J675" s="211">
        <f t="shared" si="300"/>
        <v>0</v>
      </c>
      <c r="K675" s="208" t="s">
        <v>3</v>
      </c>
      <c r="L675" s="100"/>
      <c r="M675" s="212" t="s">
        <v>3</v>
      </c>
      <c r="N675" s="163" t="s">
        <v>42</v>
      </c>
      <c r="P675" s="164">
        <f t="shared" si="301"/>
        <v>0</v>
      </c>
      <c r="Q675" s="164">
        <v>0</v>
      </c>
      <c r="R675" s="164">
        <f t="shared" si="302"/>
        <v>0</v>
      </c>
      <c r="S675" s="164">
        <v>0</v>
      </c>
      <c r="T675" s="165">
        <f t="shared" si="303"/>
        <v>0</v>
      </c>
      <c r="AR675" s="166" t="s">
        <v>183</v>
      </c>
      <c r="AT675" s="166" t="s">
        <v>178</v>
      </c>
      <c r="AU675" s="166" t="s">
        <v>195</v>
      </c>
      <c r="AY675" s="92" t="s">
        <v>176</v>
      </c>
      <c r="BE675" s="167">
        <f t="shared" si="304"/>
        <v>0</v>
      </c>
      <c r="BF675" s="167">
        <f t="shared" si="305"/>
        <v>0</v>
      </c>
      <c r="BG675" s="167">
        <f t="shared" si="306"/>
        <v>0</v>
      </c>
      <c r="BH675" s="167">
        <f t="shared" si="307"/>
        <v>0</v>
      </c>
      <c r="BI675" s="167">
        <f t="shared" si="308"/>
        <v>0</v>
      </c>
      <c r="BJ675" s="92" t="s">
        <v>15</v>
      </c>
      <c r="BK675" s="167">
        <f t="shared" si="309"/>
        <v>0</v>
      </c>
      <c r="BL675" s="92" t="s">
        <v>183</v>
      </c>
      <c r="BM675" s="166" t="s">
        <v>4862</v>
      </c>
    </row>
    <row r="676" spans="2:65" s="99" customFormat="1" ht="16.5" customHeight="1">
      <c r="B676" s="100"/>
      <c r="C676" s="206" t="s">
        <v>4863</v>
      </c>
      <c r="D676" s="206" t="s">
        <v>178</v>
      </c>
      <c r="E676" s="207" t="s">
        <v>4864</v>
      </c>
      <c r="F676" s="208" t="s">
        <v>4807</v>
      </c>
      <c r="G676" s="209" t="s">
        <v>2707</v>
      </c>
      <c r="H676" s="210">
        <v>1</v>
      </c>
      <c r="I676" s="4"/>
      <c r="J676" s="211">
        <f t="shared" si="300"/>
        <v>0</v>
      </c>
      <c r="K676" s="208" t="s">
        <v>3</v>
      </c>
      <c r="L676" s="100"/>
      <c r="M676" s="212" t="s">
        <v>3</v>
      </c>
      <c r="N676" s="163" t="s">
        <v>42</v>
      </c>
      <c r="P676" s="164">
        <f t="shared" si="301"/>
        <v>0</v>
      </c>
      <c r="Q676" s="164">
        <v>0</v>
      </c>
      <c r="R676" s="164">
        <f t="shared" si="302"/>
        <v>0</v>
      </c>
      <c r="S676" s="164">
        <v>0</v>
      </c>
      <c r="T676" s="165">
        <f t="shared" si="303"/>
        <v>0</v>
      </c>
      <c r="AR676" s="166" t="s">
        <v>183</v>
      </c>
      <c r="AT676" s="166" t="s">
        <v>178</v>
      </c>
      <c r="AU676" s="166" t="s">
        <v>195</v>
      </c>
      <c r="AY676" s="92" t="s">
        <v>176</v>
      </c>
      <c r="BE676" s="167">
        <f t="shared" si="304"/>
        <v>0</v>
      </c>
      <c r="BF676" s="167">
        <f t="shared" si="305"/>
        <v>0</v>
      </c>
      <c r="BG676" s="167">
        <f t="shared" si="306"/>
        <v>0</v>
      </c>
      <c r="BH676" s="167">
        <f t="shared" si="307"/>
        <v>0</v>
      </c>
      <c r="BI676" s="167">
        <f t="shared" si="308"/>
        <v>0</v>
      </c>
      <c r="BJ676" s="92" t="s">
        <v>15</v>
      </c>
      <c r="BK676" s="167">
        <f t="shared" si="309"/>
        <v>0</v>
      </c>
      <c r="BL676" s="92" t="s">
        <v>183</v>
      </c>
      <c r="BM676" s="166" t="s">
        <v>4865</v>
      </c>
    </row>
    <row r="677" spans="2:65" s="99" customFormat="1" ht="16.5" customHeight="1">
      <c r="B677" s="100"/>
      <c r="C677" s="206" t="s">
        <v>4866</v>
      </c>
      <c r="D677" s="206" t="s">
        <v>178</v>
      </c>
      <c r="E677" s="207" t="s">
        <v>4864</v>
      </c>
      <c r="F677" s="208" t="s">
        <v>4807</v>
      </c>
      <c r="G677" s="209" t="s">
        <v>2707</v>
      </c>
      <c r="H677" s="210">
        <v>0</v>
      </c>
      <c r="I677" s="4"/>
      <c r="J677" s="211">
        <f t="shared" si="300"/>
        <v>0</v>
      </c>
      <c r="K677" s="208" t="s">
        <v>3</v>
      </c>
      <c r="L677" s="100"/>
      <c r="M677" s="212" t="s">
        <v>3</v>
      </c>
      <c r="N677" s="163" t="s">
        <v>42</v>
      </c>
      <c r="P677" s="164">
        <f t="shared" si="301"/>
        <v>0</v>
      </c>
      <c r="Q677" s="164">
        <v>0</v>
      </c>
      <c r="R677" s="164">
        <f t="shared" si="302"/>
        <v>0</v>
      </c>
      <c r="S677" s="164">
        <v>0</v>
      </c>
      <c r="T677" s="165">
        <f t="shared" si="303"/>
        <v>0</v>
      </c>
      <c r="AR677" s="166" t="s">
        <v>183</v>
      </c>
      <c r="AT677" s="166" t="s">
        <v>178</v>
      </c>
      <c r="AU677" s="166" t="s">
        <v>195</v>
      </c>
      <c r="AY677" s="92" t="s">
        <v>176</v>
      </c>
      <c r="BE677" s="167">
        <f t="shared" si="304"/>
        <v>0</v>
      </c>
      <c r="BF677" s="167">
        <f t="shared" si="305"/>
        <v>0</v>
      </c>
      <c r="BG677" s="167">
        <f t="shared" si="306"/>
        <v>0</v>
      </c>
      <c r="BH677" s="167">
        <f t="shared" si="307"/>
        <v>0</v>
      </c>
      <c r="BI677" s="167">
        <f t="shared" si="308"/>
        <v>0</v>
      </c>
      <c r="BJ677" s="92" t="s">
        <v>15</v>
      </c>
      <c r="BK677" s="167">
        <f t="shared" si="309"/>
        <v>0</v>
      </c>
      <c r="BL677" s="92" t="s">
        <v>183</v>
      </c>
      <c r="BM677" s="166" t="s">
        <v>4867</v>
      </c>
    </row>
    <row r="678" spans="2:65" s="99" customFormat="1" ht="16.5" customHeight="1">
      <c r="B678" s="100"/>
      <c r="C678" s="206" t="s">
        <v>4868</v>
      </c>
      <c r="D678" s="206" t="s">
        <v>178</v>
      </c>
      <c r="E678" s="207" t="s">
        <v>4869</v>
      </c>
      <c r="F678" s="208" t="s">
        <v>4811</v>
      </c>
      <c r="G678" s="209" t="s">
        <v>2707</v>
      </c>
      <c r="H678" s="210">
        <v>0</v>
      </c>
      <c r="I678" s="4"/>
      <c r="J678" s="211">
        <f t="shared" si="300"/>
        <v>0</v>
      </c>
      <c r="K678" s="208" t="s">
        <v>3</v>
      </c>
      <c r="L678" s="100"/>
      <c r="M678" s="212" t="s">
        <v>3</v>
      </c>
      <c r="N678" s="163" t="s">
        <v>42</v>
      </c>
      <c r="P678" s="164">
        <f t="shared" si="301"/>
        <v>0</v>
      </c>
      <c r="Q678" s="164">
        <v>0</v>
      </c>
      <c r="R678" s="164">
        <f t="shared" si="302"/>
        <v>0</v>
      </c>
      <c r="S678" s="164">
        <v>0</v>
      </c>
      <c r="T678" s="165">
        <f t="shared" si="303"/>
        <v>0</v>
      </c>
      <c r="AR678" s="166" t="s">
        <v>183</v>
      </c>
      <c r="AT678" s="166" t="s">
        <v>178</v>
      </c>
      <c r="AU678" s="166" t="s">
        <v>195</v>
      </c>
      <c r="AY678" s="92" t="s">
        <v>176</v>
      </c>
      <c r="BE678" s="167">
        <f t="shared" si="304"/>
        <v>0</v>
      </c>
      <c r="BF678" s="167">
        <f t="shared" si="305"/>
        <v>0</v>
      </c>
      <c r="BG678" s="167">
        <f t="shared" si="306"/>
        <v>0</v>
      </c>
      <c r="BH678" s="167">
        <f t="shared" si="307"/>
        <v>0</v>
      </c>
      <c r="BI678" s="167">
        <f t="shared" si="308"/>
        <v>0</v>
      </c>
      <c r="BJ678" s="92" t="s">
        <v>15</v>
      </c>
      <c r="BK678" s="167">
        <f t="shared" si="309"/>
        <v>0</v>
      </c>
      <c r="BL678" s="92" t="s">
        <v>183</v>
      </c>
      <c r="BM678" s="166" t="s">
        <v>4870</v>
      </c>
    </row>
    <row r="679" spans="2:65" s="99" customFormat="1" ht="16.5" customHeight="1">
      <c r="B679" s="100"/>
      <c r="C679" s="206" t="s">
        <v>4871</v>
      </c>
      <c r="D679" s="206" t="s">
        <v>178</v>
      </c>
      <c r="E679" s="207" t="s">
        <v>4872</v>
      </c>
      <c r="F679" s="208" t="s">
        <v>4873</v>
      </c>
      <c r="G679" s="209" t="s">
        <v>2707</v>
      </c>
      <c r="H679" s="210">
        <v>0</v>
      </c>
      <c r="I679" s="4"/>
      <c r="J679" s="211">
        <f t="shared" si="300"/>
        <v>0</v>
      </c>
      <c r="K679" s="208" t="s">
        <v>3</v>
      </c>
      <c r="L679" s="100"/>
      <c r="M679" s="212" t="s">
        <v>3</v>
      </c>
      <c r="N679" s="163" t="s">
        <v>42</v>
      </c>
      <c r="P679" s="164">
        <f t="shared" si="301"/>
        <v>0</v>
      </c>
      <c r="Q679" s="164">
        <v>0</v>
      </c>
      <c r="R679" s="164">
        <f t="shared" si="302"/>
        <v>0</v>
      </c>
      <c r="S679" s="164">
        <v>0</v>
      </c>
      <c r="T679" s="165">
        <f t="shared" si="303"/>
        <v>0</v>
      </c>
      <c r="AR679" s="166" t="s">
        <v>183</v>
      </c>
      <c r="AT679" s="166" t="s">
        <v>178</v>
      </c>
      <c r="AU679" s="166" t="s">
        <v>195</v>
      </c>
      <c r="AY679" s="92" t="s">
        <v>176</v>
      </c>
      <c r="BE679" s="167">
        <f t="shared" si="304"/>
        <v>0</v>
      </c>
      <c r="BF679" s="167">
        <f t="shared" si="305"/>
        <v>0</v>
      </c>
      <c r="BG679" s="167">
        <f t="shared" si="306"/>
        <v>0</v>
      </c>
      <c r="BH679" s="167">
        <f t="shared" si="307"/>
        <v>0</v>
      </c>
      <c r="BI679" s="167">
        <f t="shared" si="308"/>
        <v>0</v>
      </c>
      <c r="BJ679" s="92" t="s">
        <v>15</v>
      </c>
      <c r="BK679" s="167">
        <f t="shared" si="309"/>
        <v>0</v>
      </c>
      <c r="BL679" s="92" t="s">
        <v>183</v>
      </c>
      <c r="BM679" s="166" t="s">
        <v>4874</v>
      </c>
    </row>
    <row r="680" spans="2:65" s="99" customFormat="1" ht="16.5" customHeight="1">
      <c r="B680" s="100"/>
      <c r="C680" s="206" t="s">
        <v>4875</v>
      </c>
      <c r="D680" s="206" t="s">
        <v>178</v>
      </c>
      <c r="E680" s="207" t="s">
        <v>4876</v>
      </c>
      <c r="F680" s="208" t="s">
        <v>4877</v>
      </c>
      <c r="G680" s="209" t="s">
        <v>2707</v>
      </c>
      <c r="H680" s="210">
        <v>0</v>
      </c>
      <c r="I680" s="4"/>
      <c r="J680" s="211">
        <f t="shared" si="300"/>
        <v>0</v>
      </c>
      <c r="K680" s="208" t="s">
        <v>3</v>
      </c>
      <c r="L680" s="100"/>
      <c r="M680" s="212" t="s">
        <v>3</v>
      </c>
      <c r="N680" s="163" t="s">
        <v>42</v>
      </c>
      <c r="P680" s="164">
        <f t="shared" si="301"/>
        <v>0</v>
      </c>
      <c r="Q680" s="164">
        <v>0</v>
      </c>
      <c r="R680" s="164">
        <f t="shared" si="302"/>
        <v>0</v>
      </c>
      <c r="S680" s="164">
        <v>0</v>
      </c>
      <c r="T680" s="165">
        <f t="shared" si="303"/>
        <v>0</v>
      </c>
      <c r="AR680" s="166" t="s">
        <v>183</v>
      </c>
      <c r="AT680" s="166" t="s">
        <v>178</v>
      </c>
      <c r="AU680" s="166" t="s">
        <v>195</v>
      </c>
      <c r="AY680" s="92" t="s">
        <v>176</v>
      </c>
      <c r="BE680" s="167">
        <f t="shared" si="304"/>
        <v>0</v>
      </c>
      <c r="BF680" s="167">
        <f t="shared" si="305"/>
        <v>0</v>
      </c>
      <c r="BG680" s="167">
        <f t="shared" si="306"/>
        <v>0</v>
      </c>
      <c r="BH680" s="167">
        <f t="shared" si="307"/>
        <v>0</v>
      </c>
      <c r="BI680" s="167">
        <f t="shared" si="308"/>
        <v>0</v>
      </c>
      <c r="BJ680" s="92" t="s">
        <v>15</v>
      </c>
      <c r="BK680" s="167">
        <f t="shared" si="309"/>
        <v>0</v>
      </c>
      <c r="BL680" s="92" t="s">
        <v>183</v>
      </c>
      <c r="BM680" s="166" t="s">
        <v>4878</v>
      </c>
    </row>
    <row r="681" spans="2:65" s="99" customFormat="1" ht="16.5" customHeight="1">
      <c r="B681" s="100"/>
      <c r="C681" s="206" t="s">
        <v>4879</v>
      </c>
      <c r="D681" s="206" t="s">
        <v>178</v>
      </c>
      <c r="E681" s="207" t="s">
        <v>4880</v>
      </c>
      <c r="F681" s="208" t="s">
        <v>4881</v>
      </c>
      <c r="G681" s="209" t="s">
        <v>2707</v>
      </c>
      <c r="H681" s="210">
        <v>0</v>
      </c>
      <c r="I681" s="4"/>
      <c r="J681" s="211">
        <f t="shared" si="300"/>
        <v>0</v>
      </c>
      <c r="K681" s="208" t="s">
        <v>3</v>
      </c>
      <c r="L681" s="100"/>
      <c r="M681" s="212" t="s">
        <v>3</v>
      </c>
      <c r="N681" s="163" t="s">
        <v>42</v>
      </c>
      <c r="P681" s="164">
        <f t="shared" si="301"/>
        <v>0</v>
      </c>
      <c r="Q681" s="164">
        <v>0</v>
      </c>
      <c r="R681" s="164">
        <f t="shared" si="302"/>
        <v>0</v>
      </c>
      <c r="S681" s="164">
        <v>0</v>
      </c>
      <c r="T681" s="165">
        <f t="shared" si="303"/>
        <v>0</v>
      </c>
      <c r="AR681" s="166" t="s">
        <v>183</v>
      </c>
      <c r="AT681" s="166" t="s">
        <v>178</v>
      </c>
      <c r="AU681" s="166" t="s">
        <v>195</v>
      </c>
      <c r="AY681" s="92" t="s">
        <v>176</v>
      </c>
      <c r="BE681" s="167">
        <f t="shared" si="304"/>
        <v>0</v>
      </c>
      <c r="BF681" s="167">
        <f t="shared" si="305"/>
        <v>0</v>
      </c>
      <c r="BG681" s="167">
        <f t="shared" si="306"/>
        <v>0</v>
      </c>
      <c r="BH681" s="167">
        <f t="shared" si="307"/>
        <v>0</v>
      </c>
      <c r="BI681" s="167">
        <f t="shared" si="308"/>
        <v>0</v>
      </c>
      <c r="BJ681" s="92" t="s">
        <v>15</v>
      </c>
      <c r="BK681" s="167">
        <f t="shared" si="309"/>
        <v>0</v>
      </c>
      <c r="BL681" s="92" t="s">
        <v>183</v>
      </c>
      <c r="BM681" s="166" t="s">
        <v>4882</v>
      </c>
    </row>
    <row r="682" spans="2:65" s="99" customFormat="1" ht="16.5" customHeight="1">
      <c r="B682" s="100"/>
      <c r="C682" s="206" t="s">
        <v>4883</v>
      </c>
      <c r="D682" s="206" t="s">
        <v>178</v>
      </c>
      <c r="E682" s="207" t="s">
        <v>4884</v>
      </c>
      <c r="F682" s="208" t="s">
        <v>4885</v>
      </c>
      <c r="G682" s="209" t="s">
        <v>2707</v>
      </c>
      <c r="H682" s="210">
        <v>0</v>
      </c>
      <c r="I682" s="4"/>
      <c r="J682" s="211">
        <f t="shared" si="300"/>
        <v>0</v>
      </c>
      <c r="K682" s="208" t="s">
        <v>3</v>
      </c>
      <c r="L682" s="100"/>
      <c r="M682" s="212" t="s">
        <v>3</v>
      </c>
      <c r="N682" s="163" t="s">
        <v>42</v>
      </c>
      <c r="P682" s="164">
        <f t="shared" si="301"/>
        <v>0</v>
      </c>
      <c r="Q682" s="164">
        <v>0</v>
      </c>
      <c r="R682" s="164">
        <f t="shared" si="302"/>
        <v>0</v>
      </c>
      <c r="S682" s="164">
        <v>0</v>
      </c>
      <c r="T682" s="165">
        <f t="shared" si="303"/>
        <v>0</v>
      </c>
      <c r="AR682" s="166" t="s">
        <v>183</v>
      </c>
      <c r="AT682" s="166" t="s">
        <v>178</v>
      </c>
      <c r="AU682" s="166" t="s">
        <v>195</v>
      </c>
      <c r="AY682" s="92" t="s">
        <v>176</v>
      </c>
      <c r="BE682" s="167">
        <f t="shared" si="304"/>
        <v>0</v>
      </c>
      <c r="BF682" s="167">
        <f t="shared" si="305"/>
        <v>0</v>
      </c>
      <c r="BG682" s="167">
        <f t="shared" si="306"/>
        <v>0</v>
      </c>
      <c r="BH682" s="167">
        <f t="shared" si="307"/>
        <v>0</v>
      </c>
      <c r="BI682" s="167">
        <f t="shared" si="308"/>
        <v>0</v>
      </c>
      <c r="BJ682" s="92" t="s">
        <v>15</v>
      </c>
      <c r="BK682" s="167">
        <f t="shared" si="309"/>
        <v>0</v>
      </c>
      <c r="BL682" s="92" t="s">
        <v>183</v>
      </c>
      <c r="BM682" s="166" t="s">
        <v>4886</v>
      </c>
    </row>
    <row r="683" spans="2:63" s="151" customFormat="1" ht="20.85" customHeight="1">
      <c r="B683" s="152"/>
      <c r="D683" s="153" t="s">
        <v>70</v>
      </c>
      <c r="E683" s="161" t="s">
        <v>693</v>
      </c>
      <c r="F683" s="161" t="s">
        <v>3774</v>
      </c>
      <c r="I683" s="3"/>
      <c r="J683" s="162">
        <f>BK683</f>
        <v>0</v>
      </c>
      <c r="L683" s="152"/>
      <c r="M683" s="156"/>
      <c r="P683" s="157">
        <f>SUM(P684:P692)</f>
        <v>0</v>
      </c>
      <c r="R683" s="157">
        <f>SUM(R684:R692)</f>
        <v>0</v>
      </c>
      <c r="T683" s="158">
        <f>SUM(T684:T692)</f>
        <v>0</v>
      </c>
      <c r="AR683" s="153" t="s">
        <v>15</v>
      </c>
      <c r="AT683" s="159" t="s">
        <v>70</v>
      </c>
      <c r="AU683" s="159" t="s">
        <v>79</v>
      </c>
      <c r="AY683" s="153" t="s">
        <v>176</v>
      </c>
      <c r="BK683" s="160">
        <f>SUM(BK684:BK692)</f>
        <v>0</v>
      </c>
    </row>
    <row r="684" spans="2:65" s="99" customFormat="1" ht="16.5" customHeight="1">
      <c r="B684" s="100"/>
      <c r="C684" s="206" t="s">
        <v>4887</v>
      </c>
      <c r="D684" s="206" t="s">
        <v>178</v>
      </c>
      <c r="E684" s="207" t="s">
        <v>4888</v>
      </c>
      <c r="F684" s="208" t="s">
        <v>4889</v>
      </c>
      <c r="G684" s="209" t="s">
        <v>2707</v>
      </c>
      <c r="H684" s="210">
        <v>2</v>
      </c>
      <c r="I684" s="4"/>
      <c r="J684" s="211">
        <f aca="true" t="shared" si="310" ref="J684:J692">ROUND(I684*H684,2)</f>
        <v>0</v>
      </c>
      <c r="K684" s="208" t="s">
        <v>3</v>
      </c>
      <c r="L684" s="100"/>
      <c r="M684" s="212" t="s">
        <v>3</v>
      </c>
      <c r="N684" s="163" t="s">
        <v>42</v>
      </c>
      <c r="P684" s="164">
        <f aca="true" t="shared" si="311" ref="P684:P692">O684*H684</f>
        <v>0</v>
      </c>
      <c r="Q684" s="164">
        <v>0</v>
      </c>
      <c r="R684" s="164">
        <f aca="true" t="shared" si="312" ref="R684:R692">Q684*H684</f>
        <v>0</v>
      </c>
      <c r="S684" s="164">
        <v>0</v>
      </c>
      <c r="T684" s="165">
        <f aca="true" t="shared" si="313" ref="T684:T692">S684*H684</f>
        <v>0</v>
      </c>
      <c r="AR684" s="166" t="s">
        <v>183</v>
      </c>
      <c r="AT684" s="166" t="s">
        <v>178</v>
      </c>
      <c r="AU684" s="166" t="s">
        <v>195</v>
      </c>
      <c r="AY684" s="92" t="s">
        <v>176</v>
      </c>
      <c r="BE684" s="167">
        <f aca="true" t="shared" si="314" ref="BE684:BE692">IF(N684="základní",J684,0)</f>
        <v>0</v>
      </c>
      <c r="BF684" s="167">
        <f aca="true" t="shared" si="315" ref="BF684:BF692">IF(N684="snížená",J684,0)</f>
        <v>0</v>
      </c>
      <c r="BG684" s="167">
        <f aca="true" t="shared" si="316" ref="BG684:BG692">IF(N684="zákl. přenesená",J684,0)</f>
        <v>0</v>
      </c>
      <c r="BH684" s="167">
        <f aca="true" t="shared" si="317" ref="BH684:BH692">IF(N684="sníž. přenesená",J684,0)</f>
        <v>0</v>
      </c>
      <c r="BI684" s="167">
        <f aca="true" t="shared" si="318" ref="BI684:BI692">IF(N684="nulová",J684,0)</f>
        <v>0</v>
      </c>
      <c r="BJ684" s="92" t="s">
        <v>15</v>
      </c>
      <c r="BK684" s="167">
        <f aca="true" t="shared" si="319" ref="BK684:BK692">ROUND(I684*H684,2)</f>
        <v>0</v>
      </c>
      <c r="BL684" s="92" t="s">
        <v>183</v>
      </c>
      <c r="BM684" s="166" t="s">
        <v>4890</v>
      </c>
    </row>
    <row r="685" spans="2:65" s="99" customFormat="1" ht="16.5" customHeight="1">
      <c r="B685" s="100"/>
      <c r="C685" s="206" t="s">
        <v>4891</v>
      </c>
      <c r="D685" s="206" t="s">
        <v>178</v>
      </c>
      <c r="E685" s="207" t="s">
        <v>4892</v>
      </c>
      <c r="F685" s="208" t="s">
        <v>4893</v>
      </c>
      <c r="G685" s="209" t="s">
        <v>2707</v>
      </c>
      <c r="H685" s="210">
        <v>0</v>
      </c>
      <c r="I685" s="4"/>
      <c r="J685" s="211">
        <f t="shared" si="310"/>
        <v>0</v>
      </c>
      <c r="K685" s="208" t="s">
        <v>3</v>
      </c>
      <c r="L685" s="100"/>
      <c r="M685" s="212" t="s">
        <v>3</v>
      </c>
      <c r="N685" s="163" t="s">
        <v>42</v>
      </c>
      <c r="P685" s="164">
        <f t="shared" si="311"/>
        <v>0</v>
      </c>
      <c r="Q685" s="164">
        <v>0</v>
      </c>
      <c r="R685" s="164">
        <f t="shared" si="312"/>
        <v>0</v>
      </c>
      <c r="S685" s="164">
        <v>0</v>
      </c>
      <c r="T685" s="165">
        <f t="shared" si="313"/>
        <v>0</v>
      </c>
      <c r="AR685" s="166" t="s">
        <v>183</v>
      </c>
      <c r="AT685" s="166" t="s">
        <v>178</v>
      </c>
      <c r="AU685" s="166" t="s">
        <v>195</v>
      </c>
      <c r="AY685" s="92" t="s">
        <v>176</v>
      </c>
      <c r="BE685" s="167">
        <f t="shared" si="314"/>
        <v>0</v>
      </c>
      <c r="BF685" s="167">
        <f t="shared" si="315"/>
        <v>0</v>
      </c>
      <c r="BG685" s="167">
        <f t="shared" si="316"/>
        <v>0</v>
      </c>
      <c r="BH685" s="167">
        <f t="shared" si="317"/>
        <v>0</v>
      </c>
      <c r="BI685" s="167">
        <f t="shared" si="318"/>
        <v>0</v>
      </c>
      <c r="BJ685" s="92" t="s">
        <v>15</v>
      </c>
      <c r="BK685" s="167">
        <f t="shared" si="319"/>
        <v>0</v>
      </c>
      <c r="BL685" s="92" t="s">
        <v>183</v>
      </c>
      <c r="BM685" s="166" t="s">
        <v>4894</v>
      </c>
    </row>
    <row r="686" spans="2:65" s="99" customFormat="1" ht="16.5" customHeight="1">
      <c r="B686" s="100"/>
      <c r="C686" s="206" t="s">
        <v>4895</v>
      </c>
      <c r="D686" s="206" t="s">
        <v>178</v>
      </c>
      <c r="E686" s="207" t="s">
        <v>4896</v>
      </c>
      <c r="F686" s="208" t="s">
        <v>4897</v>
      </c>
      <c r="G686" s="209" t="s">
        <v>2707</v>
      </c>
      <c r="H686" s="210">
        <v>1</v>
      </c>
      <c r="I686" s="4"/>
      <c r="J686" s="211">
        <f t="shared" si="310"/>
        <v>0</v>
      </c>
      <c r="K686" s="208" t="s">
        <v>3</v>
      </c>
      <c r="L686" s="100"/>
      <c r="M686" s="212" t="s">
        <v>3</v>
      </c>
      <c r="N686" s="163" t="s">
        <v>42</v>
      </c>
      <c r="P686" s="164">
        <f t="shared" si="311"/>
        <v>0</v>
      </c>
      <c r="Q686" s="164">
        <v>0</v>
      </c>
      <c r="R686" s="164">
        <f t="shared" si="312"/>
        <v>0</v>
      </c>
      <c r="S686" s="164">
        <v>0</v>
      </c>
      <c r="T686" s="165">
        <f t="shared" si="313"/>
        <v>0</v>
      </c>
      <c r="AR686" s="166" t="s">
        <v>183</v>
      </c>
      <c r="AT686" s="166" t="s">
        <v>178</v>
      </c>
      <c r="AU686" s="166" t="s">
        <v>195</v>
      </c>
      <c r="AY686" s="92" t="s">
        <v>176</v>
      </c>
      <c r="BE686" s="167">
        <f t="shared" si="314"/>
        <v>0</v>
      </c>
      <c r="BF686" s="167">
        <f t="shared" si="315"/>
        <v>0</v>
      </c>
      <c r="BG686" s="167">
        <f t="shared" si="316"/>
        <v>0</v>
      </c>
      <c r="BH686" s="167">
        <f t="shared" si="317"/>
        <v>0</v>
      </c>
      <c r="BI686" s="167">
        <f t="shared" si="318"/>
        <v>0</v>
      </c>
      <c r="BJ686" s="92" t="s">
        <v>15</v>
      </c>
      <c r="BK686" s="167">
        <f t="shared" si="319"/>
        <v>0</v>
      </c>
      <c r="BL686" s="92" t="s">
        <v>183</v>
      </c>
      <c r="BM686" s="166" t="s">
        <v>4898</v>
      </c>
    </row>
    <row r="687" spans="2:65" s="99" customFormat="1" ht="16.5" customHeight="1">
      <c r="B687" s="100"/>
      <c r="C687" s="206" t="s">
        <v>4899</v>
      </c>
      <c r="D687" s="206" t="s">
        <v>178</v>
      </c>
      <c r="E687" s="207" t="s">
        <v>4900</v>
      </c>
      <c r="F687" s="208" t="s">
        <v>4901</v>
      </c>
      <c r="G687" s="209" t="s">
        <v>269</v>
      </c>
      <c r="H687" s="210">
        <v>20</v>
      </c>
      <c r="I687" s="4"/>
      <c r="J687" s="211">
        <f t="shared" si="310"/>
        <v>0</v>
      </c>
      <c r="K687" s="208" t="s">
        <v>3</v>
      </c>
      <c r="L687" s="100"/>
      <c r="M687" s="212" t="s">
        <v>3</v>
      </c>
      <c r="N687" s="163" t="s">
        <v>42</v>
      </c>
      <c r="P687" s="164">
        <f t="shared" si="311"/>
        <v>0</v>
      </c>
      <c r="Q687" s="164">
        <v>0</v>
      </c>
      <c r="R687" s="164">
        <f t="shared" si="312"/>
        <v>0</v>
      </c>
      <c r="S687" s="164">
        <v>0</v>
      </c>
      <c r="T687" s="165">
        <f t="shared" si="313"/>
        <v>0</v>
      </c>
      <c r="AR687" s="166" t="s">
        <v>183</v>
      </c>
      <c r="AT687" s="166" t="s">
        <v>178</v>
      </c>
      <c r="AU687" s="166" t="s">
        <v>195</v>
      </c>
      <c r="AY687" s="92" t="s">
        <v>176</v>
      </c>
      <c r="BE687" s="167">
        <f t="shared" si="314"/>
        <v>0</v>
      </c>
      <c r="BF687" s="167">
        <f t="shared" si="315"/>
        <v>0</v>
      </c>
      <c r="BG687" s="167">
        <f t="shared" si="316"/>
        <v>0</v>
      </c>
      <c r="BH687" s="167">
        <f t="shared" si="317"/>
        <v>0</v>
      </c>
      <c r="BI687" s="167">
        <f t="shared" si="318"/>
        <v>0</v>
      </c>
      <c r="BJ687" s="92" t="s">
        <v>15</v>
      </c>
      <c r="BK687" s="167">
        <f t="shared" si="319"/>
        <v>0</v>
      </c>
      <c r="BL687" s="92" t="s">
        <v>183</v>
      </c>
      <c r="BM687" s="166" t="s">
        <v>4902</v>
      </c>
    </row>
    <row r="688" spans="2:65" s="99" customFormat="1" ht="16.5" customHeight="1">
      <c r="B688" s="100"/>
      <c r="C688" s="206" t="s">
        <v>4903</v>
      </c>
      <c r="D688" s="206" t="s">
        <v>178</v>
      </c>
      <c r="E688" s="207" t="s">
        <v>4904</v>
      </c>
      <c r="F688" s="208" t="s">
        <v>4905</v>
      </c>
      <c r="G688" s="209" t="s">
        <v>269</v>
      </c>
      <c r="H688" s="210">
        <v>20</v>
      </c>
      <c r="I688" s="4"/>
      <c r="J688" s="211">
        <f t="shared" si="310"/>
        <v>0</v>
      </c>
      <c r="K688" s="208" t="s">
        <v>3</v>
      </c>
      <c r="L688" s="100"/>
      <c r="M688" s="212" t="s">
        <v>3</v>
      </c>
      <c r="N688" s="163" t="s">
        <v>42</v>
      </c>
      <c r="P688" s="164">
        <f t="shared" si="311"/>
        <v>0</v>
      </c>
      <c r="Q688" s="164">
        <v>0</v>
      </c>
      <c r="R688" s="164">
        <f t="shared" si="312"/>
        <v>0</v>
      </c>
      <c r="S688" s="164">
        <v>0</v>
      </c>
      <c r="T688" s="165">
        <f t="shared" si="313"/>
        <v>0</v>
      </c>
      <c r="AR688" s="166" t="s">
        <v>183</v>
      </c>
      <c r="AT688" s="166" t="s">
        <v>178</v>
      </c>
      <c r="AU688" s="166" t="s">
        <v>195</v>
      </c>
      <c r="AY688" s="92" t="s">
        <v>176</v>
      </c>
      <c r="BE688" s="167">
        <f t="shared" si="314"/>
        <v>0</v>
      </c>
      <c r="BF688" s="167">
        <f t="shared" si="315"/>
        <v>0</v>
      </c>
      <c r="BG688" s="167">
        <f t="shared" si="316"/>
        <v>0</v>
      </c>
      <c r="BH688" s="167">
        <f t="shared" si="317"/>
        <v>0</v>
      </c>
      <c r="BI688" s="167">
        <f t="shared" si="318"/>
        <v>0</v>
      </c>
      <c r="BJ688" s="92" t="s">
        <v>15</v>
      </c>
      <c r="BK688" s="167">
        <f t="shared" si="319"/>
        <v>0</v>
      </c>
      <c r="BL688" s="92" t="s">
        <v>183</v>
      </c>
      <c r="BM688" s="166" t="s">
        <v>4906</v>
      </c>
    </row>
    <row r="689" spans="2:65" s="99" customFormat="1" ht="16.5" customHeight="1">
      <c r="B689" s="100"/>
      <c r="C689" s="206" t="s">
        <v>4907</v>
      </c>
      <c r="D689" s="206" t="s">
        <v>178</v>
      </c>
      <c r="E689" s="207" t="s">
        <v>4908</v>
      </c>
      <c r="F689" s="208" t="s">
        <v>4909</v>
      </c>
      <c r="G689" s="209" t="s">
        <v>269</v>
      </c>
      <c r="H689" s="210">
        <v>0</v>
      </c>
      <c r="I689" s="4"/>
      <c r="J689" s="211">
        <f t="shared" si="310"/>
        <v>0</v>
      </c>
      <c r="K689" s="208" t="s">
        <v>3</v>
      </c>
      <c r="L689" s="100"/>
      <c r="M689" s="212" t="s">
        <v>3</v>
      </c>
      <c r="N689" s="163" t="s">
        <v>42</v>
      </c>
      <c r="P689" s="164">
        <f t="shared" si="311"/>
        <v>0</v>
      </c>
      <c r="Q689" s="164">
        <v>0</v>
      </c>
      <c r="R689" s="164">
        <f t="shared" si="312"/>
        <v>0</v>
      </c>
      <c r="S689" s="164">
        <v>0</v>
      </c>
      <c r="T689" s="165">
        <f t="shared" si="313"/>
        <v>0</v>
      </c>
      <c r="AR689" s="166" t="s">
        <v>183</v>
      </c>
      <c r="AT689" s="166" t="s">
        <v>178</v>
      </c>
      <c r="AU689" s="166" t="s">
        <v>195</v>
      </c>
      <c r="AY689" s="92" t="s">
        <v>176</v>
      </c>
      <c r="BE689" s="167">
        <f t="shared" si="314"/>
        <v>0</v>
      </c>
      <c r="BF689" s="167">
        <f t="shared" si="315"/>
        <v>0</v>
      </c>
      <c r="BG689" s="167">
        <f t="shared" si="316"/>
        <v>0</v>
      </c>
      <c r="BH689" s="167">
        <f t="shared" si="317"/>
        <v>0</v>
      </c>
      <c r="BI689" s="167">
        <f t="shared" si="318"/>
        <v>0</v>
      </c>
      <c r="BJ689" s="92" t="s">
        <v>15</v>
      </c>
      <c r="BK689" s="167">
        <f t="shared" si="319"/>
        <v>0</v>
      </c>
      <c r="BL689" s="92" t="s">
        <v>183</v>
      </c>
      <c r="BM689" s="166" t="s">
        <v>4910</v>
      </c>
    </row>
    <row r="690" spans="2:65" s="99" customFormat="1" ht="16.5" customHeight="1">
      <c r="B690" s="100"/>
      <c r="C690" s="206" t="s">
        <v>4911</v>
      </c>
      <c r="D690" s="206" t="s">
        <v>178</v>
      </c>
      <c r="E690" s="207" t="s">
        <v>4912</v>
      </c>
      <c r="F690" s="208" t="s">
        <v>4913</v>
      </c>
      <c r="G690" s="209" t="s">
        <v>2707</v>
      </c>
      <c r="H690" s="210">
        <v>0</v>
      </c>
      <c r="I690" s="4"/>
      <c r="J690" s="211">
        <f t="shared" si="310"/>
        <v>0</v>
      </c>
      <c r="K690" s="208" t="s">
        <v>3</v>
      </c>
      <c r="L690" s="100"/>
      <c r="M690" s="212" t="s">
        <v>3</v>
      </c>
      <c r="N690" s="163" t="s">
        <v>42</v>
      </c>
      <c r="P690" s="164">
        <f t="shared" si="311"/>
        <v>0</v>
      </c>
      <c r="Q690" s="164">
        <v>0</v>
      </c>
      <c r="R690" s="164">
        <f t="shared" si="312"/>
        <v>0</v>
      </c>
      <c r="S690" s="164">
        <v>0</v>
      </c>
      <c r="T690" s="165">
        <f t="shared" si="313"/>
        <v>0</v>
      </c>
      <c r="AR690" s="166" t="s">
        <v>183</v>
      </c>
      <c r="AT690" s="166" t="s">
        <v>178</v>
      </c>
      <c r="AU690" s="166" t="s">
        <v>195</v>
      </c>
      <c r="AY690" s="92" t="s">
        <v>176</v>
      </c>
      <c r="BE690" s="167">
        <f t="shared" si="314"/>
        <v>0</v>
      </c>
      <c r="BF690" s="167">
        <f t="shared" si="315"/>
        <v>0</v>
      </c>
      <c r="BG690" s="167">
        <f t="shared" si="316"/>
        <v>0</v>
      </c>
      <c r="BH690" s="167">
        <f t="shared" si="317"/>
        <v>0</v>
      </c>
      <c r="BI690" s="167">
        <f t="shared" si="318"/>
        <v>0</v>
      </c>
      <c r="BJ690" s="92" t="s">
        <v>15</v>
      </c>
      <c r="BK690" s="167">
        <f t="shared" si="319"/>
        <v>0</v>
      </c>
      <c r="BL690" s="92" t="s">
        <v>183</v>
      </c>
      <c r="BM690" s="166" t="s">
        <v>4914</v>
      </c>
    </row>
    <row r="691" spans="2:65" s="99" customFormat="1" ht="16.5" customHeight="1">
      <c r="B691" s="100"/>
      <c r="C691" s="206" t="s">
        <v>4915</v>
      </c>
      <c r="D691" s="206" t="s">
        <v>178</v>
      </c>
      <c r="E691" s="207" t="s">
        <v>4916</v>
      </c>
      <c r="F691" s="208" t="s">
        <v>4917</v>
      </c>
      <c r="G691" s="209" t="s">
        <v>1958</v>
      </c>
      <c r="H691" s="210">
        <v>1</v>
      </c>
      <c r="I691" s="4"/>
      <c r="J691" s="211">
        <f t="shared" si="310"/>
        <v>0</v>
      </c>
      <c r="K691" s="208" t="s">
        <v>3</v>
      </c>
      <c r="L691" s="100"/>
      <c r="M691" s="212" t="s">
        <v>3</v>
      </c>
      <c r="N691" s="163" t="s">
        <v>42</v>
      </c>
      <c r="P691" s="164">
        <f t="shared" si="311"/>
        <v>0</v>
      </c>
      <c r="Q691" s="164">
        <v>0</v>
      </c>
      <c r="R691" s="164">
        <f t="shared" si="312"/>
        <v>0</v>
      </c>
      <c r="S691" s="164">
        <v>0</v>
      </c>
      <c r="T691" s="165">
        <f t="shared" si="313"/>
        <v>0</v>
      </c>
      <c r="AR691" s="166" t="s">
        <v>183</v>
      </c>
      <c r="AT691" s="166" t="s">
        <v>178</v>
      </c>
      <c r="AU691" s="166" t="s">
        <v>195</v>
      </c>
      <c r="AY691" s="92" t="s">
        <v>176</v>
      </c>
      <c r="BE691" s="167">
        <f t="shared" si="314"/>
        <v>0</v>
      </c>
      <c r="BF691" s="167">
        <f t="shared" si="315"/>
        <v>0</v>
      </c>
      <c r="BG691" s="167">
        <f t="shared" si="316"/>
        <v>0</v>
      </c>
      <c r="BH691" s="167">
        <f t="shared" si="317"/>
        <v>0</v>
      </c>
      <c r="BI691" s="167">
        <f t="shared" si="318"/>
        <v>0</v>
      </c>
      <c r="BJ691" s="92" t="s">
        <v>15</v>
      </c>
      <c r="BK691" s="167">
        <f t="shared" si="319"/>
        <v>0</v>
      </c>
      <c r="BL691" s="92" t="s">
        <v>183</v>
      </c>
      <c r="BM691" s="166" t="s">
        <v>4918</v>
      </c>
    </row>
    <row r="692" spans="2:65" s="99" customFormat="1" ht="16.5" customHeight="1">
      <c r="B692" s="100"/>
      <c r="C692" s="206" t="s">
        <v>4919</v>
      </c>
      <c r="D692" s="206" t="s">
        <v>178</v>
      </c>
      <c r="E692" s="207" t="s">
        <v>4920</v>
      </c>
      <c r="F692" s="208" t="s">
        <v>4921</v>
      </c>
      <c r="G692" s="209" t="s">
        <v>437</v>
      </c>
      <c r="H692" s="210">
        <v>0.4</v>
      </c>
      <c r="I692" s="4"/>
      <c r="J692" s="211">
        <f t="shared" si="310"/>
        <v>0</v>
      </c>
      <c r="K692" s="208" t="s">
        <v>3</v>
      </c>
      <c r="L692" s="100"/>
      <c r="M692" s="212" t="s">
        <v>3</v>
      </c>
      <c r="N692" s="163" t="s">
        <v>42</v>
      </c>
      <c r="P692" s="164">
        <f t="shared" si="311"/>
        <v>0</v>
      </c>
      <c r="Q692" s="164">
        <v>0</v>
      </c>
      <c r="R692" s="164">
        <f t="shared" si="312"/>
        <v>0</v>
      </c>
      <c r="S692" s="164">
        <v>0</v>
      </c>
      <c r="T692" s="165">
        <f t="shared" si="313"/>
        <v>0</v>
      </c>
      <c r="AR692" s="166" t="s">
        <v>183</v>
      </c>
      <c r="AT692" s="166" t="s">
        <v>178</v>
      </c>
      <c r="AU692" s="166" t="s">
        <v>195</v>
      </c>
      <c r="AY692" s="92" t="s">
        <v>176</v>
      </c>
      <c r="BE692" s="167">
        <f t="shared" si="314"/>
        <v>0</v>
      </c>
      <c r="BF692" s="167">
        <f t="shared" si="315"/>
        <v>0</v>
      </c>
      <c r="BG692" s="167">
        <f t="shared" si="316"/>
        <v>0</v>
      </c>
      <c r="BH692" s="167">
        <f t="shared" si="317"/>
        <v>0</v>
      </c>
      <c r="BI692" s="167">
        <f t="shared" si="318"/>
        <v>0</v>
      </c>
      <c r="BJ692" s="92" t="s">
        <v>15</v>
      </c>
      <c r="BK692" s="167">
        <f t="shared" si="319"/>
        <v>0</v>
      </c>
      <c r="BL692" s="92" t="s">
        <v>183</v>
      </c>
      <c r="BM692" s="166" t="s">
        <v>4922</v>
      </c>
    </row>
    <row r="693" spans="2:63" s="151" customFormat="1" ht="20.85" customHeight="1">
      <c r="B693" s="152"/>
      <c r="D693" s="153" t="s">
        <v>70</v>
      </c>
      <c r="E693" s="161" t="s">
        <v>702</v>
      </c>
      <c r="F693" s="161" t="s">
        <v>3810</v>
      </c>
      <c r="I693" s="3"/>
      <c r="J693" s="162">
        <f>BK693</f>
        <v>0</v>
      </c>
      <c r="L693" s="152"/>
      <c r="M693" s="156"/>
      <c r="P693" s="157">
        <f>SUM(P694:P706)</f>
        <v>0</v>
      </c>
      <c r="R693" s="157">
        <f>SUM(R694:R706)</f>
        <v>0</v>
      </c>
      <c r="T693" s="158">
        <f>SUM(T694:T706)</f>
        <v>0</v>
      </c>
      <c r="AR693" s="153" t="s">
        <v>15</v>
      </c>
      <c r="AT693" s="159" t="s">
        <v>70</v>
      </c>
      <c r="AU693" s="159" t="s">
        <v>79</v>
      </c>
      <c r="AY693" s="153" t="s">
        <v>176</v>
      </c>
      <c r="BK693" s="160">
        <f>SUM(BK694:BK706)</f>
        <v>0</v>
      </c>
    </row>
    <row r="694" spans="2:65" s="99" customFormat="1" ht="16.5" customHeight="1">
      <c r="B694" s="100"/>
      <c r="C694" s="206" t="s">
        <v>4923</v>
      </c>
      <c r="D694" s="206" t="s">
        <v>178</v>
      </c>
      <c r="E694" s="207" t="s">
        <v>3811</v>
      </c>
      <c r="F694" s="208" t="s">
        <v>3812</v>
      </c>
      <c r="G694" s="209" t="s">
        <v>269</v>
      </c>
      <c r="H694" s="210">
        <v>50</v>
      </c>
      <c r="I694" s="4"/>
      <c r="J694" s="211">
        <f aca="true" t="shared" si="320" ref="J694:J706">ROUND(I694*H694,2)</f>
        <v>0</v>
      </c>
      <c r="K694" s="208" t="s">
        <v>3</v>
      </c>
      <c r="L694" s="100"/>
      <c r="M694" s="212" t="s">
        <v>3</v>
      </c>
      <c r="N694" s="163" t="s">
        <v>42</v>
      </c>
      <c r="P694" s="164">
        <f aca="true" t="shared" si="321" ref="P694:P706">O694*H694</f>
        <v>0</v>
      </c>
      <c r="Q694" s="164">
        <v>0</v>
      </c>
      <c r="R694" s="164">
        <f aca="true" t="shared" si="322" ref="R694:R706">Q694*H694</f>
        <v>0</v>
      </c>
      <c r="S694" s="164">
        <v>0</v>
      </c>
      <c r="T694" s="165">
        <f aca="true" t="shared" si="323" ref="T694:T706">S694*H694</f>
        <v>0</v>
      </c>
      <c r="AR694" s="166" t="s">
        <v>183</v>
      </c>
      <c r="AT694" s="166" t="s">
        <v>178</v>
      </c>
      <c r="AU694" s="166" t="s">
        <v>195</v>
      </c>
      <c r="AY694" s="92" t="s">
        <v>176</v>
      </c>
      <c r="BE694" s="167">
        <f aca="true" t="shared" si="324" ref="BE694:BE706">IF(N694="základní",J694,0)</f>
        <v>0</v>
      </c>
      <c r="BF694" s="167">
        <f aca="true" t="shared" si="325" ref="BF694:BF706">IF(N694="snížená",J694,0)</f>
        <v>0</v>
      </c>
      <c r="BG694" s="167">
        <f aca="true" t="shared" si="326" ref="BG694:BG706">IF(N694="zákl. přenesená",J694,0)</f>
        <v>0</v>
      </c>
      <c r="BH694" s="167">
        <f aca="true" t="shared" si="327" ref="BH694:BH706">IF(N694="sníž. přenesená",J694,0)</f>
        <v>0</v>
      </c>
      <c r="BI694" s="167">
        <f aca="true" t="shared" si="328" ref="BI694:BI706">IF(N694="nulová",J694,0)</f>
        <v>0</v>
      </c>
      <c r="BJ694" s="92" t="s">
        <v>15</v>
      </c>
      <c r="BK694" s="167">
        <f aca="true" t="shared" si="329" ref="BK694:BK706">ROUND(I694*H694,2)</f>
        <v>0</v>
      </c>
      <c r="BL694" s="92" t="s">
        <v>183</v>
      </c>
      <c r="BM694" s="166" t="s">
        <v>4924</v>
      </c>
    </row>
    <row r="695" spans="2:65" s="99" customFormat="1" ht="16.5" customHeight="1">
      <c r="B695" s="100"/>
      <c r="C695" s="206" t="s">
        <v>4925</v>
      </c>
      <c r="D695" s="206" t="s">
        <v>178</v>
      </c>
      <c r="E695" s="207" t="s">
        <v>4926</v>
      </c>
      <c r="F695" s="208" t="s">
        <v>4927</v>
      </c>
      <c r="G695" s="209" t="s">
        <v>2707</v>
      </c>
      <c r="H695" s="210">
        <v>0</v>
      </c>
      <c r="I695" s="4"/>
      <c r="J695" s="211">
        <f t="shared" si="320"/>
        <v>0</v>
      </c>
      <c r="K695" s="208" t="s">
        <v>3</v>
      </c>
      <c r="L695" s="100"/>
      <c r="M695" s="212" t="s">
        <v>3</v>
      </c>
      <c r="N695" s="163" t="s">
        <v>42</v>
      </c>
      <c r="P695" s="164">
        <f t="shared" si="321"/>
        <v>0</v>
      </c>
      <c r="Q695" s="164">
        <v>0</v>
      </c>
      <c r="R695" s="164">
        <f t="shared" si="322"/>
        <v>0</v>
      </c>
      <c r="S695" s="164">
        <v>0</v>
      </c>
      <c r="T695" s="165">
        <f t="shared" si="323"/>
        <v>0</v>
      </c>
      <c r="AR695" s="166" t="s">
        <v>183</v>
      </c>
      <c r="AT695" s="166" t="s">
        <v>178</v>
      </c>
      <c r="AU695" s="166" t="s">
        <v>195</v>
      </c>
      <c r="AY695" s="92" t="s">
        <v>176</v>
      </c>
      <c r="BE695" s="167">
        <f t="shared" si="324"/>
        <v>0</v>
      </c>
      <c r="BF695" s="167">
        <f t="shared" si="325"/>
        <v>0</v>
      </c>
      <c r="BG695" s="167">
        <f t="shared" si="326"/>
        <v>0</v>
      </c>
      <c r="BH695" s="167">
        <f t="shared" si="327"/>
        <v>0</v>
      </c>
      <c r="BI695" s="167">
        <f t="shared" si="328"/>
        <v>0</v>
      </c>
      <c r="BJ695" s="92" t="s">
        <v>15</v>
      </c>
      <c r="BK695" s="167">
        <f t="shared" si="329"/>
        <v>0</v>
      </c>
      <c r="BL695" s="92" t="s">
        <v>183</v>
      </c>
      <c r="BM695" s="166" t="s">
        <v>4928</v>
      </c>
    </row>
    <row r="696" spans="2:65" s="99" customFormat="1" ht="16.5" customHeight="1">
      <c r="B696" s="100"/>
      <c r="C696" s="206" t="s">
        <v>4929</v>
      </c>
      <c r="D696" s="206" t="s">
        <v>178</v>
      </c>
      <c r="E696" s="207" t="s">
        <v>4930</v>
      </c>
      <c r="F696" s="208" t="s">
        <v>4931</v>
      </c>
      <c r="G696" s="209" t="s">
        <v>2707</v>
      </c>
      <c r="H696" s="210">
        <v>3</v>
      </c>
      <c r="I696" s="4"/>
      <c r="J696" s="211">
        <f t="shared" si="320"/>
        <v>0</v>
      </c>
      <c r="K696" s="208" t="s">
        <v>3</v>
      </c>
      <c r="L696" s="100"/>
      <c r="M696" s="212" t="s">
        <v>3</v>
      </c>
      <c r="N696" s="163" t="s">
        <v>42</v>
      </c>
      <c r="P696" s="164">
        <f t="shared" si="321"/>
        <v>0</v>
      </c>
      <c r="Q696" s="164">
        <v>0</v>
      </c>
      <c r="R696" s="164">
        <f t="shared" si="322"/>
        <v>0</v>
      </c>
      <c r="S696" s="164">
        <v>0</v>
      </c>
      <c r="T696" s="165">
        <f t="shared" si="323"/>
        <v>0</v>
      </c>
      <c r="AR696" s="166" t="s">
        <v>183</v>
      </c>
      <c r="AT696" s="166" t="s">
        <v>178</v>
      </c>
      <c r="AU696" s="166" t="s">
        <v>195</v>
      </c>
      <c r="AY696" s="92" t="s">
        <v>176</v>
      </c>
      <c r="BE696" s="167">
        <f t="shared" si="324"/>
        <v>0</v>
      </c>
      <c r="BF696" s="167">
        <f t="shared" si="325"/>
        <v>0</v>
      </c>
      <c r="BG696" s="167">
        <f t="shared" si="326"/>
        <v>0</v>
      </c>
      <c r="BH696" s="167">
        <f t="shared" si="327"/>
        <v>0</v>
      </c>
      <c r="BI696" s="167">
        <f t="shared" si="328"/>
        <v>0</v>
      </c>
      <c r="BJ696" s="92" t="s">
        <v>15</v>
      </c>
      <c r="BK696" s="167">
        <f t="shared" si="329"/>
        <v>0</v>
      </c>
      <c r="BL696" s="92" t="s">
        <v>183</v>
      </c>
      <c r="BM696" s="166" t="s">
        <v>4932</v>
      </c>
    </row>
    <row r="697" spans="2:65" s="99" customFormat="1" ht="16.5" customHeight="1">
      <c r="B697" s="100"/>
      <c r="C697" s="206" t="s">
        <v>4933</v>
      </c>
      <c r="D697" s="206" t="s">
        <v>178</v>
      </c>
      <c r="E697" s="207" t="s">
        <v>4934</v>
      </c>
      <c r="F697" s="208" t="s">
        <v>4901</v>
      </c>
      <c r="G697" s="209" t="s">
        <v>269</v>
      </c>
      <c r="H697" s="210">
        <v>20</v>
      </c>
      <c r="I697" s="4"/>
      <c r="J697" s="211">
        <f t="shared" si="320"/>
        <v>0</v>
      </c>
      <c r="K697" s="208" t="s">
        <v>3</v>
      </c>
      <c r="L697" s="100"/>
      <c r="M697" s="212" t="s">
        <v>3</v>
      </c>
      <c r="N697" s="163" t="s">
        <v>42</v>
      </c>
      <c r="P697" s="164">
        <f t="shared" si="321"/>
        <v>0</v>
      </c>
      <c r="Q697" s="164">
        <v>0</v>
      </c>
      <c r="R697" s="164">
        <f t="shared" si="322"/>
        <v>0</v>
      </c>
      <c r="S697" s="164">
        <v>0</v>
      </c>
      <c r="T697" s="165">
        <f t="shared" si="323"/>
        <v>0</v>
      </c>
      <c r="AR697" s="166" t="s">
        <v>183</v>
      </c>
      <c r="AT697" s="166" t="s">
        <v>178</v>
      </c>
      <c r="AU697" s="166" t="s">
        <v>195</v>
      </c>
      <c r="AY697" s="92" t="s">
        <v>176</v>
      </c>
      <c r="BE697" s="167">
        <f t="shared" si="324"/>
        <v>0</v>
      </c>
      <c r="BF697" s="167">
        <f t="shared" si="325"/>
        <v>0</v>
      </c>
      <c r="BG697" s="167">
        <f t="shared" si="326"/>
        <v>0</v>
      </c>
      <c r="BH697" s="167">
        <f t="shared" si="327"/>
        <v>0</v>
      </c>
      <c r="BI697" s="167">
        <f t="shared" si="328"/>
        <v>0</v>
      </c>
      <c r="BJ697" s="92" t="s">
        <v>15</v>
      </c>
      <c r="BK697" s="167">
        <f t="shared" si="329"/>
        <v>0</v>
      </c>
      <c r="BL697" s="92" t="s">
        <v>183</v>
      </c>
      <c r="BM697" s="166" t="s">
        <v>4935</v>
      </c>
    </row>
    <row r="698" spans="2:65" s="99" customFormat="1" ht="16.5" customHeight="1">
      <c r="B698" s="100"/>
      <c r="C698" s="206" t="s">
        <v>4936</v>
      </c>
      <c r="D698" s="206" t="s">
        <v>178</v>
      </c>
      <c r="E698" s="207" t="s">
        <v>4937</v>
      </c>
      <c r="F698" s="208" t="s">
        <v>4905</v>
      </c>
      <c r="G698" s="209" t="s">
        <v>269</v>
      </c>
      <c r="H698" s="210">
        <v>20</v>
      </c>
      <c r="I698" s="4"/>
      <c r="J698" s="211">
        <f t="shared" si="320"/>
        <v>0</v>
      </c>
      <c r="K698" s="208" t="s">
        <v>3</v>
      </c>
      <c r="L698" s="100"/>
      <c r="M698" s="212" t="s">
        <v>3</v>
      </c>
      <c r="N698" s="163" t="s">
        <v>42</v>
      </c>
      <c r="P698" s="164">
        <f t="shared" si="321"/>
        <v>0</v>
      </c>
      <c r="Q698" s="164">
        <v>0</v>
      </c>
      <c r="R698" s="164">
        <f t="shared" si="322"/>
        <v>0</v>
      </c>
      <c r="S698" s="164">
        <v>0</v>
      </c>
      <c r="T698" s="165">
        <f t="shared" si="323"/>
        <v>0</v>
      </c>
      <c r="AR698" s="166" t="s">
        <v>183</v>
      </c>
      <c r="AT698" s="166" t="s">
        <v>178</v>
      </c>
      <c r="AU698" s="166" t="s">
        <v>195</v>
      </c>
      <c r="AY698" s="92" t="s">
        <v>176</v>
      </c>
      <c r="BE698" s="167">
        <f t="shared" si="324"/>
        <v>0</v>
      </c>
      <c r="BF698" s="167">
        <f t="shared" si="325"/>
        <v>0</v>
      </c>
      <c r="BG698" s="167">
        <f t="shared" si="326"/>
        <v>0</v>
      </c>
      <c r="BH698" s="167">
        <f t="shared" si="327"/>
        <v>0</v>
      </c>
      <c r="BI698" s="167">
        <f t="shared" si="328"/>
        <v>0</v>
      </c>
      <c r="BJ698" s="92" t="s">
        <v>15</v>
      </c>
      <c r="BK698" s="167">
        <f t="shared" si="329"/>
        <v>0</v>
      </c>
      <c r="BL698" s="92" t="s">
        <v>183</v>
      </c>
      <c r="BM698" s="166" t="s">
        <v>4938</v>
      </c>
    </row>
    <row r="699" spans="2:65" s="99" customFormat="1" ht="16.5" customHeight="1">
      <c r="B699" s="100"/>
      <c r="C699" s="206" t="s">
        <v>4939</v>
      </c>
      <c r="D699" s="206" t="s">
        <v>178</v>
      </c>
      <c r="E699" s="207" t="s">
        <v>4940</v>
      </c>
      <c r="F699" s="208" t="s">
        <v>4909</v>
      </c>
      <c r="G699" s="209" t="s">
        <v>269</v>
      </c>
      <c r="H699" s="210">
        <v>0</v>
      </c>
      <c r="I699" s="4"/>
      <c r="J699" s="211">
        <f t="shared" si="320"/>
        <v>0</v>
      </c>
      <c r="K699" s="208" t="s">
        <v>3</v>
      </c>
      <c r="L699" s="100"/>
      <c r="M699" s="212" t="s">
        <v>3</v>
      </c>
      <c r="N699" s="163" t="s">
        <v>42</v>
      </c>
      <c r="P699" s="164">
        <f t="shared" si="321"/>
        <v>0</v>
      </c>
      <c r="Q699" s="164">
        <v>0</v>
      </c>
      <c r="R699" s="164">
        <f t="shared" si="322"/>
        <v>0</v>
      </c>
      <c r="S699" s="164">
        <v>0</v>
      </c>
      <c r="T699" s="165">
        <f t="shared" si="323"/>
        <v>0</v>
      </c>
      <c r="AR699" s="166" t="s">
        <v>183</v>
      </c>
      <c r="AT699" s="166" t="s">
        <v>178</v>
      </c>
      <c r="AU699" s="166" t="s">
        <v>195</v>
      </c>
      <c r="AY699" s="92" t="s">
        <v>176</v>
      </c>
      <c r="BE699" s="167">
        <f t="shared" si="324"/>
        <v>0</v>
      </c>
      <c r="BF699" s="167">
        <f t="shared" si="325"/>
        <v>0</v>
      </c>
      <c r="BG699" s="167">
        <f t="shared" si="326"/>
        <v>0</v>
      </c>
      <c r="BH699" s="167">
        <f t="shared" si="327"/>
        <v>0</v>
      </c>
      <c r="BI699" s="167">
        <f t="shared" si="328"/>
        <v>0</v>
      </c>
      <c r="BJ699" s="92" t="s">
        <v>15</v>
      </c>
      <c r="BK699" s="167">
        <f t="shared" si="329"/>
        <v>0</v>
      </c>
      <c r="BL699" s="92" t="s">
        <v>183</v>
      </c>
      <c r="BM699" s="166" t="s">
        <v>4941</v>
      </c>
    </row>
    <row r="700" spans="2:65" s="99" customFormat="1" ht="16.5" customHeight="1">
      <c r="B700" s="100"/>
      <c r="C700" s="206" t="s">
        <v>4942</v>
      </c>
      <c r="D700" s="206" t="s">
        <v>178</v>
      </c>
      <c r="E700" s="207" t="s">
        <v>4943</v>
      </c>
      <c r="F700" s="208" t="s">
        <v>4913</v>
      </c>
      <c r="G700" s="209" t="s">
        <v>2707</v>
      </c>
      <c r="H700" s="210">
        <v>0</v>
      </c>
      <c r="I700" s="4"/>
      <c r="J700" s="211">
        <f t="shared" si="320"/>
        <v>0</v>
      </c>
      <c r="K700" s="208" t="s">
        <v>3</v>
      </c>
      <c r="L700" s="100"/>
      <c r="M700" s="212" t="s">
        <v>3</v>
      </c>
      <c r="N700" s="163" t="s">
        <v>42</v>
      </c>
      <c r="P700" s="164">
        <f t="shared" si="321"/>
        <v>0</v>
      </c>
      <c r="Q700" s="164">
        <v>0</v>
      </c>
      <c r="R700" s="164">
        <f t="shared" si="322"/>
        <v>0</v>
      </c>
      <c r="S700" s="164">
        <v>0</v>
      </c>
      <c r="T700" s="165">
        <f t="shared" si="323"/>
        <v>0</v>
      </c>
      <c r="AR700" s="166" t="s">
        <v>183</v>
      </c>
      <c r="AT700" s="166" t="s">
        <v>178</v>
      </c>
      <c r="AU700" s="166" t="s">
        <v>195</v>
      </c>
      <c r="AY700" s="92" t="s">
        <v>176</v>
      </c>
      <c r="BE700" s="167">
        <f t="shared" si="324"/>
        <v>0</v>
      </c>
      <c r="BF700" s="167">
        <f t="shared" si="325"/>
        <v>0</v>
      </c>
      <c r="BG700" s="167">
        <f t="shared" si="326"/>
        <v>0</v>
      </c>
      <c r="BH700" s="167">
        <f t="shared" si="327"/>
        <v>0</v>
      </c>
      <c r="BI700" s="167">
        <f t="shared" si="328"/>
        <v>0</v>
      </c>
      <c r="BJ700" s="92" t="s">
        <v>15</v>
      </c>
      <c r="BK700" s="167">
        <f t="shared" si="329"/>
        <v>0</v>
      </c>
      <c r="BL700" s="92" t="s">
        <v>183</v>
      </c>
      <c r="BM700" s="166" t="s">
        <v>4944</v>
      </c>
    </row>
    <row r="701" spans="2:65" s="99" customFormat="1" ht="16.5" customHeight="1">
      <c r="B701" s="100"/>
      <c r="C701" s="206" t="s">
        <v>4945</v>
      </c>
      <c r="D701" s="206" t="s">
        <v>178</v>
      </c>
      <c r="E701" s="207" t="s">
        <v>4946</v>
      </c>
      <c r="F701" s="208" t="s">
        <v>4917</v>
      </c>
      <c r="G701" s="209" t="s">
        <v>1958</v>
      </c>
      <c r="H701" s="210">
        <v>1</v>
      </c>
      <c r="I701" s="4"/>
      <c r="J701" s="211">
        <f t="shared" si="320"/>
        <v>0</v>
      </c>
      <c r="K701" s="208" t="s">
        <v>3</v>
      </c>
      <c r="L701" s="100"/>
      <c r="M701" s="212" t="s">
        <v>3</v>
      </c>
      <c r="N701" s="163" t="s">
        <v>42</v>
      </c>
      <c r="P701" s="164">
        <f t="shared" si="321"/>
        <v>0</v>
      </c>
      <c r="Q701" s="164">
        <v>0</v>
      </c>
      <c r="R701" s="164">
        <f t="shared" si="322"/>
        <v>0</v>
      </c>
      <c r="S701" s="164">
        <v>0</v>
      </c>
      <c r="T701" s="165">
        <f t="shared" si="323"/>
        <v>0</v>
      </c>
      <c r="AR701" s="166" t="s">
        <v>183</v>
      </c>
      <c r="AT701" s="166" t="s">
        <v>178</v>
      </c>
      <c r="AU701" s="166" t="s">
        <v>195</v>
      </c>
      <c r="AY701" s="92" t="s">
        <v>176</v>
      </c>
      <c r="BE701" s="167">
        <f t="shared" si="324"/>
        <v>0</v>
      </c>
      <c r="BF701" s="167">
        <f t="shared" si="325"/>
        <v>0</v>
      </c>
      <c r="BG701" s="167">
        <f t="shared" si="326"/>
        <v>0</v>
      </c>
      <c r="BH701" s="167">
        <f t="shared" si="327"/>
        <v>0</v>
      </c>
      <c r="BI701" s="167">
        <f t="shared" si="328"/>
        <v>0</v>
      </c>
      <c r="BJ701" s="92" t="s">
        <v>15</v>
      </c>
      <c r="BK701" s="167">
        <f t="shared" si="329"/>
        <v>0</v>
      </c>
      <c r="BL701" s="92" t="s">
        <v>183</v>
      </c>
      <c r="BM701" s="166" t="s">
        <v>4947</v>
      </c>
    </row>
    <row r="702" spans="2:65" s="99" customFormat="1" ht="16.5" customHeight="1">
      <c r="B702" s="100"/>
      <c r="C702" s="206" t="s">
        <v>4948</v>
      </c>
      <c r="D702" s="206" t="s">
        <v>178</v>
      </c>
      <c r="E702" s="207" t="s">
        <v>4949</v>
      </c>
      <c r="F702" s="208" t="s">
        <v>4950</v>
      </c>
      <c r="G702" s="209" t="s">
        <v>437</v>
      </c>
      <c r="H702" s="210">
        <v>0.4</v>
      </c>
      <c r="I702" s="4"/>
      <c r="J702" s="211">
        <f t="shared" si="320"/>
        <v>0</v>
      </c>
      <c r="K702" s="208" t="s">
        <v>3</v>
      </c>
      <c r="L702" s="100"/>
      <c r="M702" s="212" t="s">
        <v>3</v>
      </c>
      <c r="N702" s="163" t="s">
        <v>42</v>
      </c>
      <c r="P702" s="164">
        <f t="shared" si="321"/>
        <v>0</v>
      </c>
      <c r="Q702" s="164">
        <v>0</v>
      </c>
      <c r="R702" s="164">
        <f t="shared" si="322"/>
        <v>0</v>
      </c>
      <c r="S702" s="164">
        <v>0</v>
      </c>
      <c r="T702" s="165">
        <f t="shared" si="323"/>
        <v>0</v>
      </c>
      <c r="AR702" s="166" t="s">
        <v>183</v>
      </c>
      <c r="AT702" s="166" t="s">
        <v>178</v>
      </c>
      <c r="AU702" s="166" t="s">
        <v>195</v>
      </c>
      <c r="AY702" s="92" t="s">
        <v>176</v>
      </c>
      <c r="BE702" s="167">
        <f t="shared" si="324"/>
        <v>0</v>
      </c>
      <c r="BF702" s="167">
        <f t="shared" si="325"/>
        <v>0</v>
      </c>
      <c r="BG702" s="167">
        <f t="shared" si="326"/>
        <v>0</v>
      </c>
      <c r="BH702" s="167">
        <f t="shared" si="327"/>
        <v>0</v>
      </c>
      <c r="BI702" s="167">
        <f t="shared" si="328"/>
        <v>0</v>
      </c>
      <c r="BJ702" s="92" t="s">
        <v>15</v>
      </c>
      <c r="BK702" s="167">
        <f t="shared" si="329"/>
        <v>0</v>
      </c>
      <c r="BL702" s="92" t="s">
        <v>183</v>
      </c>
      <c r="BM702" s="166" t="s">
        <v>4951</v>
      </c>
    </row>
    <row r="703" spans="2:65" s="99" customFormat="1" ht="16.5" customHeight="1">
      <c r="B703" s="100"/>
      <c r="C703" s="206" t="s">
        <v>4952</v>
      </c>
      <c r="D703" s="206" t="s">
        <v>178</v>
      </c>
      <c r="E703" s="207" t="s">
        <v>4953</v>
      </c>
      <c r="F703" s="208" t="s">
        <v>4954</v>
      </c>
      <c r="G703" s="209" t="s">
        <v>269</v>
      </c>
      <c r="H703" s="210">
        <v>20</v>
      </c>
      <c r="I703" s="4"/>
      <c r="J703" s="211">
        <f t="shared" si="320"/>
        <v>0</v>
      </c>
      <c r="K703" s="208" t="s">
        <v>3</v>
      </c>
      <c r="L703" s="100"/>
      <c r="M703" s="212" t="s">
        <v>3</v>
      </c>
      <c r="N703" s="163" t="s">
        <v>42</v>
      </c>
      <c r="P703" s="164">
        <f t="shared" si="321"/>
        <v>0</v>
      </c>
      <c r="Q703" s="164">
        <v>0</v>
      </c>
      <c r="R703" s="164">
        <f t="shared" si="322"/>
        <v>0</v>
      </c>
      <c r="S703" s="164">
        <v>0</v>
      </c>
      <c r="T703" s="165">
        <f t="shared" si="323"/>
        <v>0</v>
      </c>
      <c r="AR703" s="166" t="s">
        <v>183</v>
      </c>
      <c r="AT703" s="166" t="s">
        <v>178</v>
      </c>
      <c r="AU703" s="166" t="s">
        <v>195</v>
      </c>
      <c r="AY703" s="92" t="s">
        <v>176</v>
      </c>
      <c r="BE703" s="167">
        <f t="shared" si="324"/>
        <v>0</v>
      </c>
      <c r="BF703" s="167">
        <f t="shared" si="325"/>
        <v>0</v>
      </c>
      <c r="BG703" s="167">
        <f t="shared" si="326"/>
        <v>0</v>
      </c>
      <c r="BH703" s="167">
        <f t="shared" si="327"/>
        <v>0</v>
      </c>
      <c r="BI703" s="167">
        <f t="shared" si="328"/>
        <v>0</v>
      </c>
      <c r="BJ703" s="92" t="s">
        <v>15</v>
      </c>
      <c r="BK703" s="167">
        <f t="shared" si="329"/>
        <v>0</v>
      </c>
      <c r="BL703" s="92" t="s">
        <v>183</v>
      </c>
      <c r="BM703" s="166" t="s">
        <v>4955</v>
      </c>
    </row>
    <row r="704" spans="2:65" s="99" customFormat="1" ht="16.5" customHeight="1">
      <c r="B704" s="100"/>
      <c r="C704" s="206" t="s">
        <v>4956</v>
      </c>
      <c r="D704" s="206" t="s">
        <v>178</v>
      </c>
      <c r="E704" s="207" t="s">
        <v>4957</v>
      </c>
      <c r="F704" s="208" t="s">
        <v>4958</v>
      </c>
      <c r="G704" s="209" t="s">
        <v>2707</v>
      </c>
      <c r="H704" s="210">
        <v>6</v>
      </c>
      <c r="I704" s="4"/>
      <c r="J704" s="211">
        <f t="shared" si="320"/>
        <v>0</v>
      </c>
      <c r="K704" s="208" t="s">
        <v>3</v>
      </c>
      <c r="L704" s="100"/>
      <c r="M704" s="212" t="s">
        <v>3</v>
      </c>
      <c r="N704" s="163" t="s">
        <v>42</v>
      </c>
      <c r="P704" s="164">
        <f t="shared" si="321"/>
        <v>0</v>
      </c>
      <c r="Q704" s="164">
        <v>0</v>
      </c>
      <c r="R704" s="164">
        <f t="shared" si="322"/>
        <v>0</v>
      </c>
      <c r="S704" s="164">
        <v>0</v>
      </c>
      <c r="T704" s="165">
        <f t="shared" si="323"/>
        <v>0</v>
      </c>
      <c r="AR704" s="166" t="s">
        <v>183</v>
      </c>
      <c r="AT704" s="166" t="s">
        <v>178</v>
      </c>
      <c r="AU704" s="166" t="s">
        <v>195</v>
      </c>
      <c r="AY704" s="92" t="s">
        <v>176</v>
      </c>
      <c r="BE704" s="167">
        <f t="shared" si="324"/>
        <v>0</v>
      </c>
      <c r="BF704" s="167">
        <f t="shared" si="325"/>
        <v>0</v>
      </c>
      <c r="BG704" s="167">
        <f t="shared" si="326"/>
        <v>0</v>
      </c>
      <c r="BH704" s="167">
        <f t="shared" si="327"/>
        <v>0</v>
      </c>
      <c r="BI704" s="167">
        <f t="shared" si="328"/>
        <v>0</v>
      </c>
      <c r="BJ704" s="92" t="s">
        <v>15</v>
      </c>
      <c r="BK704" s="167">
        <f t="shared" si="329"/>
        <v>0</v>
      </c>
      <c r="BL704" s="92" t="s">
        <v>183</v>
      </c>
      <c r="BM704" s="166" t="s">
        <v>4959</v>
      </c>
    </row>
    <row r="705" spans="2:65" s="99" customFormat="1" ht="16.5" customHeight="1">
      <c r="B705" s="100"/>
      <c r="C705" s="206" t="s">
        <v>4960</v>
      </c>
      <c r="D705" s="206" t="s">
        <v>178</v>
      </c>
      <c r="E705" s="207" t="s">
        <v>4961</v>
      </c>
      <c r="F705" s="208" t="s">
        <v>3828</v>
      </c>
      <c r="G705" s="209" t="s">
        <v>4268</v>
      </c>
      <c r="H705" s="210">
        <v>0.4</v>
      </c>
      <c r="I705" s="4"/>
      <c r="J705" s="211">
        <f t="shared" si="320"/>
        <v>0</v>
      </c>
      <c r="K705" s="208" t="s">
        <v>3</v>
      </c>
      <c r="L705" s="100"/>
      <c r="M705" s="212" t="s">
        <v>3</v>
      </c>
      <c r="N705" s="163" t="s">
        <v>42</v>
      </c>
      <c r="P705" s="164">
        <f t="shared" si="321"/>
        <v>0</v>
      </c>
      <c r="Q705" s="164">
        <v>0</v>
      </c>
      <c r="R705" s="164">
        <f t="shared" si="322"/>
        <v>0</v>
      </c>
      <c r="S705" s="164">
        <v>0</v>
      </c>
      <c r="T705" s="165">
        <f t="shared" si="323"/>
        <v>0</v>
      </c>
      <c r="AR705" s="166" t="s">
        <v>183</v>
      </c>
      <c r="AT705" s="166" t="s">
        <v>178</v>
      </c>
      <c r="AU705" s="166" t="s">
        <v>195</v>
      </c>
      <c r="AY705" s="92" t="s">
        <v>176</v>
      </c>
      <c r="BE705" s="167">
        <f t="shared" si="324"/>
        <v>0</v>
      </c>
      <c r="BF705" s="167">
        <f t="shared" si="325"/>
        <v>0</v>
      </c>
      <c r="BG705" s="167">
        <f t="shared" si="326"/>
        <v>0</v>
      </c>
      <c r="BH705" s="167">
        <f t="shared" si="327"/>
        <v>0</v>
      </c>
      <c r="BI705" s="167">
        <f t="shared" si="328"/>
        <v>0</v>
      </c>
      <c r="BJ705" s="92" t="s">
        <v>15</v>
      </c>
      <c r="BK705" s="167">
        <f t="shared" si="329"/>
        <v>0</v>
      </c>
      <c r="BL705" s="92" t="s">
        <v>183</v>
      </c>
      <c r="BM705" s="166" t="s">
        <v>4962</v>
      </c>
    </row>
    <row r="706" spans="2:65" s="99" customFormat="1" ht="16.5" customHeight="1">
      <c r="B706" s="100"/>
      <c r="C706" s="206" t="s">
        <v>4963</v>
      </c>
      <c r="D706" s="206" t="s">
        <v>178</v>
      </c>
      <c r="E706" s="207" t="s">
        <v>4964</v>
      </c>
      <c r="F706" s="208" t="s">
        <v>4965</v>
      </c>
      <c r="G706" s="209" t="s">
        <v>2597</v>
      </c>
      <c r="H706" s="210">
        <v>4</v>
      </c>
      <c r="I706" s="4"/>
      <c r="J706" s="211">
        <f t="shared" si="320"/>
        <v>0</v>
      </c>
      <c r="K706" s="208" t="s">
        <v>3</v>
      </c>
      <c r="L706" s="100"/>
      <c r="M706" s="212" t="s">
        <v>3</v>
      </c>
      <c r="N706" s="163" t="s">
        <v>42</v>
      </c>
      <c r="P706" s="164">
        <f t="shared" si="321"/>
        <v>0</v>
      </c>
      <c r="Q706" s="164">
        <v>0</v>
      </c>
      <c r="R706" s="164">
        <f t="shared" si="322"/>
        <v>0</v>
      </c>
      <c r="S706" s="164">
        <v>0</v>
      </c>
      <c r="T706" s="165">
        <f t="shared" si="323"/>
        <v>0</v>
      </c>
      <c r="AR706" s="166" t="s">
        <v>183</v>
      </c>
      <c r="AT706" s="166" t="s">
        <v>178</v>
      </c>
      <c r="AU706" s="166" t="s">
        <v>195</v>
      </c>
      <c r="AY706" s="92" t="s">
        <v>176</v>
      </c>
      <c r="BE706" s="167">
        <f t="shared" si="324"/>
        <v>0</v>
      </c>
      <c r="BF706" s="167">
        <f t="shared" si="325"/>
        <v>0</v>
      </c>
      <c r="BG706" s="167">
        <f t="shared" si="326"/>
        <v>0</v>
      </c>
      <c r="BH706" s="167">
        <f t="shared" si="327"/>
        <v>0</v>
      </c>
      <c r="BI706" s="167">
        <f t="shared" si="328"/>
        <v>0</v>
      </c>
      <c r="BJ706" s="92" t="s">
        <v>15</v>
      </c>
      <c r="BK706" s="167">
        <f t="shared" si="329"/>
        <v>0</v>
      </c>
      <c r="BL706" s="92" t="s">
        <v>183</v>
      </c>
      <c r="BM706" s="166" t="s">
        <v>4966</v>
      </c>
    </row>
    <row r="707" spans="2:63" s="151" customFormat="1" ht="20.85" customHeight="1">
      <c r="B707" s="152"/>
      <c r="D707" s="153" t="s">
        <v>70</v>
      </c>
      <c r="E707" s="161" t="s">
        <v>708</v>
      </c>
      <c r="F707" s="161" t="s">
        <v>3978</v>
      </c>
      <c r="I707" s="3"/>
      <c r="J707" s="162">
        <f>BK707</f>
        <v>0</v>
      </c>
      <c r="L707" s="152"/>
      <c r="M707" s="156"/>
      <c r="P707" s="157">
        <f>SUM(P708:P710)</f>
        <v>0</v>
      </c>
      <c r="R707" s="157">
        <f>SUM(R708:R710)</f>
        <v>0</v>
      </c>
      <c r="T707" s="158">
        <f>SUM(T708:T710)</f>
        <v>0</v>
      </c>
      <c r="AR707" s="153" t="s">
        <v>15</v>
      </c>
      <c r="AT707" s="159" t="s">
        <v>70</v>
      </c>
      <c r="AU707" s="159" t="s">
        <v>79</v>
      </c>
      <c r="AY707" s="153" t="s">
        <v>176</v>
      </c>
      <c r="BK707" s="160">
        <f>SUM(BK708:BK710)</f>
        <v>0</v>
      </c>
    </row>
    <row r="708" spans="2:65" s="99" customFormat="1" ht="16.5" customHeight="1">
      <c r="B708" s="100"/>
      <c r="C708" s="206" t="s">
        <v>4967</v>
      </c>
      <c r="D708" s="206" t="s">
        <v>178</v>
      </c>
      <c r="E708" s="207" t="s">
        <v>4968</v>
      </c>
      <c r="F708" s="208" t="s">
        <v>4969</v>
      </c>
      <c r="G708" s="209" t="s">
        <v>269</v>
      </c>
      <c r="H708" s="210">
        <v>250</v>
      </c>
      <c r="I708" s="4"/>
      <c r="J708" s="211">
        <f>ROUND(I708*H708,2)</f>
        <v>0</v>
      </c>
      <c r="K708" s="208" t="s">
        <v>3</v>
      </c>
      <c r="L708" s="100"/>
      <c r="M708" s="212" t="s">
        <v>3</v>
      </c>
      <c r="N708" s="163" t="s">
        <v>42</v>
      </c>
      <c r="P708" s="164">
        <f>O708*H708</f>
        <v>0</v>
      </c>
      <c r="Q708" s="164">
        <v>0</v>
      </c>
      <c r="R708" s="164">
        <f>Q708*H708</f>
        <v>0</v>
      </c>
      <c r="S708" s="164">
        <v>0</v>
      </c>
      <c r="T708" s="165">
        <f>S708*H708</f>
        <v>0</v>
      </c>
      <c r="AR708" s="166" t="s">
        <v>183</v>
      </c>
      <c r="AT708" s="166" t="s">
        <v>178</v>
      </c>
      <c r="AU708" s="166" t="s">
        <v>195</v>
      </c>
      <c r="AY708" s="92" t="s">
        <v>176</v>
      </c>
      <c r="BE708" s="167">
        <f>IF(N708="základní",J708,0)</f>
        <v>0</v>
      </c>
      <c r="BF708" s="167">
        <f>IF(N708="snížená",J708,0)</f>
        <v>0</v>
      </c>
      <c r="BG708" s="167">
        <f>IF(N708="zákl. přenesená",J708,0)</f>
        <v>0</v>
      </c>
      <c r="BH708" s="167">
        <f>IF(N708="sníž. přenesená",J708,0)</f>
        <v>0</v>
      </c>
      <c r="BI708" s="167">
        <f>IF(N708="nulová",J708,0)</f>
        <v>0</v>
      </c>
      <c r="BJ708" s="92" t="s">
        <v>15</v>
      </c>
      <c r="BK708" s="167">
        <f>ROUND(I708*H708,2)</f>
        <v>0</v>
      </c>
      <c r="BL708" s="92" t="s">
        <v>183</v>
      </c>
      <c r="BM708" s="166" t="s">
        <v>4970</v>
      </c>
    </row>
    <row r="709" spans="2:65" s="99" customFormat="1" ht="16.5" customHeight="1">
      <c r="B709" s="100"/>
      <c r="C709" s="206" t="s">
        <v>4971</v>
      </c>
      <c r="D709" s="206" t="s">
        <v>178</v>
      </c>
      <c r="E709" s="207" t="s">
        <v>4972</v>
      </c>
      <c r="F709" s="208" t="s">
        <v>4973</v>
      </c>
      <c r="G709" s="209" t="s">
        <v>269</v>
      </c>
      <c r="H709" s="210">
        <v>0</v>
      </c>
      <c r="I709" s="4"/>
      <c r="J709" s="211">
        <f>ROUND(I709*H709,2)</f>
        <v>0</v>
      </c>
      <c r="K709" s="208" t="s">
        <v>3</v>
      </c>
      <c r="L709" s="100"/>
      <c r="M709" s="212" t="s">
        <v>3</v>
      </c>
      <c r="N709" s="163" t="s">
        <v>42</v>
      </c>
      <c r="P709" s="164">
        <f>O709*H709</f>
        <v>0</v>
      </c>
      <c r="Q709" s="164">
        <v>0</v>
      </c>
      <c r="R709" s="164">
        <f>Q709*H709</f>
        <v>0</v>
      </c>
      <c r="S709" s="164">
        <v>0</v>
      </c>
      <c r="T709" s="165">
        <f>S709*H709</f>
        <v>0</v>
      </c>
      <c r="AR709" s="166" t="s">
        <v>183</v>
      </c>
      <c r="AT709" s="166" t="s">
        <v>178</v>
      </c>
      <c r="AU709" s="166" t="s">
        <v>195</v>
      </c>
      <c r="AY709" s="92" t="s">
        <v>176</v>
      </c>
      <c r="BE709" s="167">
        <f>IF(N709="základní",J709,0)</f>
        <v>0</v>
      </c>
      <c r="BF709" s="167">
        <f>IF(N709="snížená",J709,0)</f>
        <v>0</v>
      </c>
      <c r="BG709" s="167">
        <f>IF(N709="zákl. přenesená",J709,0)</f>
        <v>0</v>
      </c>
      <c r="BH709" s="167">
        <f>IF(N709="sníž. přenesená",J709,0)</f>
        <v>0</v>
      </c>
      <c r="BI709" s="167">
        <f>IF(N709="nulová",J709,0)</f>
        <v>0</v>
      </c>
      <c r="BJ709" s="92" t="s">
        <v>15</v>
      </c>
      <c r="BK709" s="167">
        <f>ROUND(I709*H709,2)</f>
        <v>0</v>
      </c>
      <c r="BL709" s="92" t="s">
        <v>183</v>
      </c>
      <c r="BM709" s="166" t="s">
        <v>4974</v>
      </c>
    </row>
    <row r="710" spans="2:65" s="99" customFormat="1" ht="16.5" customHeight="1">
      <c r="B710" s="100"/>
      <c r="C710" s="206" t="s">
        <v>4975</v>
      </c>
      <c r="D710" s="206" t="s">
        <v>178</v>
      </c>
      <c r="E710" s="207" t="s">
        <v>4976</v>
      </c>
      <c r="F710" s="208" t="s">
        <v>4977</v>
      </c>
      <c r="G710" s="209" t="s">
        <v>269</v>
      </c>
      <c r="H710" s="210">
        <v>250</v>
      </c>
      <c r="I710" s="4"/>
      <c r="J710" s="211">
        <f>ROUND(I710*H710,2)</f>
        <v>0</v>
      </c>
      <c r="K710" s="208" t="s">
        <v>3</v>
      </c>
      <c r="L710" s="100"/>
      <c r="M710" s="212" t="s">
        <v>3</v>
      </c>
      <c r="N710" s="163" t="s">
        <v>42</v>
      </c>
      <c r="P710" s="164">
        <f>O710*H710</f>
        <v>0</v>
      </c>
      <c r="Q710" s="164">
        <v>0</v>
      </c>
      <c r="R710" s="164">
        <f>Q710*H710</f>
        <v>0</v>
      </c>
      <c r="S710" s="164">
        <v>0</v>
      </c>
      <c r="T710" s="165">
        <f>S710*H710</f>
        <v>0</v>
      </c>
      <c r="AR710" s="166" t="s">
        <v>183</v>
      </c>
      <c r="AT710" s="166" t="s">
        <v>178</v>
      </c>
      <c r="AU710" s="166" t="s">
        <v>195</v>
      </c>
      <c r="AY710" s="92" t="s">
        <v>176</v>
      </c>
      <c r="BE710" s="167">
        <f>IF(N710="základní",J710,0)</f>
        <v>0</v>
      </c>
      <c r="BF710" s="167">
        <f>IF(N710="snížená",J710,0)</f>
        <v>0</v>
      </c>
      <c r="BG710" s="167">
        <f>IF(N710="zákl. přenesená",J710,0)</f>
        <v>0</v>
      </c>
      <c r="BH710" s="167">
        <f>IF(N710="sníž. přenesená",J710,0)</f>
        <v>0</v>
      </c>
      <c r="BI710" s="167">
        <f>IF(N710="nulová",J710,0)</f>
        <v>0</v>
      </c>
      <c r="BJ710" s="92" t="s">
        <v>15</v>
      </c>
      <c r="BK710" s="167">
        <f>ROUND(I710*H710,2)</f>
        <v>0</v>
      </c>
      <c r="BL710" s="92" t="s">
        <v>183</v>
      </c>
      <c r="BM710" s="166" t="s">
        <v>4978</v>
      </c>
    </row>
    <row r="711" spans="2:63" s="151" customFormat="1" ht="20.85" customHeight="1">
      <c r="B711" s="152"/>
      <c r="D711" s="153" t="s">
        <v>70</v>
      </c>
      <c r="E711" s="161" t="s">
        <v>731</v>
      </c>
      <c r="F711" s="161" t="s">
        <v>3986</v>
      </c>
      <c r="I711" s="3"/>
      <c r="J711" s="162">
        <f>BK711</f>
        <v>0</v>
      </c>
      <c r="L711" s="152"/>
      <c r="M711" s="156"/>
      <c r="P711" s="157">
        <f>SUM(P712:P714)</f>
        <v>0</v>
      </c>
      <c r="R711" s="157">
        <f>SUM(R712:R714)</f>
        <v>0</v>
      </c>
      <c r="T711" s="158">
        <f>SUM(T712:T714)</f>
        <v>0</v>
      </c>
      <c r="AR711" s="153" t="s">
        <v>15</v>
      </c>
      <c r="AT711" s="159" t="s">
        <v>70</v>
      </c>
      <c r="AU711" s="159" t="s">
        <v>79</v>
      </c>
      <c r="AY711" s="153" t="s">
        <v>176</v>
      </c>
      <c r="BK711" s="160">
        <f>SUM(BK712:BK714)</f>
        <v>0</v>
      </c>
    </row>
    <row r="712" spans="2:65" s="99" customFormat="1" ht="16.5" customHeight="1">
      <c r="B712" s="100"/>
      <c r="C712" s="206" t="s">
        <v>4979</v>
      </c>
      <c r="D712" s="206" t="s">
        <v>178</v>
      </c>
      <c r="E712" s="207" t="s">
        <v>4980</v>
      </c>
      <c r="F712" s="208" t="s">
        <v>4981</v>
      </c>
      <c r="G712" s="209" t="s">
        <v>269</v>
      </c>
      <c r="H712" s="210">
        <v>250</v>
      </c>
      <c r="I712" s="4"/>
      <c r="J712" s="211">
        <f>ROUND(I712*H712,2)</f>
        <v>0</v>
      </c>
      <c r="K712" s="208" t="s">
        <v>3</v>
      </c>
      <c r="L712" s="100"/>
      <c r="M712" s="212" t="s">
        <v>3</v>
      </c>
      <c r="N712" s="163" t="s">
        <v>42</v>
      </c>
      <c r="P712" s="164">
        <f>O712*H712</f>
        <v>0</v>
      </c>
      <c r="Q712" s="164">
        <v>0</v>
      </c>
      <c r="R712" s="164">
        <f>Q712*H712</f>
        <v>0</v>
      </c>
      <c r="S712" s="164">
        <v>0</v>
      </c>
      <c r="T712" s="165">
        <f>S712*H712</f>
        <v>0</v>
      </c>
      <c r="AR712" s="166" t="s">
        <v>183</v>
      </c>
      <c r="AT712" s="166" t="s">
        <v>178</v>
      </c>
      <c r="AU712" s="166" t="s">
        <v>195</v>
      </c>
      <c r="AY712" s="92" t="s">
        <v>176</v>
      </c>
      <c r="BE712" s="167">
        <f>IF(N712="základní",J712,0)</f>
        <v>0</v>
      </c>
      <c r="BF712" s="167">
        <f>IF(N712="snížená",J712,0)</f>
        <v>0</v>
      </c>
      <c r="BG712" s="167">
        <f>IF(N712="zákl. přenesená",J712,0)</f>
        <v>0</v>
      </c>
      <c r="BH712" s="167">
        <f>IF(N712="sníž. přenesená",J712,0)</f>
        <v>0</v>
      </c>
      <c r="BI712" s="167">
        <f>IF(N712="nulová",J712,0)</f>
        <v>0</v>
      </c>
      <c r="BJ712" s="92" t="s">
        <v>15</v>
      </c>
      <c r="BK712" s="167">
        <f>ROUND(I712*H712,2)</f>
        <v>0</v>
      </c>
      <c r="BL712" s="92" t="s">
        <v>183</v>
      </c>
      <c r="BM712" s="166" t="s">
        <v>4982</v>
      </c>
    </row>
    <row r="713" spans="2:65" s="99" customFormat="1" ht="16.5" customHeight="1">
      <c r="B713" s="100"/>
      <c r="C713" s="206" t="s">
        <v>4983</v>
      </c>
      <c r="D713" s="206" t="s">
        <v>178</v>
      </c>
      <c r="E713" s="207" t="s">
        <v>4984</v>
      </c>
      <c r="F713" s="208" t="s">
        <v>4985</v>
      </c>
      <c r="G713" s="209" t="s">
        <v>269</v>
      </c>
      <c r="H713" s="210">
        <v>0</v>
      </c>
      <c r="I713" s="4"/>
      <c r="J713" s="211">
        <f>ROUND(I713*H713,2)</f>
        <v>0</v>
      </c>
      <c r="K713" s="208" t="s">
        <v>3</v>
      </c>
      <c r="L713" s="100"/>
      <c r="M713" s="212" t="s">
        <v>3</v>
      </c>
      <c r="N713" s="163" t="s">
        <v>42</v>
      </c>
      <c r="P713" s="164">
        <f>O713*H713</f>
        <v>0</v>
      </c>
      <c r="Q713" s="164">
        <v>0</v>
      </c>
      <c r="R713" s="164">
        <f>Q713*H713</f>
        <v>0</v>
      </c>
      <c r="S713" s="164">
        <v>0</v>
      </c>
      <c r="T713" s="165">
        <f>S713*H713</f>
        <v>0</v>
      </c>
      <c r="AR713" s="166" t="s">
        <v>183</v>
      </c>
      <c r="AT713" s="166" t="s">
        <v>178</v>
      </c>
      <c r="AU713" s="166" t="s">
        <v>195</v>
      </c>
      <c r="AY713" s="92" t="s">
        <v>176</v>
      </c>
      <c r="BE713" s="167">
        <f>IF(N713="základní",J713,0)</f>
        <v>0</v>
      </c>
      <c r="BF713" s="167">
        <f>IF(N713="snížená",J713,0)</f>
        <v>0</v>
      </c>
      <c r="BG713" s="167">
        <f>IF(N713="zákl. přenesená",J713,0)</f>
        <v>0</v>
      </c>
      <c r="BH713" s="167">
        <f>IF(N713="sníž. přenesená",J713,0)</f>
        <v>0</v>
      </c>
      <c r="BI713" s="167">
        <f>IF(N713="nulová",J713,0)</f>
        <v>0</v>
      </c>
      <c r="BJ713" s="92" t="s">
        <v>15</v>
      </c>
      <c r="BK713" s="167">
        <f>ROUND(I713*H713,2)</f>
        <v>0</v>
      </c>
      <c r="BL713" s="92" t="s">
        <v>183</v>
      </c>
      <c r="BM713" s="166" t="s">
        <v>4986</v>
      </c>
    </row>
    <row r="714" spans="2:65" s="99" customFormat="1" ht="16.5" customHeight="1">
      <c r="B714" s="100"/>
      <c r="C714" s="206" t="s">
        <v>4987</v>
      </c>
      <c r="D714" s="206" t="s">
        <v>178</v>
      </c>
      <c r="E714" s="207" t="s">
        <v>4988</v>
      </c>
      <c r="F714" s="208" t="s">
        <v>4989</v>
      </c>
      <c r="G714" s="209" t="s">
        <v>269</v>
      </c>
      <c r="H714" s="210">
        <v>250</v>
      </c>
      <c r="I714" s="4"/>
      <c r="J714" s="211">
        <f>ROUND(I714*H714,2)</f>
        <v>0</v>
      </c>
      <c r="K714" s="208" t="s">
        <v>3</v>
      </c>
      <c r="L714" s="100"/>
      <c r="M714" s="212" t="s">
        <v>3</v>
      </c>
      <c r="N714" s="163" t="s">
        <v>42</v>
      </c>
      <c r="P714" s="164">
        <f>O714*H714</f>
        <v>0</v>
      </c>
      <c r="Q714" s="164">
        <v>0</v>
      </c>
      <c r="R714" s="164">
        <f>Q714*H714</f>
        <v>0</v>
      </c>
      <c r="S714" s="164">
        <v>0</v>
      </c>
      <c r="T714" s="165">
        <f>S714*H714</f>
        <v>0</v>
      </c>
      <c r="AR714" s="166" t="s">
        <v>183</v>
      </c>
      <c r="AT714" s="166" t="s">
        <v>178</v>
      </c>
      <c r="AU714" s="166" t="s">
        <v>195</v>
      </c>
      <c r="AY714" s="92" t="s">
        <v>176</v>
      </c>
      <c r="BE714" s="167">
        <f>IF(N714="základní",J714,0)</f>
        <v>0</v>
      </c>
      <c r="BF714" s="167">
        <f>IF(N714="snížená",J714,0)</f>
        <v>0</v>
      </c>
      <c r="BG714" s="167">
        <f>IF(N714="zákl. přenesená",J714,0)</f>
        <v>0</v>
      </c>
      <c r="BH714" s="167">
        <f>IF(N714="sníž. přenesená",J714,0)</f>
        <v>0</v>
      </c>
      <c r="BI714" s="167">
        <f>IF(N714="nulová",J714,0)</f>
        <v>0</v>
      </c>
      <c r="BJ714" s="92" t="s">
        <v>15</v>
      </c>
      <c r="BK714" s="167">
        <f>ROUND(I714*H714,2)</f>
        <v>0</v>
      </c>
      <c r="BL714" s="92" t="s">
        <v>183</v>
      </c>
      <c r="BM714" s="166" t="s">
        <v>4990</v>
      </c>
    </row>
    <row r="715" spans="2:63" s="151" customFormat="1" ht="20.85" customHeight="1">
      <c r="B715" s="152"/>
      <c r="D715" s="153" t="s">
        <v>70</v>
      </c>
      <c r="E715" s="161" t="s">
        <v>743</v>
      </c>
      <c r="F715" s="161" t="s">
        <v>3831</v>
      </c>
      <c r="I715" s="3"/>
      <c r="J715" s="162">
        <f>BK715</f>
        <v>0</v>
      </c>
      <c r="L715" s="152"/>
      <c r="M715" s="156"/>
      <c r="P715" s="157">
        <f>SUM(P716:P721)</f>
        <v>0</v>
      </c>
      <c r="R715" s="157">
        <f>SUM(R716:R721)</f>
        <v>0</v>
      </c>
      <c r="T715" s="158">
        <f>SUM(T716:T721)</f>
        <v>0</v>
      </c>
      <c r="AR715" s="153" t="s">
        <v>15</v>
      </c>
      <c r="AT715" s="159" t="s">
        <v>70</v>
      </c>
      <c r="AU715" s="159" t="s">
        <v>79</v>
      </c>
      <c r="AY715" s="153" t="s">
        <v>176</v>
      </c>
      <c r="BK715" s="160">
        <f>SUM(BK716:BK721)</f>
        <v>0</v>
      </c>
    </row>
    <row r="716" spans="2:65" s="99" customFormat="1" ht="16.5" customHeight="1">
      <c r="B716" s="100"/>
      <c r="C716" s="206" t="s">
        <v>4991</v>
      </c>
      <c r="D716" s="206" t="s">
        <v>178</v>
      </c>
      <c r="E716" s="207" t="s">
        <v>3844</v>
      </c>
      <c r="F716" s="208" t="s">
        <v>3845</v>
      </c>
      <c r="G716" s="209" t="s">
        <v>2597</v>
      </c>
      <c r="H716" s="210">
        <v>0</v>
      </c>
      <c r="I716" s="4"/>
      <c r="J716" s="211">
        <f aca="true" t="shared" si="330" ref="J716:J721">ROUND(I716*H716,2)</f>
        <v>0</v>
      </c>
      <c r="K716" s="208" t="s">
        <v>3</v>
      </c>
      <c r="L716" s="100"/>
      <c r="M716" s="212" t="s">
        <v>3</v>
      </c>
      <c r="N716" s="163" t="s">
        <v>42</v>
      </c>
      <c r="P716" s="164">
        <f aca="true" t="shared" si="331" ref="P716:P721">O716*H716</f>
        <v>0</v>
      </c>
      <c r="Q716" s="164">
        <v>0</v>
      </c>
      <c r="R716" s="164">
        <f aca="true" t="shared" si="332" ref="R716:R721">Q716*H716</f>
        <v>0</v>
      </c>
      <c r="S716" s="164">
        <v>0</v>
      </c>
      <c r="T716" s="165">
        <f aca="true" t="shared" si="333" ref="T716:T721">S716*H716</f>
        <v>0</v>
      </c>
      <c r="AR716" s="166" t="s">
        <v>183</v>
      </c>
      <c r="AT716" s="166" t="s">
        <v>178</v>
      </c>
      <c r="AU716" s="166" t="s">
        <v>195</v>
      </c>
      <c r="AY716" s="92" t="s">
        <v>176</v>
      </c>
      <c r="BE716" s="167">
        <f aca="true" t="shared" si="334" ref="BE716:BE721">IF(N716="základní",J716,0)</f>
        <v>0</v>
      </c>
      <c r="BF716" s="167">
        <f aca="true" t="shared" si="335" ref="BF716:BF721">IF(N716="snížená",J716,0)</f>
        <v>0</v>
      </c>
      <c r="BG716" s="167">
        <f aca="true" t="shared" si="336" ref="BG716:BG721">IF(N716="zákl. přenesená",J716,0)</f>
        <v>0</v>
      </c>
      <c r="BH716" s="167">
        <f aca="true" t="shared" si="337" ref="BH716:BH721">IF(N716="sníž. přenesená",J716,0)</f>
        <v>0</v>
      </c>
      <c r="BI716" s="167">
        <f aca="true" t="shared" si="338" ref="BI716:BI721">IF(N716="nulová",J716,0)</f>
        <v>0</v>
      </c>
      <c r="BJ716" s="92" t="s">
        <v>15</v>
      </c>
      <c r="BK716" s="167">
        <f aca="true" t="shared" si="339" ref="BK716:BK721">ROUND(I716*H716,2)</f>
        <v>0</v>
      </c>
      <c r="BL716" s="92" t="s">
        <v>183</v>
      </c>
      <c r="BM716" s="166" t="s">
        <v>4992</v>
      </c>
    </row>
    <row r="717" spans="2:65" s="99" customFormat="1" ht="16.5" customHeight="1">
      <c r="B717" s="100"/>
      <c r="C717" s="206" t="s">
        <v>4993</v>
      </c>
      <c r="D717" s="206" t="s">
        <v>178</v>
      </c>
      <c r="E717" s="207" t="s">
        <v>4994</v>
      </c>
      <c r="F717" s="208" t="s">
        <v>4995</v>
      </c>
      <c r="G717" s="209" t="s">
        <v>437</v>
      </c>
      <c r="H717" s="210">
        <v>0</v>
      </c>
      <c r="I717" s="4"/>
      <c r="J717" s="211">
        <f t="shared" si="330"/>
        <v>0</v>
      </c>
      <c r="K717" s="208" t="s">
        <v>3</v>
      </c>
      <c r="L717" s="100"/>
      <c r="M717" s="212" t="s">
        <v>3</v>
      </c>
      <c r="N717" s="163" t="s">
        <v>42</v>
      </c>
      <c r="P717" s="164">
        <f t="shared" si="331"/>
        <v>0</v>
      </c>
      <c r="Q717" s="164">
        <v>0</v>
      </c>
      <c r="R717" s="164">
        <f t="shared" si="332"/>
        <v>0</v>
      </c>
      <c r="S717" s="164">
        <v>0</v>
      </c>
      <c r="T717" s="165">
        <f t="shared" si="333"/>
        <v>0</v>
      </c>
      <c r="AR717" s="166" t="s">
        <v>183</v>
      </c>
      <c r="AT717" s="166" t="s">
        <v>178</v>
      </c>
      <c r="AU717" s="166" t="s">
        <v>195</v>
      </c>
      <c r="AY717" s="92" t="s">
        <v>176</v>
      </c>
      <c r="BE717" s="167">
        <f t="shared" si="334"/>
        <v>0</v>
      </c>
      <c r="BF717" s="167">
        <f t="shared" si="335"/>
        <v>0</v>
      </c>
      <c r="BG717" s="167">
        <f t="shared" si="336"/>
        <v>0</v>
      </c>
      <c r="BH717" s="167">
        <f t="shared" si="337"/>
        <v>0</v>
      </c>
      <c r="BI717" s="167">
        <f t="shared" si="338"/>
        <v>0</v>
      </c>
      <c r="BJ717" s="92" t="s">
        <v>15</v>
      </c>
      <c r="BK717" s="167">
        <f t="shared" si="339"/>
        <v>0</v>
      </c>
      <c r="BL717" s="92" t="s">
        <v>183</v>
      </c>
      <c r="BM717" s="166" t="s">
        <v>4996</v>
      </c>
    </row>
    <row r="718" spans="2:65" s="99" customFormat="1" ht="16.5" customHeight="1">
      <c r="B718" s="100"/>
      <c r="C718" s="206" t="s">
        <v>4997</v>
      </c>
      <c r="D718" s="206" t="s">
        <v>178</v>
      </c>
      <c r="E718" s="207" t="s">
        <v>4998</v>
      </c>
      <c r="F718" s="208" t="s">
        <v>4999</v>
      </c>
      <c r="G718" s="209" t="s">
        <v>2597</v>
      </c>
      <c r="H718" s="210">
        <v>1</v>
      </c>
      <c r="I718" s="4"/>
      <c r="J718" s="211">
        <f t="shared" si="330"/>
        <v>0</v>
      </c>
      <c r="K718" s="208" t="s">
        <v>3</v>
      </c>
      <c r="L718" s="100"/>
      <c r="M718" s="212" t="s">
        <v>3</v>
      </c>
      <c r="N718" s="163" t="s">
        <v>42</v>
      </c>
      <c r="P718" s="164">
        <f t="shared" si="331"/>
        <v>0</v>
      </c>
      <c r="Q718" s="164">
        <v>0</v>
      </c>
      <c r="R718" s="164">
        <f t="shared" si="332"/>
        <v>0</v>
      </c>
      <c r="S718" s="164">
        <v>0</v>
      </c>
      <c r="T718" s="165">
        <f t="shared" si="333"/>
        <v>0</v>
      </c>
      <c r="AR718" s="166" t="s">
        <v>183</v>
      </c>
      <c r="AT718" s="166" t="s">
        <v>178</v>
      </c>
      <c r="AU718" s="166" t="s">
        <v>195</v>
      </c>
      <c r="AY718" s="92" t="s">
        <v>176</v>
      </c>
      <c r="BE718" s="167">
        <f t="shared" si="334"/>
        <v>0</v>
      </c>
      <c r="BF718" s="167">
        <f t="shared" si="335"/>
        <v>0</v>
      </c>
      <c r="BG718" s="167">
        <f t="shared" si="336"/>
        <v>0</v>
      </c>
      <c r="BH718" s="167">
        <f t="shared" si="337"/>
        <v>0</v>
      </c>
      <c r="BI718" s="167">
        <f t="shared" si="338"/>
        <v>0</v>
      </c>
      <c r="BJ718" s="92" t="s">
        <v>15</v>
      </c>
      <c r="BK718" s="167">
        <f t="shared" si="339"/>
        <v>0</v>
      </c>
      <c r="BL718" s="92" t="s">
        <v>183</v>
      </c>
      <c r="BM718" s="166" t="s">
        <v>5000</v>
      </c>
    </row>
    <row r="719" spans="2:65" s="99" customFormat="1" ht="16.5" customHeight="1">
      <c r="B719" s="100"/>
      <c r="C719" s="206" t="s">
        <v>5001</v>
      </c>
      <c r="D719" s="206" t="s">
        <v>178</v>
      </c>
      <c r="E719" s="207" t="s">
        <v>5002</v>
      </c>
      <c r="F719" s="208" t="s">
        <v>5003</v>
      </c>
      <c r="G719" s="209" t="s">
        <v>2707</v>
      </c>
      <c r="H719" s="210">
        <v>0.4</v>
      </c>
      <c r="I719" s="4"/>
      <c r="J719" s="211">
        <f t="shared" si="330"/>
        <v>0</v>
      </c>
      <c r="K719" s="208" t="s">
        <v>3</v>
      </c>
      <c r="L719" s="100"/>
      <c r="M719" s="212" t="s">
        <v>3</v>
      </c>
      <c r="N719" s="163" t="s">
        <v>42</v>
      </c>
      <c r="P719" s="164">
        <f t="shared" si="331"/>
        <v>0</v>
      </c>
      <c r="Q719" s="164">
        <v>0</v>
      </c>
      <c r="R719" s="164">
        <f t="shared" si="332"/>
        <v>0</v>
      </c>
      <c r="S719" s="164">
        <v>0</v>
      </c>
      <c r="T719" s="165">
        <f t="shared" si="333"/>
        <v>0</v>
      </c>
      <c r="AR719" s="166" t="s">
        <v>183</v>
      </c>
      <c r="AT719" s="166" t="s">
        <v>178</v>
      </c>
      <c r="AU719" s="166" t="s">
        <v>195</v>
      </c>
      <c r="AY719" s="92" t="s">
        <v>176</v>
      </c>
      <c r="BE719" s="167">
        <f t="shared" si="334"/>
        <v>0</v>
      </c>
      <c r="BF719" s="167">
        <f t="shared" si="335"/>
        <v>0</v>
      </c>
      <c r="BG719" s="167">
        <f t="shared" si="336"/>
        <v>0</v>
      </c>
      <c r="BH719" s="167">
        <f t="shared" si="337"/>
        <v>0</v>
      </c>
      <c r="BI719" s="167">
        <f t="shared" si="338"/>
        <v>0</v>
      </c>
      <c r="BJ719" s="92" t="s">
        <v>15</v>
      </c>
      <c r="BK719" s="167">
        <f t="shared" si="339"/>
        <v>0</v>
      </c>
      <c r="BL719" s="92" t="s">
        <v>183</v>
      </c>
      <c r="BM719" s="166" t="s">
        <v>5004</v>
      </c>
    </row>
    <row r="720" spans="2:65" s="99" customFormat="1" ht="16.5" customHeight="1">
      <c r="B720" s="100"/>
      <c r="C720" s="206" t="s">
        <v>5005</v>
      </c>
      <c r="D720" s="206" t="s">
        <v>178</v>
      </c>
      <c r="E720" s="207" t="s">
        <v>5006</v>
      </c>
      <c r="F720" s="208" t="s">
        <v>3857</v>
      </c>
      <c r="G720" s="209" t="s">
        <v>437</v>
      </c>
      <c r="H720" s="210">
        <v>1</v>
      </c>
      <c r="I720" s="4"/>
      <c r="J720" s="211">
        <f t="shared" si="330"/>
        <v>0</v>
      </c>
      <c r="K720" s="208" t="s">
        <v>3</v>
      </c>
      <c r="L720" s="100"/>
      <c r="M720" s="212" t="s">
        <v>3</v>
      </c>
      <c r="N720" s="163" t="s">
        <v>42</v>
      </c>
      <c r="P720" s="164">
        <f t="shared" si="331"/>
        <v>0</v>
      </c>
      <c r="Q720" s="164">
        <v>0</v>
      </c>
      <c r="R720" s="164">
        <f t="shared" si="332"/>
        <v>0</v>
      </c>
      <c r="S720" s="164">
        <v>0</v>
      </c>
      <c r="T720" s="165">
        <f t="shared" si="333"/>
        <v>0</v>
      </c>
      <c r="AR720" s="166" t="s">
        <v>183</v>
      </c>
      <c r="AT720" s="166" t="s">
        <v>178</v>
      </c>
      <c r="AU720" s="166" t="s">
        <v>195</v>
      </c>
      <c r="AY720" s="92" t="s">
        <v>176</v>
      </c>
      <c r="BE720" s="167">
        <f t="shared" si="334"/>
        <v>0</v>
      </c>
      <c r="BF720" s="167">
        <f t="shared" si="335"/>
        <v>0</v>
      </c>
      <c r="BG720" s="167">
        <f t="shared" si="336"/>
        <v>0</v>
      </c>
      <c r="BH720" s="167">
        <f t="shared" si="337"/>
        <v>0</v>
      </c>
      <c r="BI720" s="167">
        <f t="shared" si="338"/>
        <v>0</v>
      </c>
      <c r="BJ720" s="92" t="s">
        <v>15</v>
      </c>
      <c r="BK720" s="167">
        <f t="shared" si="339"/>
        <v>0</v>
      </c>
      <c r="BL720" s="92" t="s">
        <v>183</v>
      </c>
      <c r="BM720" s="166" t="s">
        <v>5007</v>
      </c>
    </row>
    <row r="721" spans="2:65" s="99" customFormat="1" ht="16.5" customHeight="1">
      <c r="B721" s="100"/>
      <c r="C721" s="206" t="s">
        <v>5008</v>
      </c>
      <c r="D721" s="206" t="s">
        <v>178</v>
      </c>
      <c r="E721" s="207" t="s">
        <v>5009</v>
      </c>
      <c r="F721" s="208" t="s">
        <v>3860</v>
      </c>
      <c r="G721" s="209" t="s">
        <v>437</v>
      </c>
      <c r="H721" s="210">
        <v>1</v>
      </c>
      <c r="I721" s="4"/>
      <c r="J721" s="211">
        <f t="shared" si="330"/>
        <v>0</v>
      </c>
      <c r="K721" s="208" t="s">
        <v>3</v>
      </c>
      <c r="L721" s="100"/>
      <c r="M721" s="220" t="s">
        <v>3</v>
      </c>
      <c r="N721" s="221" t="s">
        <v>42</v>
      </c>
      <c r="O721" s="203"/>
      <c r="P721" s="222">
        <f t="shared" si="331"/>
        <v>0</v>
      </c>
      <c r="Q721" s="222">
        <v>0</v>
      </c>
      <c r="R721" s="222">
        <f t="shared" si="332"/>
        <v>0</v>
      </c>
      <c r="S721" s="222">
        <v>0</v>
      </c>
      <c r="T721" s="223">
        <f t="shared" si="333"/>
        <v>0</v>
      </c>
      <c r="AR721" s="166" t="s">
        <v>183</v>
      </c>
      <c r="AT721" s="166" t="s">
        <v>178</v>
      </c>
      <c r="AU721" s="166" t="s">
        <v>195</v>
      </c>
      <c r="AY721" s="92" t="s">
        <v>176</v>
      </c>
      <c r="BE721" s="167">
        <f t="shared" si="334"/>
        <v>0</v>
      </c>
      <c r="BF721" s="167">
        <f t="shared" si="335"/>
        <v>0</v>
      </c>
      <c r="BG721" s="167">
        <f t="shared" si="336"/>
        <v>0</v>
      </c>
      <c r="BH721" s="167">
        <f t="shared" si="337"/>
        <v>0</v>
      </c>
      <c r="BI721" s="167">
        <f t="shared" si="338"/>
        <v>0</v>
      </c>
      <c r="BJ721" s="92" t="s">
        <v>15</v>
      </c>
      <c r="BK721" s="167">
        <f t="shared" si="339"/>
        <v>0</v>
      </c>
      <c r="BL721" s="92" t="s">
        <v>183</v>
      </c>
      <c r="BM721" s="166" t="s">
        <v>5010</v>
      </c>
    </row>
    <row r="722" spans="2:12" s="99" customFormat="1" ht="6.95" customHeight="1">
      <c r="B722" s="119"/>
      <c r="C722" s="120"/>
      <c r="D722" s="120"/>
      <c r="E722" s="120"/>
      <c r="F722" s="120"/>
      <c r="G722" s="120"/>
      <c r="H722" s="120"/>
      <c r="I722" s="120"/>
      <c r="J722" s="120"/>
      <c r="K722" s="120"/>
      <c r="L722" s="100"/>
    </row>
  </sheetData>
  <sheetProtection algorithmName="SHA-512" hashValue="pXf4U2soxVH9kD11Dr8CtzN/+j7lxOc6SU7U1XsIg8rUck3h2RUrk/Jb+eF1VRIuwgXYdQo0B2Phlz3LFvmIFA==" saltValue="Fxv308xd04UfCj9dQ4BuLw==" spinCount="100000" sheet="1" objects="1" scenarios="1"/>
  <autoFilter ref="C139:K721"/>
  <mergeCells count="12">
    <mergeCell ref="E132:H132"/>
    <mergeCell ref="L2:V2"/>
    <mergeCell ref="E50:H50"/>
    <mergeCell ref="E52:H52"/>
    <mergeCell ref="E54:H54"/>
    <mergeCell ref="E128:H128"/>
    <mergeCell ref="E130:H13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04"/>
  <sheetViews>
    <sheetView showGridLines="0" workbookViewId="0" topLeftCell="A81">
      <selection activeCell="I98" sqref="I98:I203"/>
    </sheetView>
  </sheetViews>
  <sheetFormatPr defaultColWidth="9.140625" defaultRowHeight="12"/>
  <cols>
    <col min="1" max="1" width="8.28125" style="91" customWidth="1"/>
    <col min="2" max="2" width="1.1484375" style="91" customWidth="1"/>
    <col min="3" max="3" width="4.140625" style="91" customWidth="1"/>
    <col min="4" max="4" width="4.28125" style="91" customWidth="1"/>
    <col min="5" max="5" width="17.140625" style="91" customWidth="1"/>
    <col min="6" max="6" width="50.8515625" style="91" customWidth="1"/>
    <col min="7" max="7" width="7.421875" style="91" customWidth="1"/>
    <col min="8" max="8" width="14.00390625" style="91" customWidth="1"/>
    <col min="9" max="9" width="15.8515625" style="91" customWidth="1"/>
    <col min="10" max="11" width="22.28125" style="91" customWidth="1"/>
    <col min="12" max="12" width="9.28125" style="91" customWidth="1"/>
    <col min="13" max="13" width="10.8515625" style="91" hidden="1" customWidth="1"/>
    <col min="14" max="14" width="9.28125" style="91" hidden="1" customWidth="1"/>
    <col min="15" max="20" width="14.140625" style="91" hidden="1" customWidth="1"/>
    <col min="21" max="21" width="16.28125" style="91" hidden="1" customWidth="1"/>
    <col min="22" max="22" width="12.28125" style="91" customWidth="1"/>
    <col min="23" max="23" width="16.28125" style="91" customWidth="1"/>
    <col min="24" max="24" width="12.28125" style="91" customWidth="1"/>
    <col min="25" max="25" width="15.00390625" style="91" customWidth="1"/>
    <col min="26" max="26" width="11.00390625" style="91" customWidth="1"/>
    <col min="27" max="27" width="15.00390625" style="91" customWidth="1"/>
    <col min="28" max="28" width="16.28125" style="91" customWidth="1"/>
    <col min="29" max="29" width="11.00390625" style="91" customWidth="1"/>
    <col min="30" max="30" width="15.00390625" style="91" customWidth="1"/>
    <col min="31" max="31" width="16.28125" style="91" customWidth="1"/>
    <col min="32" max="43" width="9.28125" style="91" customWidth="1"/>
    <col min="44" max="65" width="9.28125" style="91" hidden="1" customWidth="1"/>
    <col min="66" max="16384" width="9.28125" style="91" customWidth="1"/>
  </cols>
  <sheetData>
    <row r="1" ht="12"/>
    <row r="2" spans="12:46" ht="36.95" customHeight="1">
      <c r="L2" s="285" t="s">
        <v>6</v>
      </c>
      <c r="M2" s="286"/>
      <c r="N2" s="286"/>
      <c r="O2" s="286"/>
      <c r="P2" s="286"/>
      <c r="Q2" s="286"/>
      <c r="R2" s="286"/>
      <c r="S2" s="286"/>
      <c r="T2" s="286"/>
      <c r="U2" s="286"/>
      <c r="V2" s="286"/>
      <c r="AT2" s="92" t="s">
        <v>99</v>
      </c>
    </row>
    <row r="3" spans="2:46" ht="6.95" customHeight="1">
      <c r="B3" s="93"/>
      <c r="C3" s="94"/>
      <c r="D3" s="94"/>
      <c r="E3" s="94"/>
      <c r="F3" s="94"/>
      <c r="G3" s="94"/>
      <c r="H3" s="94"/>
      <c r="I3" s="94"/>
      <c r="J3" s="94"/>
      <c r="K3" s="94"/>
      <c r="L3" s="95"/>
      <c r="AT3" s="92" t="s">
        <v>79</v>
      </c>
    </row>
    <row r="4" spans="2:46" ht="24.95" customHeight="1">
      <c r="B4" s="95"/>
      <c r="D4" s="96" t="s">
        <v>121</v>
      </c>
      <c r="L4" s="95"/>
      <c r="M4" s="97" t="s">
        <v>11</v>
      </c>
      <c r="AT4" s="92" t="s">
        <v>4</v>
      </c>
    </row>
    <row r="5" spans="2:12" ht="6.95" customHeight="1">
      <c r="B5" s="95"/>
      <c r="L5" s="95"/>
    </row>
    <row r="6" spans="2:12" ht="12" customHeight="1">
      <c r="B6" s="95"/>
      <c r="D6" s="98" t="s">
        <v>17</v>
      </c>
      <c r="L6" s="95"/>
    </row>
    <row r="7" spans="2:12" ht="16.5" customHeight="1">
      <c r="B7" s="95"/>
      <c r="E7" s="321" t="str">
        <f>'Rekapitulace stavby'!K6</f>
        <v>Infekce Nemocnice Tábor, a.s.</v>
      </c>
      <c r="F7" s="322"/>
      <c r="G7" s="322"/>
      <c r="H7" s="322"/>
      <c r="L7" s="95"/>
    </row>
    <row r="8" spans="2:12" ht="12" customHeight="1">
      <c r="B8" s="95"/>
      <c r="D8" s="98" t="s">
        <v>122</v>
      </c>
      <c r="L8" s="95"/>
    </row>
    <row r="9" spans="2:12" s="99" customFormat="1" ht="16.5" customHeight="1">
      <c r="B9" s="100"/>
      <c r="E9" s="321" t="s">
        <v>123</v>
      </c>
      <c r="F9" s="320"/>
      <c r="G9" s="320"/>
      <c r="H9" s="320"/>
      <c r="L9" s="100"/>
    </row>
    <row r="10" spans="2:12" s="99" customFormat="1" ht="12" customHeight="1">
      <c r="B10" s="100"/>
      <c r="D10" s="98" t="s">
        <v>124</v>
      </c>
      <c r="L10" s="100"/>
    </row>
    <row r="11" spans="2:12" s="99" customFormat="1" ht="16.5" customHeight="1">
      <c r="B11" s="100"/>
      <c r="E11" s="316" t="s">
        <v>5011</v>
      </c>
      <c r="F11" s="320"/>
      <c r="G11" s="320"/>
      <c r="H11" s="320"/>
      <c r="L11" s="100"/>
    </row>
    <row r="12" spans="2:12" s="99" customFormat="1" ht="12">
      <c r="B12" s="100"/>
      <c r="L12" s="100"/>
    </row>
    <row r="13" spans="2:12" s="99" customFormat="1" ht="12" customHeight="1">
      <c r="B13" s="100"/>
      <c r="D13" s="98" t="s">
        <v>19</v>
      </c>
      <c r="F13" s="101" t="s">
        <v>3</v>
      </c>
      <c r="I13" s="98" t="s">
        <v>20</v>
      </c>
      <c r="J13" s="101" t="s">
        <v>3</v>
      </c>
      <c r="L13" s="100"/>
    </row>
    <row r="14" spans="2:12" s="99" customFormat="1" ht="12" customHeight="1">
      <c r="B14" s="100"/>
      <c r="D14" s="98" t="s">
        <v>21</v>
      </c>
      <c r="F14" s="101" t="s">
        <v>22</v>
      </c>
      <c r="I14" s="98" t="s">
        <v>23</v>
      </c>
      <c r="J14" s="102" t="str">
        <f>'Rekapitulace stavby'!AN8</f>
        <v>12. 4. 2023</v>
      </c>
      <c r="L14" s="100"/>
    </row>
    <row r="15" spans="2:12" s="99" customFormat="1" ht="10.9" customHeight="1">
      <c r="B15" s="100"/>
      <c r="L15" s="100"/>
    </row>
    <row r="16" spans="2:12" s="99" customFormat="1" ht="12" customHeight="1">
      <c r="B16" s="100"/>
      <c r="D16" s="98" t="s">
        <v>25</v>
      </c>
      <c r="I16" s="98" t="s">
        <v>26</v>
      </c>
      <c r="J16" s="101" t="str">
        <f>IF('Rekapitulace stavby'!AN10="","",'Rekapitulace stavby'!AN10)</f>
        <v/>
      </c>
      <c r="L16" s="100"/>
    </row>
    <row r="17" spans="2:12" s="99" customFormat="1" ht="18" customHeight="1">
      <c r="B17" s="100"/>
      <c r="E17" s="101" t="str">
        <f>IF('Rekapitulace stavby'!E11="","",'Rekapitulace stavby'!E11)</f>
        <v>Nemocnice Tábor, a.s.</v>
      </c>
      <c r="I17" s="98" t="s">
        <v>28</v>
      </c>
      <c r="J17" s="101" t="str">
        <f>IF('Rekapitulace stavby'!AN11="","",'Rekapitulace stavby'!AN11)</f>
        <v/>
      </c>
      <c r="L17" s="100"/>
    </row>
    <row r="18" spans="2:12" s="99" customFormat="1" ht="6.95" customHeight="1">
      <c r="B18" s="100"/>
      <c r="L18" s="100"/>
    </row>
    <row r="19" spans="2:12" s="99" customFormat="1" ht="12" customHeight="1">
      <c r="B19" s="100"/>
      <c r="D19" s="98" t="s">
        <v>29</v>
      </c>
      <c r="I19" s="98" t="s">
        <v>26</v>
      </c>
      <c r="J19" s="205" t="str">
        <f>'Rekapitulace stavby'!AN13</f>
        <v>Vyplň údaj</v>
      </c>
      <c r="L19" s="100"/>
    </row>
    <row r="20" spans="2:12" s="99" customFormat="1" ht="18" customHeight="1">
      <c r="B20" s="100"/>
      <c r="E20" s="324" t="str">
        <f>'Rekapitulace stavby'!E14</f>
        <v>Vyplň údaj</v>
      </c>
      <c r="F20" s="306"/>
      <c r="G20" s="306"/>
      <c r="H20" s="306"/>
      <c r="I20" s="98" t="s">
        <v>28</v>
      </c>
      <c r="J20" s="205" t="str">
        <f>'Rekapitulace stavby'!AN14</f>
        <v>Vyplň údaj</v>
      </c>
      <c r="L20" s="100"/>
    </row>
    <row r="21" spans="2:12" s="99" customFormat="1" ht="6.95" customHeight="1">
      <c r="B21" s="100"/>
      <c r="L21" s="100"/>
    </row>
    <row r="22" spans="2:12" s="99" customFormat="1" ht="12" customHeight="1">
      <c r="B22" s="100"/>
      <c r="D22" s="98" t="s">
        <v>31</v>
      </c>
      <c r="I22" s="98" t="s">
        <v>26</v>
      </c>
      <c r="J22" s="101" t="str">
        <f>IF('Rekapitulace stavby'!AN16="","",'Rekapitulace stavby'!AN16)</f>
        <v/>
      </c>
      <c r="L22" s="100"/>
    </row>
    <row r="23" spans="2:12" s="99" customFormat="1" ht="18" customHeight="1">
      <c r="B23" s="100"/>
      <c r="E23" s="101" t="str">
        <f>IF('Rekapitulace stavby'!E17="","",'Rekapitulace stavby'!E17)</f>
        <v>AGP nova spol. s r.o.</v>
      </c>
      <c r="I23" s="98" t="s">
        <v>28</v>
      </c>
      <c r="J23" s="101" t="str">
        <f>IF('Rekapitulace stavby'!AN17="","",'Rekapitulace stavby'!AN17)</f>
        <v/>
      </c>
      <c r="L23" s="100"/>
    </row>
    <row r="24" spans="2:12" s="99" customFormat="1" ht="6.95" customHeight="1">
      <c r="B24" s="100"/>
      <c r="L24" s="100"/>
    </row>
    <row r="25" spans="2:12" s="99" customFormat="1" ht="12" customHeight="1">
      <c r="B25" s="100"/>
      <c r="D25" s="98" t="s">
        <v>34</v>
      </c>
      <c r="I25" s="98" t="s">
        <v>26</v>
      </c>
      <c r="J25" s="101" t="str">
        <f>IF('Rekapitulace stavby'!AN19="","",'Rekapitulace stavby'!AN19)</f>
        <v/>
      </c>
      <c r="L25" s="100"/>
    </row>
    <row r="26" spans="2:12" s="99" customFormat="1" ht="18" customHeight="1">
      <c r="B26" s="100"/>
      <c r="E26" s="101" t="str">
        <f>IF('Rekapitulace stavby'!E20="","",'Rekapitulace stavby'!E20)</f>
        <v xml:space="preserve"> </v>
      </c>
      <c r="I26" s="98" t="s">
        <v>28</v>
      </c>
      <c r="J26" s="101" t="str">
        <f>IF('Rekapitulace stavby'!AN20="","",'Rekapitulace stavby'!AN20)</f>
        <v/>
      </c>
      <c r="L26" s="100"/>
    </row>
    <row r="27" spans="2:12" s="99" customFormat="1" ht="6.95" customHeight="1">
      <c r="B27" s="100"/>
      <c r="L27" s="100"/>
    </row>
    <row r="28" spans="2:12" s="99" customFormat="1" ht="12" customHeight="1">
      <c r="B28" s="100"/>
      <c r="D28" s="98" t="s">
        <v>35</v>
      </c>
      <c r="L28" s="100"/>
    </row>
    <row r="29" spans="2:12" s="103" customFormat="1" ht="16.5" customHeight="1">
      <c r="B29" s="104"/>
      <c r="E29" s="310" t="s">
        <v>3</v>
      </c>
      <c r="F29" s="310"/>
      <c r="G29" s="310"/>
      <c r="H29" s="310"/>
      <c r="L29" s="104"/>
    </row>
    <row r="30" spans="2:12" s="99" customFormat="1" ht="6.95" customHeight="1">
      <c r="B30" s="100"/>
      <c r="L30" s="100"/>
    </row>
    <row r="31" spans="2:12" s="99" customFormat="1" ht="6.95" customHeight="1">
      <c r="B31" s="100"/>
      <c r="D31" s="105"/>
      <c r="E31" s="105"/>
      <c r="F31" s="105"/>
      <c r="G31" s="105"/>
      <c r="H31" s="105"/>
      <c r="I31" s="105"/>
      <c r="J31" s="105"/>
      <c r="K31" s="105"/>
      <c r="L31" s="100"/>
    </row>
    <row r="32" spans="2:12" s="99" customFormat="1" ht="25.35" customHeight="1">
      <c r="B32" s="100"/>
      <c r="D32" s="106" t="s">
        <v>37</v>
      </c>
      <c r="J32" s="107">
        <f>ROUND(J95,2)</f>
        <v>0</v>
      </c>
      <c r="L32" s="100"/>
    </row>
    <row r="33" spans="2:12" s="99" customFormat="1" ht="6.95" customHeight="1">
      <c r="B33" s="100"/>
      <c r="D33" s="105"/>
      <c r="E33" s="105"/>
      <c r="F33" s="105"/>
      <c r="G33" s="105"/>
      <c r="H33" s="105"/>
      <c r="I33" s="105"/>
      <c r="J33" s="105"/>
      <c r="K33" s="105"/>
      <c r="L33" s="100"/>
    </row>
    <row r="34" spans="2:12" s="99" customFormat="1" ht="14.45" customHeight="1">
      <c r="B34" s="100"/>
      <c r="F34" s="108" t="s">
        <v>39</v>
      </c>
      <c r="I34" s="108" t="s">
        <v>38</v>
      </c>
      <c r="J34" s="108" t="s">
        <v>40</v>
      </c>
      <c r="L34" s="100"/>
    </row>
    <row r="35" spans="2:12" s="99" customFormat="1" ht="14.45" customHeight="1">
      <c r="B35" s="100"/>
      <c r="D35" s="109" t="s">
        <v>41</v>
      </c>
      <c r="E35" s="98" t="s">
        <v>42</v>
      </c>
      <c r="F35" s="110">
        <f>ROUND((SUM(BE95:BE203)),2)</f>
        <v>0</v>
      </c>
      <c r="I35" s="111">
        <v>0.21</v>
      </c>
      <c r="J35" s="110">
        <f>ROUND(((SUM(BE95:BE203))*I35),2)</f>
        <v>0</v>
      </c>
      <c r="L35" s="100"/>
    </row>
    <row r="36" spans="2:12" s="99" customFormat="1" ht="14.45" customHeight="1">
      <c r="B36" s="100"/>
      <c r="E36" s="98" t="s">
        <v>43</v>
      </c>
      <c r="F36" s="110">
        <f>ROUND((SUM(BF95:BF203)),2)</f>
        <v>0</v>
      </c>
      <c r="I36" s="111">
        <v>0.15</v>
      </c>
      <c r="J36" s="110">
        <f>ROUND(((SUM(BF95:BF203))*I36),2)</f>
        <v>0</v>
      </c>
      <c r="L36" s="100"/>
    </row>
    <row r="37" spans="2:12" s="99" customFormat="1" ht="14.45" customHeight="1" hidden="1">
      <c r="B37" s="100"/>
      <c r="E37" s="98" t="s">
        <v>44</v>
      </c>
      <c r="F37" s="110">
        <f>ROUND((SUM(BG95:BG203)),2)</f>
        <v>0</v>
      </c>
      <c r="I37" s="111">
        <v>0.21</v>
      </c>
      <c r="J37" s="110">
        <f>0</f>
        <v>0</v>
      </c>
      <c r="L37" s="100"/>
    </row>
    <row r="38" spans="2:12" s="99" customFormat="1" ht="14.45" customHeight="1" hidden="1">
      <c r="B38" s="100"/>
      <c r="E38" s="98" t="s">
        <v>45</v>
      </c>
      <c r="F38" s="110">
        <f>ROUND((SUM(BH95:BH203)),2)</f>
        <v>0</v>
      </c>
      <c r="I38" s="111">
        <v>0.15</v>
      </c>
      <c r="J38" s="110">
        <f>0</f>
        <v>0</v>
      </c>
      <c r="L38" s="100"/>
    </row>
    <row r="39" spans="2:12" s="99" customFormat="1" ht="14.45" customHeight="1" hidden="1">
      <c r="B39" s="100"/>
      <c r="E39" s="98" t="s">
        <v>46</v>
      </c>
      <c r="F39" s="110">
        <f>ROUND((SUM(BI95:BI203)),2)</f>
        <v>0</v>
      </c>
      <c r="I39" s="111">
        <v>0</v>
      </c>
      <c r="J39" s="110">
        <f>0</f>
        <v>0</v>
      </c>
      <c r="L39" s="100"/>
    </row>
    <row r="40" spans="2:12" s="99" customFormat="1" ht="6.95" customHeight="1">
      <c r="B40" s="100"/>
      <c r="L40" s="100"/>
    </row>
    <row r="41" spans="2:12" s="99" customFormat="1" ht="25.35" customHeight="1">
      <c r="B41" s="100"/>
      <c r="C41" s="112"/>
      <c r="D41" s="113" t="s">
        <v>47</v>
      </c>
      <c r="E41" s="114"/>
      <c r="F41" s="114"/>
      <c r="G41" s="115" t="s">
        <v>48</v>
      </c>
      <c r="H41" s="116" t="s">
        <v>49</v>
      </c>
      <c r="I41" s="114"/>
      <c r="J41" s="117">
        <f>SUM(J32:J39)</f>
        <v>0</v>
      </c>
      <c r="K41" s="118"/>
      <c r="L41" s="100"/>
    </row>
    <row r="42" spans="2:12" s="99" customFormat="1" ht="14.45" customHeight="1">
      <c r="B42" s="119"/>
      <c r="C42" s="120"/>
      <c r="D42" s="120"/>
      <c r="E42" s="120"/>
      <c r="F42" s="120"/>
      <c r="G42" s="120"/>
      <c r="H42" s="120"/>
      <c r="I42" s="120"/>
      <c r="J42" s="120"/>
      <c r="K42" s="120"/>
      <c r="L42" s="100"/>
    </row>
    <row r="46" spans="2:12" s="99" customFormat="1" ht="6.95" customHeight="1">
      <c r="B46" s="121"/>
      <c r="C46" s="122"/>
      <c r="D46" s="122"/>
      <c r="E46" s="122"/>
      <c r="F46" s="122"/>
      <c r="G46" s="122"/>
      <c r="H46" s="122"/>
      <c r="I46" s="122"/>
      <c r="J46" s="122"/>
      <c r="K46" s="122"/>
      <c r="L46" s="100"/>
    </row>
    <row r="47" spans="2:12" s="99" customFormat="1" ht="24.95" customHeight="1">
      <c r="B47" s="100"/>
      <c r="C47" s="96" t="s">
        <v>126</v>
      </c>
      <c r="L47" s="100"/>
    </row>
    <row r="48" spans="2:12" s="99" customFormat="1" ht="6.95" customHeight="1">
      <c r="B48" s="100"/>
      <c r="L48" s="100"/>
    </row>
    <row r="49" spans="2:12" s="99" customFormat="1" ht="12" customHeight="1">
      <c r="B49" s="100"/>
      <c r="C49" s="98" t="s">
        <v>17</v>
      </c>
      <c r="L49" s="100"/>
    </row>
    <row r="50" spans="2:12" s="99" customFormat="1" ht="16.5" customHeight="1">
      <c r="B50" s="100"/>
      <c r="E50" s="321" t="str">
        <f>E7</f>
        <v>Infekce Nemocnice Tábor, a.s.</v>
      </c>
      <c r="F50" s="322"/>
      <c r="G50" s="322"/>
      <c r="H50" s="322"/>
      <c r="L50" s="100"/>
    </row>
    <row r="51" spans="2:12" ht="12" customHeight="1">
      <c r="B51" s="95"/>
      <c r="C51" s="98" t="s">
        <v>122</v>
      </c>
      <c r="L51" s="95"/>
    </row>
    <row r="52" spans="2:12" s="99" customFormat="1" ht="16.5" customHeight="1">
      <c r="B52" s="100"/>
      <c r="E52" s="321" t="s">
        <v>123</v>
      </c>
      <c r="F52" s="320"/>
      <c r="G52" s="320"/>
      <c r="H52" s="320"/>
      <c r="L52" s="100"/>
    </row>
    <row r="53" spans="2:12" s="99" customFormat="1" ht="12" customHeight="1">
      <c r="B53" s="100"/>
      <c r="C53" s="98" t="s">
        <v>124</v>
      </c>
      <c r="L53" s="100"/>
    </row>
    <row r="54" spans="2:12" s="99" customFormat="1" ht="16.5" customHeight="1">
      <c r="B54" s="100"/>
      <c r="E54" s="316" t="str">
        <f>E11</f>
        <v>D.1.4.6 - Vytápění</v>
      </c>
      <c r="F54" s="320"/>
      <c r="G54" s="320"/>
      <c r="H54" s="320"/>
      <c r="L54" s="100"/>
    </row>
    <row r="55" spans="2:12" s="99" customFormat="1" ht="6.95" customHeight="1">
      <c r="B55" s="100"/>
      <c r="L55" s="100"/>
    </row>
    <row r="56" spans="2:12" s="99" customFormat="1" ht="12" customHeight="1">
      <c r="B56" s="100"/>
      <c r="C56" s="98" t="s">
        <v>21</v>
      </c>
      <c r="F56" s="101" t="str">
        <f>F14</f>
        <v xml:space="preserve"> </v>
      </c>
      <c r="I56" s="98" t="s">
        <v>23</v>
      </c>
      <c r="J56" s="102" t="str">
        <f>IF(J14="","",J14)</f>
        <v>12. 4. 2023</v>
      </c>
      <c r="L56" s="100"/>
    </row>
    <row r="57" spans="2:12" s="99" customFormat="1" ht="6.95" customHeight="1">
      <c r="B57" s="100"/>
      <c r="L57" s="100"/>
    </row>
    <row r="58" spans="2:12" s="99" customFormat="1" ht="15.2" customHeight="1">
      <c r="B58" s="100"/>
      <c r="C58" s="98" t="s">
        <v>25</v>
      </c>
      <c r="F58" s="101" t="str">
        <f>E17</f>
        <v>Nemocnice Tábor, a.s.</v>
      </c>
      <c r="I58" s="98" t="s">
        <v>31</v>
      </c>
      <c r="J58" s="123" t="str">
        <f>E23</f>
        <v>AGP nova spol. s r.o.</v>
      </c>
      <c r="L58" s="100"/>
    </row>
    <row r="59" spans="2:12" s="99" customFormat="1" ht="15.2" customHeight="1">
      <c r="B59" s="100"/>
      <c r="C59" s="98" t="s">
        <v>29</v>
      </c>
      <c r="F59" s="101" t="str">
        <f>IF(E20="","",E20)</f>
        <v>Vyplň údaj</v>
      </c>
      <c r="I59" s="98" t="s">
        <v>34</v>
      </c>
      <c r="J59" s="123" t="str">
        <f>E26</f>
        <v xml:space="preserve"> </v>
      </c>
      <c r="L59" s="100"/>
    </row>
    <row r="60" spans="2:12" s="99" customFormat="1" ht="10.35" customHeight="1">
      <c r="B60" s="100"/>
      <c r="L60" s="100"/>
    </row>
    <row r="61" spans="2:12" s="99" customFormat="1" ht="29.25" customHeight="1">
      <c r="B61" s="100"/>
      <c r="C61" s="124" t="s">
        <v>127</v>
      </c>
      <c r="D61" s="112"/>
      <c r="E61" s="112"/>
      <c r="F61" s="112"/>
      <c r="G61" s="112"/>
      <c r="H61" s="112"/>
      <c r="I61" s="112"/>
      <c r="J61" s="125" t="s">
        <v>128</v>
      </c>
      <c r="K61" s="112"/>
      <c r="L61" s="100"/>
    </row>
    <row r="62" spans="2:12" s="99" customFormat="1" ht="10.35" customHeight="1">
      <c r="B62" s="100"/>
      <c r="L62" s="100"/>
    </row>
    <row r="63" spans="2:47" s="99" customFormat="1" ht="22.9" customHeight="1">
      <c r="B63" s="100"/>
      <c r="C63" s="126" t="s">
        <v>69</v>
      </c>
      <c r="J63" s="107">
        <f>J95</f>
        <v>0</v>
      </c>
      <c r="L63" s="100"/>
      <c r="AU63" s="92" t="s">
        <v>129</v>
      </c>
    </row>
    <row r="64" spans="2:12" s="127" customFormat="1" ht="24.95" customHeight="1">
      <c r="B64" s="128"/>
      <c r="D64" s="129" t="s">
        <v>146</v>
      </c>
      <c r="E64" s="130"/>
      <c r="F64" s="130"/>
      <c r="G64" s="130"/>
      <c r="H64" s="130"/>
      <c r="I64" s="130"/>
      <c r="J64" s="131">
        <f>J96</f>
        <v>0</v>
      </c>
      <c r="L64" s="128"/>
    </row>
    <row r="65" spans="2:12" s="132" customFormat="1" ht="19.9" customHeight="1">
      <c r="B65" s="133"/>
      <c r="D65" s="134" t="s">
        <v>5012</v>
      </c>
      <c r="E65" s="135"/>
      <c r="F65" s="135"/>
      <c r="G65" s="135"/>
      <c r="H65" s="135"/>
      <c r="I65" s="135"/>
      <c r="J65" s="136">
        <f>J97</f>
        <v>0</v>
      </c>
      <c r="L65" s="133"/>
    </row>
    <row r="66" spans="2:12" s="132" customFormat="1" ht="19.9" customHeight="1">
      <c r="B66" s="133"/>
      <c r="D66" s="134" t="s">
        <v>5013</v>
      </c>
      <c r="E66" s="135"/>
      <c r="F66" s="135"/>
      <c r="G66" s="135"/>
      <c r="H66" s="135"/>
      <c r="I66" s="135"/>
      <c r="J66" s="136">
        <f>J104</f>
        <v>0</v>
      </c>
      <c r="L66" s="133"/>
    </row>
    <row r="67" spans="2:12" s="132" customFormat="1" ht="19.9" customHeight="1">
      <c r="B67" s="133"/>
      <c r="D67" s="134" t="s">
        <v>5014</v>
      </c>
      <c r="E67" s="135"/>
      <c r="F67" s="135"/>
      <c r="G67" s="135"/>
      <c r="H67" s="135"/>
      <c r="I67" s="135"/>
      <c r="J67" s="136">
        <f>J109</f>
        <v>0</v>
      </c>
      <c r="L67" s="133"/>
    </row>
    <row r="68" spans="2:12" s="132" customFormat="1" ht="19.9" customHeight="1">
      <c r="B68" s="133"/>
      <c r="D68" s="134" t="s">
        <v>5015</v>
      </c>
      <c r="E68" s="135"/>
      <c r="F68" s="135"/>
      <c r="G68" s="135"/>
      <c r="H68" s="135"/>
      <c r="I68" s="135"/>
      <c r="J68" s="136">
        <f>J155</f>
        <v>0</v>
      </c>
      <c r="L68" s="133"/>
    </row>
    <row r="69" spans="2:12" s="132" customFormat="1" ht="19.9" customHeight="1">
      <c r="B69" s="133"/>
      <c r="D69" s="134" t="s">
        <v>5016</v>
      </c>
      <c r="E69" s="135"/>
      <c r="F69" s="135"/>
      <c r="G69" s="135"/>
      <c r="H69" s="135"/>
      <c r="I69" s="135"/>
      <c r="J69" s="136">
        <f>J172</f>
        <v>0</v>
      </c>
      <c r="L69" s="133"/>
    </row>
    <row r="70" spans="2:12" s="132" customFormat="1" ht="19.9" customHeight="1">
      <c r="B70" s="133"/>
      <c r="D70" s="134" t="s">
        <v>5017</v>
      </c>
      <c r="E70" s="135"/>
      <c r="F70" s="135"/>
      <c r="G70" s="135"/>
      <c r="H70" s="135"/>
      <c r="I70" s="135"/>
      <c r="J70" s="136">
        <f>J180</f>
        <v>0</v>
      </c>
      <c r="L70" s="133"/>
    </row>
    <row r="71" spans="2:12" s="132" customFormat="1" ht="19.9" customHeight="1">
      <c r="B71" s="133"/>
      <c r="D71" s="134" t="s">
        <v>5018</v>
      </c>
      <c r="E71" s="135"/>
      <c r="F71" s="135"/>
      <c r="G71" s="135"/>
      <c r="H71" s="135"/>
      <c r="I71" s="135"/>
      <c r="J71" s="136">
        <f>J189</f>
        <v>0</v>
      </c>
      <c r="L71" s="133"/>
    </row>
    <row r="72" spans="2:12" s="132" customFormat="1" ht="19.9" customHeight="1">
      <c r="B72" s="133"/>
      <c r="D72" s="134" t="s">
        <v>5019</v>
      </c>
      <c r="E72" s="135"/>
      <c r="F72" s="135"/>
      <c r="G72" s="135"/>
      <c r="H72" s="135"/>
      <c r="I72" s="135"/>
      <c r="J72" s="136">
        <f>J195</f>
        <v>0</v>
      </c>
      <c r="L72" s="133"/>
    </row>
    <row r="73" spans="2:12" s="127" customFormat="1" ht="24.95" customHeight="1">
      <c r="B73" s="128"/>
      <c r="D73" s="129" t="s">
        <v>5020</v>
      </c>
      <c r="E73" s="130"/>
      <c r="F73" s="130"/>
      <c r="G73" s="130"/>
      <c r="H73" s="130"/>
      <c r="I73" s="130"/>
      <c r="J73" s="131">
        <f>J202</f>
        <v>0</v>
      </c>
      <c r="L73" s="128"/>
    </row>
    <row r="74" spans="2:12" s="99" customFormat="1" ht="21.75" customHeight="1">
      <c r="B74" s="100"/>
      <c r="L74" s="100"/>
    </row>
    <row r="75" spans="2:12" s="99" customFormat="1" ht="6.95" customHeight="1">
      <c r="B75" s="119"/>
      <c r="C75" s="120"/>
      <c r="D75" s="120"/>
      <c r="E75" s="120"/>
      <c r="F75" s="120"/>
      <c r="G75" s="120"/>
      <c r="H75" s="120"/>
      <c r="I75" s="120"/>
      <c r="J75" s="120"/>
      <c r="K75" s="120"/>
      <c r="L75" s="100"/>
    </row>
    <row r="79" spans="2:12" s="99" customFormat="1" ht="6.95" customHeight="1">
      <c r="B79" s="121"/>
      <c r="C79" s="122"/>
      <c r="D79" s="122"/>
      <c r="E79" s="122"/>
      <c r="F79" s="122"/>
      <c r="G79" s="122"/>
      <c r="H79" s="122"/>
      <c r="I79" s="122"/>
      <c r="J79" s="122"/>
      <c r="K79" s="122"/>
      <c r="L79" s="100"/>
    </row>
    <row r="80" spans="2:12" s="99" customFormat="1" ht="24.95" customHeight="1">
      <c r="B80" s="100"/>
      <c r="C80" s="96" t="s">
        <v>161</v>
      </c>
      <c r="L80" s="100"/>
    </row>
    <row r="81" spans="2:12" s="99" customFormat="1" ht="6.95" customHeight="1">
      <c r="B81" s="100"/>
      <c r="L81" s="100"/>
    </row>
    <row r="82" spans="2:12" s="99" customFormat="1" ht="12" customHeight="1">
      <c r="B82" s="100"/>
      <c r="C82" s="98" t="s">
        <v>17</v>
      </c>
      <c r="L82" s="100"/>
    </row>
    <row r="83" spans="2:12" s="99" customFormat="1" ht="16.5" customHeight="1">
      <c r="B83" s="100"/>
      <c r="E83" s="321" t="str">
        <f>E7</f>
        <v>Infekce Nemocnice Tábor, a.s.</v>
      </c>
      <c r="F83" s="322"/>
      <c r="G83" s="322"/>
      <c r="H83" s="322"/>
      <c r="L83" s="100"/>
    </row>
    <row r="84" spans="2:12" ht="12" customHeight="1">
      <c r="B84" s="95"/>
      <c r="C84" s="98" t="s">
        <v>122</v>
      </c>
      <c r="L84" s="95"/>
    </row>
    <row r="85" spans="2:12" s="99" customFormat="1" ht="16.5" customHeight="1">
      <c r="B85" s="100"/>
      <c r="E85" s="321" t="s">
        <v>123</v>
      </c>
      <c r="F85" s="320"/>
      <c r="G85" s="320"/>
      <c r="H85" s="320"/>
      <c r="L85" s="100"/>
    </row>
    <row r="86" spans="2:12" s="99" customFormat="1" ht="12" customHeight="1">
      <c r="B86" s="100"/>
      <c r="C86" s="98" t="s">
        <v>124</v>
      </c>
      <c r="L86" s="100"/>
    </row>
    <row r="87" spans="2:12" s="99" customFormat="1" ht="16.5" customHeight="1">
      <c r="B87" s="100"/>
      <c r="E87" s="316" t="str">
        <f>E11</f>
        <v>D.1.4.6 - Vytápění</v>
      </c>
      <c r="F87" s="320"/>
      <c r="G87" s="320"/>
      <c r="H87" s="320"/>
      <c r="L87" s="100"/>
    </row>
    <row r="88" spans="2:12" s="99" customFormat="1" ht="6.95" customHeight="1">
      <c r="B88" s="100"/>
      <c r="L88" s="100"/>
    </row>
    <row r="89" spans="2:12" s="99" customFormat="1" ht="12" customHeight="1">
      <c r="B89" s="100"/>
      <c r="C89" s="98" t="s">
        <v>21</v>
      </c>
      <c r="F89" s="101" t="str">
        <f>F14</f>
        <v xml:space="preserve"> </v>
      </c>
      <c r="I89" s="98" t="s">
        <v>23</v>
      </c>
      <c r="J89" s="102" t="str">
        <f>IF(J14="","",J14)</f>
        <v>12. 4. 2023</v>
      </c>
      <c r="L89" s="100"/>
    </row>
    <row r="90" spans="2:12" s="99" customFormat="1" ht="6.95" customHeight="1">
      <c r="B90" s="100"/>
      <c r="L90" s="100"/>
    </row>
    <row r="91" spans="2:12" s="99" customFormat="1" ht="15.2" customHeight="1">
      <c r="B91" s="100"/>
      <c r="C91" s="98" t="s">
        <v>25</v>
      </c>
      <c r="F91" s="101" t="str">
        <f>E17</f>
        <v>Nemocnice Tábor, a.s.</v>
      </c>
      <c r="I91" s="98" t="s">
        <v>31</v>
      </c>
      <c r="J91" s="123" t="str">
        <f>E23</f>
        <v>AGP nova spol. s r.o.</v>
      </c>
      <c r="L91" s="100"/>
    </row>
    <row r="92" spans="2:12" s="99" customFormat="1" ht="15.2" customHeight="1">
      <c r="B92" s="100"/>
      <c r="C92" s="98" t="s">
        <v>29</v>
      </c>
      <c r="F92" s="101" t="str">
        <f>IF(E20="","",E20)</f>
        <v>Vyplň údaj</v>
      </c>
      <c r="I92" s="98" t="s">
        <v>34</v>
      </c>
      <c r="J92" s="123" t="str">
        <f>E26</f>
        <v xml:space="preserve"> </v>
      </c>
      <c r="L92" s="100"/>
    </row>
    <row r="93" spans="2:12" s="99" customFormat="1" ht="10.35" customHeight="1">
      <c r="B93" s="100"/>
      <c r="L93" s="100"/>
    </row>
    <row r="94" spans="2:20" s="137" customFormat="1" ht="29.25" customHeight="1">
      <c r="B94" s="138"/>
      <c r="C94" s="139" t="s">
        <v>162</v>
      </c>
      <c r="D94" s="140" t="s">
        <v>56</v>
      </c>
      <c r="E94" s="140" t="s">
        <v>52</v>
      </c>
      <c r="F94" s="140" t="s">
        <v>53</v>
      </c>
      <c r="G94" s="140" t="s">
        <v>163</v>
      </c>
      <c r="H94" s="140" t="s">
        <v>164</v>
      </c>
      <c r="I94" s="140" t="s">
        <v>165</v>
      </c>
      <c r="J94" s="140" t="s">
        <v>128</v>
      </c>
      <c r="K94" s="141" t="s">
        <v>166</v>
      </c>
      <c r="L94" s="138"/>
      <c r="M94" s="142" t="s">
        <v>3</v>
      </c>
      <c r="N94" s="143" t="s">
        <v>41</v>
      </c>
      <c r="O94" s="143" t="s">
        <v>167</v>
      </c>
      <c r="P94" s="143" t="s">
        <v>168</v>
      </c>
      <c r="Q94" s="143" t="s">
        <v>169</v>
      </c>
      <c r="R94" s="143" t="s">
        <v>170</v>
      </c>
      <c r="S94" s="143" t="s">
        <v>171</v>
      </c>
      <c r="T94" s="144" t="s">
        <v>172</v>
      </c>
    </row>
    <row r="95" spans="2:63" s="99" customFormat="1" ht="22.9" customHeight="1">
      <c r="B95" s="100"/>
      <c r="C95" s="145" t="s">
        <v>173</v>
      </c>
      <c r="J95" s="146">
        <f>BK95</f>
        <v>0</v>
      </c>
      <c r="L95" s="100"/>
      <c r="M95" s="147"/>
      <c r="N95" s="105"/>
      <c r="O95" s="105"/>
      <c r="P95" s="148">
        <f>P96+P202</f>
        <v>0</v>
      </c>
      <c r="Q95" s="105"/>
      <c r="R95" s="148">
        <f>R96+R202</f>
        <v>0</v>
      </c>
      <c r="S95" s="105"/>
      <c r="T95" s="149">
        <f>T96+T202</f>
        <v>0</v>
      </c>
      <c r="AT95" s="92" t="s">
        <v>70</v>
      </c>
      <c r="AU95" s="92" t="s">
        <v>129</v>
      </c>
      <c r="BK95" s="150">
        <f>BK96+BK202</f>
        <v>0</v>
      </c>
    </row>
    <row r="96" spans="2:63" s="151" customFormat="1" ht="25.9" customHeight="1">
      <c r="B96" s="152"/>
      <c r="D96" s="153" t="s">
        <v>70</v>
      </c>
      <c r="E96" s="154" t="s">
        <v>1275</v>
      </c>
      <c r="F96" s="154" t="s">
        <v>1276</v>
      </c>
      <c r="J96" s="155">
        <f>BK96</f>
        <v>0</v>
      </c>
      <c r="L96" s="152"/>
      <c r="M96" s="156"/>
      <c r="P96" s="157">
        <f>P97+P104+P109+P155+P172+P180+P189+P195</f>
        <v>0</v>
      </c>
      <c r="R96" s="157">
        <f>R97+R104+R109+R155+R172+R180+R189+R195</f>
        <v>0</v>
      </c>
      <c r="T96" s="158">
        <f>T97+T104+T109+T155+T172+T180+T189+T195</f>
        <v>0</v>
      </c>
      <c r="AR96" s="153" t="s">
        <v>79</v>
      </c>
      <c r="AT96" s="159" t="s">
        <v>70</v>
      </c>
      <c r="AU96" s="159" t="s">
        <v>71</v>
      </c>
      <c r="AY96" s="153" t="s">
        <v>176</v>
      </c>
      <c r="BK96" s="160">
        <f>BK97+BK104+BK109+BK155+BK172+BK180+BK189+BK195</f>
        <v>0</v>
      </c>
    </row>
    <row r="97" spans="2:63" s="151" customFormat="1" ht="22.9" customHeight="1">
      <c r="B97" s="152"/>
      <c r="D97" s="153" t="s">
        <v>70</v>
      </c>
      <c r="E97" s="161" t="s">
        <v>3146</v>
      </c>
      <c r="F97" s="161" t="s">
        <v>5021</v>
      </c>
      <c r="J97" s="162">
        <f>BK97</f>
        <v>0</v>
      </c>
      <c r="L97" s="152"/>
      <c r="M97" s="156"/>
      <c r="P97" s="157">
        <f>SUM(P98:P103)</f>
        <v>0</v>
      </c>
      <c r="R97" s="157">
        <f>SUM(R98:R103)</f>
        <v>0</v>
      </c>
      <c r="T97" s="158">
        <f>SUM(T98:T103)</f>
        <v>0</v>
      </c>
      <c r="AR97" s="153" t="s">
        <v>79</v>
      </c>
      <c r="AT97" s="159" t="s">
        <v>70</v>
      </c>
      <c r="AU97" s="159" t="s">
        <v>15</v>
      </c>
      <c r="AY97" s="153" t="s">
        <v>176</v>
      </c>
      <c r="BK97" s="160">
        <f>SUM(BK98:BK103)</f>
        <v>0</v>
      </c>
    </row>
    <row r="98" spans="2:65" s="99" customFormat="1" ht="62.65" customHeight="1">
      <c r="B98" s="100"/>
      <c r="C98" s="206" t="s">
        <v>15</v>
      </c>
      <c r="D98" s="206" t="s">
        <v>178</v>
      </c>
      <c r="E98" s="207" t="s">
        <v>5022</v>
      </c>
      <c r="F98" s="208" t="s">
        <v>5023</v>
      </c>
      <c r="G98" s="209" t="s">
        <v>2707</v>
      </c>
      <c r="H98" s="210">
        <v>1</v>
      </c>
      <c r="I98" s="4"/>
      <c r="J98" s="211">
        <f aca="true" t="shared" si="0" ref="J98:J103">ROUND(I98*H98,2)</f>
        <v>0</v>
      </c>
      <c r="K98" s="208" t="s">
        <v>3</v>
      </c>
      <c r="L98" s="100"/>
      <c r="M98" s="212" t="s">
        <v>3</v>
      </c>
      <c r="N98" s="163" t="s">
        <v>42</v>
      </c>
      <c r="P98" s="164">
        <f aca="true" t="shared" si="1" ref="P98:P103">O98*H98</f>
        <v>0</v>
      </c>
      <c r="Q98" s="164">
        <v>0</v>
      </c>
      <c r="R98" s="164">
        <f aca="true" t="shared" si="2" ref="R98:R103">Q98*H98</f>
        <v>0</v>
      </c>
      <c r="S98" s="164">
        <v>0</v>
      </c>
      <c r="T98" s="165">
        <f aca="true" t="shared" si="3" ref="T98:T103">S98*H98</f>
        <v>0</v>
      </c>
      <c r="AR98" s="166" t="s">
        <v>288</v>
      </c>
      <c r="AT98" s="166" t="s">
        <v>178</v>
      </c>
      <c r="AU98" s="166" t="s">
        <v>79</v>
      </c>
      <c r="AY98" s="92" t="s">
        <v>176</v>
      </c>
      <c r="BE98" s="167">
        <f aca="true" t="shared" si="4" ref="BE98:BE103">IF(N98="základní",J98,0)</f>
        <v>0</v>
      </c>
      <c r="BF98" s="167">
        <f aca="true" t="shared" si="5" ref="BF98:BF103">IF(N98="snížená",J98,0)</f>
        <v>0</v>
      </c>
      <c r="BG98" s="167">
        <f aca="true" t="shared" si="6" ref="BG98:BG103">IF(N98="zákl. přenesená",J98,0)</f>
        <v>0</v>
      </c>
      <c r="BH98" s="167">
        <f aca="true" t="shared" si="7" ref="BH98:BH103">IF(N98="sníž. přenesená",J98,0)</f>
        <v>0</v>
      </c>
      <c r="BI98" s="167">
        <f aca="true" t="shared" si="8" ref="BI98:BI103">IF(N98="nulová",J98,0)</f>
        <v>0</v>
      </c>
      <c r="BJ98" s="92" t="s">
        <v>15</v>
      </c>
      <c r="BK98" s="167">
        <f aca="true" t="shared" si="9" ref="BK98:BK103">ROUND(I98*H98,2)</f>
        <v>0</v>
      </c>
      <c r="BL98" s="92" t="s">
        <v>288</v>
      </c>
      <c r="BM98" s="166" t="s">
        <v>5024</v>
      </c>
    </row>
    <row r="99" spans="2:65" s="99" customFormat="1" ht="49.15" customHeight="1">
      <c r="B99" s="100"/>
      <c r="C99" s="206" t="s">
        <v>79</v>
      </c>
      <c r="D99" s="206" t="s">
        <v>178</v>
      </c>
      <c r="E99" s="207" t="s">
        <v>5025</v>
      </c>
      <c r="F99" s="208" t="s">
        <v>5026</v>
      </c>
      <c r="G99" s="209" t="s">
        <v>2707</v>
      </c>
      <c r="H99" s="210">
        <v>1</v>
      </c>
      <c r="I99" s="4"/>
      <c r="J99" s="211">
        <f t="shared" si="0"/>
        <v>0</v>
      </c>
      <c r="K99" s="208" t="s">
        <v>3</v>
      </c>
      <c r="L99" s="100"/>
      <c r="M99" s="212" t="s">
        <v>3</v>
      </c>
      <c r="N99" s="163" t="s">
        <v>42</v>
      </c>
      <c r="P99" s="164">
        <f t="shared" si="1"/>
        <v>0</v>
      </c>
      <c r="Q99" s="164">
        <v>0</v>
      </c>
      <c r="R99" s="164">
        <f t="shared" si="2"/>
        <v>0</v>
      </c>
      <c r="S99" s="164">
        <v>0</v>
      </c>
      <c r="T99" s="165">
        <f t="shared" si="3"/>
        <v>0</v>
      </c>
      <c r="AR99" s="166" t="s">
        <v>288</v>
      </c>
      <c r="AT99" s="166" t="s">
        <v>178</v>
      </c>
      <c r="AU99" s="166" t="s">
        <v>79</v>
      </c>
      <c r="AY99" s="92" t="s">
        <v>176</v>
      </c>
      <c r="BE99" s="167">
        <f t="shared" si="4"/>
        <v>0</v>
      </c>
      <c r="BF99" s="167">
        <f t="shared" si="5"/>
        <v>0</v>
      </c>
      <c r="BG99" s="167">
        <f t="shared" si="6"/>
        <v>0</v>
      </c>
      <c r="BH99" s="167">
        <f t="shared" si="7"/>
        <v>0</v>
      </c>
      <c r="BI99" s="167">
        <f t="shared" si="8"/>
        <v>0</v>
      </c>
      <c r="BJ99" s="92" t="s">
        <v>15</v>
      </c>
      <c r="BK99" s="167">
        <f t="shared" si="9"/>
        <v>0</v>
      </c>
      <c r="BL99" s="92" t="s">
        <v>288</v>
      </c>
      <c r="BM99" s="166" t="s">
        <v>5027</v>
      </c>
    </row>
    <row r="100" spans="2:65" s="99" customFormat="1" ht="101.25" customHeight="1">
      <c r="B100" s="100"/>
      <c r="C100" s="206" t="s">
        <v>195</v>
      </c>
      <c r="D100" s="206" t="s">
        <v>178</v>
      </c>
      <c r="E100" s="207" t="s">
        <v>5028</v>
      </c>
      <c r="F100" s="208" t="s">
        <v>5029</v>
      </c>
      <c r="G100" s="209" t="s">
        <v>2707</v>
      </c>
      <c r="H100" s="210">
        <v>1</v>
      </c>
      <c r="I100" s="4"/>
      <c r="J100" s="211">
        <f t="shared" si="0"/>
        <v>0</v>
      </c>
      <c r="K100" s="208" t="s">
        <v>3</v>
      </c>
      <c r="L100" s="100"/>
      <c r="M100" s="212" t="s">
        <v>3</v>
      </c>
      <c r="N100" s="163" t="s">
        <v>42</v>
      </c>
      <c r="P100" s="164">
        <f t="shared" si="1"/>
        <v>0</v>
      </c>
      <c r="Q100" s="164">
        <v>0</v>
      </c>
      <c r="R100" s="164">
        <f t="shared" si="2"/>
        <v>0</v>
      </c>
      <c r="S100" s="164">
        <v>0</v>
      </c>
      <c r="T100" s="165">
        <f t="shared" si="3"/>
        <v>0</v>
      </c>
      <c r="AR100" s="166" t="s">
        <v>288</v>
      </c>
      <c r="AT100" s="166" t="s">
        <v>178</v>
      </c>
      <c r="AU100" s="166" t="s">
        <v>79</v>
      </c>
      <c r="AY100" s="92" t="s">
        <v>176</v>
      </c>
      <c r="BE100" s="167">
        <f t="shared" si="4"/>
        <v>0</v>
      </c>
      <c r="BF100" s="167">
        <f t="shared" si="5"/>
        <v>0</v>
      </c>
      <c r="BG100" s="167">
        <f t="shared" si="6"/>
        <v>0</v>
      </c>
      <c r="BH100" s="167">
        <f t="shared" si="7"/>
        <v>0</v>
      </c>
      <c r="BI100" s="167">
        <f t="shared" si="8"/>
        <v>0</v>
      </c>
      <c r="BJ100" s="92" t="s">
        <v>15</v>
      </c>
      <c r="BK100" s="167">
        <f t="shared" si="9"/>
        <v>0</v>
      </c>
      <c r="BL100" s="92" t="s">
        <v>288</v>
      </c>
      <c r="BM100" s="166" t="s">
        <v>5030</v>
      </c>
    </row>
    <row r="101" spans="2:65" s="99" customFormat="1" ht="62.65" customHeight="1">
      <c r="B101" s="100"/>
      <c r="C101" s="206" t="s">
        <v>183</v>
      </c>
      <c r="D101" s="206" t="s">
        <v>178</v>
      </c>
      <c r="E101" s="207" t="s">
        <v>5031</v>
      </c>
      <c r="F101" s="208" t="s">
        <v>5032</v>
      </c>
      <c r="G101" s="209" t="s">
        <v>2707</v>
      </c>
      <c r="H101" s="210">
        <v>1</v>
      </c>
      <c r="I101" s="4"/>
      <c r="J101" s="211">
        <f t="shared" si="0"/>
        <v>0</v>
      </c>
      <c r="K101" s="208" t="s">
        <v>3</v>
      </c>
      <c r="L101" s="100"/>
      <c r="M101" s="212" t="s">
        <v>3</v>
      </c>
      <c r="N101" s="163" t="s">
        <v>42</v>
      </c>
      <c r="P101" s="164">
        <f t="shared" si="1"/>
        <v>0</v>
      </c>
      <c r="Q101" s="164">
        <v>0</v>
      </c>
      <c r="R101" s="164">
        <f t="shared" si="2"/>
        <v>0</v>
      </c>
      <c r="S101" s="164">
        <v>0</v>
      </c>
      <c r="T101" s="165">
        <f t="shared" si="3"/>
        <v>0</v>
      </c>
      <c r="AR101" s="166" t="s">
        <v>288</v>
      </c>
      <c r="AT101" s="166" t="s">
        <v>178</v>
      </c>
      <c r="AU101" s="166" t="s">
        <v>79</v>
      </c>
      <c r="AY101" s="92" t="s">
        <v>176</v>
      </c>
      <c r="BE101" s="167">
        <f t="shared" si="4"/>
        <v>0</v>
      </c>
      <c r="BF101" s="167">
        <f t="shared" si="5"/>
        <v>0</v>
      </c>
      <c r="BG101" s="167">
        <f t="shared" si="6"/>
        <v>0</v>
      </c>
      <c r="BH101" s="167">
        <f t="shared" si="7"/>
        <v>0</v>
      </c>
      <c r="BI101" s="167">
        <f t="shared" si="8"/>
        <v>0</v>
      </c>
      <c r="BJ101" s="92" t="s">
        <v>15</v>
      </c>
      <c r="BK101" s="167">
        <f t="shared" si="9"/>
        <v>0</v>
      </c>
      <c r="BL101" s="92" t="s">
        <v>288</v>
      </c>
      <c r="BM101" s="166" t="s">
        <v>5033</v>
      </c>
    </row>
    <row r="102" spans="2:65" s="99" customFormat="1" ht="76.35" customHeight="1">
      <c r="B102" s="100"/>
      <c r="C102" s="206" t="s">
        <v>213</v>
      </c>
      <c r="D102" s="206" t="s">
        <v>178</v>
      </c>
      <c r="E102" s="207" t="s">
        <v>5034</v>
      </c>
      <c r="F102" s="208" t="s">
        <v>5035</v>
      </c>
      <c r="G102" s="209" t="s">
        <v>2707</v>
      </c>
      <c r="H102" s="210">
        <v>1</v>
      </c>
      <c r="I102" s="4"/>
      <c r="J102" s="211">
        <f t="shared" si="0"/>
        <v>0</v>
      </c>
      <c r="K102" s="208" t="s">
        <v>3</v>
      </c>
      <c r="L102" s="100"/>
      <c r="M102" s="212" t="s">
        <v>3</v>
      </c>
      <c r="N102" s="163" t="s">
        <v>42</v>
      </c>
      <c r="P102" s="164">
        <f t="shared" si="1"/>
        <v>0</v>
      </c>
      <c r="Q102" s="164">
        <v>0</v>
      </c>
      <c r="R102" s="164">
        <f t="shared" si="2"/>
        <v>0</v>
      </c>
      <c r="S102" s="164">
        <v>0</v>
      </c>
      <c r="T102" s="165">
        <f t="shared" si="3"/>
        <v>0</v>
      </c>
      <c r="AR102" s="166" t="s">
        <v>288</v>
      </c>
      <c r="AT102" s="166" t="s">
        <v>178</v>
      </c>
      <c r="AU102" s="166" t="s">
        <v>79</v>
      </c>
      <c r="AY102" s="92" t="s">
        <v>176</v>
      </c>
      <c r="BE102" s="167">
        <f t="shared" si="4"/>
        <v>0</v>
      </c>
      <c r="BF102" s="167">
        <f t="shared" si="5"/>
        <v>0</v>
      </c>
      <c r="BG102" s="167">
        <f t="shared" si="6"/>
        <v>0</v>
      </c>
      <c r="BH102" s="167">
        <f t="shared" si="7"/>
        <v>0</v>
      </c>
      <c r="BI102" s="167">
        <f t="shared" si="8"/>
        <v>0</v>
      </c>
      <c r="BJ102" s="92" t="s">
        <v>15</v>
      </c>
      <c r="BK102" s="167">
        <f t="shared" si="9"/>
        <v>0</v>
      </c>
      <c r="BL102" s="92" t="s">
        <v>288</v>
      </c>
      <c r="BM102" s="166" t="s">
        <v>5036</v>
      </c>
    </row>
    <row r="103" spans="2:65" s="99" customFormat="1" ht="76.35" customHeight="1">
      <c r="B103" s="100"/>
      <c r="C103" s="206" t="s">
        <v>223</v>
      </c>
      <c r="D103" s="206" t="s">
        <v>178</v>
      </c>
      <c r="E103" s="207" t="s">
        <v>5037</v>
      </c>
      <c r="F103" s="208" t="s">
        <v>5038</v>
      </c>
      <c r="G103" s="209" t="s">
        <v>2707</v>
      </c>
      <c r="H103" s="210">
        <v>1</v>
      </c>
      <c r="I103" s="4"/>
      <c r="J103" s="211">
        <f t="shared" si="0"/>
        <v>0</v>
      </c>
      <c r="K103" s="208" t="s">
        <v>3</v>
      </c>
      <c r="L103" s="100"/>
      <c r="M103" s="212" t="s">
        <v>3</v>
      </c>
      <c r="N103" s="163" t="s">
        <v>42</v>
      </c>
      <c r="P103" s="164">
        <f t="shared" si="1"/>
        <v>0</v>
      </c>
      <c r="Q103" s="164">
        <v>0</v>
      </c>
      <c r="R103" s="164">
        <f t="shared" si="2"/>
        <v>0</v>
      </c>
      <c r="S103" s="164">
        <v>0</v>
      </c>
      <c r="T103" s="165">
        <f t="shared" si="3"/>
        <v>0</v>
      </c>
      <c r="AR103" s="166" t="s">
        <v>288</v>
      </c>
      <c r="AT103" s="166" t="s">
        <v>178</v>
      </c>
      <c r="AU103" s="166" t="s">
        <v>79</v>
      </c>
      <c r="AY103" s="92" t="s">
        <v>176</v>
      </c>
      <c r="BE103" s="167">
        <f t="shared" si="4"/>
        <v>0</v>
      </c>
      <c r="BF103" s="167">
        <f t="shared" si="5"/>
        <v>0</v>
      </c>
      <c r="BG103" s="167">
        <f t="shared" si="6"/>
        <v>0</v>
      </c>
      <c r="BH103" s="167">
        <f t="shared" si="7"/>
        <v>0</v>
      </c>
      <c r="BI103" s="167">
        <f t="shared" si="8"/>
        <v>0</v>
      </c>
      <c r="BJ103" s="92" t="s">
        <v>15</v>
      </c>
      <c r="BK103" s="167">
        <f t="shared" si="9"/>
        <v>0</v>
      </c>
      <c r="BL103" s="92" t="s">
        <v>288</v>
      </c>
      <c r="BM103" s="166" t="s">
        <v>5039</v>
      </c>
    </row>
    <row r="104" spans="2:63" s="151" customFormat="1" ht="22.9" customHeight="1">
      <c r="B104" s="152"/>
      <c r="D104" s="153" t="s">
        <v>70</v>
      </c>
      <c r="E104" s="161" t="s">
        <v>3163</v>
      </c>
      <c r="F104" s="161" t="s">
        <v>5040</v>
      </c>
      <c r="I104" s="3"/>
      <c r="J104" s="162">
        <f>BK104</f>
        <v>0</v>
      </c>
      <c r="L104" s="152"/>
      <c r="M104" s="156"/>
      <c r="P104" s="157">
        <f>SUM(P105:P108)</f>
        <v>0</v>
      </c>
      <c r="R104" s="157">
        <f>SUM(R105:R108)</f>
        <v>0</v>
      </c>
      <c r="T104" s="158">
        <f>SUM(T105:T108)</f>
        <v>0</v>
      </c>
      <c r="AR104" s="153" t="s">
        <v>79</v>
      </c>
      <c r="AT104" s="159" t="s">
        <v>70</v>
      </c>
      <c r="AU104" s="159" t="s">
        <v>15</v>
      </c>
      <c r="AY104" s="153" t="s">
        <v>176</v>
      </c>
      <c r="BK104" s="160">
        <f>SUM(BK105:BK108)</f>
        <v>0</v>
      </c>
    </row>
    <row r="105" spans="2:65" s="99" customFormat="1" ht="101.25" customHeight="1">
      <c r="B105" s="100"/>
      <c r="C105" s="206" t="s">
        <v>235</v>
      </c>
      <c r="D105" s="206" t="s">
        <v>178</v>
      </c>
      <c r="E105" s="207" t="s">
        <v>5041</v>
      </c>
      <c r="F105" s="208" t="s">
        <v>5042</v>
      </c>
      <c r="G105" s="209" t="s">
        <v>2707</v>
      </c>
      <c r="H105" s="210">
        <v>1</v>
      </c>
      <c r="I105" s="4"/>
      <c r="J105" s="211">
        <f>ROUND(I105*H105,2)</f>
        <v>0</v>
      </c>
      <c r="K105" s="208" t="s">
        <v>3</v>
      </c>
      <c r="L105" s="100"/>
      <c r="M105" s="212" t="s">
        <v>3</v>
      </c>
      <c r="N105" s="163" t="s">
        <v>42</v>
      </c>
      <c r="P105" s="164">
        <f>O105*H105</f>
        <v>0</v>
      </c>
      <c r="Q105" s="164">
        <v>0</v>
      </c>
      <c r="R105" s="164">
        <f>Q105*H105</f>
        <v>0</v>
      </c>
      <c r="S105" s="164">
        <v>0</v>
      </c>
      <c r="T105" s="165">
        <f>S105*H105</f>
        <v>0</v>
      </c>
      <c r="AR105" s="166" t="s">
        <v>288</v>
      </c>
      <c r="AT105" s="166" t="s">
        <v>178</v>
      </c>
      <c r="AU105" s="166" t="s">
        <v>79</v>
      </c>
      <c r="AY105" s="92" t="s">
        <v>176</v>
      </c>
      <c r="BE105" s="167">
        <f>IF(N105="základní",J105,0)</f>
        <v>0</v>
      </c>
      <c r="BF105" s="167">
        <f>IF(N105="snížená",J105,0)</f>
        <v>0</v>
      </c>
      <c r="BG105" s="167">
        <f>IF(N105="zákl. přenesená",J105,0)</f>
        <v>0</v>
      </c>
      <c r="BH105" s="167">
        <f>IF(N105="sníž. přenesená",J105,0)</f>
        <v>0</v>
      </c>
      <c r="BI105" s="167">
        <f>IF(N105="nulová",J105,0)</f>
        <v>0</v>
      </c>
      <c r="BJ105" s="92" t="s">
        <v>15</v>
      </c>
      <c r="BK105" s="167">
        <f>ROUND(I105*H105,2)</f>
        <v>0</v>
      </c>
      <c r="BL105" s="92" t="s">
        <v>288</v>
      </c>
      <c r="BM105" s="166" t="s">
        <v>5043</v>
      </c>
    </row>
    <row r="106" spans="2:65" s="99" customFormat="1" ht="101.25" customHeight="1">
      <c r="B106" s="100"/>
      <c r="C106" s="206" t="s">
        <v>241</v>
      </c>
      <c r="D106" s="206" t="s">
        <v>178</v>
      </c>
      <c r="E106" s="207" t="s">
        <v>5044</v>
      </c>
      <c r="F106" s="208" t="s">
        <v>5045</v>
      </c>
      <c r="G106" s="209" t="s">
        <v>2707</v>
      </c>
      <c r="H106" s="210">
        <v>1</v>
      </c>
      <c r="I106" s="4"/>
      <c r="J106" s="211">
        <f>ROUND(I106*H106,2)</f>
        <v>0</v>
      </c>
      <c r="K106" s="208" t="s">
        <v>3</v>
      </c>
      <c r="L106" s="100"/>
      <c r="M106" s="212" t="s">
        <v>3</v>
      </c>
      <c r="N106" s="163" t="s">
        <v>42</v>
      </c>
      <c r="P106" s="164">
        <f>O106*H106</f>
        <v>0</v>
      </c>
      <c r="Q106" s="164">
        <v>0</v>
      </c>
      <c r="R106" s="164">
        <f>Q106*H106</f>
        <v>0</v>
      </c>
      <c r="S106" s="164">
        <v>0</v>
      </c>
      <c r="T106" s="165">
        <f>S106*H106</f>
        <v>0</v>
      </c>
      <c r="AR106" s="166" t="s">
        <v>288</v>
      </c>
      <c r="AT106" s="166" t="s">
        <v>178</v>
      </c>
      <c r="AU106" s="166" t="s">
        <v>79</v>
      </c>
      <c r="AY106" s="92" t="s">
        <v>176</v>
      </c>
      <c r="BE106" s="167">
        <f>IF(N106="základní",J106,0)</f>
        <v>0</v>
      </c>
      <c r="BF106" s="167">
        <f>IF(N106="snížená",J106,0)</f>
        <v>0</v>
      </c>
      <c r="BG106" s="167">
        <f>IF(N106="zákl. přenesená",J106,0)</f>
        <v>0</v>
      </c>
      <c r="BH106" s="167">
        <f>IF(N106="sníž. přenesená",J106,0)</f>
        <v>0</v>
      </c>
      <c r="BI106" s="167">
        <f>IF(N106="nulová",J106,0)</f>
        <v>0</v>
      </c>
      <c r="BJ106" s="92" t="s">
        <v>15</v>
      </c>
      <c r="BK106" s="167">
        <f>ROUND(I106*H106,2)</f>
        <v>0</v>
      </c>
      <c r="BL106" s="92" t="s">
        <v>288</v>
      </c>
      <c r="BM106" s="166" t="s">
        <v>5046</v>
      </c>
    </row>
    <row r="107" spans="2:65" s="99" customFormat="1" ht="49.15" customHeight="1">
      <c r="B107" s="100"/>
      <c r="C107" s="206" t="s">
        <v>246</v>
      </c>
      <c r="D107" s="206" t="s">
        <v>178</v>
      </c>
      <c r="E107" s="207" t="s">
        <v>5047</v>
      </c>
      <c r="F107" s="208" t="s">
        <v>5048</v>
      </c>
      <c r="G107" s="209" t="s">
        <v>2707</v>
      </c>
      <c r="H107" s="210">
        <v>1</v>
      </c>
      <c r="I107" s="4"/>
      <c r="J107" s="211">
        <f>ROUND(I107*H107,2)</f>
        <v>0</v>
      </c>
      <c r="K107" s="208" t="s">
        <v>3</v>
      </c>
      <c r="L107" s="100"/>
      <c r="M107" s="212" t="s">
        <v>3</v>
      </c>
      <c r="N107" s="163" t="s">
        <v>42</v>
      </c>
      <c r="P107" s="164">
        <f>O107*H107</f>
        <v>0</v>
      </c>
      <c r="Q107" s="164">
        <v>0</v>
      </c>
      <c r="R107" s="164">
        <f>Q107*H107</f>
        <v>0</v>
      </c>
      <c r="S107" s="164">
        <v>0</v>
      </c>
      <c r="T107" s="165">
        <f>S107*H107</f>
        <v>0</v>
      </c>
      <c r="AR107" s="166" t="s">
        <v>288</v>
      </c>
      <c r="AT107" s="166" t="s">
        <v>178</v>
      </c>
      <c r="AU107" s="166" t="s">
        <v>79</v>
      </c>
      <c r="AY107" s="92" t="s">
        <v>176</v>
      </c>
      <c r="BE107" s="167">
        <f>IF(N107="základní",J107,0)</f>
        <v>0</v>
      </c>
      <c r="BF107" s="167">
        <f>IF(N107="snížená",J107,0)</f>
        <v>0</v>
      </c>
      <c r="BG107" s="167">
        <f>IF(N107="zákl. přenesená",J107,0)</f>
        <v>0</v>
      </c>
      <c r="BH107" s="167">
        <f>IF(N107="sníž. přenesená",J107,0)</f>
        <v>0</v>
      </c>
      <c r="BI107" s="167">
        <f>IF(N107="nulová",J107,0)</f>
        <v>0</v>
      </c>
      <c r="BJ107" s="92" t="s">
        <v>15</v>
      </c>
      <c r="BK107" s="167">
        <f>ROUND(I107*H107,2)</f>
        <v>0</v>
      </c>
      <c r="BL107" s="92" t="s">
        <v>288</v>
      </c>
      <c r="BM107" s="166" t="s">
        <v>5049</v>
      </c>
    </row>
    <row r="108" spans="2:65" s="99" customFormat="1" ht="49.15" customHeight="1">
      <c r="B108" s="100"/>
      <c r="C108" s="206" t="s">
        <v>253</v>
      </c>
      <c r="D108" s="206" t="s">
        <v>178</v>
      </c>
      <c r="E108" s="207" t="s">
        <v>5050</v>
      </c>
      <c r="F108" s="208" t="s">
        <v>5051</v>
      </c>
      <c r="G108" s="209" t="s">
        <v>2707</v>
      </c>
      <c r="H108" s="210">
        <v>1</v>
      </c>
      <c r="I108" s="4"/>
      <c r="J108" s="211">
        <f>ROUND(I108*H108,2)</f>
        <v>0</v>
      </c>
      <c r="K108" s="208" t="s">
        <v>3</v>
      </c>
      <c r="L108" s="100"/>
      <c r="M108" s="212" t="s">
        <v>3</v>
      </c>
      <c r="N108" s="163" t="s">
        <v>42</v>
      </c>
      <c r="P108" s="164">
        <f>O108*H108</f>
        <v>0</v>
      </c>
      <c r="Q108" s="164">
        <v>0</v>
      </c>
      <c r="R108" s="164">
        <f>Q108*H108</f>
        <v>0</v>
      </c>
      <c r="S108" s="164">
        <v>0</v>
      </c>
      <c r="T108" s="165">
        <f>S108*H108</f>
        <v>0</v>
      </c>
      <c r="AR108" s="166" t="s">
        <v>288</v>
      </c>
      <c r="AT108" s="166" t="s">
        <v>178</v>
      </c>
      <c r="AU108" s="166" t="s">
        <v>79</v>
      </c>
      <c r="AY108" s="92" t="s">
        <v>176</v>
      </c>
      <c r="BE108" s="167">
        <f>IF(N108="základní",J108,0)</f>
        <v>0</v>
      </c>
      <c r="BF108" s="167">
        <f>IF(N108="snížená",J108,0)</f>
        <v>0</v>
      </c>
      <c r="BG108" s="167">
        <f>IF(N108="zákl. přenesená",J108,0)</f>
        <v>0</v>
      </c>
      <c r="BH108" s="167">
        <f>IF(N108="sníž. přenesená",J108,0)</f>
        <v>0</v>
      </c>
      <c r="BI108" s="167">
        <f>IF(N108="nulová",J108,0)</f>
        <v>0</v>
      </c>
      <c r="BJ108" s="92" t="s">
        <v>15</v>
      </c>
      <c r="BK108" s="167">
        <f>ROUND(I108*H108,2)</f>
        <v>0</v>
      </c>
      <c r="BL108" s="92" t="s">
        <v>288</v>
      </c>
      <c r="BM108" s="166" t="s">
        <v>5052</v>
      </c>
    </row>
    <row r="109" spans="2:63" s="151" customFormat="1" ht="22.9" customHeight="1">
      <c r="B109" s="152"/>
      <c r="D109" s="153" t="s">
        <v>70</v>
      </c>
      <c r="E109" s="161" t="s">
        <v>3301</v>
      </c>
      <c r="F109" s="161" t="s">
        <v>5053</v>
      </c>
      <c r="I109" s="3"/>
      <c r="J109" s="162">
        <f>BK109</f>
        <v>0</v>
      </c>
      <c r="L109" s="152"/>
      <c r="M109" s="156"/>
      <c r="P109" s="157">
        <f>SUM(P110:P154)</f>
        <v>0</v>
      </c>
      <c r="R109" s="157">
        <f>SUM(R110:R154)</f>
        <v>0</v>
      </c>
      <c r="T109" s="158">
        <f>SUM(T110:T154)</f>
        <v>0</v>
      </c>
      <c r="AR109" s="153" t="s">
        <v>79</v>
      </c>
      <c r="AT109" s="159" t="s">
        <v>70</v>
      </c>
      <c r="AU109" s="159" t="s">
        <v>15</v>
      </c>
      <c r="AY109" s="153" t="s">
        <v>176</v>
      </c>
      <c r="BK109" s="160">
        <f>SUM(BK110:BK154)</f>
        <v>0</v>
      </c>
    </row>
    <row r="110" spans="2:65" s="99" customFormat="1" ht="16.5" customHeight="1">
      <c r="B110" s="100"/>
      <c r="C110" s="206" t="s">
        <v>259</v>
      </c>
      <c r="D110" s="206" t="s">
        <v>178</v>
      </c>
      <c r="E110" s="207" t="s">
        <v>5054</v>
      </c>
      <c r="F110" s="208" t="s">
        <v>5055</v>
      </c>
      <c r="G110" s="209" t="s">
        <v>2707</v>
      </c>
      <c r="H110" s="210">
        <v>12</v>
      </c>
      <c r="I110" s="4"/>
      <c r="J110" s="211">
        <f aca="true" t="shared" si="10" ref="J110:J154">ROUND(I110*H110,2)</f>
        <v>0</v>
      </c>
      <c r="K110" s="208" t="s">
        <v>3</v>
      </c>
      <c r="L110" s="100"/>
      <c r="M110" s="212" t="s">
        <v>3</v>
      </c>
      <c r="N110" s="163" t="s">
        <v>42</v>
      </c>
      <c r="P110" s="164">
        <f aca="true" t="shared" si="11" ref="P110:P154">O110*H110</f>
        <v>0</v>
      </c>
      <c r="Q110" s="164">
        <v>0</v>
      </c>
      <c r="R110" s="164">
        <f aca="true" t="shared" si="12" ref="R110:R154">Q110*H110</f>
        <v>0</v>
      </c>
      <c r="S110" s="164">
        <v>0</v>
      </c>
      <c r="T110" s="165">
        <f aca="true" t="shared" si="13" ref="T110:T154">S110*H110</f>
        <v>0</v>
      </c>
      <c r="AR110" s="166" t="s">
        <v>288</v>
      </c>
      <c r="AT110" s="166" t="s">
        <v>178</v>
      </c>
      <c r="AU110" s="166" t="s">
        <v>79</v>
      </c>
      <c r="AY110" s="92" t="s">
        <v>176</v>
      </c>
      <c r="BE110" s="167">
        <f aca="true" t="shared" si="14" ref="BE110:BE154">IF(N110="základní",J110,0)</f>
        <v>0</v>
      </c>
      <c r="BF110" s="167">
        <f aca="true" t="shared" si="15" ref="BF110:BF154">IF(N110="snížená",J110,0)</f>
        <v>0</v>
      </c>
      <c r="BG110" s="167">
        <f aca="true" t="shared" si="16" ref="BG110:BG154">IF(N110="zákl. přenesená",J110,0)</f>
        <v>0</v>
      </c>
      <c r="BH110" s="167">
        <f aca="true" t="shared" si="17" ref="BH110:BH154">IF(N110="sníž. přenesená",J110,0)</f>
        <v>0</v>
      </c>
      <c r="BI110" s="167">
        <f aca="true" t="shared" si="18" ref="BI110:BI154">IF(N110="nulová",J110,0)</f>
        <v>0</v>
      </c>
      <c r="BJ110" s="92" t="s">
        <v>15</v>
      </c>
      <c r="BK110" s="167">
        <f aca="true" t="shared" si="19" ref="BK110:BK154">ROUND(I110*H110,2)</f>
        <v>0</v>
      </c>
      <c r="BL110" s="92" t="s">
        <v>288</v>
      </c>
      <c r="BM110" s="166" t="s">
        <v>5056</v>
      </c>
    </row>
    <row r="111" spans="2:65" s="99" customFormat="1" ht="16.5" customHeight="1">
      <c r="B111" s="100"/>
      <c r="C111" s="206" t="s">
        <v>266</v>
      </c>
      <c r="D111" s="206" t="s">
        <v>178</v>
      </c>
      <c r="E111" s="207" t="s">
        <v>5057</v>
      </c>
      <c r="F111" s="208" t="s">
        <v>5058</v>
      </c>
      <c r="G111" s="209" t="s">
        <v>2707</v>
      </c>
      <c r="H111" s="210">
        <v>8</v>
      </c>
      <c r="I111" s="4"/>
      <c r="J111" s="211">
        <f t="shared" si="10"/>
        <v>0</v>
      </c>
      <c r="K111" s="208" t="s">
        <v>3</v>
      </c>
      <c r="L111" s="100"/>
      <c r="M111" s="212" t="s">
        <v>3</v>
      </c>
      <c r="N111" s="163" t="s">
        <v>42</v>
      </c>
      <c r="P111" s="164">
        <f t="shared" si="11"/>
        <v>0</v>
      </c>
      <c r="Q111" s="164">
        <v>0</v>
      </c>
      <c r="R111" s="164">
        <f t="shared" si="12"/>
        <v>0</v>
      </c>
      <c r="S111" s="164">
        <v>0</v>
      </c>
      <c r="T111" s="165">
        <f t="shared" si="13"/>
        <v>0</v>
      </c>
      <c r="AR111" s="166" t="s">
        <v>288</v>
      </c>
      <c r="AT111" s="166" t="s">
        <v>178</v>
      </c>
      <c r="AU111" s="166" t="s">
        <v>79</v>
      </c>
      <c r="AY111" s="92" t="s">
        <v>176</v>
      </c>
      <c r="BE111" s="167">
        <f t="shared" si="14"/>
        <v>0</v>
      </c>
      <c r="BF111" s="167">
        <f t="shared" si="15"/>
        <v>0</v>
      </c>
      <c r="BG111" s="167">
        <f t="shared" si="16"/>
        <v>0</v>
      </c>
      <c r="BH111" s="167">
        <f t="shared" si="17"/>
        <v>0</v>
      </c>
      <c r="BI111" s="167">
        <f t="shared" si="18"/>
        <v>0</v>
      </c>
      <c r="BJ111" s="92" t="s">
        <v>15</v>
      </c>
      <c r="BK111" s="167">
        <f t="shared" si="19"/>
        <v>0</v>
      </c>
      <c r="BL111" s="92" t="s">
        <v>288</v>
      </c>
      <c r="BM111" s="166" t="s">
        <v>5059</v>
      </c>
    </row>
    <row r="112" spans="2:65" s="99" customFormat="1" ht="16.5" customHeight="1">
      <c r="B112" s="100"/>
      <c r="C112" s="206" t="s">
        <v>273</v>
      </c>
      <c r="D112" s="206" t="s">
        <v>178</v>
      </c>
      <c r="E112" s="207" t="s">
        <v>5060</v>
      </c>
      <c r="F112" s="208" t="s">
        <v>5061</v>
      </c>
      <c r="G112" s="209" t="s">
        <v>2707</v>
      </c>
      <c r="H112" s="210">
        <v>6</v>
      </c>
      <c r="I112" s="4"/>
      <c r="J112" s="211">
        <f t="shared" si="10"/>
        <v>0</v>
      </c>
      <c r="K112" s="208" t="s">
        <v>3</v>
      </c>
      <c r="L112" s="100"/>
      <c r="M112" s="212" t="s">
        <v>3</v>
      </c>
      <c r="N112" s="163" t="s">
        <v>42</v>
      </c>
      <c r="P112" s="164">
        <f t="shared" si="11"/>
        <v>0</v>
      </c>
      <c r="Q112" s="164">
        <v>0</v>
      </c>
      <c r="R112" s="164">
        <f t="shared" si="12"/>
        <v>0</v>
      </c>
      <c r="S112" s="164">
        <v>0</v>
      </c>
      <c r="T112" s="165">
        <f t="shared" si="13"/>
        <v>0</v>
      </c>
      <c r="AR112" s="166" t="s">
        <v>288</v>
      </c>
      <c r="AT112" s="166" t="s">
        <v>178</v>
      </c>
      <c r="AU112" s="166" t="s">
        <v>79</v>
      </c>
      <c r="AY112" s="92" t="s">
        <v>176</v>
      </c>
      <c r="BE112" s="167">
        <f t="shared" si="14"/>
        <v>0</v>
      </c>
      <c r="BF112" s="167">
        <f t="shared" si="15"/>
        <v>0</v>
      </c>
      <c r="BG112" s="167">
        <f t="shared" si="16"/>
        <v>0</v>
      </c>
      <c r="BH112" s="167">
        <f t="shared" si="17"/>
        <v>0</v>
      </c>
      <c r="BI112" s="167">
        <f t="shared" si="18"/>
        <v>0</v>
      </c>
      <c r="BJ112" s="92" t="s">
        <v>15</v>
      </c>
      <c r="BK112" s="167">
        <f t="shared" si="19"/>
        <v>0</v>
      </c>
      <c r="BL112" s="92" t="s">
        <v>288</v>
      </c>
      <c r="BM112" s="166" t="s">
        <v>5062</v>
      </c>
    </row>
    <row r="113" spans="2:65" s="99" customFormat="1" ht="16.5" customHeight="1">
      <c r="B113" s="100"/>
      <c r="C113" s="206" t="s">
        <v>277</v>
      </c>
      <c r="D113" s="206" t="s">
        <v>178</v>
      </c>
      <c r="E113" s="207" t="s">
        <v>5063</v>
      </c>
      <c r="F113" s="208" t="s">
        <v>5064</v>
      </c>
      <c r="G113" s="209" t="s">
        <v>2707</v>
      </c>
      <c r="H113" s="210">
        <v>11</v>
      </c>
      <c r="I113" s="4"/>
      <c r="J113" s="211">
        <f t="shared" si="10"/>
        <v>0</v>
      </c>
      <c r="K113" s="208" t="s">
        <v>3</v>
      </c>
      <c r="L113" s="100"/>
      <c r="M113" s="212" t="s">
        <v>3</v>
      </c>
      <c r="N113" s="163" t="s">
        <v>42</v>
      </c>
      <c r="P113" s="164">
        <f t="shared" si="11"/>
        <v>0</v>
      </c>
      <c r="Q113" s="164">
        <v>0</v>
      </c>
      <c r="R113" s="164">
        <f t="shared" si="12"/>
        <v>0</v>
      </c>
      <c r="S113" s="164">
        <v>0</v>
      </c>
      <c r="T113" s="165">
        <f t="shared" si="13"/>
        <v>0</v>
      </c>
      <c r="AR113" s="166" t="s">
        <v>288</v>
      </c>
      <c r="AT113" s="166" t="s">
        <v>178</v>
      </c>
      <c r="AU113" s="166" t="s">
        <v>79</v>
      </c>
      <c r="AY113" s="92" t="s">
        <v>176</v>
      </c>
      <c r="BE113" s="167">
        <f t="shared" si="14"/>
        <v>0</v>
      </c>
      <c r="BF113" s="167">
        <f t="shared" si="15"/>
        <v>0</v>
      </c>
      <c r="BG113" s="167">
        <f t="shared" si="16"/>
        <v>0</v>
      </c>
      <c r="BH113" s="167">
        <f t="shared" si="17"/>
        <v>0</v>
      </c>
      <c r="BI113" s="167">
        <f t="shared" si="18"/>
        <v>0</v>
      </c>
      <c r="BJ113" s="92" t="s">
        <v>15</v>
      </c>
      <c r="BK113" s="167">
        <f t="shared" si="19"/>
        <v>0</v>
      </c>
      <c r="BL113" s="92" t="s">
        <v>288</v>
      </c>
      <c r="BM113" s="166" t="s">
        <v>5065</v>
      </c>
    </row>
    <row r="114" spans="2:65" s="99" customFormat="1" ht="16.5" customHeight="1">
      <c r="B114" s="100"/>
      <c r="C114" s="206" t="s">
        <v>9</v>
      </c>
      <c r="D114" s="206" t="s">
        <v>178</v>
      </c>
      <c r="E114" s="207" t="s">
        <v>5066</v>
      </c>
      <c r="F114" s="208" t="s">
        <v>5067</v>
      </c>
      <c r="G114" s="209" t="s">
        <v>2707</v>
      </c>
      <c r="H114" s="210">
        <v>2</v>
      </c>
      <c r="I114" s="4"/>
      <c r="J114" s="211">
        <f t="shared" si="10"/>
        <v>0</v>
      </c>
      <c r="K114" s="208" t="s">
        <v>3</v>
      </c>
      <c r="L114" s="100"/>
      <c r="M114" s="212" t="s">
        <v>3</v>
      </c>
      <c r="N114" s="163" t="s">
        <v>42</v>
      </c>
      <c r="P114" s="164">
        <f t="shared" si="11"/>
        <v>0</v>
      </c>
      <c r="Q114" s="164">
        <v>0</v>
      </c>
      <c r="R114" s="164">
        <f t="shared" si="12"/>
        <v>0</v>
      </c>
      <c r="S114" s="164">
        <v>0</v>
      </c>
      <c r="T114" s="165">
        <f t="shared" si="13"/>
        <v>0</v>
      </c>
      <c r="AR114" s="166" t="s">
        <v>288</v>
      </c>
      <c r="AT114" s="166" t="s">
        <v>178</v>
      </c>
      <c r="AU114" s="166" t="s">
        <v>79</v>
      </c>
      <c r="AY114" s="92" t="s">
        <v>176</v>
      </c>
      <c r="BE114" s="167">
        <f t="shared" si="14"/>
        <v>0</v>
      </c>
      <c r="BF114" s="167">
        <f t="shared" si="15"/>
        <v>0</v>
      </c>
      <c r="BG114" s="167">
        <f t="shared" si="16"/>
        <v>0</v>
      </c>
      <c r="BH114" s="167">
        <f t="shared" si="17"/>
        <v>0</v>
      </c>
      <c r="BI114" s="167">
        <f t="shared" si="18"/>
        <v>0</v>
      </c>
      <c r="BJ114" s="92" t="s">
        <v>15</v>
      </c>
      <c r="BK114" s="167">
        <f t="shared" si="19"/>
        <v>0</v>
      </c>
      <c r="BL114" s="92" t="s">
        <v>288</v>
      </c>
      <c r="BM114" s="166" t="s">
        <v>5068</v>
      </c>
    </row>
    <row r="115" spans="2:65" s="99" customFormat="1" ht="16.5" customHeight="1">
      <c r="B115" s="100"/>
      <c r="C115" s="206" t="s">
        <v>288</v>
      </c>
      <c r="D115" s="206" t="s">
        <v>178</v>
      </c>
      <c r="E115" s="207" t="s">
        <v>5069</v>
      </c>
      <c r="F115" s="208" t="s">
        <v>5070</v>
      </c>
      <c r="G115" s="209" t="s">
        <v>2707</v>
      </c>
      <c r="H115" s="210">
        <v>2</v>
      </c>
      <c r="I115" s="4"/>
      <c r="J115" s="211">
        <f t="shared" si="10"/>
        <v>0</v>
      </c>
      <c r="K115" s="208" t="s">
        <v>3</v>
      </c>
      <c r="L115" s="100"/>
      <c r="M115" s="212" t="s">
        <v>3</v>
      </c>
      <c r="N115" s="163" t="s">
        <v>42</v>
      </c>
      <c r="P115" s="164">
        <f t="shared" si="11"/>
        <v>0</v>
      </c>
      <c r="Q115" s="164">
        <v>0</v>
      </c>
      <c r="R115" s="164">
        <f t="shared" si="12"/>
        <v>0</v>
      </c>
      <c r="S115" s="164">
        <v>0</v>
      </c>
      <c r="T115" s="165">
        <f t="shared" si="13"/>
        <v>0</v>
      </c>
      <c r="AR115" s="166" t="s">
        <v>288</v>
      </c>
      <c r="AT115" s="166" t="s">
        <v>178</v>
      </c>
      <c r="AU115" s="166" t="s">
        <v>79</v>
      </c>
      <c r="AY115" s="92" t="s">
        <v>176</v>
      </c>
      <c r="BE115" s="167">
        <f t="shared" si="14"/>
        <v>0</v>
      </c>
      <c r="BF115" s="167">
        <f t="shared" si="15"/>
        <v>0</v>
      </c>
      <c r="BG115" s="167">
        <f t="shared" si="16"/>
        <v>0</v>
      </c>
      <c r="BH115" s="167">
        <f t="shared" si="17"/>
        <v>0</v>
      </c>
      <c r="BI115" s="167">
        <f t="shared" si="18"/>
        <v>0</v>
      </c>
      <c r="BJ115" s="92" t="s">
        <v>15</v>
      </c>
      <c r="BK115" s="167">
        <f t="shared" si="19"/>
        <v>0</v>
      </c>
      <c r="BL115" s="92" t="s">
        <v>288</v>
      </c>
      <c r="BM115" s="166" t="s">
        <v>5071</v>
      </c>
    </row>
    <row r="116" spans="2:65" s="99" customFormat="1" ht="16.5" customHeight="1">
      <c r="B116" s="100"/>
      <c r="C116" s="206" t="s">
        <v>293</v>
      </c>
      <c r="D116" s="206" t="s">
        <v>178</v>
      </c>
      <c r="E116" s="207" t="s">
        <v>5072</v>
      </c>
      <c r="F116" s="208" t="s">
        <v>5073</v>
      </c>
      <c r="G116" s="209" t="s">
        <v>2707</v>
      </c>
      <c r="H116" s="210">
        <v>1</v>
      </c>
      <c r="I116" s="4"/>
      <c r="J116" s="211">
        <f t="shared" si="10"/>
        <v>0</v>
      </c>
      <c r="K116" s="208" t="s">
        <v>3</v>
      </c>
      <c r="L116" s="100"/>
      <c r="M116" s="212" t="s">
        <v>3</v>
      </c>
      <c r="N116" s="163" t="s">
        <v>42</v>
      </c>
      <c r="P116" s="164">
        <f t="shared" si="11"/>
        <v>0</v>
      </c>
      <c r="Q116" s="164">
        <v>0</v>
      </c>
      <c r="R116" s="164">
        <f t="shared" si="12"/>
        <v>0</v>
      </c>
      <c r="S116" s="164">
        <v>0</v>
      </c>
      <c r="T116" s="165">
        <f t="shared" si="13"/>
        <v>0</v>
      </c>
      <c r="AR116" s="166" t="s">
        <v>288</v>
      </c>
      <c r="AT116" s="166" t="s">
        <v>178</v>
      </c>
      <c r="AU116" s="166" t="s">
        <v>79</v>
      </c>
      <c r="AY116" s="92" t="s">
        <v>176</v>
      </c>
      <c r="BE116" s="167">
        <f t="shared" si="14"/>
        <v>0</v>
      </c>
      <c r="BF116" s="167">
        <f t="shared" si="15"/>
        <v>0</v>
      </c>
      <c r="BG116" s="167">
        <f t="shared" si="16"/>
        <v>0</v>
      </c>
      <c r="BH116" s="167">
        <f t="shared" si="17"/>
        <v>0</v>
      </c>
      <c r="BI116" s="167">
        <f t="shared" si="18"/>
        <v>0</v>
      </c>
      <c r="BJ116" s="92" t="s">
        <v>15</v>
      </c>
      <c r="BK116" s="167">
        <f t="shared" si="19"/>
        <v>0</v>
      </c>
      <c r="BL116" s="92" t="s">
        <v>288</v>
      </c>
      <c r="BM116" s="166" t="s">
        <v>5074</v>
      </c>
    </row>
    <row r="117" spans="2:65" s="99" customFormat="1" ht="16.5" customHeight="1">
      <c r="B117" s="100"/>
      <c r="C117" s="206" t="s">
        <v>300</v>
      </c>
      <c r="D117" s="206" t="s">
        <v>178</v>
      </c>
      <c r="E117" s="207" t="s">
        <v>5075</v>
      </c>
      <c r="F117" s="208" t="s">
        <v>5076</v>
      </c>
      <c r="G117" s="209" t="s">
        <v>2707</v>
      </c>
      <c r="H117" s="210">
        <v>1</v>
      </c>
      <c r="I117" s="4"/>
      <c r="J117" s="211">
        <f t="shared" si="10"/>
        <v>0</v>
      </c>
      <c r="K117" s="208" t="s">
        <v>3</v>
      </c>
      <c r="L117" s="100"/>
      <c r="M117" s="212" t="s">
        <v>3</v>
      </c>
      <c r="N117" s="163" t="s">
        <v>42</v>
      </c>
      <c r="P117" s="164">
        <f t="shared" si="11"/>
        <v>0</v>
      </c>
      <c r="Q117" s="164">
        <v>0</v>
      </c>
      <c r="R117" s="164">
        <f t="shared" si="12"/>
        <v>0</v>
      </c>
      <c r="S117" s="164">
        <v>0</v>
      </c>
      <c r="T117" s="165">
        <f t="shared" si="13"/>
        <v>0</v>
      </c>
      <c r="AR117" s="166" t="s">
        <v>288</v>
      </c>
      <c r="AT117" s="166" t="s">
        <v>178</v>
      </c>
      <c r="AU117" s="166" t="s">
        <v>79</v>
      </c>
      <c r="AY117" s="92" t="s">
        <v>176</v>
      </c>
      <c r="BE117" s="167">
        <f t="shared" si="14"/>
        <v>0</v>
      </c>
      <c r="BF117" s="167">
        <f t="shared" si="15"/>
        <v>0</v>
      </c>
      <c r="BG117" s="167">
        <f t="shared" si="16"/>
        <v>0</v>
      </c>
      <c r="BH117" s="167">
        <f t="shared" si="17"/>
        <v>0</v>
      </c>
      <c r="BI117" s="167">
        <f t="shared" si="18"/>
        <v>0</v>
      </c>
      <c r="BJ117" s="92" t="s">
        <v>15</v>
      </c>
      <c r="BK117" s="167">
        <f t="shared" si="19"/>
        <v>0</v>
      </c>
      <c r="BL117" s="92" t="s">
        <v>288</v>
      </c>
      <c r="BM117" s="166" t="s">
        <v>5077</v>
      </c>
    </row>
    <row r="118" spans="2:65" s="99" customFormat="1" ht="16.5" customHeight="1">
      <c r="B118" s="100"/>
      <c r="C118" s="206" t="s">
        <v>306</v>
      </c>
      <c r="D118" s="206" t="s">
        <v>178</v>
      </c>
      <c r="E118" s="207" t="s">
        <v>5078</v>
      </c>
      <c r="F118" s="208" t="s">
        <v>5079</v>
      </c>
      <c r="G118" s="209" t="s">
        <v>2707</v>
      </c>
      <c r="H118" s="210">
        <v>3</v>
      </c>
      <c r="I118" s="4"/>
      <c r="J118" s="211">
        <f t="shared" si="10"/>
        <v>0</v>
      </c>
      <c r="K118" s="208" t="s">
        <v>3</v>
      </c>
      <c r="L118" s="100"/>
      <c r="M118" s="212" t="s">
        <v>3</v>
      </c>
      <c r="N118" s="163" t="s">
        <v>42</v>
      </c>
      <c r="P118" s="164">
        <f t="shared" si="11"/>
        <v>0</v>
      </c>
      <c r="Q118" s="164">
        <v>0</v>
      </c>
      <c r="R118" s="164">
        <f t="shared" si="12"/>
        <v>0</v>
      </c>
      <c r="S118" s="164">
        <v>0</v>
      </c>
      <c r="T118" s="165">
        <f t="shared" si="13"/>
        <v>0</v>
      </c>
      <c r="AR118" s="166" t="s">
        <v>288</v>
      </c>
      <c r="AT118" s="166" t="s">
        <v>178</v>
      </c>
      <c r="AU118" s="166" t="s">
        <v>79</v>
      </c>
      <c r="AY118" s="92" t="s">
        <v>176</v>
      </c>
      <c r="BE118" s="167">
        <f t="shared" si="14"/>
        <v>0</v>
      </c>
      <c r="BF118" s="167">
        <f t="shared" si="15"/>
        <v>0</v>
      </c>
      <c r="BG118" s="167">
        <f t="shared" si="16"/>
        <v>0</v>
      </c>
      <c r="BH118" s="167">
        <f t="shared" si="17"/>
        <v>0</v>
      </c>
      <c r="BI118" s="167">
        <f t="shared" si="18"/>
        <v>0</v>
      </c>
      <c r="BJ118" s="92" t="s">
        <v>15</v>
      </c>
      <c r="BK118" s="167">
        <f t="shared" si="19"/>
        <v>0</v>
      </c>
      <c r="BL118" s="92" t="s">
        <v>288</v>
      </c>
      <c r="BM118" s="166" t="s">
        <v>5080</v>
      </c>
    </row>
    <row r="119" spans="2:65" s="99" customFormat="1" ht="16.5" customHeight="1">
      <c r="B119" s="100"/>
      <c r="C119" s="206" t="s">
        <v>311</v>
      </c>
      <c r="D119" s="206" t="s">
        <v>178</v>
      </c>
      <c r="E119" s="207" t="s">
        <v>5081</v>
      </c>
      <c r="F119" s="208" t="s">
        <v>5082</v>
      </c>
      <c r="G119" s="209" t="s">
        <v>2707</v>
      </c>
      <c r="H119" s="210">
        <v>4</v>
      </c>
      <c r="I119" s="4"/>
      <c r="J119" s="211">
        <f t="shared" si="10"/>
        <v>0</v>
      </c>
      <c r="K119" s="208" t="s">
        <v>3</v>
      </c>
      <c r="L119" s="100"/>
      <c r="M119" s="212" t="s">
        <v>3</v>
      </c>
      <c r="N119" s="163" t="s">
        <v>42</v>
      </c>
      <c r="P119" s="164">
        <f t="shared" si="11"/>
        <v>0</v>
      </c>
      <c r="Q119" s="164">
        <v>0</v>
      </c>
      <c r="R119" s="164">
        <f t="shared" si="12"/>
        <v>0</v>
      </c>
      <c r="S119" s="164">
        <v>0</v>
      </c>
      <c r="T119" s="165">
        <f t="shared" si="13"/>
        <v>0</v>
      </c>
      <c r="AR119" s="166" t="s">
        <v>288</v>
      </c>
      <c r="AT119" s="166" t="s">
        <v>178</v>
      </c>
      <c r="AU119" s="166" t="s">
        <v>79</v>
      </c>
      <c r="AY119" s="92" t="s">
        <v>176</v>
      </c>
      <c r="BE119" s="167">
        <f t="shared" si="14"/>
        <v>0</v>
      </c>
      <c r="BF119" s="167">
        <f t="shared" si="15"/>
        <v>0</v>
      </c>
      <c r="BG119" s="167">
        <f t="shared" si="16"/>
        <v>0</v>
      </c>
      <c r="BH119" s="167">
        <f t="shared" si="17"/>
        <v>0</v>
      </c>
      <c r="BI119" s="167">
        <f t="shared" si="18"/>
        <v>0</v>
      </c>
      <c r="BJ119" s="92" t="s">
        <v>15</v>
      </c>
      <c r="BK119" s="167">
        <f t="shared" si="19"/>
        <v>0</v>
      </c>
      <c r="BL119" s="92" t="s">
        <v>288</v>
      </c>
      <c r="BM119" s="166" t="s">
        <v>5083</v>
      </c>
    </row>
    <row r="120" spans="2:65" s="99" customFormat="1" ht="16.5" customHeight="1">
      <c r="B120" s="100"/>
      <c r="C120" s="206" t="s">
        <v>8</v>
      </c>
      <c r="D120" s="206" t="s">
        <v>178</v>
      </c>
      <c r="E120" s="207" t="s">
        <v>5084</v>
      </c>
      <c r="F120" s="208" t="s">
        <v>5085</v>
      </c>
      <c r="G120" s="209" t="s">
        <v>2707</v>
      </c>
      <c r="H120" s="210">
        <v>2</v>
      </c>
      <c r="I120" s="4"/>
      <c r="J120" s="211">
        <f t="shared" si="10"/>
        <v>0</v>
      </c>
      <c r="K120" s="208" t="s">
        <v>3</v>
      </c>
      <c r="L120" s="100"/>
      <c r="M120" s="212" t="s">
        <v>3</v>
      </c>
      <c r="N120" s="163" t="s">
        <v>42</v>
      </c>
      <c r="P120" s="164">
        <f t="shared" si="11"/>
        <v>0</v>
      </c>
      <c r="Q120" s="164">
        <v>0</v>
      </c>
      <c r="R120" s="164">
        <f t="shared" si="12"/>
        <v>0</v>
      </c>
      <c r="S120" s="164">
        <v>0</v>
      </c>
      <c r="T120" s="165">
        <f t="shared" si="13"/>
        <v>0</v>
      </c>
      <c r="AR120" s="166" t="s">
        <v>288</v>
      </c>
      <c r="AT120" s="166" t="s">
        <v>178</v>
      </c>
      <c r="AU120" s="166" t="s">
        <v>79</v>
      </c>
      <c r="AY120" s="92" t="s">
        <v>176</v>
      </c>
      <c r="BE120" s="167">
        <f t="shared" si="14"/>
        <v>0</v>
      </c>
      <c r="BF120" s="167">
        <f t="shared" si="15"/>
        <v>0</v>
      </c>
      <c r="BG120" s="167">
        <f t="shared" si="16"/>
        <v>0</v>
      </c>
      <c r="BH120" s="167">
        <f t="shared" si="17"/>
        <v>0</v>
      </c>
      <c r="BI120" s="167">
        <f t="shared" si="18"/>
        <v>0</v>
      </c>
      <c r="BJ120" s="92" t="s">
        <v>15</v>
      </c>
      <c r="BK120" s="167">
        <f t="shared" si="19"/>
        <v>0</v>
      </c>
      <c r="BL120" s="92" t="s">
        <v>288</v>
      </c>
      <c r="BM120" s="166" t="s">
        <v>5086</v>
      </c>
    </row>
    <row r="121" spans="2:65" s="99" customFormat="1" ht="16.5" customHeight="1">
      <c r="B121" s="100"/>
      <c r="C121" s="206" t="s">
        <v>321</v>
      </c>
      <c r="D121" s="206" t="s">
        <v>178</v>
      </c>
      <c r="E121" s="207" t="s">
        <v>5087</v>
      </c>
      <c r="F121" s="208" t="s">
        <v>5088</v>
      </c>
      <c r="G121" s="209" t="s">
        <v>2707</v>
      </c>
      <c r="H121" s="210">
        <v>4</v>
      </c>
      <c r="I121" s="4"/>
      <c r="J121" s="211">
        <f t="shared" si="10"/>
        <v>0</v>
      </c>
      <c r="K121" s="208" t="s">
        <v>3</v>
      </c>
      <c r="L121" s="100"/>
      <c r="M121" s="212" t="s">
        <v>3</v>
      </c>
      <c r="N121" s="163" t="s">
        <v>42</v>
      </c>
      <c r="P121" s="164">
        <f t="shared" si="11"/>
        <v>0</v>
      </c>
      <c r="Q121" s="164">
        <v>0</v>
      </c>
      <c r="R121" s="164">
        <f t="shared" si="12"/>
        <v>0</v>
      </c>
      <c r="S121" s="164">
        <v>0</v>
      </c>
      <c r="T121" s="165">
        <f t="shared" si="13"/>
        <v>0</v>
      </c>
      <c r="AR121" s="166" t="s">
        <v>288</v>
      </c>
      <c r="AT121" s="166" t="s">
        <v>178</v>
      </c>
      <c r="AU121" s="166" t="s">
        <v>79</v>
      </c>
      <c r="AY121" s="92" t="s">
        <v>176</v>
      </c>
      <c r="BE121" s="167">
        <f t="shared" si="14"/>
        <v>0</v>
      </c>
      <c r="BF121" s="167">
        <f t="shared" si="15"/>
        <v>0</v>
      </c>
      <c r="BG121" s="167">
        <f t="shared" si="16"/>
        <v>0</v>
      </c>
      <c r="BH121" s="167">
        <f t="shared" si="17"/>
        <v>0</v>
      </c>
      <c r="BI121" s="167">
        <f t="shared" si="18"/>
        <v>0</v>
      </c>
      <c r="BJ121" s="92" t="s">
        <v>15</v>
      </c>
      <c r="BK121" s="167">
        <f t="shared" si="19"/>
        <v>0</v>
      </c>
      <c r="BL121" s="92" t="s">
        <v>288</v>
      </c>
      <c r="BM121" s="166" t="s">
        <v>5089</v>
      </c>
    </row>
    <row r="122" spans="2:65" s="99" customFormat="1" ht="16.5" customHeight="1">
      <c r="B122" s="100"/>
      <c r="C122" s="206" t="s">
        <v>324</v>
      </c>
      <c r="D122" s="206" t="s">
        <v>178</v>
      </c>
      <c r="E122" s="207" t="s">
        <v>5090</v>
      </c>
      <c r="F122" s="208" t="s">
        <v>5091</v>
      </c>
      <c r="G122" s="209" t="s">
        <v>2707</v>
      </c>
      <c r="H122" s="210">
        <v>2</v>
      </c>
      <c r="I122" s="4"/>
      <c r="J122" s="211">
        <f t="shared" si="10"/>
        <v>0</v>
      </c>
      <c r="K122" s="208" t="s">
        <v>3</v>
      </c>
      <c r="L122" s="100"/>
      <c r="M122" s="212" t="s">
        <v>3</v>
      </c>
      <c r="N122" s="163" t="s">
        <v>42</v>
      </c>
      <c r="P122" s="164">
        <f t="shared" si="11"/>
        <v>0</v>
      </c>
      <c r="Q122" s="164">
        <v>0</v>
      </c>
      <c r="R122" s="164">
        <f t="shared" si="12"/>
        <v>0</v>
      </c>
      <c r="S122" s="164">
        <v>0</v>
      </c>
      <c r="T122" s="165">
        <f t="shared" si="13"/>
        <v>0</v>
      </c>
      <c r="AR122" s="166" t="s">
        <v>288</v>
      </c>
      <c r="AT122" s="166" t="s">
        <v>178</v>
      </c>
      <c r="AU122" s="166" t="s">
        <v>79</v>
      </c>
      <c r="AY122" s="92" t="s">
        <v>176</v>
      </c>
      <c r="BE122" s="167">
        <f t="shared" si="14"/>
        <v>0</v>
      </c>
      <c r="BF122" s="167">
        <f t="shared" si="15"/>
        <v>0</v>
      </c>
      <c r="BG122" s="167">
        <f t="shared" si="16"/>
        <v>0</v>
      </c>
      <c r="BH122" s="167">
        <f t="shared" si="17"/>
        <v>0</v>
      </c>
      <c r="BI122" s="167">
        <f t="shared" si="18"/>
        <v>0</v>
      </c>
      <c r="BJ122" s="92" t="s">
        <v>15</v>
      </c>
      <c r="BK122" s="167">
        <f t="shared" si="19"/>
        <v>0</v>
      </c>
      <c r="BL122" s="92" t="s">
        <v>288</v>
      </c>
      <c r="BM122" s="166" t="s">
        <v>5092</v>
      </c>
    </row>
    <row r="123" spans="2:65" s="99" customFormat="1" ht="16.5" customHeight="1">
      <c r="B123" s="100"/>
      <c r="C123" s="206" t="s">
        <v>334</v>
      </c>
      <c r="D123" s="206" t="s">
        <v>178</v>
      </c>
      <c r="E123" s="207" t="s">
        <v>5093</v>
      </c>
      <c r="F123" s="208" t="s">
        <v>5094</v>
      </c>
      <c r="G123" s="209" t="s">
        <v>2707</v>
      </c>
      <c r="H123" s="210">
        <v>6</v>
      </c>
      <c r="I123" s="4"/>
      <c r="J123" s="211">
        <f t="shared" si="10"/>
        <v>0</v>
      </c>
      <c r="K123" s="208" t="s">
        <v>3</v>
      </c>
      <c r="L123" s="100"/>
      <c r="M123" s="212" t="s">
        <v>3</v>
      </c>
      <c r="N123" s="163" t="s">
        <v>42</v>
      </c>
      <c r="P123" s="164">
        <f t="shared" si="11"/>
        <v>0</v>
      </c>
      <c r="Q123" s="164">
        <v>0</v>
      </c>
      <c r="R123" s="164">
        <f t="shared" si="12"/>
        <v>0</v>
      </c>
      <c r="S123" s="164">
        <v>0</v>
      </c>
      <c r="T123" s="165">
        <f t="shared" si="13"/>
        <v>0</v>
      </c>
      <c r="AR123" s="166" t="s">
        <v>288</v>
      </c>
      <c r="AT123" s="166" t="s">
        <v>178</v>
      </c>
      <c r="AU123" s="166" t="s">
        <v>79</v>
      </c>
      <c r="AY123" s="92" t="s">
        <v>176</v>
      </c>
      <c r="BE123" s="167">
        <f t="shared" si="14"/>
        <v>0</v>
      </c>
      <c r="BF123" s="167">
        <f t="shared" si="15"/>
        <v>0</v>
      </c>
      <c r="BG123" s="167">
        <f t="shared" si="16"/>
        <v>0</v>
      </c>
      <c r="BH123" s="167">
        <f t="shared" si="17"/>
        <v>0</v>
      </c>
      <c r="BI123" s="167">
        <f t="shared" si="18"/>
        <v>0</v>
      </c>
      <c r="BJ123" s="92" t="s">
        <v>15</v>
      </c>
      <c r="BK123" s="167">
        <f t="shared" si="19"/>
        <v>0</v>
      </c>
      <c r="BL123" s="92" t="s">
        <v>288</v>
      </c>
      <c r="BM123" s="166" t="s">
        <v>5095</v>
      </c>
    </row>
    <row r="124" spans="2:65" s="99" customFormat="1" ht="16.5" customHeight="1">
      <c r="B124" s="100"/>
      <c r="C124" s="206" t="s">
        <v>340</v>
      </c>
      <c r="D124" s="206" t="s">
        <v>178</v>
      </c>
      <c r="E124" s="207" t="s">
        <v>5096</v>
      </c>
      <c r="F124" s="208" t="s">
        <v>5097</v>
      </c>
      <c r="G124" s="209" t="s">
        <v>2707</v>
      </c>
      <c r="H124" s="210">
        <v>4</v>
      </c>
      <c r="I124" s="4"/>
      <c r="J124" s="211">
        <f t="shared" si="10"/>
        <v>0</v>
      </c>
      <c r="K124" s="208" t="s">
        <v>3</v>
      </c>
      <c r="L124" s="100"/>
      <c r="M124" s="212" t="s">
        <v>3</v>
      </c>
      <c r="N124" s="163" t="s">
        <v>42</v>
      </c>
      <c r="P124" s="164">
        <f t="shared" si="11"/>
        <v>0</v>
      </c>
      <c r="Q124" s="164">
        <v>0</v>
      </c>
      <c r="R124" s="164">
        <f t="shared" si="12"/>
        <v>0</v>
      </c>
      <c r="S124" s="164">
        <v>0</v>
      </c>
      <c r="T124" s="165">
        <f t="shared" si="13"/>
        <v>0</v>
      </c>
      <c r="AR124" s="166" t="s">
        <v>288</v>
      </c>
      <c r="AT124" s="166" t="s">
        <v>178</v>
      </c>
      <c r="AU124" s="166" t="s">
        <v>79</v>
      </c>
      <c r="AY124" s="92" t="s">
        <v>176</v>
      </c>
      <c r="BE124" s="167">
        <f t="shared" si="14"/>
        <v>0</v>
      </c>
      <c r="BF124" s="167">
        <f t="shared" si="15"/>
        <v>0</v>
      </c>
      <c r="BG124" s="167">
        <f t="shared" si="16"/>
        <v>0</v>
      </c>
      <c r="BH124" s="167">
        <f t="shared" si="17"/>
        <v>0</v>
      </c>
      <c r="BI124" s="167">
        <f t="shared" si="18"/>
        <v>0</v>
      </c>
      <c r="BJ124" s="92" t="s">
        <v>15</v>
      </c>
      <c r="BK124" s="167">
        <f t="shared" si="19"/>
        <v>0</v>
      </c>
      <c r="BL124" s="92" t="s">
        <v>288</v>
      </c>
      <c r="BM124" s="166" t="s">
        <v>5098</v>
      </c>
    </row>
    <row r="125" spans="2:65" s="99" customFormat="1" ht="16.5" customHeight="1">
      <c r="B125" s="100"/>
      <c r="C125" s="206" t="s">
        <v>346</v>
      </c>
      <c r="D125" s="206" t="s">
        <v>178</v>
      </c>
      <c r="E125" s="207" t="s">
        <v>5099</v>
      </c>
      <c r="F125" s="208" t="s">
        <v>5100</v>
      </c>
      <c r="G125" s="209" t="s">
        <v>2707</v>
      </c>
      <c r="H125" s="210">
        <v>1</v>
      </c>
      <c r="I125" s="4"/>
      <c r="J125" s="211">
        <f t="shared" si="10"/>
        <v>0</v>
      </c>
      <c r="K125" s="208" t="s">
        <v>3</v>
      </c>
      <c r="L125" s="100"/>
      <c r="M125" s="212" t="s">
        <v>3</v>
      </c>
      <c r="N125" s="163" t="s">
        <v>42</v>
      </c>
      <c r="P125" s="164">
        <f t="shared" si="11"/>
        <v>0</v>
      </c>
      <c r="Q125" s="164">
        <v>0</v>
      </c>
      <c r="R125" s="164">
        <f t="shared" si="12"/>
        <v>0</v>
      </c>
      <c r="S125" s="164">
        <v>0</v>
      </c>
      <c r="T125" s="165">
        <f t="shared" si="13"/>
        <v>0</v>
      </c>
      <c r="AR125" s="166" t="s">
        <v>288</v>
      </c>
      <c r="AT125" s="166" t="s">
        <v>178</v>
      </c>
      <c r="AU125" s="166" t="s">
        <v>79</v>
      </c>
      <c r="AY125" s="92" t="s">
        <v>176</v>
      </c>
      <c r="BE125" s="167">
        <f t="shared" si="14"/>
        <v>0</v>
      </c>
      <c r="BF125" s="167">
        <f t="shared" si="15"/>
        <v>0</v>
      </c>
      <c r="BG125" s="167">
        <f t="shared" si="16"/>
        <v>0</v>
      </c>
      <c r="BH125" s="167">
        <f t="shared" si="17"/>
        <v>0</v>
      </c>
      <c r="BI125" s="167">
        <f t="shared" si="18"/>
        <v>0</v>
      </c>
      <c r="BJ125" s="92" t="s">
        <v>15</v>
      </c>
      <c r="BK125" s="167">
        <f t="shared" si="19"/>
        <v>0</v>
      </c>
      <c r="BL125" s="92" t="s">
        <v>288</v>
      </c>
      <c r="BM125" s="166" t="s">
        <v>5101</v>
      </c>
    </row>
    <row r="126" spans="2:65" s="99" customFormat="1" ht="16.5" customHeight="1">
      <c r="B126" s="100"/>
      <c r="C126" s="206" t="s">
        <v>353</v>
      </c>
      <c r="D126" s="206" t="s">
        <v>178</v>
      </c>
      <c r="E126" s="207" t="s">
        <v>5102</v>
      </c>
      <c r="F126" s="208" t="s">
        <v>5103</v>
      </c>
      <c r="G126" s="209" t="s">
        <v>2707</v>
      </c>
      <c r="H126" s="210">
        <v>3</v>
      </c>
      <c r="I126" s="4"/>
      <c r="J126" s="211">
        <f t="shared" si="10"/>
        <v>0</v>
      </c>
      <c r="K126" s="208" t="s">
        <v>3</v>
      </c>
      <c r="L126" s="100"/>
      <c r="M126" s="212" t="s">
        <v>3</v>
      </c>
      <c r="N126" s="163" t="s">
        <v>42</v>
      </c>
      <c r="P126" s="164">
        <f t="shared" si="11"/>
        <v>0</v>
      </c>
      <c r="Q126" s="164">
        <v>0</v>
      </c>
      <c r="R126" s="164">
        <f t="shared" si="12"/>
        <v>0</v>
      </c>
      <c r="S126" s="164">
        <v>0</v>
      </c>
      <c r="T126" s="165">
        <f t="shared" si="13"/>
        <v>0</v>
      </c>
      <c r="AR126" s="166" t="s">
        <v>288</v>
      </c>
      <c r="AT126" s="166" t="s">
        <v>178</v>
      </c>
      <c r="AU126" s="166" t="s">
        <v>79</v>
      </c>
      <c r="AY126" s="92" t="s">
        <v>176</v>
      </c>
      <c r="BE126" s="167">
        <f t="shared" si="14"/>
        <v>0</v>
      </c>
      <c r="BF126" s="167">
        <f t="shared" si="15"/>
        <v>0</v>
      </c>
      <c r="BG126" s="167">
        <f t="shared" si="16"/>
        <v>0</v>
      </c>
      <c r="BH126" s="167">
        <f t="shared" si="17"/>
        <v>0</v>
      </c>
      <c r="BI126" s="167">
        <f t="shared" si="18"/>
        <v>0</v>
      </c>
      <c r="BJ126" s="92" t="s">
        <v>15</v>
      </c>
      <c r="BK126" s="167">
        <f t="shared" si="19"/>
        <v>0</v>
      </c>
      <c r="BL126" s="92" t="s">
        <v>288</v>
      </c>
      <c r="BM126" s="166" t="s">
        <v>5104</v>
      </c>
    </row>
    <row r="127" spans="2:65" s="99" customFormat="1" ht="16.5" customHeight="1">
      <c r="B127" s="100"/>
      <c r="C127" s="206" t="s">
        <v>359</v>
      </c>
      <c r="D127" s="206" t="s">
        <v>178</v>
      </c>
      <c r="E127" s="207" t="s">
        <v>5105</v>
      </c>
      <c r="F127" s="208" t="s">
        <v>5106</v>
      </c>
      <c r="G127" s="209" t="s">
        <v>2707</v>
      </c>
      <c r="H127" s="210">
        <v>2</v>
      </c>
      <c r="I127" s="4"/>
      <c r="J127" s="211">
        <f t="shared" si="10"/>
        <v>0</v>
      </c>
      <c r="K127" s="208" t="s">
        <v>3</v>
      </c>
      <c r="L127" s="100"/>
      <c r="M127" s="212" t="s">
        <v>3</v>
      </c>
      <c r="N127" s="163" t="s">
        <v>42</v>
      </c>
      <c r="P127" s="164">
        <f t="shared" si="11"/>
        <v>0</v>
      </c>
      <c r="Q127" s="164">
        <v>0</v>
      </c>
      <c r="R127" s="164">
        <f t="shared" si="12"/>
        <v>0</v>
      </c>
      <c r="S127" s="164">
        <v>0</v>
      </c>
      <c r="T127" s="165">
        <f t="shared" si="13"/>
        <v>0</v>
      </c>
      <c r="AR127" s="166" t="s">
        <v>288</v>
      </c>
      <c r="AT127" s="166" t="s">
        <v>178</v>
      </c>
      <c r="AU127" s="166" t="s">
        <v>79</v>
      </c>
      <c r="AY127" s="92" t="s">
        <v>176</v>
      </c>
      <c r="BE127" s="167">
        <f t="shared" si="14"/>
        <v>0</v>
      </c>
      <c r="BF127" s="167">
        <f t="shared" si="15"/>
        <v>0</v>
      </c>
      <c r="BG127" s="167">
        <f t="shared" si="16"/>
        <v>0</v>
      </c>
      <c r="BH127" s="167">
        <f t="shared" si="17"/>
        <v>0</v>
      </c>
      <c r="BI127" s="167">
        <f t="shared" si="18"/>
        <v>0</v>
      </c>
      <c r="BJ127" s="92" t="s">
        <v>15</v>
      </c>
      <c r="BK127" s="167">
        <f t="shared" si="19"/>
        <v>0</v>
      </c>
      <c r="BL127" s="92" t="s">
        <v>288</v>
      </c>
      <c r="BM127" s="166" t="s">
        <v>5107</v>
      </c>
    </row>
    <row r="128" spans="2:65" s="99" customFormat="1" ht="16.5" customHeight="1">
      <c r="B128" s="100"/>
      <c r="C128" s="206" t="s">
        <v>365</v>
      </c>
      <c r="D128" s="206" t="s">
        <v>178</v>
      </c>
      <c r="E128" s="207" t="s">
        <v>5108</v>
      </c>
      <c r="F128" s="208" t="s">
        <v>5109</v>
      </c>
      <c r="G128" s="209" t="s">
        <v>2707</v>
      </c>
      <c r="H128" s="210">
        <v>2</v>
      </c>
      <c r="I128" s="4"/>
      <c r="J128" s="211">
        <f t="shared" si="10"/>
        <v>0</v>
      </c>
      <c r="K128" s="208" t="s">
        <v>3</v>
      </c>
      <c r="L128" s="100"/>
      <c r="M128" s="212" t="s">
        <v>3</v>
      </c>
      <c r="N128" s="163" t="s">
        <v>42</v>
      </c>
      <c r="P128" s="164">
        <f t="shared" si="11"/>
        <v>0</v>
      </c>
      <c r="Q128" s="164">
        <v>0</v>
      </c>
      <c r="R128" s="164">
        <f t="shared" si="12"/>
        <v>0</v>
      </c>
      <c r="S128" s="164">
        <v>0</v>
      </c>
      <c r="T128" s="165">
        <f t="shared" si="13"/>
        <v>0</v>
      </c>
      <c r="AR128" s="166" t="s">
        <v>288</v>
      </c>
      <c r="AT128" s="166" t="s">
        <v>178</v>
      </c>
      <c r="AU128" s="166" t="s">
        <v>79</v>
      </c>
      <c r="AY128" s="92" t="s">
        <v>176</v>
      </c>
      <c r="BE128" s="167">
        <f t="shared" si="14"/>
        <v>0</v>
      </c>
      <c r="BF128" s="167">
        <f t="shared" si="15"/>
        <v>0</v>
      </c>
      <c r="BG128" s="167">
        <f t="shared" si="16"/>
        <v>0</v>
      </c>
      <c r="BH128" s="167">
        <f t="shared" si="17"/>
        <v>0</v>
      </c>
      <c r="BI128" s="167">
        <f t="shared" si="18"/>
        <v>0</v>
      </c>
      <c r="BJ128" s="92" t="s">
        <v>15</v>
      </c>
      <c r="BK128" s="167">
        <f t="shared" si="19"/>
        <v>0</v>
      </c>
      <c r="BL128" s="92" t="s">
        <v>288</v>
      </c>
      <c r="BM128" s="166" t="s">
        <v>5110</v>
      </c>
    </row>
    <row r="129" spans="2:65" s="99" customFormat="1" ht="52.15" customHeight="1">
      <c r="B129" s="100"/>
      <c r="C129" s="206" t="s">
        <v>370</v>
      </c>
      <c r="D129" s="206" t="s">
        <v>178</v>
      </c>
      <c r="E129" s="207" t="s">
        <v>5111</v>
      </c>
      <c r="F129" s="208" t="s">
        <v>5112</v>
      </c>
      <c r="G129" s="209" t="s">
        <v>2707</v>
      </c>
      <c r="H129" s="210">
        <v>6</v>
      </c>
      <c r="I129" s="4"/>
      <c r="J129" s="211">
        <f t="shared" si="10"/>
        <v>0</v>
      </c>
      <c r="K129" s="208" t="s">
        <v>3</v>
      </c>
      <c r="L129" s="100"/>
      <c r="M129" s="212" t="s">
        <v>3</v>
      </c>
      <c r="N129" s="163" t="s">
        <v>42</v>
      </c>
      <c r="P129" s="164">
        <f t="shared" si="11"/>
        <v>0</v>
      </c>
      <c r="Q129" s="164">
        <v>0</v>
      </c>
      <c r="R129" s="164">
        <f t="shared" si="12"/>
        <v>0</v>
      </c>
      <c r="S129" s="164">
        <v>0</v>
      </c>
      <c r="T129" s="165">
        <f t="shared" si="13"/>
        <v>0</v>
      </c>
      <c r="AR129" s="166" t="s">
        <v>288</v>
      </c>
      <c r="AT129" s="166" t="s">
        <v>178</v>
      </c>
      <c r="AU129" s="166" t="s">
        <v>79</v>
      </c>
      <c r="AY129" s="92" t="s">
        <v>176</v>
      </c>
      <c r="BE129" s="167">
        <f t="shared" si="14"/>
        <v>0</v>
      </c>
      <c r="BF129" s="167">
        <f t="shared" si="15"/>
        <v>0</v>
      </c>
      <c r="BG129" s="167">
        <f t="shared" si="16"/>
        <v>0</v>
      </c>
      <c r="BH129" s="167">
        <f t="shared" si="17"/>
        <v>0</v>
      </c>
      <c r="BI129" s="167">
        <f t="shared" si="18"/>
        <v>0</v>
      </c>
      <c r="BJ129" s="92" t="s">
        <v>15</v>
      </c>
      <c r="BK129" s="167">
        <f t="shared" si="19"/>
        <v>0</v>
      </c>
      <c r="BL129" s="92" t="s">
        <v>288</v>
      </c>
      <c r="BM129" s="166" t="s">
        <v>5113</v>
      </c>
    </row>
    <row r="130" spans="2:65" s="99" customFormat="1" ht="56.25" customHeight="1">
      <c r="B130" s="100"/>
      <c r="C130" s="206" t="s">
        <v>376</v>
      </c>
      <c r="D130" s="206" t="s">
        <v>178</v>
      </c>
      <c r="E130" s="207" t="s">
        <v>5114</v>
      </c>
      <c r="F130" s="208" t="s">
        <v>5115</v>
      </c>
      <c r="G130" s="209" t="s">
        <v>2707</v>
      </c>
      <c r="H130" s="210">
        <v>6</v>
      </c>
      <c r="I130" s="4"/>
      <c r="J130" s="211">
        <f t="shared" si="10"/>
        <v>0</v>
      </c>
      <c r="K130" s="208" t="s">
        <v>3</v>
      </c>
      <c r="L130" s="100"/>
      <c r="M130" s="212" t="s">
        <v>3</v>
      </c>
      <c r="N130" s="163" t="s">
        <v>42</v>
      </c>
      <c r="P130" s="164">
        <f t="shared" si="11"/>
        <v>0</v>
      </c>
      <c r="Q130" s="164">
        <v>0</v>
      </c>
      <c r="R130" s="164">
        <f t="shared" si="12"/>
        <v>0</v>
      </c>
      <c r="S130" s="164">
        <v>0</v>
      </c>
      <c r="T130" s="165">
        <f t="shared" si="13"/>
        <v>0</v>
      </c>
      <c r="AR130" s="166" t="s">
        <v>288</v>
      </c>
      <c r="AT130" s="166" t="s">
        <v>178</v>
      </c>
      <c r="AU130" s="166" t="s">
        <v>79</v>
      </c>
      <c r="AY130" s="92" t="s">
        <v>176</v>
      </c>
      <c r="BE130" s="167">
        <f t="shared" si="14"/>
        <v>0</v>
      </c>
      <c r="BF130" s="167">
        <f t="shared" si="15"/>
        <v>0</v>
      </c>
      <c r="BG130" s="167">
        <f t="shared" si="16"/>
        <v>0</v>
      </c>
      <c r="BH130" s="167">
        <f t="shared" si="17"/>
        <v>0</v>
      </c>
      <c r="BI130" s="167">
        <f t="shared" si="18"/>
        <v>0</v>
      </c>
      <c r="BJ130" s="92" t="s">
        <v>15</v>
      </c>
      <c r="BK130" s="167">
        <f t="shared" si="19"/>
        <v>0</v>
      </c>
      <c r="BL130" s="92" t="s">
        <v>288</v>
      </c>
      <c r="BM130" s="166" t="s">
        <v>5116</v>
      </c>
    </row>
    <row r="131" spans="2:65" s="99" customFormat="1" ht="153.4" customHeight="1">
      <c r="B131" s="100"/>
      <c r="C131" s="206" t="s">
        <v>382</v>
      </c>
      <c r="D131" s="206" t="s">
        <v>178</v>
      </c>
      <c r="E131" s="207" t="s">
        <v>5117</v>
      </c>
      <c r="F131" s="208" t="s">
        <v>5118</v>
      </c>
      <c r="G131" s="209" t="s">
        <v>2707</v>
      </c>
      <c r="H131" s="210">
        <v>1</v>
      </c>
      <c r="I131" s="4"/>
      <c r="J131" s="211">
        <f t="shared" si="10"/>
        <v>0</v>
      </c>
      <c r="K131" s="208" t="s">
        <v>3</v>
      </c>
      <c r="L131" s="100"/>
      <c r="M131" s="212" t="s">
        <v>3</v>
      </c>
      <c r="N131" s="163" t="s">
        <v>42</v>
      </c>
      <c r="P131" s="164">
        <f t="shared" si="11"/>
        <v>0</v>
      </c>
      <c r="Q131" s="164">
        <v>0</v>
      </c>
      <c r="R131" s="164">
        <f t="shared" si="12"/>
        <v>0</v>
      </c>
      <c r="S131" s="164">
        <v>0</v>
      </c>
      <c r="T131" s="165">
        <f t="shared" si="13"/>
        <v>0</v>
      </c>
      <c r="AR131" s="166" t="s">
        <v>288</v>
      </c>
      <c r="AT131" s="166" t="s">
        <v>178</v>
      </c>
      <c r="AU131" s="166" t="s">
        <v>79</v>
      </c>
      <c r="AY131" s="92" t="s">
        <v>176</v>
      </c>
      <c r="BE131" s="167">
        <f t="shared" si="14"/>
        <v>0</v>
      </c>
      <c r="BF131" s="167">
        <f t="shared" si="15"/>
        <v>0</v>
      </c>
      <c r="BG131" s="167">
        <f t="shared" si="16"/>
        <v>0</v>
      </c>
      <c r="BH131" s="167">
        <f t="shared" si="17"/>
        <v>0</v>
      </c>
      <c r="BI131" s="167">
        <f t="shared" si="18"/>
        <v>0</v>
      </c>
      <c r="BJ131" s="92" t="s">
        <v>15</v>
      </c>
      <c r="BK131" s="167">
        <f t="shared" si="19"/>
        <v>0</v>
      </c>
      <c r="BL131" s="92" t="s">
        <v>288</v>
      </c>
      <c r="BM131" s="166" t="s">
        <v>5119</v>
      </c>
    </row>
    <row r="132" spans="2:65" s="99" customFormat="1" ht="153.4" customHeight="1">
      <c r="B132" s="100"/>
      <c r="C132" s="206" t="s">
        <v>390</v>
      </c>
      <c r="D132" s="206" t="s">
        <v>178</v>
      </c>
      <c r="E132" s="207" t="s">
        <v>5120</v>
      </c>
      <c r="F132" s="208" t="s">
        <v>5121</v>
      </c>
      <c r="G132" s="209" t="s">
        <v>2707</v>
      </c>
      <c r="H132" s="210">
        <v>2</v>
      </c>
      <c r="I132" s="4"/>
      <c r="J132" s="211">
        <f t="shared" si="10"/>
        <v>0</v>
      </c>
      <c r="K132" s="208" t="s">
        <v>3</v>
      </c>
      <c r="L132" s="100"/>
      <c r="M132" s="212" t="s">
        <v>3</v>
      </c>
      <c r="N132" s="163" t="s">
        <v>42</v>
      </c>
      <c r="P132" s="164">
        <f t="shared" si="11"/>
        <v>0</v>
      </c>
      <c r="Q132" s="164">
        <v>0</v>
      </c>
      <c r="R132" s="164">
        <f t="shared" si="12"/>
        <v>0</v>
      </c>
      <c r="S132" s="164">
        <v>0</v>
      </c>
      <c r="T132" s="165">
        <f t="shared" si="13"/>
        <v>0</v>
      </c>
      <c r="AR132" s="166" t="s">
        <v>288</v>
      </c>
      <c r="AT132" s="166" t="s">
        <v>178</v>
      </c>
      <c r="AU132" s="166" t="s">
        <v>79</v>
      </c>
      <c r="AY132" s="92" t="s">
        <v>176</v>
      </c>
      <c r="BE132" s="167">
        <f t="shared" si="14"/>
        <v>0</v>
      </c>
      <c r="BF132" s="167">
        <f t="shared" si="15"/>
        <v>0</v>
      </c>
      <c r="BG132" s="167">
        <f t="shared" si="16"/>
        <v>0</v>
      </c>
      <c r="BH132" s="167">
        <f t="shared" si="17"/>
        <v>0</v>
      </c>
      <c r="BI132" s="167">
        <f t="shared" si="18"/>
        <v>0</v>
      </c>
      <c r="BJ132" s="92" t="s">
        <v>15</v>
      </c>
      <c r="BK132" s="167">
        <f t="shared" si="19"/>
        <v>0</v>
      </c>
      <c r="BL132" s="92" t="s">
        <v>288</v>
      </c>
      <c r="BM132" s="166" t="s">
        <v>5122</v>
      </c>
    </row>
    <row r="133" spans="2:65" s="99" customFormat="1" ht="24.2" customHeight="1">
      <c r="B133" s="100"/>
      <c r="C133" s="206" t="s">
        <v>398</v>
      </c>
      <c r="D133" s="206" t="s">
        <v>178</v>
      </c>
      <c r="E133" s="207" t="s">
        <v>5123</v>
      </c>
      <c r="F133" s="208" t="s">
        <v>5124</v>
      </c>
      <c r="G133" s="209" t="s">
        <v>2707</v>
      </c>
      <c r="H133" s="210">
        <v>3</v>
      </c>
      <c r="I133" s="4"/>
      <c r="J133" s="211">
        <f t="shared" si="10"/>
        <v>0</v>
      </c>
      <c r="K133" s="208" t="s">
        <v>3</v>
      </c>
      <c r="L133" s="100"/>
      <c r="M133" s="212" t="s">
        <v>3</v>
      </c>
      <c r="N133" s="163" t="s">
        <v>42</v>
      </c>
      <c r="P133" s="164">
        <f t="shared" si="11"/>
        <v>0</v>
      </c>
      <c r="Q133" s="164">
        <v>0</v>
      </c>
      <c r="R133" s="164">
        <f t="shared" si="12"/>
        <v>0</v>
      </c>
      <c r="S133" s="164">
        <v>0</v>
      </c>
      <c r="T133" s="165">
        <f t="shared" si="13"/>
        <v>0</v>
      </c>
      <c r="AR133" s="166" t="s">
        <v>288</v>
      </c>
      <c r="AT133" s="166" t="s">
        <v>178</v>
      </c>
      <c r="AU133" s="166" t="s">
        <v>79</v>
      </c>
      <c r="AY133" s="92" t="s">
        <v>176</v>
      </c>
      <c r="BE133" s="167">
        <f t="shared" si="14"/>
        <v>0</v>
      </c>
      <c r="BF133" s="167">
        <f t="shared" si="15"/>
        <v>0</v>
      </c>
      <c r="BG133" s="167">
        <f t="shared" si="16"/>
        <v>0</v>
      </c>
      <c r="BH133" s="167">
        <f t="shared" si="17"/>
        <v>0</v>
      </c>
      <c r="BI133" s="167">
        <f t="shared" si="18"/>
        <v>0</v>
      </c>
      <c r="BJ133" s="92" t="s">
        <v>15</v>
      </c>
      <c r="BK133" s="167">
        <f t="shared" si="19"/>
        <v>0</v>
      </c>
      <c r="BL133" s="92" t="s">
        <v>288</v>
      </c>
      <c r="BM133" s="166" t="s">
        <v>5125</v>
      </c>
    </row>
    <row r="134" spans="2:65" s="99" customFormat="1" ht="38.65" customHeight="1">
      <c r="B134" s="100"/>
      <c r="C134" s="206" t="s">
        <v>421</v>
      </c>
      <c r="D134" s="206" t="s">
        <v>178</v>
      </c>
      <c r="E134" s="207" t="s">
        <v>5126</v>
      </c>
      <c r="F134" s="208" t="s">
        <v>5127</v>
      </c>
      <c r="G134" s="209" t="s">
        <v>2707</v>
      </c>
      <c r="H134" s="210">
        <v>23</v>
      </c>
      <c r="I134" s="4"/>
      <c r="J134" s="211">
        <f t="shared" si="10"/>
        <v>0</v>
      </c>
      <c r="K134" s="208" t="s">
        <v>3</v>
      </c>
      <c r="L134" s="100"/>
      <c r="M134" s="212" t="s">
        <v>3</v>
      </c>
      <c r="N134" s="163" t="s">
        <v>42</v>
      </c>
      <c r="P134" s="164">
        <f t="shared" si="11"/>
        <v>0</v>
      </c>
      <c r="Q134" s="164">
        <v>0</v>
      </c>
      <c r="R134" s="164">
        <f t="shared" si="12"/>
        <v>0</v>
      </c>
      <c r="S134" s="164">
        <v>0</v>
      </c>
      <c r="T134" s="165">
        <f t="shared" si="13"/>
        <v>0</v>
      </c>
      <c r="AR134" s="166" t="s">
        <v>288</v>
      </c>
      <c r="AT134" s="166" t="s">
        <v>178</v>
      </c>
      <c r="AU134" s="166" t="s">
        <v>79</v>
      </c>
      <c r="AY134" s="92" t="s">
        <v>176</v>
      </c>
      <c r="BE134" s="167">
        <f t="shared" si="14"/>
        <v>0</v>
      </c>
      <c r="BF134" s="167">
        <f t="shared" si="15"/>
        <v>0</v>
      </c>
      <c r="BG134" s="167">
        <f t="shared" si="16"/>
        <v>0</v>
      </c>
      <c r="BH134" s="167">
        <f t="shared" si="17"/>
        <v>0</v>
      </c>
      <c r="BI134" s="167">
        <f t="shared" si="18"/>
        <v>0</v>
      </c>
      <c r="BJ134" s="92" t="s">
        <v>15</v>
      </c>
      <c r="BK134" s="167">
        <f t="shared" si="19"/>
        <v>0</v>
      </c>
      <c r="BL134" s="92" t="s">
        <v>288</v>
      </c>
      <c r="BM134" s="166" t="s">
        <v>5128</v>
      </c>
    </row>
    <row r="135" spans="2:65" s="99" customFormat="1" ht="52.15" customHeight="1">
      <c r="B135" s="100"/>
      <c r="C135" s="206" t="s">
        <v>429</v>
      </c>
      <c r="D135" s="206" t="s">
        <v>178</v>
      </c>
      <c r="E135" s="207" t="s">
        <v>5129</v>
      </c>
      <c r="F135" s="208" t="s">
        <v>5130</v>
      </c>
      <c r="G135" s="209" t="s">
        <v>2707</v>
      </c>
      <c r="H135" s="210">
        <v>3</v>
      </c>
      <c r="I135" s="4"/>
      <c r="J135" s="211">
        <f t="shared" si="10"/>
        <v>0</v>
      </c>
      <c r="K135" s="208" t="s">
        <v>3</v>
      </c>
      <c r="L135" s="100"/>
      <c r="M135" s="212" t="s">
        <v>3</v>
      </c>
      <c r="N135" s="163" t="s">
        <v>42</v>
      </c>
      <c r="P135" s="164">
        <f t="shared" si="11"/>
        <v>0</v>
      </c>
      <c r="Q135" s="164">
        <v>0</v>
      </c>
      <c r="R135" s="164">
        <f t="shared" si="12"/>
        <v>0</v>
      </c>
      <c r="S135" s="164">
        <v>0</v>
      </c>
      <c r="T135" s="165">
        <f t="shared" si="13"/>
        <v>0</v>
      </c>
      <c r="AR135" s="166" t="s">
        <v>288</v>
      </c>
      <c r="AT135" s="166" t="s">
        <v>178</v>
      </c>
      <c r="AU135" s="166" t="s">
        <v>79</v>
      </c>
      <c r="AY135" s="92" t="s">
        <v>176</v>
      </c>
      <c r="BE135" s="167">
        <f t="shared" si="14"/>
        <v>0</v>
      </c>
      <c r="BF135" s="167">
        <f t="shared" si="15"/>
        <v>0</v>
      </c>
      <c r="BG135" s="167">
        <f t="shared" si="16"/>
        <v>0</v>
      </c>
      <c r="BH135" s="167">
        <f t="shared" si="17"/>
        <v>0</v>
      </c>
      <c r="BI135" s="167">
        <f t="shared" si="18"/>
        <v>0</v>
      </c>
      <c r="BJ135" s="92" t="s">
        <v>15</v>
      </c>
      <c r="BK135" s="167">
        <f t="shared" si="19"/>
        <v>0</v>
      </c>
      <c r="BL135" s="92" t="s">
        <v>288</v>
      </c>
      <c r="BM135" s="166" t="s">
        <v>5131</v>
      </c>
    </row>
    <row r="136" spans="2:65" s="99" customFormat="1" ht="16.5" customHeight="1">
      <c r="B136" s="100"/>
      <c r="C136" s="206" t="s">
        <v>434</v>
      </c>
      <c r="D136" s="206" t="s">
        <v>178</v>
      </c>
      <c r="E136" s="207" t="s">
        <v>5132</v>
      </c>
      <c r="F136" s="208" t="s">
        <v>5133</v>
      </c>
      <c r="G136" s="209" t="s">
        <v>2707</v>
      </c>
      <c r="H136" s="210">
        <v>6</v>
      </c>
      <c r="I136" s="4"/>
      <c r="J136" s="211">
        <f t="shared" si="10"/>
        <v>0</v>
      </c>
      <c r="K136" s="208" t="s">
        <v>3</v>
      </c>
      <c r="L136" s="100"/>
      <c r="M136" s="212" t="s">
        <v>3</v>
      </c>
      <c r="N136" s="163" t="s">
        <v>42</v>
      </c>
      <c r="P136" s="164">
        <f t="shared" si="11"/>
        <v>0</v>
      </c>
      <c r="Q136" s="164">
        <v>0</v>
      </c>
      <c r="R136" s="164">
        <f t="shared" si="12"/>
        <v>0</v>
      </c>
      <c r="S136" s="164">
        <v>0</v>
      </c>
      <c r="T136" s="165">
        <f t="shared" si="13"/>
        <v>0</v>
      </c>
      <c r="AR136" s="166" t="s">
        <v>288</v>
      </c>
      <c r="AT136" s="166" t="s">
        <v>178</v>
      </c>
      <c r="AU136" s="166" t="s">
        <v>79</v>
      </c>
      <c r="AY136" s="92" t="s">
        <v>176</v>
      </c>
      <c r="BE136" s="167">
        <f t="shared" si="14"/>
        <v>0</v>
      </c>
      <c r="BF136" s="167">
        <f t="shared" si="15"/>
        <v>0</v>
      </c>
      <c r="BG136" s="167">
        <f t="shared" si="16"/>
        <v>0</v>
      </c>
      <c r="BH136" s="167">
        <f t="shared" si="17"/>
        <v>0</v>
      </c>
      <c r="BI136" s="167">
        <f t="shared" si="18"/>
        <v>0</v>
      </c>
      <c r="BJ136" s="92" t="s">
        <v>15</v>
      </c>
      <c r="BK136" s="167">
        <f t="shared" si="19"/>
        <v>0</v>
      </c>
      <c r="BL136" s="92" t="s">
        <v>288</v>
      </c>
      <c r="BM136" s="166" t="s">
        <v>5134</v>
      </c>
    </row>
    <row r="137" spans="2:65" s="99" customFormat="1" ht="16.5" customHeight="1">
      <c r="B137" s="100"/>
      <c r="C137" s="206" t="s">
        <v>440</v>
      </c>
      <c r="D137" s="206" t="s">
        <v>178</v>
      </c>
      <c r="E137" s="207" t="s">
        <v>5135</v>
      </c>
      <c r="F137" s="208" t="s">
        <v>5136</v>
      </c>
      <c r="G137" s="209" t="s">
        <v>2707</v>
      </c>
      <c r="H137" s="210">
        <v>2</v>
      </c>
      <c r="I137" s="4"/>
      <c r="J137" s="211">
        <f t="shared" si="10"/>
        <v>0</v>
      </c>
      <c r="K137" s="208" t="s">
        <v>3</v>
      </c>
      <c r="L137" s="100"/>
      <c r="M137" s="212" t="s">
        <v>3</v>
      </c>
      <c r="N137" s="163" t="s">
        <v>42</v>
      </c>
      <c r="P137" s="164">
        <f t="shared" si="11"/>
        <v>0</v>
      </c>
      <c r="Q137" s="164">
        <v>0</v>
      </c>
      <c r="R137" s="164">
        <f t="shared" si="12"/>
        <v>0</v>
      </c>
      <c r="S137" s="164">
        <v>0</v>
      </c>
      <c r="T137" s="165">
        <f t="shared" si="13"/>
        <v>0</v>
      </c>
      <c r="AR137" s="166" t="s">
        <v>288</v>
      </c>
      <c r="AT137" s="166" t="s">
        <v>178</v>
      </c>
      <c r="AU137" s="166" t="s">
        <v>79</v>
      </c>
      <c r="AY137" s="92" t="s">
        <v>176</v>
      </c>
      <c r="BE137" s="167">
        <f t="shared" si="14"/>
        <v>0</v>
      </c>
      <c r="BF137" s="167">
        <f t="shared" si="15"/>
        <v>0</v>
      </c>
      <c r="BG137" s="167">
        <f t="shared" si="16"/>
        <v>0</v>
      </c>
      <c r="BH137" s="167">
        <f t="shared" si="17"/>
        <v>0</v>
      </c>
      <c r="BI137" s="167">
        <f t="shared" si="18"/>
        <v>0</v>
      </c>
      <c r="BJ137" s="92" t="s">
        <v>15</v>
      </c>
      <c r="BK137" s="167">
        <f t="shared" si="19"/>
        <v>0</v>
      </c>
      <c r="BL137" s="92" t="s">
        <v>288</v>
      </c>
      <c r="BM137" s="166" t="s">
        <v>5137</v>
      </c>
    </row>
    <row r="138" spans="2:65" s="99" customFormat="1" ht="16.5" customHeight="1">
      <c r="B138" s="100"/>
      <c r="C138" s="206" t="s">
        <v>448</v>
      </c>
      <c r="D138" s="206" t="s">
        <v>178</v>
      </c>
      <c r="E138" s="207" t="s">
        <v>5138</v>
      </c>
      <c r="F138" s="208" t="s">
        <v>5139</v>
      </c>
      <c r="G138" s="209" t="s">
        <v>2707</v>
      </c>
      <c r="H138" s="210">
        <v>2</v>
      </c>
      <c r="I138" s="4"/>
      <c r="J138" s="211">
        <f t="shared" si="10"/>
        <v>0</v>
      </c>
      <c r="K138" s="208" t="s">
        <v>3</v>
      </c>
      <c r="L138" s="100"/>
      <c r="M138" s="212" t="s">
        <v>3</v>
      </c>
      <c r="N138" s="163" t="s">
        <v>42</v>
      </c>
      <c r="P138" s="164">
        <f t="shared" si="11"/>
        <v>0</v>
      </c>
      <c r="Q138" s="164">
        <v>0</v>
      </c>
      <c r="R138" s="164">
        <f t="shared" si="12"/>
        <v>0</v>
      </c>
      <c r="S138" s="164">
        <v>0</v>
      </c>
      <c r="T138" s="165">
        <f t="shared" si="13"/>
        <v>0</v>
      </c>
      <c r="AR138" s="166" t="s">
        <v>288</v>
      </c>
      <c r="AT138" s="166" t="s">
        <v>178</v>
      </c>
      <c r="AU138" s="166" t="s">
        <v>79</v>
      </c>
      <c r="AY138" s="92" t="s">
        <v>176</v>
      </c>
      <c r="BE138" s="167">
        <f t="shared" si="14"/>
        <v>0</v>
      </c>
      <c r="BF138" s="167">
        <f t="shared" si="15"/>
        <v>0</v>
      </c>
      <c r="BG138" s="167">
        <f t="shared" si="16"/>
        <v>0</v>
      </c>
      <c r="BH138" s="167">
        <f t="shared" si="17"/>
        <v>0</v>
      </c>
      <c r="BI138" s="167">
        <f t="shared" si="18"/>
        <v>0</v>
      </c>
      <c r="BJ138" s="92" t="s">
        <v>15</v>
      </c>
      <c r="BK138" s="167">
        <f t="shared" si="19"/>
        <v>0</v>
      </c>
      <c r="BL138" s="92" t="s">
        <v>288</v>
      </c>
      <c r="BM138" s="166" t="s">
        <v>5140</v>
      </c>
    </row>
    <row r="139" spans="2:65" s="99" customFormat="1" ht="16.5" customHeight="1">
      <c r="B139" s="100"/>
      <c r="C139" s="206" t="s">
        <v>460</v>
      </c>
      <c r="D139" s="206" t="s">
        <v>178</v>
      </c>
      <c r="E139" s="207" t="s">
        <v>5141</v>
      </c>
      <c r="F139" s="208" t="s">
        <v>5061</v>
      </c>
      <c r="G139" s="209" t="s">
        <v>2707</v>
      </c>
      <c r="H139" s="210">
        <v>2</v>
      </c>
      <c r="I139" s="4"/>
      <c r="J139" s="211">
        <f t="shared" si="10"/>
        <v>0</v>
      </c>
      <c r="K139" s="208" t="s">
        <v>3</v>
      </c>
      <c r="L139" s="100"/>
      <c r="M139" s="212" t="s">
        <v>3</v>
      </c>
      <c r="N139" s="163" t="s">
        <v>42</v>
      </c>
      <c r="P139" s="164">
        <f t="shared" si="11"/>
        <v>0</v>
      </c>
      <c r="Q139" s="164">
        <v>0</v>
      </c>
      <c r="R139" s="164">
        <f t="shared" si="12"/>
        <v>0</v>
      </c>
      <c r="S139" s="164">
        <v>0</v>
      </c>
      <c r="T139" s="165">
        <f t="shared" si="13"/>
        <v>0</v>
      </c>
      <c r="AR139" s="166" t="s">
        <v>288</v>
      </c>
      <c r="AT139" s="166" t="s">
        <v>178</v>
      </c>
      <c r="AU139" s="166" t="s">
        <v>79</v>
      </c>
      <c r="AY139" s="92" t="s">
        <v>176</v>
      </c>
      <c r="BE139" s="167">
        <f t="shared" si="14"/>
        <v>0</v>
      </c>
      <c r="BF139" s="167">
        <f t="shared" si="15"/>
        <v>0</v>
      </c>
      <c r="BG139" s="167">
        <f t="shared" si="16"/>
        <v>0</v>
      </c>
      <c r="BH139" s="167">
        <f t="shared" si="17"/>
        <v>0</v>
      </c>
      <c r="BI139" s="167">
        <f t="shared" si="18"/>
        <v>0</v>
      </c>
      <c r="BJ139" s="92" t="s">
        <v>15</v>
      </c>
      <c r="BK139" s="167">
        <f t="shared" si="19"/>
        <v>0</v>
      </c>
      <c r="BL139" s="92" t="s">
        <v>288</v>
      </c>
      <c r="BM139" s="166" t="s">
        <v>5142</v>
      </c>
    </row>
    <row r="140" spans="2:65" s="99" customFormat="1" ht="16.5" customHeight="1">
      <c r="B140" s="100"/>
      <c r="C140" s="206" t="s">
        <v>467</v>
      </c>
      <c r="D140" s="206" t="s">
        <v>178</v>
      </c>
      <c r="E140" s="207" t="s">
        <v>5054</v>
      </c>
      <c r="F140" s="208" t="s">
        <v>5055</v>
      </c>
      <c r="G140" s="209" t="s">
        <v>2707</v>
      </c>
      <c r="H140" s="210">
        <v>6</v>
      </c>
      <c r="I140" s="4"/>
      <c r="J140" s="211">
        <f t="shared" si="10"/>
        <v>0</v>
      </c>
      <c r="K140" s="208" t="s">
        <v>3</v>
      </c>
      <c r="L140" s="100"/>
      <c r="M140" s="212" t="s">
        <v>3</v>
      </c>
      <c r="N140" s="163" t="s">
        <v>42</v>
      </c>
      <c r="P140" s="164">
        <f t="shared" si="11"/>
        <v>0</v>
      </c>
      <c r="Q140" s="164">
        <v>0</v>
      </c>
      <c r="R140" s="164">
        <f t="shared" si="12"/>
        <v>0</v>
      </c>
      <c r="S140" s="164">
        <v>0</v>
      </c>
      <c r="T140" s="165">
        <f t="shared" si="13"/>
        <v>0</v>
      </c>
      <c r="AR140" s="166" t="s">
        <v>288</v>
      </c>
      <c r="AT140" s="166" t="s">
        <v>178</v>
      </c>
      <c r="AU140" s="166" t="s">
        <v>79</v>
      </c>
      <c r="AY140" s="92" t="s">
        <v>176</v>
      </c>
      <c r="BE140" s="167">
        <f t="shared" si="14"/>
        <v>0</v>
      </c>
      <c r="BF140" s="167">
        <f t="shared" si="15"/>
        <v>0</v>
      </c>
      <c r="BG140" s="167">
        <f t="shared" si="16"/>
        <v>0</v>
      </c>
      <c r="BH140" s="167">
        <f t="shared" si="17"/>
        <v>0</v>
      </c>
      <c r="BI140" s="167">
        <f t="shared" si="18"/>
        <v>0</v>
      </c>
      <c r="BJ140" s="92" t="s">
        <v>15</v>
      </c>
      <c r="BK140" s="167">
        <f t="shared" si="19"/>
        <v>0</v>
      </c>
      <c r="BL140" s="92" t="s">
        <v>288</v>
      </c>
      <c r="BM140" s="166" t="s">
        <v>5143</v>
      </c>
    </row>
    <row r="141" spans="2:65" s="99" customFormat="1" ht="16.5" customHeight="1">
      <c r="B141" s="100"/>
      <c r="C141" s="206" t="s">
        <v>474</v>
      </c>
      <c r="D141" s="206" t="s">
        <v>178</v>
      </c>
      <c r="E141" s="207" t="s">
        <v>5144</v>
      </c>
      <c r="F141" s="208" t="s">
        <v>5145</v>
      </c>
      <c r="G141" s="209" t="s">
        <v>2707</v>
      </c>
      <c r="H141" s="210">
        <v>2</v>
      </c>
      <c r="I141" s="4"/>
      <c r="J141" s="211">
        <f t="shared" si="10"/>
        <v>0</v>
      </c>
      <c r="K141" s="208" t="s">
        <v>3</v>
      </c>
      <c r="L141" s="100"/>
      <c r="M141" s="212" t="s">
        <v>3</v>
      </c>
      <c r="N141" s="163" t="s">
        <v>42</v>
      </c>
      <c r="P141" s="164">
        <f t="shared" si="11"/>
        <v>0</v>
      </c>
      <c r="Q141" s="164">
        <v>0</v>
      </c>
      <c r="R141" s="164">
        <f t="shared" si="12"/>
        <v>0</v>
      </c>
      <c r="S141" s="164">
        <v>0</v>
      </c>
      <c r="T141" s="165">
        <f t="shared" si="13"/>
        <v>0</v>
      </c>
      <c r="AR141" s="166" t="s">
        <v>288</v>
      </c>
      <c r="AT141" s="166" t="s">
        <v>178</v>
      </c>
      <c r="AU141" s="166" t="s">
        <v>79</v>
      </c>
      <c r="AY141" s="92" t="s">
        <v>176</v>
      </c>
      <c r="BE141" s="167">
        <f t="shared" si="14"/>
        <v>0</v>
      </c>
      <c r="BF141" s="167">
        <f t="shared" si="15"/>
        <v>0</v>
      </c>
      <c r="BG141" s="167">
        <f t="shared" si="16"/>
        <v>0</v>
      </c>
      <c r="BH141" s="167">
        <f t="shared" si="17"/>
        <v>0</v>
      </c>
      <c r="BI141" s="167">
        <f t="shared" si="18"/>
        <v>0</v>
      </c>
      <c r="BJ141" s="92" t="s">
        <v>15</v>
      </c>
      <c r="BK141" s="167">
        <f t="shared" si="19"/>
        <v>0</v>
      </c>
      <c r="BL141" s="92" t="s">
        <v>288</v>
      </c>
      <c r="BM141" s="166" t="s">
        <v>5146</v>
      </c>
    </row>
    <row r="142" spans="2:65" s="99" customFormat="1" ht="16.5" customHeight="1">
      <c r="B142" s="100"/>
      <c r="C142" s="206" t="s">
        <v>484</v>
      </c>
      <c r="D142" s="206" t="s">
        <v>178</v>
      </c>
      <c r="E142" s="207" t="s">
        <v>5147</v>
      </c>
      <c r="F142" s="208" t="s">
        <v>5148</v>
      </c>
      <c r="G142" s="209" t="s">
        <v>2707</v>
      </c>
      <c r="H142" s="210">
        <v>2</v>
      </c>
      <c r="I142" s="4"/>
      <c r="J142" s="211">
        <f t="shared" si="10"/>
        <v>0</v>
      </c>
      <c r="K142" s="208" t="s">
        <v>3</v>
      </c>
      <c r="L142" s="100"/>
      <c r="M142" s="212" t="s">
        <v>3</v>
      </c>
      <c r="N142" s="163" t="s">
        <v>42</v>
      </c>
      <c r="P142" s="164">
        <f t="shared" si="11"/>
        <v>0</v>
      </c>
      <c r="Q142" s="164">
        <v>0</v>
      </c>
      <c r="R142" s="164">
        <f t="shared" si="12"/>
        <v>0</v>
      </c>
      <c r="S142" s="164">
        <v>0</v>
      </c>
      <c r="T142" s="165">
        <f t="shared" si="13"/>
        <v>0</v>
      </c>
      <c r="AR142" s="166" t="s">
        <v>288</v>
      </c>
      <c r="AT142" s="166" t="s">
        <v>178</v>
      </c>
      <c r="AU142" s="166" t="s">
        <v>79</v>
      </c>
      <c r="AY142" s="92" t="s">
        <v>176</v>
      </c>
      <c r="BE142" s="167">
        <f t="shared" si="14"/>
        <v>0</v>
      </c>
      <c r="BF142" s="167">
        <f t="shared" si="15"/>
        <v>0</v>
      </c>
      <c r="BG142" s="167">
        <f t="shared" si="16"/>
        <v>0</v>
      </c>
      <c r="BH142" s="167">
        <f t="shared" si="17"/>
        <v>0</v>
      </c>
      <c r="BI142" s="167">
        <f t="shared" si="18"/>
        <v>0</v>
      </c>
      <c r="BJ142" s="92" t="s">
        <v>15</v>
      </c>
      <c r="BK142" s="167">
        <f t="shared" si="19"/>
        <v>0</v>
      </c>
      <c r="BL142" s="92" t="s">
        <v>288</v>
      </c>
      <c r="BM142" s="166" t="s">
        <v>5149</v>
      </c>
    </row>
    <row r="143" spans="2:65" s="99" customFormat="1" ht="16.5" customHeight="1">
      <c r="B143" s="100"/>
      <c r="C143" s="206" t="s">
        <v>490</v>
      </c>
      <c r="D143" s="206" t="s">
        <v>178</v>
      </c>
      <c r="E143" s="207" t="s">
        <v>5150</v>
      </c>
      <c r="F143" s="208" t="s">
        <v>5151</v>
      </c>
      <c r="G143" s="209" t="s">
        <v>2707</v>
      </c>
      <c r="H143" s="210">
        <v>1</v>
      </c>
      <c r="I143" s="4"/>
      <c r="J143" s="211">
        <f t="shared" si="10"/>
        <v>0</v>
      </c>
      <c r="K143" s="208" t="s">
        <v>3</v>
      </c>
      <c r="L143" s="100"/>
      <c r="M143" s="212" t="s">
        <v>3</v>
      </c>
      <c r="N143" s="163" t="s">
        <v>42</v>
      </c>
      <c r="P143" s="164">
        <f t="shared" si="11"/>
        <v>0</v>
      </c>
      <c r="Q143" s="164">
        <v>0</v>
      </c>
      <c r="R143" s="164">
        <f t="shared" si="12"/>
        <v>0</v>
      </c>
      <c r="S143" s="164">
        <v>0</v>
      </c>
      <c r="T143" s="165">
        <f t="shared" si="13"/>
        <v>0</v>
      </c>
      <c r="AR143" s="166" t="s">
        <v>288</v>
      </c>
      <c r="AT143" s="166" t="s">
        <v>178</v>
      </c>
      <c r="AU143" s="166" t="s">
        <v>79</v>
      </c>
      <c r="AY143" s="92" t="s">
        <v>176</v>
      </c>
      <c r="BE143" s="167">
        <f t="shared" si="14"/>
        <v>0</v>
      </c>
      <c r="BF143" s="167">
        <f t="shared" si="15"/>
        <v>0</v>
      </c>
      <c r="BG143" s="167">
        <f t="shared" si="16"/>
        <v>0</v>
      </c>
      <c r="BH143" s="167">
        <f t="shared" si="17"/>
        <v>0</v>
      </c>
      <c r="BI143" s="167">
        <f t="shared" si="18"/>
        <v>0</v>
      </c>
      <c r="BJ143" s="92" t="s">
        <v>15</v>
      </c>
      <c r="BK143" s="167">
        <f t="shared" si="19"/>
        <v>0</v>
      </c>
      <c r="BL143" s="92" t="s">
        <v>288</v>
      </c>
      <c r="BM143" s="166" t="s">
        <v>5152</v>
      </c>
    </row>
    <row r="144" spans="2:65" s="99" customFormat="1" ht="16.5" customHeight="1">
      <c r="B144" s="100"/>
      <c r="C144" s="206" t="s">
        <v>495</v>
      </c>
      <c r="D144" s="206" t="s">
        <v>178</v>
      </c>
      <c r="E144" s="207" t="s">
        <v>5153</v>
      </c>
      <c r="F144" s="208" t="s">
        <v>5154</v>
      </c>
      <c r="G144" s="209" t="s">
        <v>2707</v>
      </c>
      <c r="H144" s="210">
        <v>1</v>
      </c>
      <c r="I144" s="4"/>
      <c r="J144" s="211">
        <f t="shared" si="10"/>
        <v>0</v>
      </c>
      <c r="K144" s="208" t="s">
        <v>3</v>
      </c>
      <c r="L144" s="100"/>
      <c r="M144" s="212" t="s">
        <v>3</v>
      </c>
      <c r="N144" s="163" t="s">
        <v>42</v>
      </c>
      <c r="P144" s="164">
        <f t="shared" si="11"/>
        <v>0</v>
      </c>
      <c r="Q144" s="164">
        <v>0</v>
      </c>
      <c r="R144" s="164">
        <f t="shared" si="12"/>
        <v>0</v>
      </c>
      <c r="S144" s="164">
        <v>0</v>
      </c>
      <c r="T144" s="165">
        <f t="shared" si="13"/>
        <v>0</v>
      </c>
      <c r="AR144" s="166" t="s">
        <v>288</v>
      </c>
      <c r="AT144" s="166" t="s">
        <v>178</v>
      </c>
      <c r="AU144" s="166" t="s">
        <v>79</v>
      </c>
      <c r="AY144" s="92" t="s">
        <v>176</v>
      </c>
      <c r="BE144" s="167">
        <f t="shared" si="14"/>
        <v>0</v>
      </c>
      <c r="BF144" s="167">
        <f t="shared" si="15"/>
        <v>0</v>
      </c>
      <c r="BG144" s="167">
        <f t="shared" si="16"/>
        <v>0</v>
      </c>
      <c r="BH144" s="167">
        <f t="shared" si="17"/>
        <v>0</v>
      </c>
      <c r="BI144" s="167">
        <f t="shared" si="18"/>
        <v>0</v>
      </c>
      <c r="BJ144" s="92" t="s">
        <v>15</v>
      </c>
      <c r="BK144" s="167">
        <f t="shared" si="19"/>
        <v>0</v>
      </c>
      <c r="BL144" s="92" t="s">
        <v>288</v>
      </c>
      <c r="BM144" s="166" t="s">
        <v>5155</v>
      </c>
    </row>
    <row r="145" spans="2:65" s="99" customFormat="1" ht="16.5" customHeight="1">
      <c r="B145" s="100"/>
      <c r="C145" s="206" t="s">
        <v>501</v>
      </c>
      <c r="D145" s="206" t="s">
        <v>178</v>
      </c>
      <c r="E145" s="207" t="s">
        <v>5156</v>
      </c>
      <c r="F145" s="208" t="s">
        <v>5157</v>
      </c>
      <c r="G145" s="209" t="s">
        <v>2707</v>
      </c>
      <c r="H145" s="210">
        <v>1</v>
      </c>
      <c r="I145" s="4"/>
      <c r="J145" s="211">
        <f t="shared" si="10"/>
        <v>0</v>
      </c>
      <c r="K145" s="208" t="s">
        <v>3</v>
      </c>
      <c r="L145" s="100"/>
      <c r="M145" s="212" t="s">
        <v>3</v>
      </c>
      <c r="N145" s="163" t="s">
        <v>42</v>
      </c>
      <c r="P145" s="164">
        <f t="shared" si="11"/>
        <v>0</v>
      </c>
      <c r="Q145" s="164">
        <v>0</v>
      </c>
      <c r="R145" s="164">
        <f t="shared" si="12"/>
        <v>0</v>
      </c>
      <c r="S145" s="164">
        <v>0</v>
      </c>
      <c r="T145" s="165">
        <f t="shared" si="13"/>
        <v>0</v>
      </c>
      <c r="AR145" s="166" t="s">
        <v>288</v>
      </c>
      <c r="AT145" s="166" t="s">
        <v>178</v>
      </c>
      <c r="AU145" s="166" t="s">
        <v>79</v>
      </c>
      <c r="AY145" s="92" t="s">
        <v>176</v>
      </c>
      <c r="BE145" s="167">
        <f t="shared" si="14"/>
        <v>0</v>
      </c>
      <c r="BF145" s="167">
        <f t="shared" si="15"/>
        <v>0</v>
      </c>
      <c r="BG145" s="167">
        <f t="shared" si="16"/>
        <v>0</v>
      </c>
      <c r="BH145" s="167">
        <f t="shared" si="17"/>
        <v>0</v>
      </c>
      <c r="BI145" s="167">
        <f t="shared" si="18"/>
        <v>0</v>
      </c>
      <c r="BJ145" s="92" t="s">
        <v>15</v>
      </c>
      <c r="BK145" s="167">
        <f t="shared" si="19"/>
        <v>0</v>
      </c>
      <c r="BL145" s="92" t="s">
        <v>288</v>
      </c>
      <c r="BM145" s="166" t="s">
        <v>5158</v>
      </c>
    </row>
    <row r="146" spans="2:65" s="99" customFormat="1" ht="16.5" customHeight="1">
      <c r="B146" s="100"/>
      <c r="C146" s="206" t="s">
        <v>507</v>
      </c>
      <c r="D146" s="206" t="s">
        <v>178</v>
      </c>
      <c r="E146" s="207" t="s">
        <v>5159</v>
      </c>
      <c r="F146" s="208" t="s">
        <v>5160</v>
      </c>
      <c r="G146" s="209" t="s">
        <v>2707</v>
      </c>
      <c r="H146" s="210">
        <v>1</v>
      </c>
      <c r="I146" s="4"/>
      <c r="J146" s="211">
        <f t="shared" si="10"/>
        <v>0</v>
      </c>
      <c r="K146" s="208" t="s">
        <v>3</v>
      </c>
      <c r="L146" s="100"/>
      <c r="M146" s="212" t="s">
        <v>3</v>
      </c>
      <c r="N146" s="163" t="s">
        <v>42</v>
      </c>
      <c r="P146" s="164">
        <f t="shared" si="11"/>
        <v>0</v>
      </c>
      <c r="Q146" s="164">
        <v>0</v>
      </c>
      <c r="R146" s="164">
        <f t="shared" si="12"/>
        <v>0</v>
      </c>
      <c r="S146" s="164">
        <v>0</v>
      </c>
      <c r="T146" s="165">
        <f t="shared" si="13"/>
        <v>0</v>
      </c>
      <c r="AR146" s="166" t="s">
        <v>288</v>
      </c>
      <c r="AT146" s="166" t="s">
        <v>178</v>
      </c>
      <c r="AU146" s="166" t="s">
        <v>79</v>
      </c>
      <c r="AY146" s="92" t="s">
        <v>176</v>
      </c>
      <c r="BE146" s="167">
        <f t="shared" si="14"/>
        <v>0</v>
      </c>
      <c r="BF146" s="167">
        <f t="shared" si="15"/>
        <v>0</v>
      </c>
      <c r="BG146" s="167">
        <f t="shared" si="16"/>
        <v>0</v>
      </c>
      <c r="BH146" s="167">
        <f t="shared" si="17"/>
        <v>0</v>
      </c>
      <c r="BI146" s="167">
        <f t="shared" si="18"/>
        <v>0</v>
      </c>
      <c r="BJ146" s="92" t="s">
        <v>15</v>
      </c>
      <c r="BK146" s="167">
        <f t="shared" si="19"/>
        <v>0</v>
      </c>
      <c r="BL146" s="92" t="s">
        <v>288</v>
      </c>
      <c r="BM146" s="166" t="s">
        <v>5161</v>
      </c>
    </row>
    <row r="147" spans="2:65" s="99" customFormat="1" ht="16.5" customHeight="1">
      <c r="B147" s="100"/>
      <c r="C147" s="206" t="s">
        <v>513</v>
      </c>
      <c r="D147" s="206" t="s">
        <v>178</v>
      </c>
      <c r="E147" s="207" t="s">
        <v>5057</v>
      </c>
      <c r="F147" s="208" t="s">
        <v>5058</v>
      </c>
      <c r="G147" s="209" t="s">
        <v>2707</v>
      </c>
      <c r="H147" s="210">
        <v>4</v>
      </c>
      <c r="I147" s="4"/>
      <c r="J147" s="211">
        <f t="shared" si="10"/>
        <v>0</v>
      </c>
      <c r="K147" s="208" t="s">
        <v>3</v>
      </c>
      <c r="L147" s="100"/>
      <c r="M147" s="212" t="s">
        <v>3</v>
      </c>
      <c r="N147" s="163" t="s">
        <v>42</v>
      </c>
      <c r="P147" s="164">
        <f t="shared" si="11"/>
        <v>0</v>
      </c>
      <c r="Q147" s="164">
        <v>0</v>
      </c>
      <c r="R147" s="164">
        <f t="shared" si="12"/>
        <v>0</v>
      </c>
      <c r="S147" s="164">
        <v>0</v>
      </c>
      <c r="T147" s="165">
        <f t="shared" si="13"/>
        <v>0</v>
      </c>
      <c r="AR147" s="166" t="s">
        <v>288</v>
      </c>
      <c r="AT147" s="166" t="s">
        <v>178</v>
      </c>
      <c r="AU147" s="166" t="s">
        <v>79</v>
      </c>
      <c r="AY147" s="92" t="s">
        <v>176</v>
      </c>
      <c r="BE147" s="167">
        <f t="shared" si="14"/>
        <v>0</v>
      </c>
      <c r="BF147" s="167">
        <f t="shared" si="15"/>
        <v>0</v>
      </c>
      <c r="BG147" s="167">
        <f t="shared" si="16"/>
        <v>0</v>
      </c>
      <c r="BH147" s="167">
        <f t="shared" si="17"/>
        <v>0</v>
      </c>
      <c r="BI147" s="167">
        <f t="shared" si="18"/>
        <v>0</v>
      </c>
      <c r="BJ147" s="92" t="s">
        <v>15</v>
      </c>
      <c r="BK147" s="167">
        <f t="shared" si="19"/>
        <v>0</v>
      </c>
      <c r="BL147" s="92" t="s">
        <v>288</v>
      </c>
      <c r="BM147" s="166" t="s">
        <v>5162</v>
      </c>
    </row>
    <row r="148" spans="2:65" s="99" customFormat="1" ht="16.5" customHeight="1">
      <c r="B148" s="100"/>
      <c r="C148" s="206" t="s">
        <v>519</v>
      </c>
      <c r="D148" s="206" t="s">
        <v>178</v>
      </c>
      <c r="E148" s="207" t="s">
        <v>5163</v>
      </c>
      <c r="F148" s="208" t="s">
        <v>5164</v>
      </c>
      <c r="G148" s="209" t="s">
        <v>2707</v>
      </c>
      <c r="H148" s="210">
        <v>2</v>
      </c>
      <c r="I148" s="4"/>
      <c r="J148" s="211">
        <f t="shared" si="10"/>
        <v>0</v>
      </c>
      <c r="K148" s="208" t="s">
        <v>3</v>
      </c>
      <c r="L148" s="100"/>
      <c r="M148" s="212" t="s">
        <v>3</v>
      </c>
      <c r="N148" s="163" t="s">
        <v>42</v>
      </c>
      <c r="P148" s="164">
        <f t="shared" si="11"/>
        <v>0</v>
      </c>
      <c r="Q148" s="164">
        <v>0</v>
      </c>
      <c r="R148" s="164">
        <f t="shared" si="12"/>
        <v>0</v>
      </c>
      <c r="S148" s="164">
        <v>0</v>
      </c>
      <c r="T148" s="165">
        <f t="shared" si="13"/>
        <v>0</v>
      </c>
      <c r="AR148" s="166" t="s">
        <v>288</v>
      </c>
      <c r="AT148" s="166" t="s">
        <v>178</v>
      </c>
      <c r="AU148" s="166" t="s">
        <v>79</v>
      </c>
      <c r="AY148" s="92" t="s">
        <v>176</v>
      </c>
      <c r="BE148" s="167">
        <f t="shared" si="14"/>
        <v>0</v>
      </c>
      <c r="BF148" s="167">
        <f t="shared" si="15"/>
        <v>0</v>
      </c>
      <c r="BG148" s="167">
        <f t="shared" si="16"/>
        <v>0</v>
      </c>
      <c r="BH148" s="167">
        <f t="shared" si="17"/>
        <v>0</v>
      </c>
      <c r="BI148" s="167">
        <f t="shared" si="18"/>
        <v>0</v>
      </c>
      <c r="BJ148" s="92" t="s">
        <v>15</v>
      </c>
      <c r="BK148" s="167">
        <f t="shared" si="19"/>
        <v>0</v>
      </c>
      <c r="BL148" s="92" t="s">
        <v>288</v>
      </c>
      <c r="BM148" s="166" t="s">
        <v>5165</v>
      </c>
    </row>
    <row r="149" spans="2:65" s="99" customFormat="1" ht="16.5" customHeight="1">
      <c r="B149" s="100"/>
      <c r="C149" s="206" t="s">
        <v>525</v>
      </c>
      <c r="D149" s="206" t="s">
        <v>178</v>
      </c>
      <c r="E149" s="207" t="s">
        <v>5166</v>
      </c>
      <c r="F149" s="208" t="s">
        <v>5097</v>
      </c>
      <c r="G149" s="209" t="s">
        <v>2707</v>
      </c>
      <c r="H149" s="210">
        <v>2</v>
      </c>
      <c r="I149" s="4"/>
      <c r="J149" s="211">
        <f t="shared" si="10"/>
        <v>0</v>
      </c>
      <c r="K149" s="208" t="s">
        <v>3</v>
      </c>
      <c r="L149" s="100"/>
      <c r="M149" s="212" t="s">
        <v>3</v>
      </c>
      <c r="N149" s="163" t="s">
        <v>42</v>
      </c>
      <c r="P149" s="164">
        <f t="shared" si="11"/>
        <v>0</v>
      </c>
      <c r="Q149" s="164">
        <v>0</v>
      </c>
      <c r="R149" s="164">
        <f t="shared" si="12"/>
        <v>0</v>
      </c>
      <c r="S149" s="164">
        <v>0</v>
      </c>
      <c r="T149" s="165">
        <f t="shared" si="13"/>
        <v>0</v>
      </c>
      <c r="AR149" s="166" t="s">
        <v>288</v>
      </c>
      <c r="AT149" s="166" t="s">
        <v>178</v>
      </c>
      <c r="AU149" s="166" t="s">
        <v>79</v>
      </c>
      <c r="AY149" s="92" t="s">
        <v>176</v>
      </c>
      <c r="BE149" s="167">
        <f t="shared" si="14"/>
        <v>0</v>
      </c>
      <c r="BF149" s="167">
        <f t="shared" si="15"/>
        <v>0</v>
      </c>
      <c r="BG149" s="167">
        <f t="shared" si="16"/>
        <v>0</v>
      </c>
      <c r="BH149" s="167">
        <f t="shared" si="17"/>
        <v>0</v>
      </c>
      <c r="BI149" s="167">
        <f t="shared" si="18"/>
        <v>0</v>
      </c>
      <c r="BJ149" s="92" t="s">
        <v>15</v>
      </c>
      <c r="BK149" s="167">
        <f t="shared" si="19"/>
        <v>0</v>
      </c>
      <c r="BL149" s="92" t="s">
        <v>288</v>
      </c>
      <c r="BM149" s="166" t="s">
        <v>5167</v>
      </c>
    </row>
    <row r="150" spans="2:65" s="99" customFormat="1" ht="16.5" customHeight="1">
      <c r="B150" s="100"/>
      <c r="C150" s="206" t="s">
        <v>532</v>
      </c>
      <c r="D150" s="206" t="s">
        <v>178</v>
      </c>
      <c r="E150" s="207" t="s">
        <v>5168</v>
      </c>
      <c r="F150" s="208" t="s">
        <v>5169</v>
      </c>
      <c r="G150" s="209" t="s">
        <v>2707</v>
      </c>
      <c r="H150" s="210">
        <v>1</v>
      </c>
      <c r="I150" s="4"/>
      <c r="J150" s="211">
        <f t="shared" si="10"/>
        <v>0</v>
      </c>
      <c r="K150" s="208" t="s">
        <v>3</v>
      </c>
      <c r="L150" s="100"/>
      <c r="M150" s="212" t="s">
        <v>3</v>
      </c>
      <c r="N150" s="163" t="s">
        <v>42</v>
      </c>
      <c r="P150" s="164">
        <f t="shared" si="11"/>
        <v>0</v>
      </c>
      <c r="Q150" s="164">
        <v>0</v>
      </c>
      <c r="R150" s="164">
        <f t="shared" si="12"/>
        <v>0</v>
      </c>
      <c r="S150" s="164">
        <v>0</v>
      </c>
      <c r="T150" s="165">
        <f t="shared" si="13"/>
        <v>0</v>
      </c>
      <c r="AR150" s="166" t="s">
        <v>288</v>
      </c>
      <c r="AT150" s="166" t="s">
        <v>178</v>
      </c>
      <c r="AU150" s="166" t="s">
        <v>79</v>
      </c>
      <c r="AY150" s="92" t="s">
        <v>176</v>
      </c>
      <c r="BE150" s="167">
        <f t="shared" si="14"/>
        <v>0</v>
      </c>
      <c r="BF150" s="167">
        <f t="shared" si="15"/>
        <v>0</v>
      </c>
      <c r="BG150" s="167">
        <f t="shared" si="16"/>
        <v>0</v>
      </c>
      <c r="BH150" s="167">
        <f t="shared" si="17"/>
        <v>0</v>
      </c>
      <c r="BI150" s="167">
        <f t="shared" si="18"/>
        <v>0</v>
      </c>
      <c r="BJ150" s="92" t="s">
        <v>15</v>
      </c>
      <c r="BK150" s="167">
        <f t="shared" si="19"/>
        <v>0</v>
      </c>
      <c r="BL150" s="92" t="s">
        <v>288</v>
      </c>
      <c r="BM150" s="166" t="s">
        <v>5170</v>
      </c>
    </row>
    <row r="151" spans="2:65" s="99" customFormat="1" ht="16.5" customHeight="1">
      <c r="B151" s="100"/>
      <c r="C151" s="206" t="s">
        <v>538</v>
      </c>
      <c r="D151" s="206" t="s">
        <v>178</v>
      </c>
      <c r="E151" s="207" t="s">
        <v>5171</v>
      </c>
      <c r="F151" s="208" t="s">
        <v>5172</v>
      </c>
      <c r="G151" s="209" t="s">
        <v>2707</v>
      </c>
      <c r="H151" s="210">
        <v>2</v>
      </c>
      <c r="I151" s="4"/>
      <c r="J151" s="211">
        <f t="shared" si="10"/>
        <v>0</v>
      </c>
      <c r="K151" s="208" t="s">
        <v>3</v>
      </c>
      <c r="L151" s="100"/>
      <c r="M151" s="212" t="s">
        <v>3</v>
      </c>
      <c r="N151" s="163" t="s">
        <v>42</v>
      </c>
      <c r="P151" s="164">
        <f t="shared" si="11"/>
        <v>0</v>
      </c>
      <c r="Q151" s="164">
        <v>0</v>
      </c>
      <c r="R151" s="164">
        <f t="shared" si="12"/>
        <v>0</v>
      </c>
      <c r="S151" s="164">
        <v>0</v>
      </c>
      <c r="T151" s="165">
        <f t="shared" si="13"/>
        <v>0</v>
      </c>
      <c r="AR151" s="166" t="s">
        <v>288</v>
      </c>
      <c r="AT151" s="166" t="s">
        <v>178</v>
      </c>
      <c r="AU151" s="166" t="s">
        <v>79</v>
      </c>
      <c r="AY151" s="92" t="s">
        <v>176</v>
      </c>
      <c r="BE151" s="167">
        <f t="shared" si="14"/>
        <v>0</v>
      </c>
      <c r="BF151" s="167">
        <f t="shared" si="15"/>
        <v>0</v>
      </c>
      <c r="BG151" s="167">
        <f t="shared" si="16"/>
        <v>0</v>
      </c>
      <c r="BH151" s="167">
        <f t="shared" si="17"/>
        <v>0</v>
      </c>
      <c r="BI151" s="167">
        <f t="shared" si="18"/>
        <v>0</v>
      </c>
      <c r="BJ151" s="92" t="s">
        <v>15</v>
      </c>
      <c r="BK151" s="167">
        <f t="shared" si="19"/>
        <v>0</v>
      </c>
      <c r="BL151" s="92" t="s">
        <v>288</v>
      </c>
      <c r="BM151" s="166" t="s">
        <v>5173</v>
      </c>
    </row>
    <row r="152" spans="2:65" s="99" customFormat="1" ht="16.5" customHeight="1">
      <c r="B152" s="100"/>
      <c r="C152" s="206" t="s">
        <v>544</v>
      </c>
      <c r="D152" s="206" t="s">
        <v>178</v>
      </c>
      <c r="E152" s="207" t="s">
        <v>5174</v>
      </c>
      <c r="F152" s="208" t="s">
        <v>5175</v>
      </c>
      <c r="G152" s="209" t="s">
        <v>2707</v>
      </c>
      <c r="H152" s="210">
        <v>2</v>
      </c>
      <c r="I152" s="4"/>
      <c r="J152" s="211">
        <f t="shared" si="10"/>
        <v>0</v>
      </c>
      <c r="K152" s="208" t="s">
        <v>3</v>
      </c>
      <c r="L152" s="100"/>
      <c r="M152" s="212" t="s">
        <v>3</v>
      </c>
      <c r="N152" s="163" t="s">
        <v>42</v>
      </c>
      <c r="P152" s="164">
        <f t="shared" si="11"/>
        <v>0</v>
      </c>
      <c r="Q152" s="164">
        <v>0</v>
      </c>
      <c r="R152" s="164">
        <f t="shared" si="12"/>
        <v>0</v>
      </c>
      <c r="S152" s="164">
        <v>0</v>
      </c>
      <c r="T152" s="165">
        <f t="shared" si="13"/>
        <v>0</v>
      </c>
      <c r="AR152" s="166" t="s">
        <v>288</v>
      </c>
      <c r="AT152" s="166" t="s">
        <v>178</v>
      </c>
      <c r="AU152" s="166" t="s">
        <v>79</v>
      </c>
      <c r="AY152" s="92" t="s">
        <v>176</v>
      </c>
      <c r="BE152" s="167">
        <f t="shared" si="14"/>
        <v>0</v>
      </c>
      <c r="BF152" s="167">
        <f t="shared" si="15"/>
        <v>0</v>
      </c>
      <c r="BG152" s="167">
        <f t="shared" si="16"/>
        <v>0</v>
      </c>
      <c r="BH152" s="167">
        <f t="shared" si="17"/>
        <v>0</v>
      </c>
      <c r="BI152" s="167">
        <f t="shared" si="18"/>
        <v>0</v>
      </c>
      <c r="BJ152" s="92" t="s">
        <v>15</v>
      </c>
      <c r="BK152" s="167">
        <f t="shared" si="19"/>
        <v>0</v>
      </c>
      <c r="BL152" s="92" t="s">
        <v>288</v>
      </c>
      <c r="BM152" s="166" t="s">
        <v>5176</v>
      </c>
    </row>
    <row r="153" spans="2:65" s="99" customFormat="1" ht="56.25" customHeight="1">
      <c r="B153" s="100"/>
      <c r="C153" s="206" t="s">
        <v>550</v>
      </c>
      <c r="D153" s="206" t="s">
        <v>178</v>
      </c>
      <c r="E153" s="207" t="s">
        <v>5114</v>
      </c>
      <c r="F153" s="208" t="s">
        <v>5115</v>
      </c>
      <c r="G153" s="209" t="s">
        <v>2707</v>
      </c>
      <c r="H153" s="210">
        <v>4</v>
      </c>
      <c r="I153" s="4"/>
      <c r="J153" s="211">
        <f t="shared" si="10"/>
        <v>0</v>
      </c>
      <c r="K153" s="208" t="s">
        <v>3</v>
      </c>
      <c r="L153" s="100"/>
      <c r="M153" s="212" t="s">
        <v>3</v>
      </c>
      <c r="N153" s="163" t="s">
        <v>42</v>
      </c>
      <c r="P153" s="164">
        <f t="shared" si="11"/>
        <v>0</v>
      </c>
      <c r="Q153" s="164">
        <v>0</v>
      </c>
      <c r="R153" s="164">
        <f t="shared" si="12"/>
        <v>0</v>
      </c>
      <c r="S153" s="164">
        <v>0</v>
      </c>
      <c r="T153" s="165">
        <f t="shared" si="13"/>
        <v>0</v>
      </c>
      <c r="AR153" s="166" t="s">
        <v>288</v>
      </c>
      <c r="AT153" s="166" t="s">
        <v>178</v>
      </c>
      <c r="AU153" s="166" t="s">
        <v>79</v>
      </c>
      <c r="AY153" s="92" t="s">
        <v>176</v>
      </c>
      <c r="BE153" s="167">
        <f t="shared" si="14"/>
        <v>0</v>
      </c>
      <c r="BF153" s="167">
        <f t="shared" si="15"/>
        <v>0</v>
      </c>
      <c r="BG153" s="167">
        <f t="shared" si="16"/>
        <v>0</v>
      </c>
      <c r="BH153" s="167">
        <f t="shared" si="17"/>
        <v>0</v>
      </c>
      <c r="BI153" s="167">
        <f t="shared" si="18"/>
        <v>0</v>
      </c>
      <c r="BJ153" s="92" t="s">
        <v>15</v>
      </c>
      <c r="BK153" s="167">
        <f t="shared" si="19"/>
        <v>0</v>
      </c>
      <c r="BL153" s="92" t="s">
        <v>288</v>
      </c>
      <c r="BM153" s="166" t="s">
        <v>5177</v>
      </c>
    </row>
    <row r="154" spans="2:65" s="99" customFormat="1" ht="52.15" customHeight="1">
      <c r="B154" s="100"/>
      <c r="C154" s="206" t="s">
        <v>555</v>
      </c>
      <c r="D154" s="206" t="s">
        <v>178</v>
      </c>
      <c r="E154" s="207" t="s">
        <v>5178</v>
      </c>
      <c r="F154" s="208" t="s">
        <v>5179</v>
      </c>
      <c r="G154" s="209" t="s">
        <v>2707</v>
      </c>
      <c r="H154" s="210">
        <v>4</v>
      </c>
      <c r="I154" s="4"/>
      <c r="J154" s="211">
        <f t="shared" si="10"/>
        <v>0</v>
      </c>
      <c r="K154" s="208" t="s">
        <v>3</v>
      </c>
      <c r="L154" s="100"/>
      <c r="M154" s="212" t="s">
        <v>3</v>
      </c>
      <c r="N154" s="163" t="s">
        <v>42</v>
      </c>
      <c r="P154" s="164">
        <f t="shared" si="11"/>
        <v>0</v>
      </c>
      <c r="Q154" s="164">
        <v>0</v>
      </c>
      <c r="R154" s="164">
        <f t="shared" si="12"/>
        <v>0</v>
      </c>
      <c r="S154" s="164">
        <v>0</v>
      </c>
      <c r="T154" s="165">
        <f t="shared" si="13"/>
        <v>0</v>
      </c>
      <c r="AR154" s="166" t="s">
        <v>288</v>
      </c>
      <c r="AT154" s="166" t="s">
        <v>178</v>
      </c>
      <c r="AU154" s="166" t="s">
        <v>79</v>
      </c>
      <c r="AY154" s="92" t="s">
        <v>176</v>
      </c>
      <c r="BE154" s="167">
        <f t="shared" si="14"/>
        <v>0</v>
      </c>
      <c r="BF154" s="167">
        <f t="shared" si="15"/>
        <v>0</v>
      </c>
      <c r="BG154" s="167">
        <f t="shared" si="16"/>
        <v>0</v>
      </c>
      <c r="BH154" s="167">
        <f t="shared" si="17"/>
        <v>0</v>
      </c>
      <c r="BI154" s="167">
        <f t="shared" si="18"/>
        <v>0</v>
      </c>
      <c r="BJ154" s="92" t="s">
        <v>15</v>
      </c>
      <c r="BK154" s="167">
        <f t="shared" si="19"/>
        <v>0</v>
      </c>
      <c r="BL154" s="92" t="s">
        <v>288</v>
      </c>
      <c r="BM154" s="166" t="s">
        <v>5180</v>
      </c>
    </row>
    <row r="155" spans="2:63" s="151" customFormat="1" ht="22.9" customHeight="1">
      <c r="B155" s="152"/>
      <c r="D155" s="153" t="s">
        <v>70</v>
      </c>
      <c r="E155" s="161" t="s">
        <v>3333</v>
      </c>
      <c r="F155" s="161" t="s">
        <v>5181</v>
      </c>
      <c r="I155" s="3"/>
      <c r="J155" s="162">
        <f>BK155</f>
        <v>0</v>
      </c>
      <c r="L155" s="152"/>
      <c r="M155" s="156"/>
      <c r="P155" s="157">
        <f>SUM(P156:P171)</f>
        <v>0</v>
      </c>
      <c r="R155" s="157">
        <f>SUM(R156:R171)</f>
        <v>0</v>
      </c>
      <c r="T155" s="158">
        <f>SUM(T156:T171)</f>
        <v>0</v>
      </c>
      <c r="AR155" s="153" t="s">
        <v>79</v>
      </c>
      <c r="AT155" s="159" t="s">
        <v>70</v>
      </c>
      <c r="AU155" s="159" t="s">
        <v>15</v>
      </c>
      <c r="AY155" s="153" t="s">
        <v>176</v>
      </c>
      <c r="BK155" s="160">
        <f>SUM(BK156:BK171)</f>
        <v>0</v>
      </c>
    </row>
    <row r="156" spans="2:65" s="99" customFormat="1" ht="49.15" customHeight="1">
      <c r="B156" s="100"/>
      <c r="C156" s="206" t="s">
        <v>566</v>
      </c>
      <c r="D156" s="206" t="s">
        <v>178</v>
      </c>
      <c r="E156" s="207" t="s">
        <v>5182</v>
      </c>
      <c r="F156" s="208" t="s">
        <v>5183</v>
      </c>
      <c r="G156" s="209" t="s">
        <v>269</v>
      </c>
      <c r="H156" s="210">
        <v>20</v>
      </c>
      <c r="I156" s="4"/>
      <c r="J156" s="211">
        <f aca="true" t="shared" si="20" ref="J156:J171">ROUND(I156*H156,2)</f>
        <v>0</v>
      </c>
      <c r="K156" s="208" t="s">
        <v>3</v>
      </c>
      <c r="L156" s="100"/>
      <c r="M156" s="212" t="s">
        <v>3</v>
      </c>
      <c r="N156" s="163" t="s">
        <v>42</v>
      </c>
      <c r="P156" s="164">
        <f aca="true" t="shared" si="21" ref="P156:P171">O156*H156</f>
        <v>0</v>
      </c>
      <c r="Q156" s="164">
        <v>0</v>
      </c>
      <c r="R156" s="164">
        <f aca="true" t="shared" si="22" ref="R156:R171">Q156*H156</f>
        <v>0</v>
      </c>
      <c r="S156" s="164">
        <v>0</v>
      </c>
      <c r="T156" s="165">
        <f aca="true" t="shared" si="23" ref="T156:T171">S156*H156</f>
        <v>0</v>
      </c>
      <c r="AR156" s="166" t="s">
        <v>288</v>
      </c>
      <c r="AT156" s="166" t="s">
        <v>178</v>
      </c>
      <c r="AU156" s="166" t="s">
        <v>79</v>
      </c>
      <c r="AY156" s="92" t="s">
        <v>176</v>
      </c>
      <c r="BE156" s="167">
        <f aca="true" t="shared" si="24" ref="BE156:BE171">IF(N156="základní",J156,0)</f>
        <v>0</v>
      </c>
      <c r="BF156" s="167">
        <f aca="true" t="shared" si="25" ref="BF156:BF171">IF(N156="snížená",J156,0)</f>
        <v>0</v>
      </c>
      <c r="BG156" s="167">
        <f aca="true" t="shared" si="26" ref="BG156:BG171">IF(N156="zákl. přenesená",J156,0)</f>
        <v>0</v>
      </c>
      <c r="BH156" s="167">
        <f aca="true" t="shared" si="27" ref="BH156:BH171">IF(N156="sníž. přenesená",J156,0)</f>
        <v>0</v>
      </c>
      <c r="BI156" s="167">
        <f aca="true" t="shared" si="28" ref="BI156:BI171">IF(N156="nulová",J156,0)</f>
        <v>0</v>
      </c>
      <c r="BJ156" s="92" t="s">
        <v>15</v>
      </c>
      <c r="BK156" s="167">
        <f aca="true" t="shared" si="29" ref="BK156:BK171">ROUND(I156*H156,2)</f>
        <v>0</v>
      </c>
      <c r="BL156" s="92" t="s">
        <v>288</v>
      </c>
      <c r="BM156" s="166" t="s">
        <v>5184</v>
      </c>
    </row>
    <row r="157" spans="2:65" s="99" customFormat="1" ht="49.15" customHeight="1">
      <c r="B157" s="100"/>
      <c r="C157" s="206" t="s">
        <v>573</v>
      </c>
      <c r="D157" s="206" t="s">
        <v>178</v>
      </c>
      <c r="E157" s="207" t="s">
        <v>5185</v>
      </c>
      <c r="F157" s="208" t="s">
        <v>5186</v>
      </c>
      <c r="G157" s="209" t="s">
        <v>269</v>
      </c>
      <c r="H157" s="210">
        <v>25</v>
      </c>
      <c r="I157" s="4"/>
      <c r="J157" s="211">
        <f t="shared" si="20"/>
        <v>0</v>
      </c>
      <c r="K157" s="208" t="s">
        <v>3</v>
      </c>
      <c r="L157" s="100"/>
      <c r="M157" s="212" t="s">
        <v>3</v>
      </c>
      <c r="N157" s="163" t="s">
        <v>42</v>
      </c>
      <c r="P157" s="164">
        <f t="shared" si="21"/>
        <v>0</v>
      </c>
      <c r="Q157" s="164">
        <v>0</v>
      </c>
      <c r="R157" s="164">
        <f t="shared" si="22"/>
        <v>0</v>
      </c>
      <c r="S157" s="164">
        <v>0</v>
      </c>
      <c r="T157" s="165">
        <f t="shared" si="23"/>
        <v>0</v>
      </c>
      <c r="AR157" s="166" t="s">
        <v>288</v>
      </c>
      <c r="AT157" s="166" t="s">
        <v>178</v>
      </c>
      <c r="AU157" s="166" t="s">
        <v>79</v>
      </c>
      <c r="AY157" s="92" t="s">
        <v>176</v>
      </c>
      <c r="BE157" s="167">
        <f t="shared" si="24"/>
        <v>0</v>
      </c>
      <c r="BF157" s="167">
        <f t="shared" si="25"/>
        <v>0</v>
      </c>
      <c r="BG157" s="167">
        <f t="shared" si="26"/>
        <v>0</v>
      </c>
      <c r="BH157" s="167">
        <f t="shared" si="27"/>
        <v>0</v>
      </c>
      <c r="BI157" s="167">
        <f t="shared" si="28"/>
        <v>0</v>
      </c>
      <c r="BJ157" s="92" t="s">
        <v>15</v>
      </c>
      <c r="BK157" s="167">
        <f t="shared" si="29"/>
        <v>0</v>
      </c>
      <c r="BL157" s="92" t="s">
        <v>288</v>
      </c>
      <c r="BM157" s="166" t="s">
        <v>5187</v>
      </c>
    </row>
    <row r="158" spans="2:65" s="99" customFormat="1" ht="49.15" customHeight="1">
      <c r="B158" s="100"/>
      <c r="C158" s="206" t="s">
        <v>588</v>
      </c>
      <c r="D158" s="206" t="s">
        <v>178</v>
      </c>
      <c r="E158" s="207" t="s">
        <v>5188</v>
      </c>
      <c r="F158" s="208" t="s">
        <v>5189</v>
      </c>
      <c r="G158" s="209" t="s">
        <v>269</v>
      </c>
      <c r="H158" s="210">
        <v>25</v>
      </c>
      <c r="I158" s="4"/>
      <c r="J158" s="211">
        <f t="shared" si="20"/>
        <v>0</v>
      </c>
      <c r="K158" s="208" t="s">
        <v>3</v>
      </c>
      <c r="L158" s="100"/>
      <c r="M158" s="212" t="s">
        <v>3</v>
      </c>
      <c r="N158" s="163" t="s">
        <v>42</v>
      </c>
      <c r="P158" s="164">
        <f t="shared" si="21"/>
        <v>0</v>
      </c>
      <c r="Q158" s="164">
        <v>0</v>
      </c>
      <c r="R158" s="164">
        <f t="shared" si="22"/>
        <v>0</v>
      </c>
      <c r="S158" s="164">
        <v>0</v>
      </c>
      <c r="T158" s="165">
        <f t="shared" si="23"/>
        <v>0</v>
      </c>
      <c r="AR158" s="166" t="s">
        <v>288</v>
      </c>
      <c r="AT158" s="166" t="s">
        <v>178</v>
      </c>
      <c r="AU158" s="166" t="s">
        <v>79</v>
      </c>
      <c r="AY158" s="92" t="s">
        <v>176</v>
      </c>
      <c r="BE158" s="167">
        <f t="shared" si="24"/>
        <v>0</v>
      </c>
      <c r="BF158" s="167">
        <f t="shared" si="25"/>
        <v>0</v>
      </c>
      <c r="BG158" s="167">
        <f t="shared" si="26"/>
        <v>0</v>
      </c>
      <c r="BH158" s="167">
        <f t="shared" si="27"/>
        <v>0</v>
      </c>
      <c r="BI158" s="167">
        <f t="shared" si="28"/>
        <v>0</v>
      </c>
      <c r="BJ158" s="92" t="s">
        <v>15</v>
      </c>
      <c r="BK158" s="167">
        <f t="shared" si="29"/>
        <v>0</v>
      </c>
      <c r="BL158" s="92" t="s">
        <v>288</v>
      </c>
      <c r="BM158" s="166" t="s">
        <v>5190</v>
      </c>
    </row>
    <row r="159" spans="2:65" s="99" customFormat="1" ht="49.15" customHeight="1">
      <c r="B159" s="100"/>
      <c r="C159" s="206" t="s">
        <v>595</v>
      </c>
      <c r="D159" s="206" t="s">
        <v>178</v>
      </c>
      <c r="E159" s="207" t="s">
        <v>5191</v>
      </c>
      <c r="F159" s="208" t="s">
        <v>5192</v>
      </c>
      <c r="G159" s="209" t="s">
        <v>269</v>
      </c>
      <c r="H159" s="210">
        <v>132</v>
      </c>
      <c r="I159" s="4"/>
      <c r="J159" s="211">
        <f t="shared" si="20"/>
        <v>0</v>
      </c>
      <c r="K159" s="208" t="s">
        <v>3</v>
      </c>
      <c r="L159" s="100"/>
      <c r="M159" s="212" t="s">
        <v>3</v>
      </c>
      <c r="N159" s="163" t="s">
        <v>42</v>
      </c>
      <c r="P159" s="164">
        <f t="shared" si="21"/>
        <v>0</v>
      </c>
      <c r="Q159" s="164">
        <v>0</v>
      </c>
      <c r="R159" s="164">
        <f t="shared" si="22"/>
        <v>0</v>
      </c>
      <c r="S159" s="164">
        <v>0</v>
      </c>
      <c r="T159" s="165">
        <f t="shared" si="23"/>
        <v>0</v>
      </c>
      <c r="AR159" s="166" t="s">
        <v>288</v>
      </c>
      <c r="AT159" s="166" t="s">
        <v>178</v>
      </c>
      <c r="AU159" s="166" t="s">
        <v>79</v>
      </c>
      <c r="AY159" s="92" t="s">
        <v>176</v>
      </c>
      <c r="BE159" s="167">
        <f t="shared" si="24"/>
        <v>0</v>
      </c>
      <c r="BF159" s="167">
        <f t="shared" si="25"/>
        <v>0</v>
      </c>
      <c r="BG159" s="167">
        <f t="shared" si="26"/>
        <v>0</v>
      </c>
      <c r="BH159" s="167">
        <f t="shared" si="27"/>
        <v>0</v>
      </c>
      <c r="BI159" s="167">
        <f t="shared" si="28"/>
        <v>0</v>
      </c>
      <c r="BJ159" s="92" t="s">
        <v>15</v>
      </c>
      <c r="BK159" s="167">
        <f t="shared" si="29"/>
        <v>0</v>
      </c>
      <c r="BL159" s="92" t="s">
        <v>288</v>
      </c>
      <c r="BM159" s="166" t="s">
        <v>5193</v>
      </c>
    </row>
    <row r="160" spans="2:65" s="99" customFormat="1" ht="49.15" customHeight="1">
      <c r="B160" s="100"/>
      <c r="C160" s="206" t="s">
        <v>602</v>
      </c>
      <c r="D160" s="206" t="s">
        <v>178</v>
      </c>
      <c r="E160" s="207" t="s">
        <v>5194</v>
      </c>
      <c r="F160" s="208" t="s">
        <v>5195</v>
      </c>
      <c r="G160" s="209" t="s">
        <v>269</v>
      </c>
      <c r="H160" s="210">
        <v>94</v>
      </c>
      <c r="I160" s="4"/>
      <c r="J160" s="211">
        <f t="shared" si="20"/>
        <v>0</v>
      </c>
      <c r="K160" s="208" t="s">
        <v>3</v>
      </c>
      <c r="L160" s="100"/>
      <c r="M160" s="212" t="s">
        <v>3</v>
      </c>
      <c r="N160" s="163" t="s">
        <v>42</v>
      </c>
      <c r="P160" s="164">
        <f t="shared" si="21"/>
        <v>0</v>
      </c>
      <c r="Q160" s="164">
        <v>0</v>
      </c>
      <c r="R160" s="164">
        <f t="shared" si="22"/>
        <v>0</v>
      </c>
      <c r="S160" s="164">
        <v>0</v>
      </c>
      <c r="T160" s="165">
        <f t="shared" si="23"/>
        <v>0</v>
      </c>
      <c r="AR160" s="166" t="s">
        <v>288</v>
      </c>
      <c r="AT160" s="166" t="s">
        <v>178</v>
      </c>
      <c r="AU160" s="166" t="s">
        <v>79</v>
      </c>
      <c r="AY160" s="92" t="s">
        <v>176</v>
      </c>
      <c r="BE160" s="167">
        <f t="shared" si="24"/>
        <v>0</v>
      </c>
      <c r="BF160" s="167">
        <f t="shared" si="25"/>
        <v>0</v>
      </c>
      <c r="BG160" s="167">
        <f t="shared" si="26"/>
        <v>0</v>
      </c>
      <c r="BH160" s="167">
        <f t="shared" si="27"/>
        <v>0</v>
      </c>
      <c r="BI160" s="167">
        <f t="shared" si="28"/>
        <v>0</v>
      </c>
      <c r="BJ160" s="92" t="s">
        <v>15</v>
      </c>
      <c r="BK160" s="167">
        <f t="shared" si="29"/>
        <v>0</v>
      </c>
      <c r="BL160" s="92" t="s">
        <v>288</v>
      </c>
      <c r="BM160" s="166" t="s">
        <v>5196</v>
      </c>
    </row>
    <row r="161" spans="2:65" s="99" customFormat="1" ht="49.15" customHeight="1">
      <c r="B161" s="100"/>
      <c r="C161" s="206" t="s">
        <v>616</v>
      </c>
      <c r="D161" s="206" t="s">
        <v>178</v>
      </c>
      <c r="E161" s="207" t="s">
        <v>5197</v>
      </c>
      <c r="F161" s="208" t="s">
        <v>5198</v>
      </c>
      <c r="G161" s="209" t="s">
        <v>269</v>
      </c>
      <c r="H161" s="210">
        <v>32</v>
      </c>
      <c r="I161" s="4"/>
      <c r="J161" s="211">
        <f t="shared" si="20"/>
        <v>0</v>
      </c>
      <c r="K161" s="208" t="s">
        <v>3</v>
      </c>
      <c r="L161" s="100"/>
      <c r="M161" s="212" t="s">
        <v>3</v>
      </c>
      <c r="N161" s="163" t="s">
        <v>42</v>
      </c>
      <c r="P161" s="164">
        <f t="shared" si="21"/>
        <v>0</v>
      </c>
      <c r="Q161" s="164">
        <v>0</v>
      </c>
      <c r="R161" s="164">
        <f t="shared" si="22"/>
        <v>0</v>
      </c>
      <c r="S161" s="164">
        <v>0</v>
      </c>
      <c r="T161" s="165">
        <f t="shared" si="23"/>
        <v>0</v>
      </c>
      <c r="AR161" s="166" t="s">
        <v>288</v>
      </c>
      <c r="AT161" s="166" t="s">
        <v>178</v>
      </c>
      <c r="AU161" s="166" t="s">
        <v>79</v>
      </c>
      <c r="AY161" s="92" t="s">
        <v>176</v>
      </c>
      <c r="BE161" s="167">
        <f t="shared" si="24"/>
        <v>0</v>
      </c>
      <c r="BF161" s="167">
        <f t="shared" si="25"/>
        <v>0</v>
      </c>
      <c r="BG161" s="167">
        <f t="shared" si="26"/>
        <v>0</v>
      </c>
      <c r="BH161" s="167">
        <f t="shared" si="27"/>
        <v>0</v>
      </c>
      <c r="BI161" s="167">
        <f t="shared" si="28"/>
        <v>0</v>
      </c>
      <c r="BJ161" s="92" t="s">
        <v>15</v>
      </c>
      <c r="BK161" s="167">
        <f t="shared" si="29"/>
        <v>0</v>
      </c>
      <c r="BL161" s="92" t="s">
        <v>288</v>
      </c>
      <c r="BM161" s="166" t="s">
        <v>5199</v>
      </c>
    </row>
    <row r="162" spans="2:65" s="99" customFormat="1" ht="49.15" customHeight="1">
      <c r="B162" s="100"/>
      <c r="C162" s="206" t="s">
        <v>621</v>
      </c>
      <c r="D162" s="206" t="s">
        <v>178</v>
      </c>
      <c r="E162" s="207" t="s">
        <v>5200</v>
      </c>
      <c r="F162" s="208" t="s">
        <v>5201</v>
      </c>
      <c r="G162" s="209" t="s">
        <v>2707</v>
      </c>
      <c r="H162" s="210">
        <v>4</v>
      </c>
      <c r="I162" s="4"/>
      <c r="J162" s="211">
        <f t="shared" si="20"/>
        <v>0</v>
      </c>
      <c r="K162" s="208" t="s">
        <v>3</v>
      </c>
      <c r="L162" s="100"/>
      <c r="M162" s="212" t="s">
        <v>3</v>
      </c>
      <c r="N162" s="163" t="s">
        <v>42</v>
      </c>
      <c r="P162" s="164">
        <f t="shared" si="21"/>
        <v>0</v>
      </c>
      <c r="Q162" s="164">
        <v>0</v>
      </c>
      <c r="R162" s="164">
        <f t="shared" si="22"/>
        <v>0</v>
      </c>
      <c r="S162" s="164">
        <v>0</v>
      </c>
      <c r="T162" s="165">
        <f t="shared" si="23"/>
        <v>0</v>
      </c>
      <c r="AR162" s="166" t="s">
        <v>288</v>
      </c>
      <c r="AT162" s="166" t="s">
        <v>178</v>
      </c>
      <c r="AU162" s="166" t="s">
        <v>79</v>
      </c>
      <c r="AY162" s="92" t="s">
        <v>176</v>
      </c>
      <c r="BE162" s="167">
        <f t="shared" si="24"/>
        <v>0</v>
      </c>
      <c r="BF162" s="167">
        <f t="shared" si="25"/>
        <v>0</v>
      </c>
      <c r="BG162" s="167">
        <f t="shared" si="26"/>
        <v>0</v>
      </c>
      <c r="BH162" s="167">
        <f t="shared" si="27"/>
        <v>0</v>
      </c>
      <c r="BI162" s="167">
        <f t="shared" si="28"/>
        <v>0</v>
      </c>
      <c r="BJ162" s="92" t="s">
        <v>15</v>
      </c>
      <c r="BK162" s="167">
        <f t="shared" si="29"/>
        <v>0</v>
      </c>
      <c r="BL162" s="92" t="s">
        <v>288</v>
      </c>
      <c r="BM162" s="166" t="s">
        <v>5202</v>
      </c>
    </row>
    <row r="163" spans="2:65" s="99" customFormat="1" ht="49.15" customHeight="1">
      <c r="B163" s="100"/>
      <c r="C163" s="206" t="s">
        <v>626</v>
      </c>
      <c r="D163" s="206" t="s">
        <v>178</v>
      </c>
      <c r="E163" s="207" t="s">
        <v>5203</v>
      </c>
      <c r="F163" s="208" t="s">
        <v>5204</v>
      </c>
      <c r="G163" s="209" t="s">
        <v>2707</v>
      </c>
      <c r="H163" s="210">
        <v>6</v>
      </c>
      <c r="I163" s="4"/>
      <c r="J163" s="211">
        <f t="shared" si="20"/>
        <v>0</v>
      </c>
      <c r="K163" s="208" t="s">
        <v>3</v>
      </c>
      <c r="L163" s="100"/>
      <c r="M163" s="212" t="s">
        <v>3</v>
      </c>
      <c r="N163" s="163" t="s">
        <v>42</v>
      </c>
      <c r="P163" s="164">
        <f t="shared" si="21"/>
        <v>0</v>
      </c>
      <c r="Q163" s="164">
        <v>0</v>
      </c>
      <c r="R163" s="164">
        <f t="shared" si="22"/>
        <v>0</v>
      </c>
      <c r="S163" s="164">
        <v>0</v>
      </c>
      <c r="T163" s="165">
        <f t="shared" si="23"/>
        <v>0</v>
      </c>
      <c r="AR163" s="166" t="s">
        <v>288</v>
      </c>
      <c r="AT163" s="166" t="s">
        <v>178</v>
      </c>
      <c r="AU163" s="166" t="s">
        <v>79</v>
      </c>
      <c r="AY163" s="92" t="s">
        <v>176</v>
      </c>
      <c r="BE163" s="167">
        <f t="shared" si="24"/>
        <v>0</v>
      </c>
      <c r="BF163" s="167">
        <f t="shared" si="25"/>
        <v>0</v>
      </c>
      <c r="BG163" s="167">
        <f t="shared" si="26"/>
        <v>0</v>
      </c>
      <c r="BH163" s="167">
        <f t="shared" si="27"/>
        <v>0</v>
      </c>
      <c r="BI163" s="167">
        <f t="shared" si="28"/>
        <v>0</v>
      </c>
      <c r="BJ163" s="92" t="s">
        <v>15</v>
      </c>
      <c r="BK163" s="167">
        <f t="shared" si="29"/>
        <v>0</v>
      </c>
      <c r="BL163" s="92" t="s">
        <v>288</v>
      </c>
      <c r="BM163" s="166" t="s">
        <v>5205</v>
      </c>
    </row>
    <row r="164" spans="2:65" s="99" customFormat="1" ht="49.15" customHeight="1">
      <c r="B164" s="100"/>
      <c r="C164" s="206" t="s">
        <v>632</v>
      </c>
      <c r="D164" s="206" t="s">
        <v>178</v>
      </c>
      <c r="E164" s="207" t="s">
        <v>5206</v>
      </c>
      <c r="F164" s="208" t="s">
        <v>5207</v>
      </c>
      <c r="G164" s="209" t="s">
        <v>2707</v>
      </c>
      <c r="H164" s="210">
        <v>4</v>
      </c>
      <c r="I164" s="4"/>
      <c r="J164" s="211">
        <f t="shared" si="20"/>
        <v>0</v>
      </c>
      <c r="K164" s="208" t="s">
        <v>3</v>
      </c>
      <c r="L164" s="100"/>
      <c r="M164" s="212" t="s">
        <v>3</v>
      </c>
      <c r="N164" s="163" t="s">
        <v>42</v>
      </c>
      <c r="P164" s="164">
        <f t="shared" si="21"/>
        <v>0</v>
      </c>
      <c r="Q164" s="164">
        <v>0</v>
      </c>
      <c r="R164" s="164">
        <f t="shared" si="22"/>
        <v>0</v>
      </c>
      <c r="S164" s="164">
        <v>0</v>
      </c>
      <c r="T164" s="165">
        <f t="shared" si="23"/>
        <v>0</v>
      </c>
      <c r="AR164" s="166" t="s">
        <v>288</v>
      </c>
      <c r="AT164" s="166" t="s">
        <v>178</v>
      </c>
      <c r="AU164" s="166" t="s">
        <v>79</v>
      </c>
      <c r="AY164" s="92" t="s">
        <v>176</v>
      </c>
      <c r="BE164" s="167">
        <f t="shared" si="24"/>
        <v>0</v>
      </c>
      <c r="BF164" s="167">
        <f t="shared" si="25"/>
        <v>0</v>
      </c>
      <c r="BG164" s="167">
        <f t="shared" si="26"/>
        <v>0</v>
      </c>
      <c r="BH164" s="167">
        <f t="shared" si="27"/>
        <v>0</v>
      </c>
      <c r="BI164" s="167">
        <f t="shared" si="28"/>
        <v>0</v>
      </c>
      <c r="BJ164" s="92" t="s">
        <v>15</v>
      </c>
      <c r="BK164" s="167">
        <f t="shared" si="29"/>
        <v>0</v>
      </c>
      <c r="BL164" s="92" t="s">
        <v>288</v>
      </c>
      <c r="BM164" s="166" t="s">
        <v>5208</v>
      </c>
    </row>
    <row r="165" spans="2:65" s="99" customFormat="1" ht="21.75" customHeight="1">
      <c r="B165" s="100"/>
      <c r="C165" s="206" t="s">
        <v>638</v>
      </c>
      <c r="D165" s="206" t="s">
        <v>178</v>
      </c>
      <c r="E165" s="207" t="s">
        <v>5209</v>
      </c>
      <c r="F165" s="208" t="s">
        <v>5210</v>
      </c>
      <c r="G165" s="209" t="s">
        <v>269</v>
      </c>
      <c r="H165" s="210">
        <v>2588</v>
      </c>
      <c r="I165" s="4"/>
      <c r="J165" s="211">
        <f t="shared" si="20"/>
        <v>0</v>
      </c>
      <c r="K165" s="208" t="s">
        <v>3</v>
      </c>
      <c r="L165" s="100"/>
      <c r="M165" s="212" t="s">
        <v>3</v>
      </c>
      <c r="N165" s="163" t="s">
        <v>42</v>
      </c>
      <c r="P165" s="164">
        <f t="shared" si="21"/>
        <v>0</v>
      </c>
      <c r="Q165" s="164">
        <v>0</v>
      </c>
      <c r="R165" s="164">
        <f t="shared" si="22"/>
        <v>0</v>
      </c>
      <c r="S165" s="164">
        <v>0</v>
      </c>
      <c r="T165" s="165">
        <f t="shared" si="23"/>
        <v>0</v>
      </c>
      <c r="AR165" s="166" t="s">
        <v>288</v>
      </c>
      <c r="AT165" s="166" t="s">
        <v>178</v>
      </c>
      <c r="AU165" s="166" t="s">
        <v>79</v>
      </c>
      <c r="AY165" s="92" t="s">
        <v>176</v>
      </c>
      <c r="BE165" s="167">
        <f t="shared" si="24"/>
        <v>0</v>
      </c>
      <c r="BF165" s="167">
        <f t="shared" si="25"/>
        <v>0</v>
      </c>
      <c r="BG165" s="167">
        <f t="shared" si="26"/>
        <v>0</v>
      </c>
      <c r="BH165" s="167">
        <f t="shared" si="27"/>
        <v>0</v>
      </c>
      <c r="BI165" s="167">
        <f t="shared" si="28"/>
        <v>0</v>
      </c>
      <c r="BJ165" s="92" t="s">
        <v>15</v>
      </c>
      <c r="BK165" s="167">
        <f t="shared" si="29"/>
        <v>0</v>
      </c>
      <c r="BL165" s="92" t="s">
        <v>288</v>
      </c>
      <c r="BM165" s="166" t="s">
        <v>5211</v>
      </c>
    </row>
    <row r="166" spans="2:65" s="99" customFormat="1" ht="38.65" customHeight="1">
      <c r="B166" s="100"/>
      <c r="C166" s="206" t="s">
        <v>644</v>
      </c>
      <c r="D166" s="206" t="s">
        <v>178</v>
      </c>
      <c r="E166" s="207" t="s">
        <v>5212</v>
      </c>
      <c r="F166" s="208" t="s">
        <v>5213</v>
      </c>
      <c r="G166" s="209" t="s">
        <v>269</v>
      </c>
      <c r="H166" s="210">
        <v>207</v>
      </c>
      <c r="I166" s="4"/>
      <c r="J166" s="211">
        <f t="shared" si="20"/>
        <v>0</v>
      </c>
      <c r="K166" s="208" t="s">
        <v>3</v>
      </c>
      <c r="L166" s="100"/>
      <c r="M166" s="212" t="s">
        <v>3</v>
      </c>
      <c r="N166" s="163" t="s">
        <v>42</v>
      </c>
      <c r="P166" s="164">
        <f t="shared" si="21"/>
        <v>0</v>
      </c>
      <c r="Q166" s="164">
        <v>0</v>
      </c>
      <c r="R166" s="164">
        <f t="shared" si="22"/>
        <v>0</v>
      </c>
      <c r="S166" s="164">
        <v>0</v>
      </c>
      <c r="T166" s="165">
        <f t="shared" si="23"/>
        <v>0</v>
      </c>
      <c r="AR166" s="166" t="s">
        <v>288</v>
      </c>
      <c r="AT166" s="166" t="s">
        <v>178</v>
      </c>
      <c r="AU166" s="166" t="s">
        <v>79</v>
      </c>
      <c r="AY166" s="92" t="s">
        <v>176</v>
      </c>
      <c r="BE166" s="167">
        <f t="shared" si="24"/>
        <v>0</v>
      </c>
      <c r="BF166" s="167">
        <f t="shared" si="25"/>
        <v>0</v>
      </c>
      <c r="BG166" s="167">
        <f t="shared" si="26"/>
        <v>0</v>
      </c>
      <c r="BH166" s="167">
        <f t="shared" si="27"/>
        <v>0</v>
      </c>
      <c r="BI166" s="167">
        <f t="shared" si="28"/>
        <v>0</v>
      </c>
      <c r="BJ166" s="92" t="s">
        <v>15</v>
      </c>
      <c r="BK166" s="167">
        <f t="shared" si="29"/>
        <v>0</v>
      </c>
      <c r="BL166" s="92" t="s">
        <v>288</v>
      </c>
      <c r="BM166" s="166" t="s">
        <v>5214</v>
      </c>
    </row>
    <row r="167" spans="2:65" s="99" customFormat="1" ht="38.65" customHeight="1">
      <c r="B167" s="100"/>
      <c r="C167" s="206" t="s">
        <v>649</v>
      </c>
      <c r="D167" s="206" t="s">
        <v>178</v>
      </c>
      <c r="E167" s="207" t="s">
        <v>5215</v>
      </c>
      <c r="F167" s="208" t="s">
        <v>5216</v>
      </c>
      <c r="G167" s="209" t="s">
        <v>2707</v>
      </c>
      <c r="H167" s="210">
        <v>46</v>
      </c>
      <c r="I167" s="4"/>
      <c r="J167" s="211">
        <f t="shared" si="20"/>
        <v>0</v>
      </c>
      <c r="K167" s="208" t="s">
        <v>3</v>
      </c>
      <c r="L167" s="100"/>
      <c r="M167" s="212" t="s">
        <v>3</v>
      </c>
      <c r="N167" s="163" t="s">
        <v>42</v>
      </c>
      <c r="P167" s="164">
        <f t="shared" si="21"/>
        <v>0</v>
      </c>
      <c r="Q167" s="164">
        <v>0</v>
      </c>
      <c r="R167" s="164">
        <f t="shared" si="22"/>
        <v>0</v>
      </c>
      <c r="S167" s="164">
        <v>0</v>
      </c>
      <c r="T167" s="165">
        <f t="shared" si="23"/>
        <v>0</v>
      </c>
      <c r="AR167" s="166" t="s">
        <v>288</v>
      </c>
      <c r="AT167" s="166" t="s">
        <v>178</v>
      </c>
      <c r="AU167" s="166" t="s">
        <v>79</v>
      </c>
      <c r="AY167" s="92" t="s">
        <v>176</v>
      </c>
      <c r="BE167" s="167">
        <f t="shared" si="24"/>
        <v>0</v>
      </c>
      <c r="BF167" s="167">
        <f t="shared" si="25"/>
        <v>0</v>
      </c>
      <c r="BG167" s="167">
        <f t="shared" si="26"/>
        <v>0</v>
      </c>
      <c r="BH167" s="167">
        <f t="shared" si="27"/>
        <v>0</v>
      </c>
      <c r="BI167" s="167">
        <f t="shared" si="28"/>
        <v>0</v>
      </c>
      <c r="BJ167" s="92" t="s">
        <v>15</v>
      </c>
      <c r="BK167" s="167">
        <f t="shared" si="29"/>
        <v>0</v>
      </c>
      <c r="BL167" s="92" t="s">
        <v>288</v>
      </c>
      <c r="BM167" s="166" t="s">
        <v>5217</v>
      </c>
    </row>
    <row r="168" spans="2:65" s="99" customFormat="1" ht="52.15" customHeight="1">
      <c r="B168" s="100"/>
      <c r="C168" s="206" t="s">
        <v>655</v>
      </c>
      <c r="D168" s="206" t="s">
        <v>178</v>
      </c>
      <c r="E168" s="207" t="s">
        <v>5218</v>
      </c>
      <c r="F168" s="208" t="s">
        <v>5219</v>
      </c>
      <c r="G168" s="209" t="s">
        <v>181</v>
      </c>
      <c r="H168" s="210">
        <v>535</v>
      </c>
      <c r="I168" s="4"/>
      <c r="J168" s="211">
        <f t="shared" si="20"/>
        <v>0</v>
      </c>
      <c r="K168" s="208" t="s">
        <v>3</v>
      </c>
      <c r="L168" s="100"/>
      <c r="M168" s="212" t="s">
        <v>3</v>
      </c>
      <c r="N168" s="163" t="s">
        <v>42</v>
      </c>
      <c r="P168" s="164">
        <f t="shared" si="21"/>
        <v>0</v>
      </c>
      <c r="Q168" s="164">
        <v>0</v>
      </c>
      <c r="R168" s="164">
        <f t="shared" si="22"/>
        <v>0</v>
      </c>
      <c r="S168" s="164">
        <v>0</v>
      </c>
      <c r="T168" s="165">
        <f t="shared" si="23"/>
        <v>0</v>
      </c>
      <c r="AR168" s="166" t="s">
        <v>288</v>
      </c>
      <c r="AT168" s="166" t="s">
        <v>178</v>
      </c>
      <c r="AU168" s="166" t="s">
        <v>79</v>
      </c>
      <c r="AY168" s="92" t="s">
        <v>176</v>
      </c>
      <c r="BE168" s="167">
        <f t="shared" si="24"/>
        <v>0</v>
      </c>
      <c r="BF168" s="167">
        <f t="shared" si="25"/>
        <v>0</v>
      </c>
      <c r="BG168" s="167">
        <f t="shared" si="26"/>
        <v>0</v>
      </c>
      <c r="BH168" s="167">
        <f t="shared" si="27"/>
        <v>0</v>
      </c>
      <c r="BI168" s="167">
        <f t="shared" si="28"/>
        <v>0</v>
      </c>
      <c r="BJ168" s="92" t="s">
        <v>15</v>
      </c>
      <c r="BK168" s="167">
        <f t="shared" si="29"/>
        <v>0</v>
      </c>
      <c r="BL168" s="92" t="s">
        <v>288</v>
      </c>
      <c r="BM168" s="166" t="s">
        <v>5220</v>
      </c>
    </row>
    <row r="169" spans="2:65" s="99" customFormat="1" ht="52.15" customHeight="1">
      <c r="B169" s="100"/>
      <c r="C169" s="206" t="s">
        <v>664</v>
      </c>
      <c r="D169" s="206" t="s">
        <v>178</v>
      </c>
      <c r="E169" s="207" t="s">
        <v>5221</v>
      </c>
      <c r="F169" s="208" t="s">
        <v>5222</v>
      </c>
      <c r="G169" s="209" t="s">
        <v>269</v>
      </c>
      <c r="H169" s="210">
        <v>673</v>
      </c>
      <c r="I169" s="4"/>
      <c r="J169" s="211">
        <f t="shared" si="20"/>
        <v>0</v>
      </c>
      <c r="K169" s="208" t="s">
        <v>3</v>
      </c>
      <c r="L169" s="100"/>
      <c r="M169" s="212" t="s">
        <v>3</v>
      </c>
      <c r="N169" s="163" t="s">
        <v>42</v>
      </c>
      <c r="P169" s="164">
        <f t="shared" si="21"/>
        <v>0</v>
      </c>
      <c r="Q169" s="164">
        <v>0</v>
      </c>
      <c r="R169" s="164">
        <f t="shared" si="22"/>
        <v>0</v>
      </c>
      <c r="S169" s="164">
        <v>0</v>
      </c>
      <c r="T169" s="165">
        <f t="shared" si="23"/>
        <v>0</v>
      </c>
      <c r="AR169" s="166" t="s">
        <v>288</v>
      </c>
      <c r="AT169" s="166" t="s">
        <v>178</v>
      </c>
      <c r="AU169" s="166" t="s">
        <v>79</v>
      </c>
      <c r="AY169" s="92" t="s">
        <v>176</v>
      </c>
      <c r="BE169" s="167">
        <f t="shared" si="24"/>
        <v>0</v>
      </c>
      <c r="BF169" s="167">
        <f t="shared" si="25"/>
        <v>0</v>
      </c>
      <c r="BG169" s="167">
        <f t="shared" si="26"/>
        <v>0</v>
      </c>
      <c r="BH169" s="167">
        <f t="shared" si="27"/>
        <v>0</v>
      </c>
      <c r="BI169" s="167">
        <f t="shared" si="28"/>
        <v>0</v>
      </c>
      <c r="BJ169" s="92" t="s">
        <v>15</v>
      </c>
      <c r="BK169" s="167">
        <f t="shared" si="29"/>
        <v>0</v>
      </c>
      <c r="BL169" s="92" t="s">
        <v>288</v>
      </c>
      <c r="BM169" s="166" t="s">
        <v>5223</v>
      </c>
    </row>
    <row r="170" spans="2:65" s="99" customFormat="1" ht="52.15" customHeight="1">
      <c r="B170" s="100"/>
      <c r="C170" s="206" t="s">
        <v>675</v>
      </c>
      <c r="D170" s="206" t="s">
        <v>178</v>
      </c>
      <c r="E170" s="207" t="s">
        <v>5224</v>
      </c>
      <c r="F170" s="208" t="s">
        <v>5225</v>
      </c>
      <c r="G170" s="209" t="s">
        <v>269</v>
      </c>
      <c r="H170" s="210">
        <v>45</v>
      </c>
      <c r="I170" s="4"/>
      <c r="J170" s="211">
        <f t="shared" si="20"/>
        <v>0</v>
      </c>
      <c r="K170" s="208" t="s">
        <v>3</v>
      </c>
      <c r="L170" s="100"/>
      <c r="M170" s="212" t="s">
        <v>3</v>
      </c>
      <c r="N170" s="163" t="s">
        <v>42</v>
      </c>
      <c r="P170" s="164">
        <f t="shared" si="21"/>
        <v>0</v>
      </c>
      <c r="Q170" s="164">
        <v>0</v>
      </c>
      <c r="R170" s="164">
        <f t="shared" si="22"/>
        <v>0</v>
      </c>
      <c r="S170" s="164">
        <v>0</v>
      </c>
      <c r="T170" s="165">
        <f t="shared" si="23"/>
        <v>0</v>
      </c>
      <c r="AR170" s="166" t="s">
        <v>288</v>
      </c>
      <c r="AT170" s="166" t="s">
        <v>178</v>
      </c>
      <c r="AU170" s="166" t="s">
        <v>79</v>
      </c>
      <c r="AY170" s="92" t="s">
        <v>176</v>
      </c>
      <c r="BE170" s="167">
        <f t="shared" si="24"/>
        <v>0</v>
      </c>
      <c r="BF170" s="167">
        <f t="shared" si="25"/>
        <v>0</v>
      </c>
      <c r="BG170" s="167">
        <f t="shared" si="26"/>
        <v>0</v>
      </c>
      <c r="BH170" s="167">
        <f t="shared" si="27"/>
        <v>0</v>
      </c>
      <c r="BI170" s="167">
        <f t="shared" si="28"/>
        <v>0</v>
      </c>
      <c r="BJ170" s="92" t="s">
        <v>15</v>
      </c>
      <c r="BK170" s="167">
        <f t="shared" si="29"/>
        <v>0</v>
      </c>
      <c r="BL170" s="92" t="s">
        <v>288</v>
      </c>
      <c r="BM170" s="166" t="s">
        <v>5226</v>
      </c>
    </row>
    <row r="171" spans="2:65" s="99" customFormat="1" ht="16.5" customHeight="1">
      <c r="B171" s="100"/>
      <c r="C171" s="206" t="s">
        <v>680</v>
      </c>
      <c r="D171" s="206" t="s">
        <v>178</v>
      </c>
      <c r="E171" s="207" t="s">
        <v>5227</v>
      </c>
      <c r="F171" s="208" t="s">
        <v>5228</v>
      </c>
      <c r="G171" s="209" t="s">
        <v>5229</v>
      </c>
      <c r="H171" s="210">
        <v>1</v>
      </c>
      <c r="I171" s="4"/>
      <c r="J171" s="211">
        <f t="shared" si="20"/>
        <v>0</v>
      </c>
      <c r="K171" s="208" t="s">
        <v>3</v>
      </c>
      <c r="L171" s="100"/>
      <c r="M171" s="212" t="s">
        <v>3</v>
      </c>
      <c r="N171" s="163" t="s">
        <v>42</v>
      </c>
      <c r="P171" s="164">
        <f t="shared" si="21"/>
        <v>0</v>
      </c>
      <c r="Q171" s="164">
        <v>0</v>
      </c>
      <c r="R171" s="164">
        <f t="shared" si="22"/>
        <v>0</v>
      </c>
      <c r="S171" s="164">
        <v>0</v>
      </c>
      <c r="T171" s="165">
        <f t="shared" si="23"/>
        <v>0</v>
      </c>
      <c r="AR171" s="166" t="s">
        <v>288</v>
      </c>
      <c r="AT171" s="166" t="s">
        <v>178</v>
      </c>
      <c r="AU171" s="166" t="s">
        <v>79</v>
      </c>
      <c r="AY171" s="92" t="s">
        <v>176</v>
      </c>
      <c r="BE171" s="167">
        <f t="shared" si="24"/>
        <v>0</v>
      </c>
      <c r="BF171" s="167">
        <f t="shared" si="25"/>
        <v>0</v>
      </c>
      <c r="BG171" s="167">
        <f t="shared" si="26"/>
        <v>0</v>
      </c>
      <c r="BH171" s="167">
        <f t="shared" si="27"/>
        <v>0</v>
      </c>
      <c r="BI171" s="167">
        <f t="shared" si="28"/>
        <v>0</v>
      </c>
      <c r="BJ171" s="92" t="s">
        <v>15</v>
      </c>
      <c r="BK171" s="167">
        <f t="shared" si="29"/>
        <v>0</v>
      </c>
      <c r="BL171" s="92" t="s">
        <v>288</v>
      </c>
      <c r="BM171" s="166" t="s">
        <v>5230</v>
      </c>
    </row>
    <row r="172" spans="2:63" s="151" customFormat="1" ht="22.9" customHeight="1">
      <c r="B172" s="152"/>
      <c r="D172" s="153" t="s">
        <v>70</v>
      </c>
      <c r="E172" s="161" t="s">
        <v>3347</v>
      </c>
      <c r="F172" s="161" t="s">
        <v>5231</v>
      </c>
      <c r="I172" s="3"/>
      <c r="J172" s="162">
        <f>BK172</f>
        <v>0</v>
      </c>
      <c r="L172" s="152"/>
      <c r="M172" s="156"/>
      <c r="P172" s="157">
        <f>SUM(P173:P179)</f>
        <v>0</v>
      </c>
      <c r="R172" s="157">
        <f>SUM(R173:R179)</f>
        <v>0</v>
      </c>
      <c r="T172" s="158">
        <f>SUM(T173:T179)</f>
        <v>0</v>
      </c>
      <c r="AR172" s="153" t="s">
        <v>79</v>
      </c>
      <c r="AT172" s="159" t="s">
        <v>70</v>
      </c>
      <c r="AU172" s="159" t="s">
        <v>15</v>
      </c>
      <c r="AY172" s="153" t="s">
        <v>176</v>
      </c>
      <c r="BK172" s="160">
        <f>SUM(BK173:BK179)</f>
        <v>0</v>
      </c>
    </row>
    <row r="173" spans="2:65" s="99" customFormat="1" ht="37.9" customHeight="1">
      <c r="B173" s="100"/>
      <c r="C173" s="206" t="s">
        <v>688</v>
      </c>
      <c r="D173" s="206" t="s">
        <v>178</v>
      </c>
      <c r="E173" s="207" t="s">
        <v>5232</v>
      </c>
      <c r="F173" s="208" t="s">
        <v>5233</v>
      </c>
      <c r="G173" s="209" t="s">
        <v>269</v>
      </c>
      <c r="H173" s="210">
        <v>52</v>
      </c>
      <c r="I173" s="4"/>
      <c r="J173" s="211">
        <f aca="true" t="shared" si="30" ref="J173:J179">ROUND(I173*H173,2)</f>
        <v>0</v>
      </c>
      <c r="K173" s="208" t="s">
        <v>3</v>
      </c>
      <c r="L173" s="100"/>
      <c r="M173" s="212" t="s">
        <v>3</v>
      </c>
      <c r="N173" s="163" t="s">
        <v>42</v>
      </c>
      <c r="P173" s="164">
        <f aca="true" t="shared" si="31" ref="P173:P179">O173*H173</f>
        <v>0</v>
      </c>
      <c r="Q173" s="164">
        <v>0</v>
      </c>
      <c r="R173" s="164">
        <f aca="true" t="shared" si="32" ref="R173:R179">Q173*H173</f>
        <v>0</v>
      </c>
      <c r="S173" s="164">
        <v>0</v>
      </c>
      <c r="T173" s="165">
        <f aca="true" t="shared" si="33" ref="T173:T179">S173*H173</f>
        <v>0</v>
      </c>
      <c r="AR173" s="166" t="s">
        <v>288</v>
      </c>
      <c r="AT173" s="166" t="s">
        <v>178</v>
      </c>
      <c r="AU173" s="166" t="s">
        <v>79</v>
      </c>
      <c r="AY173" s="92" t="s">
        <v>176</v>
      </c>
      <c r="BE173" s="167">
        <f aca="true" t="shared" si="34" ref="BE173:BE179">IF(N173="základní",J173,0)</f>
        <v>0</v>
      </c>
      <c r="BF173" s="167">
        <f aca="true" t="shared" si="35" ref="BF173:BF179">IF(N173="snížená",J173,0)</f>
        <v>0</v>
      </c>
      <c r="BG173" s="167">
        <f aca="true" t="shared" si="36" ref="BG173:BG179">IF(N173="zákl. přenesená",J173,0)</f>
        <v>0</v>
      </c>
      <c r="BH173" s="167">
        <f aca="true" t="shared" si="37" ref="BH173:BH179">IF(N173="sníž. přenesená",J173,0)</f>
        <v>0</v>
      </c>
      <c r="BI173" s="167">
        <f aca="true" t="shared" si="38" ref="BI173:BI179">IF(N173="nulová",J173,0)</f>
        <v>0</v>
      </c>
      <c r="BJ173" s="92" t="s">
        <v>15</v>
      </c>
      <c r="BK173" s="167">
        <f aca="true" t="shared" si="39" ref="BK173:BK179">ROUND(I173*H173,2)</f>
        <v>0</v>
      </c>
      <c r="BL173" s="92" t="s">
        <v>288</v>
      </c>
      <c r="BM173" s="166" t="s">
        <v>5234</v>
      </c>
    </row>
    <row r="174" spans="2:65" s="99" customFormat="1" ht="37.9" customHeight="1">
      <c r="B174" s="100"/>
      <c r="C174" s="206" t="s">
        <v>693</v>
      </c>
      <c r="D174" s="206" t="s">
        <v>178</v>
      </c>
      <c r="E174" s="207" t="s">
        <v>5235</v>
      </c>
      <c r="F174" s="208" t="s">
        <v>5236</v>
      </c>
      <c r="G174" s="209" t="s">
        <v>269</v>
      </c>
      <c r="H174" s="210">
        <v>20</v>
      </c>
      <c r="I174" s="4"/>
      <c r="J174" s="211">
        <f t="shared" si="30"/>
        <v>0</v>
      </c>
      <c r="K174" s="208" t="s">
        <v>3</v>
      </c>
      <c r="L174" s="100"/>
      <c r="M174" s="212" t="s">
        <v>3</v>
      </c>
      <c r="N174" s="163" t="s">
        <v>42</v>
      </c>
      <c r="P174" s="164">
        <f t="shared" si="31"/>
        <v>0</v>
      </c>
      <c r="Q174" s="164">
        <v>0</v>
      </c>
      <c r="R174" s="164">
        <f t="shared" si="32"/>
        <v>0</v>
      </c>
      <c r="S174" s="164">
        <v>0</v>
      </c>
      <c r="T174" s="165">
        <f t="shared" si="33"/>
        <v>0</v>
      </c>
      <c r="AR174" s="166" t="s">
        <v>288</v>
      </c>
      <c r="AT174" s="166" t="s">
        <v>178</v>
      </c>
      <c r="AU174" s="166" t="s">
        <v>79</v>
      </c>
      <c r="AY174" s="92" t="s">
        <v>176</v>
      </c>
      <c r="BE174" s="167">
        <f t="shared" si="34"/>
        <v>0</v>
      </c>
      <c r="BF174" s="167">
        <f t="shared" si="35"/>
        <v>0</v>
      </c>
      <c r="BG174" s="167">
        <f t="shared" si="36"/>
        <v>0</v>
      </c>
      <c r="BH174" s="167">
        <f t="shared" si="37"/>
        <v>0</v>
      </c>
      <c r="BI174" s="167">
        <f t="shared" si="38"/>
        <v>0</v>
      </c>
      <c r="BJ174" s="92" t="s">
        <v>15</v>
      </c>
      <c r="BK174" s="167">
        <f t="shared" si="39"/>
        <v>0</v>
      </c>
      <c r="BL174" s="92" t="s">
        <v>288</v>
      </c>
      <c r="BM174" s="166" t="s">
        <v>5237</v>
      </c>
    </row>
    <row r="175" spans="2:65" s="99" customFormat="1" ht="33" customHeight="1">
      <c r="B175" s="100"/>
      <c r="C175" s="206" t="s">
        <v>702</v>
      </c>
      <c r="D175" s="206" t="s">
        <v>178</v>
      </c>
      <c r="E175" s="207" t="s">
        <v>5238</v>
      </c>
      <c r="F175" s="208" t="s">
        <v>5239</v>
      </c>
      <c r="G175" s="209" t="s">
        <v>269</v>
      </c>
      <c r="H175" s="210">
        <v>25</v>
      </c>
      <c r="I175" s="4"/>
      <c r="J175" s="211">
        <f t="shared" si="30"/>
        <v>0</v>
      </c>
      <c r="K175" s="208" t="s">
        <v>3</v>
      </c>
      <c r="L175" s="100"/>
      <c r="M175" s="212" t="s">
        <v>3</v>
      </c>
      <c r="N175" s="163" t="s">
        <v>42</v>
      </c>
      <c r="P175" s="164">
        <f t="shared" si="31"/>
        <v>0</v>
      </c>
      <c r="Q175" s="164">
        <v>0</v>
      </c>
      <c r="R175" s="164">
        <f t="shared" si="32"/>
        <v>0</v>
      </c>
      <c r="S175" s="164">
        <v>0</v>
      </c>
      <c r="T175" s="165">
        <f t="shared" si="33"/>
        <v>0</v>
      </c>
      <c r="AR175" s="166" t="s">
        <v>288</v>
      </c>
      <c r="AT175" s="166" t="s">
        <v>178</v>
      </c>
      <c r="AU175" s="166" t="s">
        <v>79</v>
      </c>
      <c r="AY175" s="92" t="s">
        <v>176</v>
      </c>
      <c r="BE175" s="167">
        <f t="shared" si="34"/>
        <v>0</v>
      </c>
      <c r="BF175" s="167">
        <f t="shared" si="35"/>
        <v>0</v>
      </c>
      <c r="BG175" s="167">
        <f t="shared" si="36"/>
        <v>0</v>
      </c>
      <c r="BH175" s="167">
        <f t="shared" si="37"/>
        <v>0</v>
      </c>
      <c r="BI175" s="167">
        <f t="shared" si="38"/>
        <v>0</v>
      </c>
      <c r="BJ175" s="92" t="s">
        <v>15</v>
      </c>
      <c r="BK175" s="167">
        <f t="shared" si="39"/>
        <v>0</v>
      </c>
      <c r="BL175" s="92" t="s">
        <v>288</v>
      </c>
      <c r="BM175" s="166" t="s">
        <v>5240</v>
      </c>
    </row>
    <row r="176" spans="2:65" s="99" customFormat="1" ht="33" customHeight="1">
      <c r="B176" s="100"/>
      <c r="C176" s="206" t="s">
        <v>708</v>
      </c>
      <c r="D176" s="206" t="s">
        <v>178</v>
      </c>
      <c r="E176" s="207" t="s">
        <v>5241</v>
      </c>
      <c r="F176" s="208" t="s">
        <v>5242</v>
      </c>
      <c r="G176" s="209" t="s">
        <v>269</v>
      </c>
      <c r="H176" s="210">
        <v>25</v>
      </c>
      <c r="I176" s="4"/>
      <c r="J176" s="211">
        <f t="shared" si="30"/>
        <v>0</v>
      </c>
      <c r="K176" s="208" t="s">
        <v>3</v>
      </c>
      <c r="L176" s="100"/>
      <c r="M176" s="212" t="s">
        <v>3</v>
      </c>
      <c r="N176" s="163" t="s">
        <v>42</v>
      </c>
      <c r="P176" s="164">
        <f t="shared" si="31"/>
        <v>0</v>
      </c>
      <c r="Q176" s="164">
        <v>0</v>
      </c>
      <c r="R176" s="164">
        <f t="shared" si="32"/>
        <v>0</v>
      </c>
      <c r="S176" s="164">
        <v>0</v>
      </c>
      <c r="T176" s="165">
        <f t="shared" si="33"/>
        <v>0</v>
      </c>
      <c r="AR176" s="166" t="s">
        <v>288</v>
      </c>
      <c r="AT176" s="166" t="s">
        <v>178</v>
      </c>
      <c r="AU176" s="166" t="s">
        <v>79</v>
      </c>
      <c r="AY176" s="92" t="s">
        <v>176</v>
      </c>
      <c r="BE176" s="167">
        <f t="shared" si="34"/>
        <v>0</v>
      </c>
      <c r="BF176" s="167">
        <f t="shared" si="35"/>
        <v>0</v>
      </c>
      <c r="BG176" s="167">
        <f t="shared" si="36"/>
        <v>0</v>
      </c>
      <c r="BH176" s="167">
        <f t="shared" si="37"/>
        <v>0</v>
      </c>
      <c r="BI176" s="167">
        <f t="shared" si="38"/>
        <v>0</v>
      </c>
      <c r="BJ176" s="92" t="s">
        <v>15</v>
      </c>
      <c r="BK176" s="167">
        <f t="shared" si="39"/>
        <v>0</v>
      </c>
      <c r="BL176" s="92" t="s">
        <v>288</v>
      </c>
      <c r="BM176" s="166" t="s">
        <v>5243</v>
      </c>
    </row>
    <row r="177" spans="2:65" s="99" customFormat="1" ht="24.2" customHeight="1">
      <c r="B177" s="100"/>
      <c r="C177" s="206" t="s">
        <v>731</v>
      </c>
      <c r="D177" s="206" t="s">
        <v>178</v>
      </c>
      <c r="E177" s="207" t="s">
        <v>5244</v>
      </c>
      <c r="F177" s="208" t="s">
        <v>5245</v>
      </c>
      <c r="G177" s="209" t="s">
        <v>269</v>
      </c>
      <c r="H177" s="210">
        <v>132</v>
      </c>
      <c r="I177" s="4"/>
      <c r="J177" s="211">
        <f t="shared" si="30"/>
        <v>0</v>
      </c>
      <c r="K177" s="208" t="s">
        <v>3</v>
      </c>
      <c r="L177" s="100"/>
      <c r="M177" s="212" t="s">
        <v>3</v>
      </c>
      <c r="N177" s="163" t="s">
        <v>42</v>
      </c>
      <c r="P177" s="164">
        <f t="shared" si="31"/>
        <v>0</v>
      </c>
      <c r="Q177" s="164">
        <v>0</v>
      </c>
      <c r="R177" s="164">
        <f t="shared" si="32"/>
        <v>0</v>
      </c>
      <c r="S177" s="164">
        <v>0</v>
      </c>
      <c r="T177" s="165">
        <f t="shared" si="33"/>
        <v>0</v>
      </c>
      <c r="AR177" s="166" t="s">
        <v>288</v>
      </c>
      <c r="AT177" s="166" t="s">
        <v>178</v>
      </c>
      <c r="AU177" s="166" t="s">
        <v>79</v>
      </c>
      <c r="AY177" s="92" t="s">
        <v>176</v>
      </c>
      <c r="BE177" s="167">
        <f t="shared" si="34"/>
        <v>0</v>
      </c>
      <c r="BF177" s="167">
        <f t="shared" si="35"/>
        <v>0</v>
      </c>
      <c r="BG177" s="167">
        <f t="shared" si="36"/>
        <v>0</v>
      </c>
      <c r="BH177" s="167">
        <f t="shared" si="37"/>
        <v>0</v>
      </c>
      <c r="BI177" s="167">
        <f t="shared" si="38"/>
        <v>0</v>
      </c>
      <c r="BJ177" s="92" t="s">
        <v>15</v>
      </c>
      <c r="BK177" s="167">
        <f t="shared" si="39"/>
        <v>0</v>
      </c>
      <c r="BL177" s="92" t="s">
        <v>288</v>
      </c>
      <c r="BM177" s="166" t="s">
        <v>5246</v>
      </c>
    </row>
    <row r="178" spans="2:65" s="99" customFormat="1" ht="24.2" customHeight="1">
      <c r="B178" s="100"/>
      <c r="C178" s="206" t="s">
        <v>743</v>
      </c>
      <c r="D178" s="206" t="s">
        <v>178</v>
      </c>
      <c r="E178" s="207" t="s">
        <v>5247</v>
      </c>
      <c r="F178" s="208" t="s">
        <v>5248</v>
      </c>
      <c r="G178" s="209" t="s">
        <v>269</v>
      </c>
      <c r="H178" s="210">
        <v>94</v>
      </c>
      <c r="I178" s="4"/>
      <c r="J178" s="211">
        <f t="shared" si="30"/>
        <v>0</v>
      </c>
      <c r="K178" s="208" t="s">
        <v>3</v>
      </c>
      <c r="L178" s="100"/>
      <c r="M178" s="212" t="s">
        <v>3</v>
      </c>
      <c r="N178" s="163" t="s">
        <v>42</v>
      </c>
      <c r="P178" s="164">
        <f t="shared" si="31"/>
        <v>0</v>
      </c>
      <c r="Q178" s="164">
        <v>0</v>
      </c>
      <c r="R178" s="164">
        <f t="shared" si="32"/>
        <v>0</v>
      </c>
      <c r="S178" s="164">
        <v>0</v>
      </c>
      <c r="T178" s="165">
        <f t="shared" si="33"/>
        <v>0</v>
      </c>
      <c r="AR178" s="166" t="s">
        <v>288</v>
      </c>
      <c r="AT178" s="166" t="s">
        <v>178</v>
      </c>
      <c r="AU178" s="166" t="s">
        <v>79</v>
      </c>
      <c r="AY178" s="92" t="s">
        <v>176</v>
      </c>
      <c r="BE178" s="167">
        <f t="shared" si="34"/>
        <v>0</v>
      </c>
      <c r="BF178" s="167">
        <f t="shared" si="35"/>
        <v>0</v>
      </c>
      <c r="BG178" s="167">
        <f t="shared" si="36"/>
        <v>0</v>
      </c>
      <c r="BH178" s="167">
        <f t="shared" si="37"/>
        <v>0</v>
      </c>
      <c r="BI178" s="167">
        <f t="shared" si="38"/>
        <v>0</v>
      </c>
      <c r="BJ178" s="92" t="s">
        <v>15</v>
      </c>
      <c r="BK178" s="167">
        <f t="shared" si="39"/>
        <v>0</v>
      </c>
      <c r="BL178" s="92" t="s">
        <v>288</v>
      </c>
      <c r="BM178" s="166" t="s">
        <v>5249</v>
      </c>
    </row>
    <row r="179" spans="2:65" s="99" customFormat="1" ht="33" customHeight="1">
      <c r="B179" s="100"/>
      <c r="C179" s="206" t="s">
        <v>748</v>
      </c>
      <c r="D179" s="206" t="s">
        <v>178</v>
      </c>
      <c r="E179" s="207" t="s">
        <v>5250</v>
      </c>
      <c r="F179" s="208" t="s">
        <v>5251</v>
      </c>
      <c r="G179" s="209" t="s">
        <v>269</v>
      </c>
      <c r="H179" s="210">
        <v>32</v>
      </c>
      <c r="I179" s="4"/>
      <c r="J179" s="211">
        <f t="shared" si="30"/>
        <v>0</v>
      </c>
      <c r="K179" s="208" t="s">
        <v>3</v>
      </c>
      <c r="L179" s="100"/>
      <c r="M179" s="212" t="s">
        <v>3</v>
      </c>
      <c r="N179" s="163" t="s">
        <v>42</v>
      </c>
      <c r="P179" s="164">
        <f t="shared" si="31"/>
        <v>0</v>
      </c>
      <c r="Q179" s="164">
        <v>0</v>
      </c>
      <c r="R179" s="164">
        <f t="shared" si="32"/>
        <v>0</v>
      </c>
      <c r="S179" s="164">
        <v>0</v>
      </c>
      <c r="T179" s="165">
        <f t="shared" si="33"/>
        <v>0</v>
      </c>
      <c r="AR179" s="166" t="s">
        <v>288</v>
      </c>
      <c r="AT179" s="166" t="s">
        <v>178</v>
      </c>
      <c r="AU179" s="166" t="s">
        <v>79</v>
      </c>
      <c r="AY179" s="92" t="s">
        <v>176</v>
      </c>
      <c r="BE179" s="167">
        <f t="shared" si="34"/>
        <v>0</v>
      </c>
      <c r="BF179" s="167">
        <f t="shared" si="35"/>
        <v>0</v>
      </c>
      <c r="BG179" s="167">
        <f t="shared" si="36"/>
        <v>0</v>
      </c>
      <c r="BH179" s="167">
        <f t="shared" si="37"/>
        <v>0</v>
      </c>
      <c r="BI179" s="167">
        <f t="shared" si="38"/>
        <v>0</v>
      </c>
      <c r="BJ179" s="92" t="s">
        <v>15</v>
      </c>
      <c r="BK179" s="167">
        <f t="shared" si="39"/>
        <v>0</v>
      </c>
      <c r="BL179" s="92" t="s">
        <v>288</v>
      </c>
      <c r="BM179" s="166" t="s">
        <v>5252</v>
      </c>
    </row>
    <row r="180" spans="2:63" s="151" customFormat="1" ht="22.9" customHeight="1">
      <c r="B180" s="152"/>
      <c r="D180" s="153" t="s">
        <v>70</v>
      </c>
      <c r="E180" s="161" t="s">
        <v>3401</v>
      </c>
      <c r="F180" s="161" t="s">
        <v>5253</v>
      </c>
      <c r="I180" s="3"/>
      <c r="J180" s="162">
        <f>BK180</f>
        <v>0</v>
      </c>
      <c r="L180" s="152"/>
      <c r="M180" s="156"/>
      <c r="P180" s="157">
        <f>SUM(P181:P188)</f>
        <v>0</v>
      </c>
      <c r="R180" s="157">
        <f>SUM(R181:R188)</f>
        <v>0</v>
      </c>
      <c r="T180" s="158">
        <f>SUM(T181:T188)</f>
        <v>0</v>
      </c>
      <c r="AR180" s="153" t="s">
        <v>79</v>
      </c>
      <c r="AT180" s="159" t="s">
        <v>70</v>
      </c>
      <c r="AU180" s="159" t="s">
        <v>15</v>
      </c>
      <c r="AY180" s="153" t="s">
        <v>176</v>
      </c>
      <c r="BK180" s="160">
        <f>SUM(BK181:BK188)</f>
        <v>0</v>
      </c>
    </row>
    <row r="181" spans="2:65" s="99" customFormat="1" ht="16.5" customHeight="1">
      <c r="B181" s="100"/>
      <c r="C181" s="206" t="s">
        <v>757</v>
      </c>
      <c r="D181" s="206" t="s">
        <v>178</v>
      </c>
      <c r="E181" s="207" t="s">
        <v>5254</v>
      </c>
      <c r="F181" s="208" t="s">
        <v>5255</v>
      </c>
      <c r="G181" s="209" t="s">
        <v>5229</v>
      </c>
      <c r="H181" s="210">
        <v>1</v>
      </c>
      <c r="I181" s="4"/>
      <c r="J181" s="211">
        <f aca="true" t="shared" si="40" ref="J181:J188">ROUND(I181*H181,2)</f>
        <v>0</v>
      </c>
      <c r="K181" s="208" t="s">
        <v>3</v>
      </c>
      <c r="L181" s="100"/>
      <c r="M181" s="212" t="s">
        <v>3</v>
      </c>
      <c r="N181" s="163" t="s">
        <v>42</v>
      </c>
      <c r="P181" s="164">
        <f aca="true" t="shared" si="41" ref="P181:P188">O181*H181</f>
        <v>0</v>
      </c>
      <c r="Q181" s="164">
        <v>0</v>
      </c>
      <c r="R181" s="164">
        <f aca="true" t="shared" si="42" ref="R181:R188">Q181*H181</f>
        <v>0</v>
      </c>
      <c r="S181" s="164">
        <v>0</v>
      </c>
      <c r="T181" s="165">
        <f aca="true" t="shared" si="43" ref="T181:T188">S181*H181</f>
        <v>0</v>
      </c>
      <c r="AR181" s="166" t="s">
        <v>288</v>
      </c>
      <c r="AT181" s="166" t="s">
        <v>178</v>
      </c>
      <c r="AU181" s="166" t="s">
        <v>79</v>
      </c>
      <c r="AY181" s="92" t="s">
        <v>176</v>
      </c>
      <c r="BE181" s="167">
        <f aca="true" t="shared" si="44" ref="BE181:BE188">IF(N181="základní",J181,0)</f>
        <v>0</v>
      </c>
      <c r="BF181" s="167">
        <f aca="true" t="shared" si="45" ref="BF181:BF188">IF(N181="snížená",J181,0)</f>
        <v>0</v>
      </c>
      <c r="BG181" s="167">
        <f aca="true" t="shared" si="46" ref="BG181:BG188">IF(N181="zákl. přenesená",J181,0)</f>
        <v>0</v>
      </c>
      <c r="BH181" s="167">
        <f aca="true" t="shared" si="47" ref="BH181:BH188">IF(N181="sníž. přenesená",J181,0)</f>
        <v>0</v>
      </c>
      <c r="BI181" s="167">
        <f aca="true" t="shared" si="48" ref="BI181:BI188">IF(N181="nulová",J181,0)</f>
        <v>0</v>
      </c>
      <c r="BJ181" s="92" t="s">
        <v>15</v>
      </c>
      <c r="BK181" s="167">
        <f aca="true" t="shared" si="49" ref="BK181:BK188">ROUND(I181*H181,2)</f>
        <v>0</v>
      </c>
      <c r="BL181" s="92" t="s">
        <v>288</v>
      </c>
      <c r="BM181" s="166" t="s">
        <v>5256</v>
      </c>
    </row>
    <row r="182" spans="2:65" s="99" customFormat="1" ht="21.75" customHeight="1">
      <c r="B182" s="100"/>
      <c r="C182" s="206" t="s">
        <v>798</v>
      </c>
      <c r="D182" s="206" t="s">
        <v>178</v>
      </c>
      <c r="E182" s="207" t="s">
        <v>5257</v>
      </c>
      <c r="F182" s="208" t="s">
        <v>5258</v>
      </c>
      <c r="G182" s="209" t="s">
        <v>5229</v>
      </c>
      <c r="H182" s="210">
        <v>1</v>
      </c>
      <c r="I182" s="4"/>
      <c r="J182" s="211">
        <f t="shared" si="40"/>
        <v>0</v>
      </c>
      <c r="K182" s="208" t="s">
        <v>3</v>
      </c>
      <c r="L182" s="100"/>
      <c r="M182" s="212" t="s">
        <v>3</v>
      </c>
      <c r="N182" s="163" t="s">
        <v>42</v>
      </c>
      <c r="P182" s="164">
        <f t="shared" si="41"/>
        <v>0</v>
      </c>
      <c r="Q182" s="164">
        <v>0</v>
      </c>
      <c r="R182" s="164">
        <f t="shared" si="42"/>
        <v>0</v>
      </c>
      <c r="S182" s="164">
        <v>0</v>
      </c>
      <c r="T182" s="165">
        <f t="shared" si="43"/>
        <v>0</v>
      </c>
      <c r="AR182" s="166" t="s">
        <v>288</v>
      </c>
      <c r="AT182" s="166" t="s">
        <v>178</v>
      </c>
      <c r="AU182" s="166" t="s">
        <v>79</v>
      </c>
      <c r="AY182" s="92" t="s">
        <v>176</v>
      </c>
      <c r="BE182" s="167">
        <f t="shared" si="44"/>
        <v>0</v>
      </c>
      <c r="BF182" s="167">
        <f t="shared" si="45"/>
        <v>0</v>
      </c>
      <c r="BG182" s="167">
        <f t="shared" si="46"/>
        <v>0</v>
      </c>
      <c r="BH182" s="167">
        <f t="shared" si="47"/>
        <v>0</v>
      </c>
      <c r="BI182" s="167">
        <f t="shared" si="48"/>
        <v>0</v>
      </c>
      <c r="BJ182" s="92" t="s">
        <v>15</v>
      </c>
      <c r="BK182" s="167">
        <f t="shared" si="49"/>
        <v>0</v>
      </c>
      <c r="BL182" s="92" t="s">
        <v>288</v>
      </c>
      <c r="BM182" s="166" t="s">
        <v>5259</v>
      </c>
    </row>
    <row r="183" spans="2:65" s="99" customFormat="1" ht="56.25" customHeight="1">
      <c r="B183" s="100"/>
      <c r="C183" s="206" t="s">
        <v>805</v>
      </c>
      <c r="D183" s="206" t="s">
        <v>178</v>
      </c>
      <c r="E183" s="207" t="s">
        <v>5260</v>
      </c>
      <c r="F183" s="208" t="s">
        <v>5261</v>
      </c>
      <c r="G183" s="209" t="s">
        <v>269</v>
      </c>
      <c r="H183" s="210">
        <v>20</v>
      </c>
      <c r="I183" s="4"/>
      <c r="J183" s="211">
        <f t="shared" si="40"/>
        <v>0</v>
      </c>
      <c r="K183" s="208" t="s">
        <v>3</v>
      </c>
      <c r="L183" s="100"/>
      <c r="M183" s="212" t="s">
        <v>3</v>
      </c>
      <c r="N183" s="163" t="s">
        <v>42</v>
      </c>
      <c r="P183" s="164">
        <f t="shared" si="41"/>
        <v>0</v>
      </c>
      <c r="Q183" s="164">
        <v>0</v>
      </c>
      <c r="R183" s="164">
        <f t="shared" si="42"/>
        <v>0</v>
      </c>
      <c r="S183" s="164">
        <v>0</v>
      </c>
      <c r="T183" s="165">
        <f t="shared" si="43"/>
        <v>0</v>
      </c>
      <c r="AR183" s="166" t="s">
        <v>288</v>
      </c>
      <c r="AT183" s="166" t="s">
        <v>178</v>
      </c>
      <c r="AU183" s="166" t="s">
        <v>79</v>
      </c>
      <c r="AY183" s="92" t="s">
        <v>176</v>
      </c>
      <c r="BE183" s="167">
        <f t="shared" si="44"/>
        <v>0</v>
      </c>
      <c r="BF183" s="167">
        <f t="shared" si="45"/>
        <v>0</v>
      </c>
      <c r="BG183" s="167">
        <f t="shared" si="46"/>
        <v>0</v>
      </c>
      <c r="BH183" s="167">
        <f t="shared" si="47"/>
        <v>0</v>
      </c>
      <c r="BI183" s="167">
        <f t="shared" si="48"/>
        <v>0</v>
      </c>
      <c r="BJ183" s="92" t="s">
        <v>15</v>
      </c>
      <c r="BK183" s="167">
        <f t="shared" si="49"/>
        <v>0</v>
      </c>
      <c r="BL183" s="92" t="s">
        <v>288</v>
      </c>
      <c r="BM183" s="166" t="s">
        <v>5262</v>
      </c>
    </row>
    <row r="184" spans="2:65" s="99" customFormat="1" ht="56.25" customHeight="1">
      <c r="B184" s="100"/>
      <c r="C184" s="206" t="s">
        <v>816</v>
      </c>
      <c r="D184" s="206" t="s">
        <v>178</v>
      </c>
      <c r="E184" s="207" t="s">
        <v>5263</v>
      </c>
      <c r="F184" s="208" t="s">
        <v>5264</v>
      </c>
      <c r="G184" s="209" t="s">
        <v>269</v>
      </c>
      <c r="H184" s="210">
        <v>25</v>
      </c>
      <c r="I184" s="4"/>
      <c r="J184" s="211">
        <f t="shared" si="40"/>
        <v>0</v>
      </c>
      <c r="K184" s="208" t="s">
        <v>3</v>
      </c>
      <c r="L184" s="100"/>
      <c r="M184" s="212" t="s">
        <v>3</v>
      </c>
      <c r="N184" s="163" t="s">
        <v>42</v>
      </c>
      <c r="P184" s="164">
        <f t="shared" si="41"/>
        <v>0</v>
      </c>
      <c r="Q184" s="164">
        <v>0</v>
      </c>
      <c r="R184" s="164">
        <f t="shared" si="42"/>
        <v>0</v>
      </c>
      <c r="S184" s="164">
        <v>0</v>
      </c>
      <c r="T184" s="165">
        <f t="shared" si="43"/>
        <v>0</v>
      </c>
      <c r="AR184" s="166" t="s">
        <v>288</v>
      </c>
      <c r="AT184" s="166" t="s">
        <v>178</v>
      </c>
      <c r="AU184" s="166" t="s">
        <v>79</v>
      </c>
      <c r="AY184" s="92" t="s">
        <v>176</v>
      </c>
      <c r="BE184" s="167">
        <f t="shared" si="44"/>
        <v>0</v>
      </c>
      <c r="BF184" s="167">
        <f t="shared" si="45"/>
        <v>0</v>
      </c>
      <c r="BG184" s="167">
        <f t="shared" si="46"/>
        <v>0</v>
      </c>
      <c r="BH184" s="167">
        <f t="shared" si="47"/>
        <v>0</v>
      </c>
      <c r="BI184" s="167">
        <f t="shared" si="48"/>
        <v>0</v>
      </c>
      <c r="BJ184" s="92" t="s">
        <v>15</v>
      </c>
      <c r="BK184" s="167">
        <f t="shared" si="49"/>
        <v>0</v>
      </c>
      <c r="BL184" s="92" t="s">
        <v>288</v>
      </c>
      <c r="BM184" s="166" t="s">
        <v>5265</v>
      </c>
    </row>
    <row r="185" spans="2:65" s="99" customFormat="1" ht="44.25" customHeight="1">
      <c r="B185" s="100"/>
      <c r="C185" s="206" t="s">
        <v>825</v>
      </c>
      <c r="D185" s="206" t="s">
        <v>178</v>
      </c>
      <c r="E185" s="207" t="s">
        <v>5266</v>
      </c>
      <c r="F185" s="208" t="s">
        <v>5267</v>
      </c>
      <c r="G185" s="209" t="s">
        <v>269</v>
      </c>
      <c r="H185" s="210">
        <v>25</v>
      </c>
      <c r="I185" s="4"/>
      <c r="J185" s="211">
        <f t="shared" si="40"/>
        <v>0</v>
      </c>
      <c r="K185" s="208" t="s">
        <v>3</v>
      </c>
      <c r="L185" s="100"/>
      <c r="M185" s="212" t="s">
        <v>3</v>
      </c>
      <c r="N185" s="163" t="s">
        <v>42</v>
      </c>
      <c r="P185" s="164">
        <f t="shared" si="41"/>
        <v>0</v>
      </c>
      <c r="Q185" s="164">
        <v>0</v>
      </c>
      <c r="R185" s="164">
        <f t="shared" si="42"/>
        <v>0</v>
      </c>
      <c r="S185" s="164">
        <v>0</v>
      </c>
      <c r="T185" s="165">
        <f t="shared" si="43"/>
        <v>0</v>
      </c>
      <c r="AR185" s="166" t="s">
        <v>288</v>
      </c>
      <c r="AT185" s="166" t="s">
        <v>178</v>
      </c>
      <c r="AU185" s="166" t="s">
        <v>79</v>
      </c>
      <c r="AY185" s="92" t="s">
        <v>176</v>
      </c>
      <c r="BE185" s="167">
        <f t="shared" si="44"/>
        <v>0</v>
      </c>
      <c r="BF185" s="167">
        <f t="shared" si="45"/>
        <v>0</v>
      </c>
      <c r="BG185" s="167">
        <f t="shared" si="46"/>
        <v>0</v>
      </c>
      <c r="BH185" s="167">
        <f t="shared" si="47"/>
        <v>0</v>
      </c>
      <c r="BI185" s="167">
        <f t="shared" si="48"/>
        <v>0</v>
      </c>
      <c r="BJ185" s="92" t="s">
        <v>15</v>
      </c>
      <c r="BK185" s="167">
        <f t="shared" si="49"/>
        <v>0</v>
      </c>
      <c r="BL185" s="92" t="s">
        <v>288</v>
      </c>
      <c r="BM185" s="166" t="s">
        <v>5268</v>
      </c>
    </row>
    <row r="186" spans="2:65" s="99" customFormat="1" ht="44.25" customHeight="1">
      <c r="B186" s="100"/>
      <c r="C186" s="206" t="s">
        <v>831</v>
      </c>
      <c r="D186" s="206" t="s">
        <v>178</v>
      </c>
      <c r="E186" s="207" t="s">
        <v>5269</v>
      </c>
      <c r="F186" s="208" t="s">
        <v>5270</v>
      </c>
      <c r="G186" s="209" t="s">
        <v>269</v>
      </c>
      <c r="H186" s="210">
        <v>132</v>
      </c>
      <c r="I186" s="4"/>
      <c r="J186" s="211">
        <f t="shared" si="40"/>
        <v>0</v>
      </c>
      <c r="K186" s="208" t="s">
        <v>3</v>
      </c>
      <c r="L186" s="100"/>
      <c r="M186" s="212" t="s">
        <v>3</v>
      </c>
      <c r="N186" s="163" t="s">
        <v>42</v>
      </c>
      <c r="P186" s="164">
        <f t="shared" si="41"/>
        <v>0</v>
      </c>
      <c r="Q186" s="164">
        <v>0</v>
      </c>
      <c r="R186" s="164">
        <f t="shared" si="42"/>
        <v>0</v>
      </c>
      <c r="S186" s="164">
        <v>0</v>
      </c>
      <c r="T186" s="165">
        <f t="shared" si="43"/>
        <v>0</v>
      </c>
      <c r="AR186" s="166" t="s">
        <v>288</v>
      </c>
      <c r="AT186" s="166" t="s">
        <v>178</v>
      </c>
      <c r="AU186" s="166" t="s">
        <v>79</v>
      </c>
      <c r="AY186" s="92" t="s">
        <v>176</v>
      </c>
      <c r="BE186" s="167">
        <f t="shared" si="44"/>
        <v>0</v>
      </c>
      <c r="BF186" s="167">
        <f t="shared" si="45"/>
        <v>0</v>
      </c>
      <c r="BG186" s="167">
        <f t="shared" si="46"/>
        <v>0</v>
      </c>
      <c r="BH186" s="167">
        <f t="shared" si="47"/>
        <v>0</v>
      </c>
      <c r="BI186" s="167">
        <f t="shared" si="48"/>
        <v>0</v>
      </c>
      <c r="BJ186" s="92" t="s">
        <v>15</v>
      </c>
      <c r="BK186" s="167">
        <f t="shared" si="49"/>
        <v>0</v>
      </c>
      <c r="BL186" s="92" t="s">
        <v>288</v>
      </c>
      <c r="BM186" s="166" t="s">
        <v>5271</v>
      </c>
    </row>
    <row r="187" spans="2:65" s="99" customFormat="1" ht="44.25" customHeight="1">
      <c r="B187" s="100"/>
      <c r="C187" s="206" t="s">
        <v>836</v>
      </c>
      <c r="D187" s="206" t="s">
        <v>178</v>
      </c>
      <c r="E187" s="207" t="s">
        <v>5272</v>
      </c>
      <c r="F187" s="208" t="s">
        <v>5273</v>
      </c>
      <c r="G187" s="209" t="s">
        <v>269</v>
      </c>
      <c r="H187" s="210">
        <v>94</v>
      </c>
      <c r="I187" s="4"/>
      <c r="J187" s="211">
        <f t="shared" si="40"/>
        <v>0</v>
      </c>
      <c r="K187" s="208" t="s">
        <v>3</v>
      </c>
      <c r="L187" s="100"/>
      <c r="M187" s="212" t="s">
        <v>3</v>
      </c>
      <c r="N187" s="163" t="s">
        <v>42</v>
      </c>
      <c r="P187" s="164">
        <f t="shared" si="41"/>
        <v>0</v>
      </c>
      <c r="Q187" s="164">
        <v>0</v>
      </c>
      <c r="R187" s="164">
        <f t="shared" si="42"/>
        <v>0</v>
      </c>
      <c r="S187" s="164">
        <v>0</v>
      </c>
      <c r="T187" s="165">
        <f t="shared" si="43"/>
        <v>0</v>
      </c>
      <c r="AR187" s="166" t="s">
        <v>288</v>
      </c>
      <c r="AT187" s="166" t="s">
        <v>178</v>
      </c>
      <c r="AU187" s="166" t="s">
        <v>79</v>
      </c>
      <c r="AY187" s="92" t="s">
        <v>176</v>
      </c>
      <c r="BE187" s="167">
        <f t="shared" si="44"/>
        <v>0</v>
      </c>
      <c r="BF187" s="167">
        <f t="shared" si="45"/>
        <v>0</v>
      </c>
      <c r="BG187" s="167">
        <f t="shared" si="46"/>
        <v>0</v>
      </c>
      <c r="BH187" s="167">
        <f t="shared" si="47"/>
        <v>0</v>
      </c>
      <c r="BI187" s="167">
        <f t="shared" si="48"/>
        <v>0</v>
      </c>
      <c r="BJ187" s="92" t="s">
        <v>15</v>
      </c>
      <c r="BK187" s="167">
        <f t="shared" si="49"/>
        <v>0</v>
      </c>
      <c r="BL187" s="92" t="s">
        <v>288</v>
      </c>
      <c r="BM187" s="166" t="s">
        <v>5274</v>
      </c>
    </row>
    <row r="188" spans="2:65" s="99" customFormat="1" ht="56.25" customHeight="1">
      <c r="B188" s="100"/>
      <c r="C188" s="206" t="s">
        <v>846</v>
      </c>
      <c r="D188" s="206" t="s">
        <v>178</v>
      </c>
      <c r="E188" s="207" t="s">
        <v>5275</v>
      </c>
      <c r="F188" s="208" t="s">
        <v>5276</v>
      </c>
      <c r="G188" s="209" t="s">
        <v>269</v>
      </c>
      <c r="H188" s="210">
        <v>32</v>
      </c>
      <c r="I188" s="4"/>
      <c r="J188" s="211">
        <f t="shared" si="40"/>
        <v>0</v>
      </c>
      <c r="K188" s="208" t="s">
        <v>3</v>
      </c>
      <c r="L188" s="100"/>
      <c r="M188" s="212" t="s">
        <v>3</v>
      </c>
      <c r="N188" s="163" t="s">
        <v>42</v>
      </c>
      <c r="P188" s="164">
        <f t="shared" si="41"/>
        <v>0</v>
      </c>
      <c r="Q188" s="164">
        <v>0</v>
      </c>
      <c r="R188" s="164">
        <f t="shared" si="42"/>
        <v>0</v>
      </c>
      <c r="S188" s="164">
        <v>0</v>
      </c>
      <c r="T188" s="165">
        <f t="shared" si="43"/>
        <v>0</v>
      </c>
      <c r="AR188" s="166" t="s">
        <v>288</v>
      </c>
      <c r="AT188" s="166" t="s">
        <v>178</v>
      </c>
      <c r="AU188" s="166" t="s">
        <v>79</v>
      </c>
      <c r="AY188" s="92" t="s">
        <v>176</v>
      </c>
      <c r="BE188" s="167">
        <f t="shared" si="44"/>
        <v>0</v>
      </c>
      <c r="BF188" s="167">
        <f t="shared" si="45"/>
        <v>0</v>
      </c>
      <c r="BG188" s="167">
        <f t="shared" si="46"/>
        <v>0</v>
      </c>
      <c r="BH188" s="167">
        <f t="shared" si="47"/>
        <v>0</v>
      </c>
      <c r="BI188" s="167">
        <f t="shared" si="48"/>
        <v>0</v>
      </c>
      <c r="BJ188" s="92" t="s">
        <v>15</v>
      </c>
      <c r="BK188" s="167">
        <f t="shared" si="49"/>
        <v>0</v>
      </c>
      <c r="BL188" s="92" t="s">
        <v>288</v>
      </c>
      <c r="BM188" s="166" t="s">
        <v>5277</v>
      </c>
    </row>
    <row r="189" spans="2:63" s="151" customFormat="1" ht="22.9" customHeight="1">
      <c r="B189" s="152"/>
      <c r="D189" s="153" t="s">
        <v>70</v>
      </c>
      <c r="E189" s="161" t="s">
        <v>3529</v>
      </c>
      <c r="F189" s="161" t="s">
        <v>5278</v>
      </c>
      <c r="I189" s="3"/>
      <c r="J189" s="162">
        <f>BK189</f>
        <v>0</v>
      </c>
      <c r="L189" s="152"/>
      <c r="M189" s="156"/>
      <c r="P189" s="157">
        <f>SUM(P190:P194)</f>
        <v>0</v>
      </c>
      <c r="R189" s="157">
        <f>SUM(R190:R194)</f>
        <v>0</v>
      </c>
      <c r="T189" s="158">
        <f>SUM(T190:T194)</f>
        <v>0</v>
      </c>
      <c r="AR189" s="153" t="s">
        <v>79</v>
      </c>
      <c r="AT189" s="159" t="s">
        <v>70</v>
      </c>
      <c r="AU189" s="159" t="s">
        <v>15</v>
      </c>
      <c r="AY189" s="153" t="s">
        <v>176</v>
      </c>
      <c r="BK189" s="160">
        <f>SUM(BK190:BK194)</f>
        <v>0</v>
      </c>
    </row>
    <row r="190" spans="2:65" s="99" customFormat="1" ht="16.5" customHeight="1">
      <c r="B190" s="100"/>
      <c r="C190" s="206" t="s">
        <v>851</v>
      </c>
      <c r="D190" s="206" t="s">
        <v>178</v>
      </c>
      <c r="E190" s="207" t="s">
        <v>5279</v>
      </c>
      <c r="F190" s="208" t="s">
        <v>5280</v>
      </c>
      <c r="G190" s="209" t="s">
        <v>5229</v>
      </c>
      <c r="H190" s="210">
        <v>1</v>
      </c>
      <c r="I190" s="4"/>
      <c r="J190" s="211">
        <f>ROUND(I190*H190,2)</f>
        <v>0</v>
      </c>
      <c r="K190" s="208" t="s">
        <v>3</v>
      </c>
      <c r="L190" s="100"/>
      <c r="M190" s="212" t="s">
        <v>3</v>
      </c>
      <c r="N190" s="163" t="s">
        <v>42</v>
      </c>
      <c r="P190" s="164">
        <f>O190*H190</f>
        <v>0</v>
      </c>
      <c r="Q190" s="164">
        <v>0</v>
      </c>
      <c r="R190" s="164">
        <f>Q190*H190</f>
        <v>0</v>
      </c>
      <c r="S190" s="164">
        <v>0</v>
      </c>
      <c r="T190" s="165">
        <f>S190*H190</f>
        <v>0</v>
      </c>
      <c r="AR190" s="166" t="s">
        <v>288</v>
      </c>
      <c r="AT190" s="166" t="s">
        <v>178</v>
      </c>
      <c r="AU190" s="166" t="s">
        <v>79</v>
      </c>
      <c r="AY190" s="92" t="s">
        <v>176</v>
      </c>
      <c r="BE190" s="167">
        <f>IF(N190="základní",J190,0)</f>
        <v>0</v>
      </c>
      <c r="BF190" s="167">
        <f>IF(N190="snížená",J190,0)</f>
        <v>0</v>
      </c>
      <c r="BG190" s="167">
        <f>IF(N190="zákl. přenesená",J190,0)</f>
        <v>0</v>
      </c>
      <c r="BH190" s="167">
        <f>IF(N190="sníž. přenesená",J190,0)</f>
        <v>0</v>
      </c>
      <c r="BI190" s="167">
        <f>IF(N190="nulová",J190,0)</f>
        <v>0</v>
      </c>
      <c r="BJ190" s="92" t="s">
        <v>15</v>
      </c>
      <c r="BK190" s="167">
        <f>ROUND(I190*H190,2)</f>
        <v>0</v>
      </c>
      <c r="BL190" s="92" t="s">
        <v>288</v>
      </c>
      <c r="BM190" s="166" t="s">
        <v>5281</v>
      </c>
    </row>
    <row r="191" spans="2:65" s="99" customFormat="1" ht="16.5" customHeight="1">
      <c r="B191" s="100"/>
      <c r="C191" s="206" t="s">
        <v>869</v>
      </c>
      <c r="D191" s="206" t="s">
        <v>178</v>
      </c>
      <c r="E191" s="207" t="s">
        <v>5282</v>
      </c>
      <c r="F191" s="208" t="s">
        <v>5283</v>
      </c>
      <c r="G191" s="209" t="s">
        <v>5229</v>
      </c>
      <c r="H191" s="210">
        <v>1</v>
      </c>
      <c r="I191" s="4"/>
      <c r="J191" s="211">
        <f>ROUND(I191*H191,2)</f>
        <v>0</v>
      </c>
      <c r="K191" s="208" t="s">
        <v>3</v>
      </c>
      <c r="L191" s="100"/>
      <c r="M191" s="212" t="s">
        <v>3</v>
      </c>
      <c r="N191" s="163" t="s">
        <v>42</v>
      </c>
      <c r="P191" s="164">
        <f>O191*H191</f>
        <v>0</v>
      </c>
      <c r="Q191" s="164">
        <v>0</v>
      </c>
      <c r="R191" s="164">
        <f>Q191*H191</f>
        <v>0</v>
      </c>
      <c r="S191" s="164">
        <v>0</v>
      </c>
      <c r="T191" s="165">
        <f>S191*H191</f>
        <v>0</v>
      </c>
      <c r="AR191" s="166" t="s">
        <v>288</v>
      </c>
      <c r="AT191" s="166" t="s">
        <v>178</v>
      </c>
      <c r="AU191" s="166" t="s">
        <v>79</v>
      </c>
      <c r="AY191" s="92" t="s">
        <v>176</v>
      </c>
      <c r="BE191" s="167">
        <f>IF(N191="základní",J191,0)</f>
        <v>0</v>
      </c>
      <c r="BF191" s="167">
        <f>IF(N191="snížená",J191,0)</f>
        <v>0</v>
      </c>
      <c r="BG191" s="167">
        <f>IF(N191="zákl. přenesená",J191,0)</f>
        <v>0</v>
      </c>
      <c r="BH191" s="167">
        <f>IF(N191="sníž. přenesená",J191,0)</f>
        <v>0</v>
      </c>
      <c r="BI191" s="167">
        <f>IF(N191="nulová",J191,0)</f>
        <v>0</v>
      </c>
      <c r="BJ191" s="92" t="s">
        <v>15</v>
      </c>
      <c r="BK191" s="167">
        <f>ROUND(I191*H191,2)</f>
        <v>0</v>
      </c>
      <c r="BL191" s="92" t="s">
        <v>288</v>
      </c>
      <c r="BM191" s="166" t="s">
        <v>5284</v>
      </c>
    </row>
    <row r="192" spans="2:65" s="99" customFormat="1" ht="16.5" customHeight="1">
      <c r="B192" s="100"/>
      <c r="C192" s="206" t="s">
        <v>874</v>
      </c>
      <c r="D192" s="206" t="s">
        <v>178</v>
      </c>
      <c r="E192" s="207" t="s">
        <v>5285</v>
      </c>
      <c r="F192" s="208" t="s">
        <v>5286</v>
      </c>
      <c r="G192" s="209" t="s">
        <v>5229</v>
      </c>
      <c r="H192" s="210">
        <v>1</v>
      </c>
      <c r="I192" s="4"/>
      <c r="J192" s="211">
        <f>ROUND(I192*H192,2)</f>
        <v>0</v>
      </c>
      <c r="K192" s="208" t="s">
        <v>3</v>
      </c>
      <c r="L192" s="100"/>
      <c r="M192" s="212" t="s">
        <v>3</v>
      </c>
      <c r="N192" s="163" t="s">
        <v>42</v>
      </c>
      <c r="P192" s="164">
        <f>O192*H192</f>
        <v>0</v>
      </c>
      <c r="Q192" s="164">
        <v>0</v>
      </c>
      <c r="R192" s="164">
        <f>Q192*H192</f>
        <v>0</v>
      </c>
      <c r="S192" s="164">
        <v>0</v>
      </c>
      <c r="T192" s="165">
        <f>S192*H192</f>
        <v>0</v>
      </c>
      <c r="AR192" s="166" t="s">
        <v>288</v>
      </c>
      <c r="AT192" s="166" t="s">
        <v>178</v>
      </c>
      <c r="AU192" s="166" t="s">
        <v>79</v>
      </c>
      <c r="AY192" s="92" t="s">
        <v>176</v>
      </c>
      <c r="BE192" s="167">
        <f>IF(N192="základní",J192,0)</f>
        <v>0</v>
      </c>
      <c r="BF192" s="167">
        <f>IF(N192="snížená",J192,0)</f>
        <v>0</v>
      </c>
      <c r="BG192" s="167">
        <f>IF(N192="zákl. přenesená",J192,0)</f>
        <v>0</v>
      </c>
      <c r="BH192" s="167">
        <f>IF(N192="sníž. přenesená",J192,0)</f>
        <v>0</v>
      </c>
      <c r="BI192" s="167">
        <f>IF(N192="nulová",J192,0)</f>
        <v>0</v>
      </c>
      <c r="BJ192" s="92" t="s">
        <v>15</v>
      </c>
      <c r="BK192" s="167">
        <f>ROUND(I192*H192,2)</f>
        <v>0</v>
      </c>
      <c r="BL192" s="92" t="s">
        <v>288</v>
      </c>
      <c r="BM192" s="166" t="s">
        <v>5287</v>
      </c>
    </row>
    <row r="193" spans="2:65" s="99" customFormat="1" ht="16.5" customHeight="1">
      <c r="B193" s="100"/>
      <c r="C193" s="206" t="s">
        <v>892</v>
      </c>
      <c r="D193" s="206" t="s">
        <v>178</v>
      </c>
      <c r="E193" s="207" t="s">
        <v>5288</v>
      </c>
      <c r="F193" s="208" t="s">
        <v>5289</v>
      </c>
      <c r="G193" s="209" t="s">
        <v>5229</v>
      </c>
      <c r="H193" s="210">
        <v>1</v>
      </c>
      <c r="I193" s="4"/>
      <c r="J193" s="211">
        <f>ROUND(I193*H193,2)</f>
        <v>0</v>
      </c>
      <c r="K193" s="208" t="s">
        <v>3</v>
      </c>
      <c r="L193" s="100"/>
      <c r="M193" s="212" t="s">
        <v>3</v>
      </c>
      <c r="N193" s="163" t="s">
        <v>42</v>
      </c>
      <c r="P193" s="164">
        <f>O193*H193</f>
        <v>0</v>
      </c>
      <c r="Q193" s="164">
        <v>0</v>
      </c>
      <c r="R193" s="164">
        <f>Q193*H193</f>
        <v>0</v>
      </c>
      <c r="S193" s="164">
        <v>0</v>
      </c>
      <c r="T193" s="165">
        <f>S193*H193</f>
        <v>0</v>
      </c>
      <c r="AR193" s="166" t="s">
        <v>288</v>
      </c>
      <c r="AT193" s="166" t="s">
        <v>178</v>
      </c>
      <c r="AU193" s="166" t="s">
        <v>79</v>
      </c>
      <c r="AY193" s="92" t="s">
        <v>176</v>
      </c>
      <c r="BE193" s="167">
        <f>IF(N193="základní",J193,0)</f>
        <v>0</v>
      </c>
      <c r="BF193" s="167">
        <f>IF(N193="snížená",J193,0)</f>
        <v>0</v>
      </c>
      <c r="BG193" s="167">
        <f>IF(N193="zákl. přenesená",J193,0)</f>
        <v>0</v>
      </c>
      <c r="BH193" s="167">
        <f>IF(N193="sníž. přenesená",J193,0)</f>
        <v>0</v>
      </c>
      <c r="BI193" s="167">
        <f>IF(N193="nulová",J193,0)</f>
        <v>0</v>
      </c>
      <c r="BJ193" s="92" t="s">
        <v>15</v>
      </c>
      <c r="BK193" s="167">
        <f>ROUND(I193*H193,2)</f>
        <v>0</v>
      </c>
      <c r="BL193" s="92" t="s">
        <v>288</v>
      </c>
      <c r="BM193" s="166" t="s">
        <v>5290</v>
      </c>
    </row>
    <row r="194" spans="2:65" s="99" customFormat="1" ht="16.5" customHeight="1">
      <c r="B194" s="100"/>
      <c r="C194" s="206" t="s">
        <v>900</v>
      </c>
      <c r="D194" s="206" t="s">
        <v>178</v>
      </c>
      <c r="E194" s="207" t="s">
        <v>5291</v>
      </c>
      <c r="F194" s="208" t="s">
        <v>5292</v>
      </c>
      <c r="G194" s="209" t="s">
        <v>5293</v>
      </c>
      <c r="H194" s="210">
        <v>12</v>
      </c>
      <c r="I194" s="4"/>
      <c r="J194" s="211">
        <f>ROUND(I194*H194,2)</f>
        <v>0</v>
      </c>
      <c r="K194" s="208" t="s">
        <v>3</v>
      </c>
      <c r="L194" s="100"/>
      <c r="M194" s="212" t="s">
        <v>3</v>
      </c>
      <c r="N194" s="163" t="s">
        <v>42</v>
      </c>
      <c r="P194" s="164">
        <f>O194*H194</f>
        <v>0</v>
      </c>
      <c r="Q194" s="164">
        <v>0</v>
      </c>
      <c r="R194" s="164">
        <f>Q194*H194</f>
        <v>0</v>
      </c>
      <c r="S194" s="164">
        <v>0</v>
      </c>
      <c r="T194" s="165">
        <f>S194*H194</f>
        <v>0</v>
      </c>
      <c r="AR194" s="166" t="s">
        <v>288</v>
      </c>
      <c r="AT194" s="166" t="s">
        <v>178</v>
      </c>
      <c r="AU194" s="166" t="s">
        <v>79</v>
      </c>
      <c r="AY194" s="92" t="s">
        <v>176</v>
      </c>
      <c r="BE194" s="167">
        <f>IF(N194="základní",J194,0)</f>
        <v>0</v>
      </c>
      <c r="BF194" s="167">
        <f>IF(N194="snížená",J194,0)</f>
        <v>0</v>
      </c>
      <c r="BG194" s="167">
        <f>IF(N194="zákl. přenesená",J194,0)</f>
        <v>0</v>
      </c>
      <c r="BH194" s="167">
        <f>IF(N194="sníž. přenesená",J194,0)</f>
        <v>0</v>
      </c>
      <c r="BI194" s="167">
        <f>IF(N194="nulová",J194,0)</f>
        <v>0</v>
      </c>
      <c r="BJ194" s="92" t="s">
        <v>15</v>
      </c>
      <c r="BK194" s="167">
        <f>ROUND(I194*H194,2)</f>
        <v>0</v>
      </c>
      <c r="BL194" s="92" t="s">
        <v>288</v>
      </c>
      <c r="BM194" s="166" t="s">
        <v>5294</v>
      </c>
    </row>
    <row r="195" spans="2:63" s="151" customFormat="1" ht="22.9" customHeight="1">
      <c r="B195" s="152"/>
      <c r="D195" s="153" t="s">
        <v>70</v>
      </c>
      <c r="E195" s="161" t="s">
        <v>3594</v>
      </c>
      <c r="F195" s="161" t="s">
        <v>5295</v>
      </c>
      <c r="I195" s="3"/>
      <c r="J195" s="162">
        <f>BK195</f>
        <v>0</v>
      </c>
      <c r="L195" s="152"/>
      <c r="M195" s="156"/>
      <c r="P195" s="157">
        <f>SUM(P196:P201)</f>
        <v>0</v>
      </c>
      <c r="R195" s="157">
        <f>SUM(R196:R201)</f>
        <v>0</v>
      </c>
      <c r="T195" s="158">
        <f>SUM(T196:T201)</f>
        <v>0</v>
      </c>
      <c r="AR195" s="153" t="s">
        <v>79</v>
      </c>
      <c r="AT195" s="159" t="s">
        <v>70</v>
      </c>
      <c r="AU195" s="159" t="s">
        <v>15</v>
      </c>
      <c r="AY195" s="153" t="s">
        <v>176</v>
      </c>
      <c r="BK195" s="160">
        <f>SUM(BK196:BK201)</f>
        <v>0</v>
      </c>
    </row>
    <row r="196" spans="2:65" s="99" customFormat="1" ht="38.65" customHeight="1">
      <c r="B196" s="100"/>
      <c r="C196" s="206" t="s">
        <v>907</v>
      </c>
      <c r="D196" s="206" t="s">
        <v>178</v>
      </c>
      <c r="E196" s="207" t="s">
        <v>5296</v>
      </c>
      <c r="F196" s="208" t="s">
        <v>5297</v>
      </c>
      <c r="G196" s="209" t="s">
        <v>5229</v>
      </c>
      <c r="H196" s="210">
        <v>1</v>
      </c>
      <c r="I196" s="4"/>
      <c r="J196" s="211">
        <f aca="true" t="shared" si="50" ref="J196:J201">ROUND(I196*H196,2)</f>
        <v>0</v>
      </c>
      <c r="K196" s="208" t="s">
        <v>3</v>
      </c>
      <c r="L196" s="100"/>
      <c r="M196" s="212" t="s">
        <v>3</v>
      </c>
      <c r="N196" s="163" t="s">
        <v>42</v>
      </c>
      <c r="P196" s="164">
        <f aca="true" t="shared" si="51" ref="P196:P201">O196*H196</f>
        <v>0</v>
      </c>
      <c r="Q196" s="164">
        <v>0</v>
      </c>
      <c r="R196" s="164">
        <f aca="true" t="shared" si="52" ref="R196:R201">Q196*H196</f>
        <v>0</v>
      </c>
      <c r="S196" s="164">
        <v>0</v>
      </c>
      <c r="T196" s="165">
        <f aca="true" t="shared" si="53" ref="T196:T201">S196*H196</f>
        <v>0</v>
      </c>
      <c r="AR196" s="166" t="s">
        <v>288</v>
      </c>
      <c r="AT196" s="166" t="s">
        <v>178</v>
      </c>
      <c r="AU196" s="166" t="s">
        <v>79</v>
      </c>
      <c r="AY196" s="92" t="s">
        <v>176</v>
      </c>
      <c r="BE196" s="167">
        <f aca="true" t="shared" si="54" ref="BE196:BE201">IF(N196="základní",J196,0)</f>
        <v>0</v>
      </c>
      <c r="BF196" s="167">
        <f aca="true" t="shared" si="55" ref="BF196:BF201">IF(N196="snížená",J196,0)</f>
        <v>0</v>
      </c>
      <c r="BG196" s="167">
        <f aca="true" t="shared" si="56" ref="BG196:BG201">IF(N196="zákl. přenesená",J196,0)</f>
        <v>0</v>
      </c>
      <c r="BH196" s="167">
        <f aca="true" t="shared" si="57" ref="BH196:BH201">IF(N196="sníž. přenesená",J196,0)</f>
        <v>0</v>
      </c>
      <c r="BI196" s="167">
        <f aca="true" t="shared" si="58" ref="BI196:BI201">IF(N196="nulová",J196,0)</f>
        <v>0</v>
      </c>
      <c r="BJ196" s="92" t="s">
        <v>15</v>
      </c>
      <c r="BK196" s="167">
        <f aca="true" t="shared" si="59" ref="BK196:BK201">ROUND(I196*H196,2)</f>
        <v>0</v>
      </c>
      <c r="BL196" s="92" t="s">
        <v>288</v>
      </c>
      <c r="BM196" s="166" t="s">
        <v>5298</v>
      </c>
    </row>
    <row r="197" spans="2:65" s="99" customFormat="1" ht="52.15" customHeight="1">
      <c r="B197" s="100"/>
      <c r="C197" s="206" t="s">
        <v>978</v>
      </c>
      <c r="D197" s="206" t="s">
        <v>178</v>
      </c>
      <c r="E197" s="207" t="s">
        <v>5299</v>
      </c>
      <c r="F197" s="208" t="s">
        <v>5300</v>
      </c>
      <c r="G197" s="209" t="s">
        <v>5229</v>
      </c>
      <c r="H197" s="210">
        <v>1</v>
      </c>
      <c r="I197" s="4"/>
      <c r="J197" s="211">
        <f t="shared" si="50"/>
        <v>0</v>
      </c>
      <c r="K197" s="208" t="s">
        <v>3</v>
      </c>
      <c r="L197" s="100"/>
      <c r="M197" s="212" t="s">
        <v>3</v>
      </c>
      <c r="N197" s="163" t="s">
        <v>42</v>
      </c>
      <c r="P197" s="164">
        <f t="shared" si="51"/>
        <v>0</v>
      </c>
      <c r="Q197" s="164">
        <v>0</v>
      </c>
      <c r="R197" s="164">
        <f t="shared" si="52"/>
        <v>0</v>
      </c>
      <c r="S197" s="164">
        <v>0</v>
      </c>
      <c r="T197" s="165">
        <f t="shared" si="53"/>
        <v>0</v>
      </c>
      <c r="AR197" s="166" t="s">
        <v>288</v>
      </c>
      <c r="AT197" s="166" t="s">
        <v>178</v>
      </c>
      <c r="AU197" s="166" t="s">
        <v>79</v>
      </c>
      <c r="AY197" s="92" t="s">
        <v>176</v>
      </c>
      <c r="BE197" s="167">
        <f t="shared" si="54"/>
        <v>0</v>
      </c>
      <c r="BF197" s="167">
        <f t="shared" si="55"/>
        <v>0</v>
      </c>
      <c r="BG197" s="167">
        <f t="shared" si="56"/>
        <v>0</v>
      </c>
      <c r="BH197" s="167">
        <f t="shared" si="57"/>
        <v>0</v>
      </c>
      <c r="BI197" s="167">
        <f t="shared" si="58"/>
        <v>0</v>
      </c>
      <c r="BJ197" s="92" t="s">
        <v>15</v>
      </c>
      <c r="BK197" s="167">
        <f t="shared" si="59"/>
        <v>0</v>
      </c>
      <c r="BL197" s="92" t="s">
        <v>288</v>
      </c>
      <c r="BM197" s="166" t="s">
        <v>5301</v>
      </c>
    </row>
    <row r="198" spans="2:65" s="99" customFormat="1" ht="52.15" customHeight="1">
      <c r="B198" s="100"/>
      <c r="C198" s="206" t="s">
        <v>986</v>
      </c>
      <c r="D198" s="206" t="s">
        <v>178</v>
      </c>
      <c r="E198" s="207" t="s">
        <v>5302</v>
      </c>
      <c r="F198" s="208" t="s">
        <v>5303</v>
      </c>
      <c r="G198" s="209" t="s">
        <v>2707</v>
      </c>
      <c r="H198" s="210">
        <v>3</v>
      </c>
      <c r="I198" s="4"/>
      <c r="J198" s="211">
        <f t="shared" si="50"/>
        <v>0</v>
      </c>
      <c r="K198" s="208" t="s">
        <v>3</v>
      </c>
      <c r="L198" s="100"/>
      <c r="M198" s="212" t="s">
        <v>3</v>
      </c>
      <c r="N198" s="163" t="s">
        <v>42</v>
      </c>
      <c r="P198" s="164">
        <f t="shared" si="51"/>
        <v>0</v>
      </c>
      <c r="Q198" s="164">
        <v>0</v>
      </c>
      <c r="R198" s="164">
        <f t="shared" si="52"/>
        <v>0</v>
      </c>
      <c r="S198" s="164">
        <v>0</v>
      </c>
      <c r="T198" s="165">
        <f t="shared" si="53"/>
        <v>0</v>
      </c>
      <c r="AR198" s="166" t="s">
        <v>288</v>
      </c>
      <c r="AT198" s="166" t="s">
        <v>178</v>
      </c>
      <c r="AU198" s="166" t="s">
        <v>79</v>
      </c>
      <c r="AY198" s="92" t="s">
        <v>176</v>
      </c>
      <c r="BE198" s="167">
        <f t="shared" si="54"/>
        <v>0</v>
      </c>
      <c r="BF198" s="167">
        <f t="shared" si="55"/>
        <v>0</v>
      </c>
      <c r="BG198" s="167">
        <f t="shared" si="56"/>
        <v>0</v>
      </c>
      <c r="BH198" s="167">
        <f t="shared" si="57"/>
        <v>0</v>
      </c>
      <c r="BI198" s="167">
        <f t="shared" si="58"/>
        <v>0</v>
      </c>
      <c r="BJ198" s="92" t="s">
        <v>15</v>
      </c>
      <c r="BK198" s="167">
        <f t="shared" si="59"/>
        <v>0</v>
      </c>
      <c r="BL198" s="92" t="s">
        <v>288</v>
      </c>
      <c r="BM198" s="166" t="s">
        <v>5304</v>
      </c>
    </row>
    <row r="199" spans="2:65" s="99" customFormat="1" ht="56.25" customHeight="1">
      <c r="B199" s="100"/>
      <c r="C199" s="206" t="s">
        <v>995</v>
      </c>
      <c r="D199" s="206" t="s">
        <v>178</v>
      </c>
      <c r="E199" s="207" t="s">
        <v>5305</v>
      </c>
      <c r="F199" s="208" t="s">
        <v>5306</v>
      </c>
      <c r="G199" s="209" t="s">
        <v>2707</v>
      </c>
      <c r="H199" s="210">
        <v>6</v>
      </c>
      <c r="I199" s="4"/>
      <c r="J199" s="211">
        <f t="shared" si="50"/>
        <v>0</v>
      </c>
      <c r="K199" s="208" t="s">
        <v>3</v>
      </c>
      <c r="L199" s="100"/>
      <c r="M199" s="212" t="s">
        <v>3</v>
      </c>
      <c r="N199" s="163" t="s">
        <v>42</v>
      </c>
      <c r="P199" s="164">
        <f t="shared" si="51"/>
        <v>0</v>
      </c>
      <c r="Q199" s="164">
        <v>0</v>
      </c>
      <c r="R199" s="164">
        <f t="shared" si="52"/>
        <v>0</v>
      </c>
      <c r="S199" s="164">
        <v>0</v>
      </c>
      <c r="T199" s="165">
        <f t="shared" si="53"/>
        <v>0</v>
      </c>
      <c r="AR199" s="166" t="s">
        <v>288</v>
      </c>
      <c r="AT199" s="166" t="s">
        <v>178</v>
      </c>
      <c r="AU199" s="166" t="s">
        <v>79</v>
      </c>
      <c r="AY199" s="92" t="s">
        <v>176</v>
      </c>
      <c r="BE199" s="167">
        <f t="shared" si="54"/>
        <v>0</v>
      </c>
      <c r="BF199" s="167">
        <f t="shared" si="55"/>
        <v>0</v>
      </c>
      <c r="BG199" s="167">
        <f t="shared" si="56"/>
        <v>0</v>
      </c>
      <c r="BH199" s="167">
        <f t="shared" si="57"/>
        <v>0</v>
      </c>
      <c r="BI199" s="167">
        <f t="shared" si="58"/>
        <v>0</v>
      </c>
      <c r="BJ199" s="92" t="s">
        <v>15</v>
      </c>
      <c r="BK199" s="167">
        <f t="shared" si="59"/>
        <v>0</v>
      </c>
      <c r="BL199" s="92" t="s">
        <v>288</v>
      </c>
      <c r="BM199" s="166" t="s">
        <v>5307</v>
      </c>
    </row>
    <row r="200" spans="2:65" s="99" customFormat="1" ht="38.65" customHeight="1">
      <c r="B200" s="100"/>
      <c r="C200" s="206" t="s">
        <v>1015</v>
      </c>
      <c r="D200" s="206" t="s">
        <v>178</v>
      </c>
      <c r="E200" s="207" t="s">
        <v>5308</v>
      </c>
      <c r="F200" s="208" t="s">
        <v>5309</v>
      </c>
      <c r="G200" s="209" t="s">
        <v>5229</v>
      </c>
      <c r="H200" s="210">
        <v>1</v>
      </c>
      <c r="I200" s="4"/>
      <c r="J200" s="211">
        <f t="shared" si="50"/>
        <v>0</v>
      </c>
      <c r="K200" s="208" t="s">
        <v>3</v>
      </c>
      <c r="L200" s="100"/>
      <c r="M200" s="212" t="s">
        <v>3</v>
      </c>
      <c r="N200" s="163" t="s">
        <v>42</v>
      </c>
      <c r="P200" s="164">
        <f t="shared" si="51"/>
        <v>0</v>
      </c>
      <c r="Q200" s="164">
        <v>0</v>
      </c>
      <c r="R200" s="164">
        <f t="shared" si="52"/>
        <v>0</v>
      </c>
      <c r="S200" s="164">
        <v>0</v>
      </c>
      <c r="T200" s="165">
        <f t="shared" si="53"/>
        <v>0</v>
      </c>
      <c r="AR200" s="166" t="s">
        <v>288</v>
      </c>
      <c r="AT200" s="166" t="s">
        <v>178</v>
      </c>
      <c r="AU200" s="166" t="s">
        <v>79</v>
      </c>
      <c r="AY200" s="92" t="s">
        <v>176</v>
      </c>
      <c r="BE200" s="167">
        <f t="shared" si="54"/>
        <v>0</v>
      </c>
      <c r="BF200" s="167">
        <f t="shared" si="55"/>
        <v>0</v>
      </c>
      <c r="BG200" s="167">
        <f t="shared" si="56"/>
        <v>0</v>
      </c>
      <c r="BH200" s="167">
        <f t="shared" si="57"/>
        <v>0</v>
      </c>
      <c r="BI200" s="167">
        <f t="shared" si="58"/>
        <v>0</v>
      </c>
      <c r="BJ200" s="92" t="s">
        <v>15</v>
      </c>
      <c r="BK200" s="167">
        <f t="shared" si="59"/>
        <v>0</v>
      </c>
      <c r="BL200" s="92" t="s">
        <v>288</v>
      </c>
      <c r="BM200" s="166" t="s">
        <v>5310</v>
      </c>
    </row>
    <row r="201" spans="2:65" s="99" customFormat="1" ht="38.65" customHeight="1">
      <c r="B201" s="100"/>
      <c r="C201" s="206" t="s">
        <v>1020</v>
      </c>
      <c r="D201" s="206" t="s">
        <v>178</v>
      </c>
      <c r="E201" s="207" t="s">
        <v>5311</v>
      </c>
      <c r="F201" s="208" t="s">
        <v>5312</v>
      </c>
      <c r="G201" s="209" t="s">
        <v>5229</v>
      </c>
      <c r="H201" s="210">
        <v>1</v>
      </c>
      <c r="I201" s="4"/>
      <c r="J201" s="211">
        <f t="shared" si="50"/>
        <v>0</v>
      </c>
      <c r="K201" s="208" t="s">
        <v>3</v>
      </c>
      <c r="L201" s="100"/>
      <c r="M201" s="212" t="s">
        <v>3</v>
      </c>
      <c r="N201" s="163" t="s">
        <v>42</v>
      </c>
      <c r="P201" s="164">
        <f t="shared" si="51"/>
        <v>0</v>
      </c>
      <c r="Q201" s="164">
        <v>0</v>
      </c>
      <c r="R201" s="164">
        <f t="shared" si="52"/>
        <v>0</v>
      </c>
      <c r="S201" s="164">
        <v>0</v>
      </c>
      <c r="T201" s="165">
        <f t="shared" si="53"/>
        <v>0</v>
      </c>
      <c r="AR201" s="166" t="s">
        <v>288</v>
      </c>
      <c r="AT201" s="166" t="s">
        <v>178</v>
      </c>
      <c r="AU201" s="166" t="s">
        <v>79</v>
      </c>
      <c r="AY201" s="92" t="s">
        <v>176</v>
      </c>
      <c r="BE201" s="167">
        <f t="shared" si="54"/>
        <v>0</v>
      </c>
      <c r="BF201" s="167">
        <f t="shared" si="55"/>
        <v>0</v>
      </c>
      <c r="BG201" s="167">
        <f t="shared" si="56"/>
        <v>0</v>
      </c>
      <c r="BH201" s="167">
        <f t="shared" si="57"/>
        <v>0</v>
      </c>
      <c r="BI201" s="167">
        <f t="shared" si="58"/>
        <v>0</v>
      </c>
      <c r="BJ201" s="92" t="s">
        <v>15</v>
      </c>
      <c r="BK201" s="167">
        <f t="shared" si="59"/>
        <v>0</v>
      </c>
      <c r="BL201" s="92" t="s">
        <v>288</v>
      </c>
      <c r="BM201" s="166" t="s">
        <v>5313</v>
      </c>
    </row>
    <row r="202" spans="2:63" s="151" customFormat="1" ht="25.9" customHeight="1">
      <c r="B202" s="152"/>
      <c r="D202" s="153" t="s">
        <v>70</v>
      </c>
      <c r="E202" s="154" t="s">
        <v>118</v>
      </c>
      <c r="F202" s="154" t="s">
        <v>5314</v>
      </c>
      <c r="I202" s="3"/>
      <c r="J202" s="155">
        <f>BK202</f>
        <v>0</v>
      </c>
      <c r="L202" s="152"/>
      <c r="M202" s="156"/>
      <c r="P202" s="157">
        <f>P203</f>
        <v>0</v>
      </c>
      <c r="R202" s="157">
        <f>R203</f>
        <v>0</v>
      </c>
      <c r="T202" s="158">
        <f>T203</f>
        <v>0</v>
      </c>
      <c r="AR202" s="153" t="s">
        <v>213</v>
      </c>
      <c r="AT202" s="159" t="s">
        <v>70</v>
      </c>
      <c r="AU202" s="159" t="s">
        <v>71</v>
      </c>
      <c r="AY202" s="153" t="s">
        <v>176</v>
      </c>
      <c r="BK202" s="160">
        <f>BK203</f>
        <v>0</v>
      </c>
    </row>
    <row r="203" spans="2:65" s="99" customFormat="1" ht="24.2" customHeight="1">
      <c r="B203" s="100"/>
      <c r="C203" s="206" t="s">
        <v>1025</v>
      </c>
      <c r="D203" s="206" t="s">
        <v>178</v>
      </c>
      <c r="E203" s="207" t="s">
        <v>5315</v>
      </c>
      <c r="F203" s="208" t="s">
        <v>5316</v>
      </c>
      <c r="G203" s="209" t="s">
        <v>437</v>
      </c>
      <c r="H203" s="210">
        <v>1</v>
      </c>
      <c r="I203" s="4"/>
      <c r="J203" s="211">
        <f>ROUND(I203*H203,2)</f>
        <v>0</v>
      </c>
      <c r="K203" s="208" t="s">
        <v>3</v>
      </c>
      <c r="L203" s="100"/>
      <c r="M203" s="220" t="s">
        <v>3</v>
      </c>
      <c r="N203" s="221" t="s">
        <v>42</v>
      </c>
      <c r="O203" s="203"/>
      <c r="P203" s="222">
        <f>O203*H203</f>
        <v>0</v>
      </c>
      <c r="Q203" s="222">
        <v>0</v>
      </c>
      <c r="R203" s="222">
        <f>Q203*H203</f>
        <v>0</v>
      </c>
      <c r="S203" s="222">
        <v>0</v>
      </c>
      <c r="T203" s="223">
        <f>S203*H203</f>
        <v>0</v>
      </c>
      <c r="AR203" s="166" t="s">
        <v>183</v>
      </c>
      <c r="AT203" s="166" t="s">
        <v>178</v>
      </c>
      <c r="AU203" s="166" t="s">
        <v>15</v>
      </c>
      <c r="AY203" s="92" t="s">
        <v>176</v>
      </c>
      <c r="BE203" s="167">
        <f>IF(N203="základní",J203,0)</f>
        <v>0</v>
      </c>
      <c r="BF203" s="167">
        <f>IF(N203="snížená",J203,0)</f>
        <v>0</v>
      </c>
      <c r="BG203" s="167">
        <f>IF(N203="zákl. přenesená",J203,0)</f>
        <v>0</v>
      </c>
      <c r="BH203" s="167">
        <f>IF(N203="sníž. přenesená",J203,0)</f>
        <v>0</v>
      </c>
      <c r="BI203" s="167">
        <f>IF(N203="nulová",J203,0)</f>
        <v>0</v>
      </c>
      <c r="BJ203" s="92" t="s">
        <v>15</v>
      </c>
      <c r="BK203" s="167">
        <f>ROUND(I203*H203,2)</f>
        <v>0</v>
      </c>
      <c r="BL203" s="92" t="s">
        <v>183</v>
      </c>
      <c r="BM203" s="166" t="s">
        <v>5317</v>
      </c>
    </row>
    <row r="204" spans="2:12" s="99" customFormat="1" ht="6.95" customHeight="1">
      <c r="B204" s="119"/>
      <c r="C204" s="120"/>
      <c r="D204" s="120"/>
      <c r="E204" s="120"/>
      <c r="F204" s="120"/>
      <c r="G204" s="120"/>
      <c r="H204" s="120"/>
      <c r="I204" s="120"/>
      <c r="J204" s="120"/>
      <c r="K204" s="120"/>
      <c r="L204" s="100"/>
    </row>
  </sheetData>
  <sheetProtection algorithmName="SHA-512" hashValue="o9nqGES4m9/G3MuDdp2IvqKEegyk7KnygZzR9JOAxH3xkU9gchsxnw+RThpMkRCxqroqlUHaWZKT56VkZ00Hrw==" saltValue="HsFfReL1htj5RnXxlZJUCw==" spinCount="100000" sheet="1" objects="1" scenarios="1"/>
  <autoFilter ref="C94:K203"/>
  <mergeCells count="12">
    <mergeCell ref="E87:H87"/>
    <mergeCell ref="L2:V2"/>
    <mergeCell ref="E50:H50"/>
    <mergeCell ref="E52:H52"/>
    <mergeCell ref="E54:H54"/>
    <mergeCell ref="E83:H83"/>
    <mergeCell ref="E85:H8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38"/>
  <sheetViews>
    <sheetView showGridLines="0" workbookViewId="0" topLeftCell="A76">
      <selection activeCell="I94" sqref="I94:I137"/>
    </sheetView>
  </sheetViews>
  <sheetFormatPr defaultColWidth="9.140625" defaultRowHeight="12"/>
  <cols>
    <col min="1" max="1" width="8.28125" style="91" customWidth="1"/>
    <col min="2" max="2" width="1.1484375" style="91" customWidth="1"/>
    <col min="3" max="3" width="4.140625" style="91" customWidth="1"/>
    <col min="4" max="4" width="4.28125" style="91" customWidth="1"/>
    <col min="5" max="5" width="17.140625" style="91" customWidth="1"/>
    <col min="6" max="6" width="50.8515625" style="91" customWidth="1"/>
    <col min="7" max="7" width="7.421875" style="91" customWidth="1"/>
    <col min="8" max="8" width="14.00390625" style="91" customWidth="1"/>
    <col min="9" max="9" width="15.8515625" style="91" customWidth="1"/>
    <col min="10" max="11" width="22.28125" style="91" customWidth="1"/>
    <col min="12" max="12" width="9.28125" style="91" customWidth="1"/>
    <col min="13" max="13" width="10.8515625" style="91" hidden="1" customWidth="1"/>
    <col min="14" max="14" width="9.28125" style="91" hidden="1" customWidth="1"/>
    <col min="15" max="20" width="14.140625" style="91" hidden="1" customWidth="1"/>
    <col min="21" max="21" width="16.28125" style="91" hidden="1" customWidth="1"/>
    <col min="22" max="22" width="12.28125" style="91" customWidth="1"/>
    <col min="23" max="23" width="16.28125" style="91" customWidth="1"/>
    <col min="24" max="24" width="12.28125" style="91" customWidth="1"/>
    <col min="25" max="25" width="15.00390625" style="91" customWidth="1"/>
    <col min="26" max="26" width="11.00390625" style="91" customWidth="1"/>
    <col min="27" max="27" width="15.00390625" style="91" customWidth="1"/>
    <col min="28" max="28" width="16.28125" style="91" customWidth="1"/>
    <col min="29" max="29" width="11.00390625" style="91" customWidth="1"/>
    <col min="30" max="30" width="15.00390625" style="91" customWidth="1"/>
    <col min="31" max="31" width="16.28125" style="91" customWidth="1"/>
    <col min="32" max="43" width="9.28125" style="91" customWidth="1"/>
    <col min="44" max="65" width="9.28125" style="91" hidden="1" customWidth="1"/>
    <col min="66" max="16384" width="9.28125" style="91" customWidth="1"/>
  </cols>
  <sheetData>
    <row r="1" ht="12"/>
    <row r="2" spans="12:46" ht="36.95" customHeight="1">
      <c r="L2" s="285" t="s">
        <v>6</v>
      </c>
      <c r="M2" s="286"/>
      <c r="N2" s="286"/>
      <c r="O2" s="286"/>
      <c r="P2" s="286"/>
      <c r="Q2" s="286"/>
      <c r="R2" s="286"/>
      <c r="S2" s="286"/>
      <c r="T2" s="286"/>
      <c r="U2" s="286"/>
      <c r="V2" s="286"/>
      <c r="AT2" s="92" t="s">
        <v>102</v>
      </c>
    </row>
    <row r="3" spans="2:46" ht="6.95" customHeight="1">
      <c r="B3" s="93"/>
      <c r="C3" s="94"/>
      <c r="D3" s="94"/>
      <c r="E3" s="94"/>
      <c r="F3" s="94"/>
      <c r="G3" s="94"/>
      <c r="H3" s="94"/>
      <c r="I3" s="94"/>
      <c r="J3" s="94"/>
      <c r="K3" s="94"/>
      <c r="L3" s="95"/>
      <c r="AT3" s="92" t="s">
        <v>79</v>
      </c>
    </row>
    <row r="4" spans="2:46" ht="24.95" customHeight="1">
      <c r="B4" s="95"/>
      <c r="D4" s="96" t="s">
        <v>121</v>
      </c>
      <c r="L4" s="95"/>
      <c r="M4" s="97" t="s">
        <v>11</v>
      </c>
      <c r="AT4" s="92" t="s">
        <v>4</v>
      </c>
    </row>
    <row r="5" spans="2:12" ht="6.95" customHeight="1">
      <c r="B5" s="95"/>
      <c r="L5" s="95"/>
    </row>
    <row r="6" spans="2:12" ht="12" customHeight="1">
      <c r="B6" s="95"/>
      <c r="D6" s="98" t="s">
        <v>17</v>
      </c>
      <c r="L6" s="95"/>
    </row>
    <row r="7" spans="2:12" ht="16.5" customHeight="1">
      <c r="B7" s="95"/>
      <c r="E7" s="321" t="str">
        <f>'Rekapitulace stavby'!K6</f>
        <v>Infekce Nemocnice Tábor, a.s.</v>
      </c>
      <c r="F7" s="322"/>
      <c r="G7" s="322"/>
      <c r="H7" s="322"/>
      <c r="L7" s="95"/>
    </row>
    <row r="8" spans="2:12" ht="12" customHeight="1">
      <c r="B8" s="95"/>
      <c r="D8" s="98" t="s">
        <v>122</v>
      </c>
      <c r="L8" s="95"/>
    </row>
    <row r="9" spans="2:12" s="99" customFormat="1" ht="16.5" customHeight="1">
      <c r="B9" s="100"/>
      <c r="E9" s="321" t="s">
        <v>123</v>
      </c>
      <c r="F9" s="320"/>
      <c r="G9" s="320"/>
      <c r="H9" s="320"/>
      <c r="L9" s="100"/>
    </row>
    <row r="10" spans="2:12" s="99" customFormat="1" ht="12" customHeight="1">
      <c r="B10" s="100"/>
      <c r="D10" s="98" t="s">
        <v>124</v>
      </c>
      <c r="L10" s="100"/>
    </row>
    <row r="11" spans="2:12" s="99" customFormat="1" ht="16.5" customHeight="1">
      <c r="B11" s="100"/>
      <c r="E11" s="316" t="s">
        <v>5318</v>
      </c>
      <c r="F11" s="320"/>
      <c r="G11" s="320"/>
      <c r="H11" s="320"/>
      <c r="L11" s="100"/>
    </row>
    <row r="12" spans="2:12" s="99" customFormat="1" ht="12">
      <c r="B12" s="100"/>
      <c r="L12" s="100"/>
    </row>
    <row r="13" spans="2:12" s="99" customFormat="1" ht="12" customHeight="1">
      <c r="B13" s="100"/>
      <c r="D13" s="98" t="s">
        <v>19</v>
      </c>
      <c r="F13" s="101" t="s">
        <v>3</v>
      </c>
      <c r="I13" s="98" t="s">
        <v>20</v>
      </c>
      <c r="J13" s="101" t="s">
        <v>3</v>
      </c>
      <c r="L13" s="100"/>
    </row>
    <row r="14" spans="2:12" s="99" customFormat="1" ht="12" customHeight="1">
      <c r="B14" s="100"/>
      <c r="D14" s="98" t="s">
        <v>21</v>
      </c>
      <c r="F14" s="101" t="s">
        <v>22</v>
      </c>
      <c r="I14" s="98" t="s">
        <v>23</v>
      </c>
      <c r="J14" s="102" t="str">
        <f>'Rekapitulace stavby'!AN8</f>
        <v>12. 4. 2023</v>
      </c>
      <c r="L14" s="100"/>
    </row>
    <row r="15" spans="2:12" s="99" customFormat="1" ht="10.9" customHeight="1">
      <c r="B15" s="100"/>
      <c r="L15" s="100"/>
    </row>
    <row r="16" spans="2:12" s="99" customFormat="1" ht="12" customHeight="1">
      <c r="B16" s="100"/>
      <c r="D16" s="98" t="s">
        <v>25</v>
      </c>
      <c r="I16" s="98" t="s">
        <v>26</v>
      </c>
      <c r="J16" s="101" t="str">
        <f>IF('Rekapitulace stavby'!AN10="","",'Rekapitulace stavby'!AN10)</f>
        <v/>
      </c>
      <c r="L16" s="100"/>
    </row>
    <row r="17" spans="2:12" s="99" customFormat="1" ht="18" customHeight="1">
      <c r="B17" s="100"/>
      <c r="E17" s="101" t="str">
        <f>IF('Rekapitulace stavby'!E11="","",'Rekapitulace stavby'!E11)</f>
        <v>Nemocnice Tábor, a.s.</v>
      </c>
      <c r="I17" s="98" t="s">
        <v>28</v>
      </c>
      <c r="J17" s="101" t="str">
        <f>IF('Rekapitulace stavby'!AN11="","",'Rekapitulace stavby'!AN11)</f>
        <v/>
      </c>
      <c r="L17" s="100"/>
    </row>
    <row r="18" spans="2:12" s="99" customFormat="1" ht="6.95" customHeight="1">
      <c r="B18" s="100"/>
      <c r="L18" s="100"/>
    </row>
    <row r="19" spans="2:12" s="99" customFormat="1" ht="12" customHeight="1">
      <c r="B19" s="100"/>
      <c r="D19" s="98" t="s">
        <v>29</v>
      </c>
      <c r="I19" s="98" t="s">
        <v>26</v>
      </c>
      <c r="J19" s="205" t="str">
        <f>'Rekapitulace stavby'!AN13</f>
        <v>Vyplň údaj</v>
      </c>
      <c r="L19" s="100"/>
    </row>
    <row r="20" spans="2:12" s="99" customFormat="1" ht="18" customHeight="1">
      <c r="B20" s="100"/>
      <c r="E20" s="324" t="str">
        <f>'Rekapitulace stavby'!E14</f>
        <v>Vyplň údaj</v>
      </c>
      <c r="F20" s="306"/>
      <c r="G20" s="306"/>
      <c r="H20" s="306"/>
      <c r="I20" s="98" t="s">
        <v>28</v>
      </c>
      <c r="J20" s="205" t="str">
        <f>'Rekapitulace stavby'!AN14</f>
        <v>Vyplň údaj</v>
      </c>
      <c r="L20" s="100"/>
    </row>
    <row r="21" spans="2:12" s="99" customFormat="1" ht="6.95" customHeight="1">
      <c r="B21" s="100"/>
      <c r="L21" s="100"/>
    </row>
    <row r="22" spans="2:12" s="99" customFormat="1" ht="12" customHeight="1">
      <c r="B22" s="100"/>
      <c r="D22" s="98" t="s">
        <v>31</v>
      </c>
      <c r="I22" s="98" t="s">
        <v>26</v>
      </c>
      <c r="J22" s="101" t="str">
        <f>IF('Rekapitulace stavby'!AN16="","",'Rekapitulace stavby'!AN16)</f>
        <v/>
      </c>
      <c r="L22" s="100"/>
    </row>
    <row r="23" spans="2:12" s="99" customFormat="1" ht="18" customHeight="1">
      <c r="B23" s="100"/>
      <c r="E23" s="101" t="str">
        <f>IF('Rekapitulace stavby'!E17="","",'Rekapitulace stavby'!E17)</f>
        <v>AGP nova spol. s r.o.</v>
      </c>
      <c r="I23" s="98" t="s">
        <v>28</v>
      </c>
      <c r="J23" s="101" t="str">
        <f>IF('Rekapitulace stavby'!AN17="","",'Rekapitulace stavby'!AN17)</f>
        <v/>
      </c>
      <c r="L23" s="100"/>
    </row>
    <row r="24" spans="2:12" s="99" customFormat="1" ht="6.95" customHeight="1">
      <c r="B24" s="100"/>
      <c r="L24" s="100"/>
    </row>
    <row r="25" spans="2:12" s="99" customFormat="1" ht="12" customHeight="1">
      <c r="B25" s="100"/>
      <c r="D25" s="98" t="s">
        <v>34</v>
      </c>
      <c r="I25" s="98" t="s">
        <v>26</v>
      </c>
      <c r="J25" s="101" t="str">
        <f>IF('Rekapitulace stavby'!AN19="","",'Rekapitulace stavby'!AN19)</f>
        <v/>
      </c>
      <c r="L25" s="100"/>
    </row>
    <row r="26" spans="2:12" s="99" customFormat="1" ht="18" customHeight="1">
      <c r="B26" s="100"/>
      <c r="E26" s="101" t="str">
        <f>IF('Rekapitulace stavby'!E20="","",'Rekapitulace stavby'!E20)</f>
        <v xml:space="preserve"> </v>
      </c>
      <c r="I26" s="98" t="s">
        <v>28</v>
      </c>
      <c r="J26" s="101" t="str">
        <f>IF('Rekapitulace stavby'!AN20="","",'Rekapitulace stavby'!AN20)</f>
        <v/>
      </c>
      <c r="L26" s="100"/>
    </row>
    <row r="27" spans="2:12" s="99" customFormat="1" ht="6.95" customHeight="1">
      <c r="B27" s="100"/>
      <c r="L27" s="100"/>
    </row>
    <row r="28" spans="2:12" s="99" customFormat="1" ht="12" customHeight="1">
      <c r="B28" s="100"/>
      <c r="D28" s="98" t="s">
        <v>35</v>
      </c>
      <c r="L28" s="100"/>
    </row>
    <row r="29" spans="2:12" s="103" customFormat="1" ht="16.5" customHeight="1">
      <c r="B29" s="104"/>
      <c r="E29" s="310" t="s">
        <v>3</v>
      </c>
      <c r="F29" s="310"/>
      <c r="G29" s="310"/>
      <c r="H29" s="310"/>
      <c r="L29" s="104"/>
    </row>
    <row r="30" spans="2:12" s="99" customFormat="1" ht="6.95" customHeight="1">
      <c r="B30" s="100"/>
      <c r="L30" s="100"/>
    </row>
    <row r="31" spans="2:12" s="99" customFormat="1" ht="6.95" customHeight="1">
      <c r="B31" s="100"/>
      <c r="D31" s="105"/>
      <c r="E31" s="105"/>
      <c r="F31" s="105"/>
      <c r="G31" s="105"/>
      <c r="H31" s="105"/>
      <c r="I31" s="105"/>
      <c r="J31" s="105"/>
      <c r="K31" s="105"/>
      <c r="L31" s="100"/>
    </row>
    <row r="32" spans="2:12" s="99" customFormat="1" ht="25.35" customHeight="1">
      <c r="B32" s="100"/>
      <c r="D32" s="106" t="s">
        <v>37</v>
      </c>
      <c r="J32" s="107">
        <f>ROUND(J92,2)</f>
        <v>0</v>
      </c>
      <c r="L32" s="100"/>
    </row>
    <row r="33" spans="2:12" s="99" customFormat="1" ht="6.95" customHeight="1">
      <c r="B33" s="100"/>
      <c r="D33" s="105"/>
      <c r="E33" s="105"/>
      <c r="F33" s="105"/>
      <c r="G33" s="105"/>
      <c r="H33" s="105"/>
      <c r="I33" s="105"/>
      <c r="J33" s="105"/>
      <c r="K33" s="105"/>
      <c r="L33" s="100"/>
    </row>
    <row r="34" spans="2:12" s="99" customFormat="1" ht="14.45" customHeight="1">
      <c r="B34" s="100"/>
      <c r="F34" s="108" t="s">
        <v>39</v>
      </c>
      <c r="I34" s="108" t="s">
        <v>38</v>
      </c>
      <c r="J34" s="108" t="s">
        <v>40</v>
      </c>
      <c r="L34" s="100"/>
    </row>
    <row r="35" spans="2:12" s="99" customFormat="1" ht="14.45" customHeight="1">
      <c r="B35" s="100"/>
      <c r="D35" s="109" t="s">
        <v>41</v>
      </c>
      <c r="E35" s="98" t="s">
        <v>42</v>
      </c>
      <c r="F35" s="110">
        <f>ROUND((SUM(BE92:BE137)),2)</f>
        <v>0</v>
      </c>
      <c r="I35" s="111">
        <v>0.21</v>
      </c>
      <c r="J35" s="110">
        <f>ROUND(((SUM(BE92:BE137))*I35),2)</f>
        <v>0</v>
      </c>
      <c r="L35" s="100"/>
    </row>
    <row r="36" spans="2:12" s="99" customFormat="1" ht="14.45" customHeight="1">
      <c r="B36" s="100"/>
      <c r="E36" s="98" t="s">
        <v>43</v>
      </c>
      <c r="F36" s="110">
        <f>ROUND((SUM(BF92:BF137)),2)</f>
        <v>0</v>
      </c>
      <c r="I36" s="111">
        <v>0.15</v>
      </c>
      <c r="J36" s="110">
        <f>ROUND(((SUM(BF92:BF137))*I36),2)</f>
        <v>0</v>
      </c>
      <c r="L36" s="100"/>
    </row>
    <row r="37" spans="2:12" s="99" customFormat="1" ht="14.45" customHeight="1" hidden="1">
      <c r="B37" s="100"/>
      <c r="E37" s="98" t="s">
        <v>44</v>
      </c>
      <c r="F37" s="110">
        <f>ROUND((SUM(BG92:BG137)),2)</f>
        <v>0</v>
      </c>
      <c r="I37" s="111">
        <v>0.21</v>
      </c>
      <c r="J37" s="110">
        <f>0</f>
        <v>0</v>
      </c>
      <c r="L37" s="100"/>
    </row>
    <row r="38" spans="2:12" s="99" customFormat="1" ht="14.45" customHeight="1" hidden="1">
      <c r="B38" s="100"/>
      <c r="E38" s="98" t="s">
        <v>45</v>
      </c>
      <c r="F38" s="110">
        <f>ROUND((SUM(BH92:BH137)),2)</f>
        <v>0</v>
      </c>
      <c r="I38" s="111">
        <v>0.15</v>
      </c>
      <c r="J38" s="110">
        <f>0</f>
        <v>0</v>
      </c>
      <c r="L38" s="100"/>
    </row>
    <row r="39" spans="2:12" s="99" customFormat="1" ht="14.45" customHeight="1" hidden="1">
      <c r="B39" s="100"/>
      <c r="E39" s="98" t="s">
        <v>46</v>
      </c>
      <c r="F39" s="110">
        <f>ROUND((SUM(BI92:BI137)),2)</f>
        <v>0</v>
      </c>
      <c r="I39" s="111">
        <v>0</v>
      </c>
      <c r="J39" s="110">
        <f>0</f>
        <v>0</v>
      </c>
      <c r="L39" s="100"/>
    </row>
    <row r="40" spans="2:12" s="99" customFormat="1" ht="6.95" customHeight="1">
      <c r="B40" s="100"/>
      <c r="L40" s="100"/>
    </row>
    <row r="41" spans="2:12" s="99" customFormat="1" ht="25.35" customHeight="1">
      <c r="B41" s="100"/>
      <c r="C41" s="112"/>
      <c r="D41" s="113" t="s">
        <v>47</v>
      </c>
      <c r="E41" s="114"/>
      <c r="F41" s="114"/>
      <c r="G41" s="115" t="s">
        <v>48</v>
      </c>
      <c r="H41" s="116" t="s">
        <v>49</v>
      </c>
      <c r="I41" s="114"/>
      <c r="J41" s="117">
        <f>SUM(J32:J39)</f>
        <v>0</v>
      </c>
      <c r="K41" s="118"/>
      <c r="L41" s="100"/>
    </row>
    <row r="42" spans="2:12" s="99" customFormat="1" ht="14.45" customHeight="1">
      <c r="B42" s="119"/>
      <c r="C42" s="120"/>
      <c r="D42" s="120"/>
      <c r="E42" s="120"/>
      <c r="F42" s="120"/>
      <c r="G42" s="120"/>
      <c r="H42" s="120"/>
      <c r="I42" s="120"/>
      <c r="J42" s="120"/>
      <c r="K42" s="120"/>
      <c r="L42" s="100"/>
    </row>
    <row r="46" spans="2:12" s="99" customFormat="1" ht="6.95" customHeight="1">
      <c r="B46" s="121"/>
      <c r="C46" s="122"/>
      <c r="D46" s="122"/>
      <c r="E46" s="122"/>
      <c r="F46" s="122"/>
      <c r="G46" s="122"/>
      <c r="H46" s="122"/>
      <c r="I46" s="122"/>
      <c r="J46" s="122"/>
      <c r="K46" s="122"/>
      <c r="L46" s="100"/>
    </row>
    <row r="47" spans="2:12" s="99" customFormat="1" ht="24.95" customHeight="1">
      <c r="B47" s="100"/>
      <c r="C47" s="96" t="s">
        <v>126</v>
      </c>
      <c r="L47" s="100"/>
    </row>
    <row r="48" spans="2:12" s="99" customFormat="1" ht="6.95" customHeight="1">
      <c r="B48" s="100"/>
      <c r="L48" s="100"/>
    </row>
    <row r="49" spans="2:12" s="99" customFormat="1" ht="12" customHeight="1">
      <c r="B49" s="100"/>
      <c r="C49" s="98" t="s">
        <v>17</v>
      </c>
      <c r="L49" s="100"/>
    </row>
    <row r="50" spans="2:12" s="99" customFormat="1" ht="16.5" customHeight="1">
      <c r="B50" s="100"/>
      <c r="E50" s="321" t="str">
        <f>E7</f>
        <v>Infekce Nemocnice Tábor, a.s.</v>
      </c>
      <c r="F50" s="322"/>
      <c r="G50" s="322"/>
      <c r="H50" s="322"/>
      <c r="L50" s="100"/>
    </row>
    <row r="51" spans="2:12" ht="12" customHeight="1">
      <c r="B51" s="95"/>
      <c r="C51" s="98" t="s">
        <v>122</v>
      </c>
      <c r="L51" s="95"/>
    </row>
    <row r="52" spans="2:12" s="99" customFormat="1" ht="16.5" customHeight="1">
      <c r="B52" s="100"/>
      <c r="E52" s="321" t="s">
        <v>123</v>
      </c>
      <c r="F52" s="320"/>
      <c r="G52" s="320"/>
      <c r="H52" s="320"/>
      <c r="L52" s="100"/>
    </row>
    <row r="53" spans="2:12" s="99" customFormat="1" ht="12" customHeight="1">
      <c r="B53" s="100"/>
      <c r="C53" s="98" t="s">
        <v>124</v>
      </c>
      <c r="L53" s="100"/>
    </row>
    <row r="54" spans="2:12" s="99" customFormat="1" ht="16.5" customHeight="1">
      <c r="B54" s="100"/>
      <c r="E54" s="316" t="str">
        <f>E11</f>
        <v>D.1.4.7 - Medicinální plyny</v>
      </c>
      <c r="F54" s="320"/>
      <c r="G54" s="320"/>
      <c r="H54" s="320"/>
      <c r="L54" s="100"/>
    </row>
    <row r="55" spans="2:12" s="99" customFormat="1" ht="6.95" customHeight="1">
      <c r="B55" s="100"/>
      <c r="L55" s="100"/>
    </row>
    <row r="56" spans="2:12" s="99" customFormat="1" ht="12" customHeight="1">
      <c r="B56" s="100"/>
      <c r="C56" s="98" t="s">
        <v>21</v>
      </c>
      <c r="F56" s="101" t="str">
        <f>F14</f>
        <v xml:space="preserve"> </v>
      </c>
      <c r="I56" s="98" t="s">
        <v>23</v>
      </c>
      <c r="J56" s="102" t="str">
        <f>IF(J14="","",J14)</f>
        <v>12. 4. 2023</v>
      </c>
      <c r="L56" s="100"/>
    </row>
    <row r="57" spans="2:12" s="99" customFormat="1" ht="6.95" customHeight="1">
      <c r="B57" s="100"/>
      <c r="L57" s="100"/>
    </row>
    <row r="58" spans="2:12" s="99" customFormat="1" ht="15.2" customHeight="1">
      <c r="B58" s="100"/>
      <c r="C58" s="98" t="s">
        <v>25</v>
      </c>
      <c r="F58" s="101" t="str">
        <f>E17</f>
        <v>Nemocnice Tábor, a.s.</v>
      </c>
      <c r="I58" s="98" t="s">
        <v>31</v>
      </c>
      <c r="J58" s="123" t="str">
        <f>E23</f>
        <v>AGP nova spol. s r.o.</v>
      </c>
      <c r="L58" s="100"/>
    </row>
    <row r="59" spans="2:12" s="99" customFormat="1" ht="15.2" customHeight="1">
      <c r="B59" s="100"/>
      <c r="C59" s="98" t="s">
        <v>29</v>
      </c>
      <c r="F59" s="101" t="str">
        <f>IF(E20="","",E20)</f>
        <v>Vyplň údaj</v>
      </c>
      <c r="I59" s="98" t="s">
        <v>34</v>
      </c>
      <c r="J59" s="123" t="str">
        <f>E26</f>
        <v xml:space="preserve"> </v>
      </c>
      <c r="L59" s="100"/>
    </row>
    <row r="60" spans="2:12" s="99" customFormat="1" ht="10.35" customHeight="1">
      <c r="B60" s="100"/>
      <c r="L60" s="100"/>
    </row>
    <row r="61" spans="2:12" s="99" customFormat="1" ht="29.25" customHeight="1">
      <c r="B61" s="100"/>
      <c r="C61" s="124" t="s">
        <v>127</v>
      </c>
      <c r="D61" s="112"/>
      <c r="E61" s="112"/>
      <c r="F61" s="112"/>
      <c r="G61" s="112"/>
      <c r="H61" s="112"/>
      <c r="I61" s="112"/>
      <c r="J61" s="125" t="s">
        <v>128</v>
      </c>
      <c r="K61" s="112"/>
      <c r="L61" s="100"/>
    </row>
    <row r="62" spans="2:12" s="99" customFormat="1" ht="10.35" customHeight="1">
      <c r="B62" s="100"/>
      <c r="L62" s="100"/>
    </row>
    <row r="63" spans="2:47" s="99" customFormat="1" ht="22.9" customHeight="1">
      <c r="B63" s="100"/>
      <c r="C63" s="126" t="s">
        <v>69</v>
      </c>
      <c r="J63" s="107">
        <f>J92</f>
        <v>0</v>
      </c>
      <c r="L63" s="100"/>
      <c r="AU63" s="92" t="s">
        <v>129</v>
      </c>
    </row>
    <row r="64" spans="2:12" s="127" customFormat="1" ht="24.95" customHeight="1">
      <c r="B64" s="128"/>
      <c r="D64" s="129" t="s">
        <v>5319</v>
      </c>
      <c r="E64" s="130"/>
      <c r="F64" s="130"/>
      <c r="G64" s="130"/>
      <c r="H64" s="130"/>
      <c r="I64" s="130"/>
      <c r="J64" s="131">
        <f>J93</f>
        <v>0</v>
      </c>
      <c r="L64" s="128"/>
    </row>
    <row r="65" spans="2:12" s="127" customFormat="1" ht="24.95" customHeight="1">
      <c r="B65" s="128"/>
      <c r="D65" s="129" t="s">
        <v>5320</v>
      </c>
      <c r="E65" s="130"/>
      <c r="F65" s="130"/>
      <c r="G65" s="130"/>
      <c r="H65" s="130"/>
      <c r="I65" s="130"/>
      <c r="J65" s="131">
        <f>J114</f>
        <v>0</v>
      </c>
      <c r="L65" s="128"/>
    </row>
    <row r="66" spans="2:12" s="127" customFormat="1" ht="24.95" customHeight="1">
      <c r="B66" s="128"/>
      <c r="D66" s="129" t="s">
        <v>5321</v>
      </c>
      <c r="E66" s="130"/>
      <c r="F66" s="130"/>
      <c r="G66" s="130"/>
      <c r="H66" s="130"/>
      <c r="I66" s="130"/>
      <c r="J66" s="131">
        <f>J116</f>
        <v>0</v>
      </c>
      <c r="L66" s="128"/>
    </row>
    <row r="67" spans="2:12" s="127" customFormat="1" ht="24.95" customHeight="1">
      <c r="B67" s="128"/>
      <c r="D67" s="129" t="s">
        <v>5322</v>
      </c>
      <c r="E67" s="130"/>
      <c r="F67" s="130"/>
      <c r="G67" s="130"/>
      <c r="H67" s="130"/>
      <c r="I67" s="130"/>
      <c r="J67" s="131">
        <f>J118</f>
        <v>0</v>
      </c>
      <c r="L67" s="128"/>
    </row>
    <row r="68" spans="2:12" s="127" customFormat="1" ht="24.95" customHeight="1">
      <c r="B68" s="128"/>
      <c r="D68" s="129" t="s">
        <v>5323</v>
      </c>
      <c r="E68" s="130"/>
      <c r="F68" s="130"/>
      <c r="G68" s="130"/>
      <c r="H68" s="130"/>
      <c r="I68" s="130"/>
      <c r="J68" s="131">
        <f>J124</f>
        <v>0</v>
      </c>
      <c r="L68" s="128"/>
    </row>
    <row r="69" spans="2:12" s="127" customFormat="1" ht="24.95" customHeight="1">
      <c r="B69" s="128"/>
      <c r="D69" s="129" t="s">
        <v>5324</v>
      </c>
      <c r="E69" s="130"/>
      <c r="F69" s="130"/>
      <c r="G69" s="130"/>
      <c r="H69" s="130"/>
      <c r="I69" s="130"/>
      <c r="J69" s="131">
        <f>J126</f>
        <v>0</v>
      </c>
      <c r="L69" s="128"/>
    </row>
    <row r="70" spans="2:12" s="127" customFormat="1" ht="24.95" customHeight="1">
      <c r="B70" s="128"/>
      <c r="D70" s="129" t="s">
        <v>5325</v>
      </c>
      <c r="E70" s="130"/>
      <c r="F70" s="130"/>
      <c r="G70" s="130"/>
      <c r="H70" s="130"/>
      <c r="I70" s="130"/>
      <c r="J70" s="131">
        <f>J129</f>
        <v>0</v>
      </c>
      <c r="L70" s="128"/>
    </row>
    <row r="71" spans="2:12" s="99" customFormat="1" ht="21.75" customHeight="1">
      <c r="B71" s="100"/>
      <c r="L71" s="100"/>
    </row>
    <row r="72" spans="2:12" s="99" customFormat="1" ht="6.95" customHeight="1">
      <c r="B72" s="119"/>
      <c r="C72" s="120"/>
      <c r="D72" s="120"/>
      <c r="E72" s="120"/>
      <c r="F72" s="120"/>
      <c r="G72" s="120"/>
      <c r="H72" s="120"/>
      <c r="I72" s="120"/>
      <c r="J72" s="120"/>
      <c r="K72" s="120"/>
      <c r="L72" s="100"/>
    </row>
    <row r="76" spans="2:12" s="99" customFormat="1" ht="6.95" customHeight="1">
      <c r="B76" s="121"/>
      <c r="C76" s="122"/>
      <c r="D76" s="122"/>
      <c r="E76" s="122"/>
      <c r="F76" s="122"/>
      <c r="G76" s="122"/>
      <c r="H76" s="122"/>
      <c r="I76" s="122"/>
      <c r="J76" s="122"/>
      <c r="K76" s="122"/>
      <c r="L76" s="100"/>
    </row>
    <row r="77" spans="2:12" s="99" customFormat="1" ht="24.95" customHeight="1">
      <c r="B77" s="100"/>
      <c r="C77" s="96" t="s">
        <v>161</v>
      </c>
      <c r="L77" s="100"/>
    </row>
    <row r="78" spans="2:12" s="99" customFormat="1" ht="6.95" customHeight="1">
      <c r="B78" s="100"/>
      <c r="L78" s="100"/>
    </row>
    <row r="79" spans="2:12" s="99" customFormat="1" ht="12" customHeight="1">
      <c r="B79" s="100"/>
      <c r="C79" s="98" t="s">
        <v>17</v>
      </c>
      <c r="L79" s="100"/>
    </row>
    <row r="80" spans="2:12" s="99" customFormat="1" ht="16.5" customHeight="1">
      <c r="B80" s="100"/>
      <c r="E80" s="321" t="str">
        <f>E7</f>
        <v>Infekce Nemocnice Tábor, a.s.</v>
      </c>
      <c r="F80" s="322"/>
      <c r="G80" s="322"/>
      <c r="H80" s="322"/>
      <c r="L80" s="100"/>
    </row>
    <row r="81" spans="2:12" ht="12" customHeight="1">
      <c r="B81" s="95"/>
      <c r="C81" s="98" t="s">
        <v>122</v>
      </c>
      <c r="L81" s="95"/>
    </row>
    <row r="82" spans="2:12" s="99" customFormat="1" ht="16.5" customHeight="1">
      <c r="B82" s="100"/>
      <c r="E82" s="321" t="s">
        <v>123</v>
      </c>
      <c r="F82" s="320"/>
      <c r="G82" s="320"/>
      <c r="H82" s="320"/>
      <c r="L82" s="100"/>
    </row>
    <row r="83" spans="2:12" s="99" customFormat="1" ht="12" customHeight="1">
      <c r="B83" s="100"/>
      <c r="C83" s="98" t="s">
        <v>124</v>
      </c>
      <c r="L83" s="100"/>
    </row>
    <row r="84" spans="2:12" s="99" customFormat="1" ht="16.5" customHeight="1">
      <c r="B84" s="100"/>
      <c r="E84" s="316" t="str">
        <f>E11</f>
        <v>D.1.4.7 - Medicinální plyny</v>
      </c>
      <c r="F84" s="320"/>
      <c r="G84" s="320"/>
      <c r="H84" s="320"/>
      <c r="L84" s="100"/>
    </row>
    <row r="85" spans="2:12" s="99" customFormat="1" ht="6.95" customHeight="1">
      <c r="B85" s="100"/>
      <c r="L85" s="100"/>
    </row>
    <row r="86" spans="2:12" s="99" customFormat="1" ht="12" customHeight="1">
      <c r="B86" s="100"/>
      <c r="C86" s="98" t="s">
        <v>21</v>
      </c>
      <c r="F86" s="101" t="str">
        <f>F14</f>
        <v xml:space="preserve"> </v>
      </c>
      <c r="I86" s="98" t="s">
        <v>23</v>
      </c>
      <c r="J86" s="102" t="str">
        <f>IF(J14="","",J14)</f>
        <v>12. 4. 2023</v>
      </c>
      <c r="L86" s="100"/>
    </row>
    <row r="87" spans="2:12" s="99" customFormat="1" ht="6.95" customHeight="1">
      <c r="B87" s="100"/>
      <c r="L87" s="100"/>
    </row>
    <row r="88" spans="2:12" s="99" customFormat="1" ht="15.2" customHeight="1">
      <c r="B88" s="100"/>
      <c r="C88" s="98" t="s">
        <v>25</v>
      </c>
      <c r="F88" s="101" t="str">
        <f>E17</f>
        <v>Nemocnice Tábor, a.s.</v>
      </c>
      <c r="I88" s="98" t="s">
        <v>31</v>
      </c>
      <c r="J88" s="123" t="str">
        <f>E23</f>
        <v>AGP nova spol. s r.o.</v>
      </c>
      <c r="L88" s="100"/>
    </row>
    <row r="89" spans="2:12" s="99" customFormat="1" ht="15.2" customHeight="1">
      <c r="B89" s="100"/>
      <c r="C89" s="98" t="s">
        <v>29</v>
      </c>
      <c r="F89" s="101" t="str">
        <f>IF(E20="","",E20)</f>
        <v>Vyplň údaj</v>
      </c>
      <c r="I89" s="98" t="s">
        <v>34</v>
      </c>
      <c r="J89" s="123" t="str">
        <f>E26</f>
        <v xml:space="preserve"> </v>
      </c>
      <c r="L89" s="100"/>
    </row>
    <row r="90" spans="2:12" s="99" customFormat="1" ht="10.35" customHeight="1">
      <c r="B90" s="100"/>
      <c r="L90" s="100"/>
    </row>
    <row r="91" spans="2:20" s="137" customFormat="1" ht="29.25" customHeight="1">
      <c r="B91" s="138"/>
      <c r="C91" s="139" t="s">
        <v>162</v>
      </c>
      <c r="D91" s="140" t="s">
        <v>56</v>
      </c>
      <c r="E91" s="140" t="s">
        <v>52</v>
      </c>
      <c r="F91" s="140" t="s">
        <v>53</v>
      </c>
      <c r="G91" s="140" t="s">
        <v>163</v>
      </c>
      <c r="H91" s="140" t="s">
        <v>164</v>
      </c>
      <c r="I91" s="140" t="s">
        <v>165</v>
      </c>
      <c r="J91" s="140" t="s">
        <v>128</v>
      </c>
      <c r="K91" s="141" t="s">
        <v>166</v>
      </c>
      <c r="L91" s="138"/>
      <c r="M91" s="142" t="s">
        <v>3</v>
      </c>
      <c r="N91" s="143" t="s">
        <v>41</v>
      </c>
      <c r="O91" s="143" t="s">
        <v>167</v>
      </c>
      <c r="P91" s="143" t="s">
        <v>168</v>
      </c>
      <c r="Q91" s="143" t="s">
        <v>169</v>
      </c>
      <c r="R91" s="143" t="s">
        <v>170</v>
      </c>
      <c r="S91" s="143" t="s">
        <v>171</v>
      </c>
      <c r="T91" s="144" t="s">
        <v>172</v>
      </c>
    </row>
    <row r="92" spans="2:63" s="99" customFormat="1" ht="22.9" customHeight="1">
      <c r="B92" s="100"/>
      <c r="C92" s="145" t="s">
        <v>173</v>
      </c>
      <c r="J92" s="146">
        <f>BK92</f>
        <v>0</v>
      </c>
      <c r="L92" s="100"/>
      <c r="M92" s="147"/>
      <c r="N92" s="105"/>
      <c r="O92" s="105"/>
      <c r="P92" s="148">
        <f>P93+P114+P116+P118+P124+P126+P129</f>
        <v>0</v>
      </c>
      <c r="Q92" s="105"/>
      <c r="R92" s="148">
        <f>R93+R114+R116+R118+R124+R126+R129</f>
        <v>0</v>
      </c>
      <c r="S92" s="105"/>
      <c r="T92" s="149">
        <f>T93+T114+T116+T118+T124+T126+T129</f>
        <v>0</v>
      </c>
      <c r="AT92" s="92" t="s">
        <v>70</v>
      </c>
      <c r="AU92" s="92" t="s">
        <v>129</v>
      </c>
      <c r="BK92" s="150">
        <f>BK93+BK114+BK116+BK118+BK124+BK126+BK129</f>
        <v>0</v>
      </c>
    </row>
    <row r="93" spans="2:63" s="151" customFormat="1" ht="25.9" customHeight="1">
      <c r="B93" s="152"/>
      <c r="D93" s="153" t="s">
        <v>70</v>
      </c>
      <c r="E93" s="154" t="s">
        <v>2701</v>
      </c>
      <c r="F93" s="154" t="s">
        <v>5326</v>
      </c>
      <c r="J93" s="155">
        <f>BK93</f>
        <v>0</v>
      </c>
      <c r="L93" s="152"/>
      <c r="M93" s="156"/>
      <c r="P93" s="157">
        <f>SUM(P94:P113)</f>
        <v>0</v>
      </c>
      <c r="R93" s="157">
        <f>SUM(R94:R113)</f>
        <v>0</v>
      </c>
      <c r="T93" s="158">
        <f>SUM(T94:T113)</f>
        <v>0</v>
      </c>
      <c r="AR93" s="153" t="s">
        <v>15</v>
      </c>
      <c r="AT93" s="159" t="s">
        <v>70</v>
      </c>
      <c r="AU93" s="159" t="s">
        <v>71</v>
      </c>
      <c r="AY93" s="153" t="s">
        <v>176</v>
      </c>
      <c r="BK93" s="160">
        <f>SUM(BK94:BK113)</f>
        <v>0</v>
      </c>
    </row>
    <row r="94" spans="2:65" s="99" customFormat="1" ht="24.2" customHeight="1">
      <c r="B94" s="100"/>
      <c r="C94" s="206" t="s">
        <v>15</v>
      </c>
      <c r="D94" s="206" t="s">
        <v>178</v>
      </c>
      <c r="E94" s="207" t="s">
        <v>5327</v>
      </c>
      <c r="F94" s="208" t="s">
        <v>5328</v>
      </c>
      <c r="G94" s="209" t="s">
        <v>269</v>
      </c>
      <c r="H94" s="210">
        <v>40</v>
      </c>
      <c r="I94" s="4"/>
      <c r="J94" s="211">
        <f aca="true" t="shared" si="0" ref="J94:J113">ROUND(I94*H94,2)</f>
        <v>0</v>
      </c>
      <c r="K94" s="208" t="s">
        <v>3</v>
      </c>
      <c r="L94" s="100"/>
      <c r="M94" s="212" t="s">
        <v>3</v>
      </c>
      <c r="N94" s="163" t="s">
        <v>42</v>
      </c>
      <c r="P94" s="164">
        <f aca="true" t="shared" si="1" ref="P94:P113">O94*H94</f>
        <v>0</v>
      </c>
      <c r="Q94" s="164">
        <v>0</v>
      </c>
      <c r="R94" s="164">
        <f aca="true" t="shared" si="2" ref="R94:R113">Q94*H94</f>
        <v>0</v>
      </c>
      <c r="S94" s="164">
        <v>0</v>
      </c>
      <c r="T94" s="165">
        <f aca="true" t="shared" si="3" ref="T94:T113">S94*H94</f>
        <v>0</v>
      </c>
      <c r="AR94" s="166" t="s">
        <v>183</v>
      </c>
      <c r="AT94" s="166" t="s">
        <v>178</v>
      </c>
      <c r="AU94" s="166" t="s">
        <v>15</v>
      </c>
      <c r="AY94" s="92" t="s">
        <v>176</v>
      </c>
      <c r="BE94" s="167">
        <f aca="true" t="shared" si="4" ref="BE94:BE113">IF(N94="základní",J94,0)</f>
        <v>0</v>
      </c>
      <c r="BF94" s="167">
        <f aca="true" t="shared" si="5" ref="BF94:BF113">IF(N94="snížená",J94,0)</f>
        <v>0</v>
      </c>
      <c r="BG94" s="167">
        <f aca="true" t="shared" si="6" ref="BG94:BG113">IF(N94="zákl. přenesená",J94,0)</f>
        <v>0</v>
      </c>
      <c r="BH94" s="167">
        <f aca="true" t="shared" si="7" ref="BH94:BH113">IF(N94="sníž. přenesená",J94,0)</f>
        <v>0</v>
      </c>
      <c r="BI94" s="167">
        <f aca="true" t="shared" si="8" ref="BI94:BI113">IF(N94="nulová",J94,0)</f>
        <v>0</v>
      </c>
      <c r="BJ94" s="92" t="s">
        <v>15</v>
      </c>
      <c r="BK94" s="167">
        <f aca="true" t="shared" si="9" ref="BK94:BK113">ROUND(I94*H94,2)</f>
        <v>0</v>
      </c>
      <c r="BL94" s="92" t="s">
        <v>183</v>
      </c>
      <c r="BM94" s="166" t="s">
        <v>79</v>
      </c>
    </row>
    <row r="95" spans="2:65" s="99" customFormat="1" ht="24.2" customHeight="1">
      <c r="B95" s="100"/>
      <c r="C95" s="206" t="s">
        <v>79</v>
      </c>
      <c r="D95" s="206" t="s">
        <v>178</v>
      </c>
      <c r="E95" s="207" t="s">
        <v>5329</v>
      </c>
      <c r="F95" s="208" t="s">
        <v>5330</v>
      </c>
      <c r="G95" s="209" t="s">
        <v>269</v>
      </c>
      <c r="H95" s="210">
        <v>25</v>
      </c>
      <c r="I95" s="4"/>
      <c r="J95" s="211">
        <f t="shared" si="0"/>
        <v>0</v>
      </c>
      <c r="K95" s="208" t="s">
        <v>3</v>
      </c>
      <c r="L95" s="100"/>
      <c r="M95" s="212" t="s">
        <v>3</v>
      </c>
      <c r="N95" s="163" t="s">
        <v>42</v>
      </c>
      <c r="P95" s="164">
        <f t="shared" si="1"/>
        <v>0</v>
      </c>
      <c r="Q95" s="164">
        <v>0</v>
      </c>
      <c r="R95" s="164">
        <f t="shared" si="2"/>
        <v>0</v>
      </c>
      <c r="S95" s="164">
        <v>0</v>
      </c>
      <c r="T95" s="165">
        <f t="shared" si="3"/>
        <v>0</v>
      </c>
      <c r="AR95" s="166" t="s">
        <v>183</v>
      </c>
      <c r="AT95" s="166" t="s">
        <v>178</v>
      </c>
      <c r="AU95" s="166" t="s">
        <v>15</v>
      </c>
      <c r="AY95" s="92" t="s">
        <v>176</v>
      </c>
      <c r="BE95" s="167">
        <f t="shared" si="4"/>
        <v>0</v>
      </c>
      <c r="BF95" s="167">
        <f t="shared" si="5"/>
        <v>0</v>
      </c>
      <c r="BG95" s="167">
        <f t="shared" si="6"/>
        <v>0</v>
      </c>
      <c r="BH95" s="167">
        <f t="shared" si="7"/>
        <v>0</v>
      </c>
      <c r="BI95" s="167">
        <f t="shared" si="8"/>
        <v>0</v>
      </c>
      <c r="BJ95" s="92" t="s">
        <v>15</v>
      </c>
      <c r="BK95" s="167">
        <f t="shared" si="9"/>
        <v>0</v>
      </c>
      <c r="BL95" s="92" t="s">
        <v>183</v>
      </c>
      <c r="BM95" s="166" t="s">
        <v>183</v>
      </c>
    </row>
    <row r="96" spans="2:65" s="99" customFormat="1" ht="24.2" customHeight="1">
      <c r="B96" s="100"/>
      <c r="C96" s="206" t="s">
        <v>195</v>
      </c>
      <c r="D96" s="206" t="s">
        <v>178</v>
      </c>
      <c r="E96" s="207" t="s">
        <v>5331</v>
      </c>
      <c r="F96" s="208" t="s">
        <v>5332</v>
      </c>
      <c r="G96" s="209" t="s">
        <v>269</v>
      </c>
      <c r="H96" s="210">
        <v>20</v>
      </c>
      <c r="I96" s="4"/>
      <c r="J96" s="211">
        <f t="shared" si="0"/>
        <v>0</v>
      </c>
      <c r="K96" s="208" t="s">
        <v>3</v>
      </c>
      <c r="L96" s="100"/>
      <c r="M96" s="212" t="s">
        <v>3</v>
      </c>
      <c r="N96" s="163" t="s">
        <v>42</v>
      </c>
      <c r="P96" s="164">
        <f t="shared" si="1"/>
        <v>0</v>
      </c>
      <c r="Q96" s="164">
        <v>0</v>
      </c>
      <c r="R96" s="164">
        <f t="shared" si="2"/>
        <v>0</v>
      </c>
      <c r="S96" s="164">
        <v>0</v>
      </c>
      <c r="T96" s="165">
        <f t="shared" si="3"/>
        <v>0</v>
      </c>
      <c r="AR96" s="166" t="s">
        <v>183</v>
      </c>
      <c r="AT96" s="166" t="s">
        <v>178</v>
      </c>
      <c r="AU96" s="166" t="s">
        <v>15</v>
      </c>
      <c r="AY96" s="92" t="s">
        <v>176</v>
      </c>
      <c r="BE96" s="167">
        <f t="shared" si="4"/>
        <v>0</v>
      </c>
      <c r="BF96" s="167">
        <f t="shared" si="5"/>
        <v>0</v>
      </c>
      <c r="BG96" s="167">
        <f t="shared" si="6"/>
        <v>0</v>
      </c>
      <c r="BH96" s="167">
        <f t="shared" si="7"/>
        <v>0</v>
      </c>
      <c r="BI96" s="167">
        <f t="shared" si="8"/>
        <v>0</v>
      </c>
      <c r="BJ96" s="92" t="s">
        <v>15</v>
      </c>
      <c r="BK96" s="167">
        <f t="shared" si="9"/>
        <v>0</v>
      </c>
      <c r="BL96" s="92" t="s">
        <v>183</v>
      </c>
      <c r="BM96" s="166" t="s">
        <v>223</v>
      </c>
    </row>
    <row r="97" spans="2:65" s="99" customFormat="1" ht="24.2" customHeight="1">
      <c r="B97" s="100"/>
      <c r="C97" s="206" t="s">
        <v>183</v>
      </c>
      <c r="D97" s="206" t="s">
        <v>178</v>
      </c>
      <c r="E97" s="207" t="s">
        <v>5333</v>
      </c>
      <c r="F97" s="208" t="s">
        <v>5334</v>
      </c>
      <c r="G97" s="209" t="s">
        <v>269</v>
      </c>
      <c r="H97" s="210">
        <v>80</v>
      </c>
      <c r="I97" s="4"/>
      <c r="J97" s="211">
        <f t="shared" si="0"/>
        <v>0</v>
      </c>
      <c r="K97" s="208" t="s">
        <v>3</v>
      </c>
      <c r="L97" s="100"/>
      <c r="M97" s="212" t="s">
        <v>3</v>
      </c>
      <c r="N97" s="163" t="s">
        <v>42</v>
      </c>
      <c r="P97" s="164">
        <f t="shared" si="1"/>
        <v>0</v>
      </c>
      <c r="Q97" s="164">
        <v>0</v>
      </c>
      <c r="R97" s="164">
        <f t="shared" si="2"/>
        <v>0</v>
      </c>
      <c r="S97" s="164">
        <v>0</v>
      </c>
      <c r="T97" s="165">
        <f t="shared" si="3"/>
        <v>0</v>
      </c>
      <c r="AR97" s="166" t="s">
        <v>183</v>
      </c>
      <c r="AT97" s="166" t="s">
        <v>178</v>
      </c>
      <c r="AU97" s="166" t="s">
        <v>15</v>
      </c>
      <c r="AY97" s="92" t="s">
        <v>176</v>
      </c>
      <c r="BE97" s="167">
        <f t="shared" si="4"/>
        <v>0</v>
      </c>
      <c r="BF97" s="167">
        <f t="shared" si="5"/>
        <v>0</v>
      </c>
      <c r="BG97" s="167">
        <f t="shared" si="6"/>
        <v>0</v>
      </c>
      <c r="BH97" s="167">
        <f t="shared" si="7"/>
        <v>0</v>
      </c>
      <c r="BI97" s="167">
        <f t="shared" si="8"/>
        <v>0</v>
      </c>
      <c r="BJ97" s="92" t="s">
        <v>15</v>
      </c>
      <c r="BK97" s="167">
        <f t="shared" si="9"/>
        <v>0</v>
      </c>
      <c r="BL97" s="92" t="s">
        <v>183</v>
      </c>
      <c r="BM97" s="166" t="s">
        <v>241</v>
      </c>
    </row>
    <row r="98" spans="2:65" s="99" customFormat="1" ht="24.2" customHeight="1">
      <c r="B98" s="100"/>
      <c r="C98" s="206" t="s">
        <v>213</v>
      </c>
      <c r="D98" s="206" t="s">
        <v>178</v>
      </c>
      <c r="E98" s="207" t="s">
        <v>5335</v>
      </c>
      <c r="F98" s="208" t="s">
        <v>5336</v>
      </c>
      <c r="G98" s="209" t="s">
        <v>269</v>
      </c>
      <c r="H98" s="210">
        <v>30</v>
      </c>
      <c r="I98" s="4"/>
      <c r="J98" s="211">
        <f t="shared" si="0"/>
        <v>0</v>
      </c>
      <c r="K98" s="208" t="s">
        <v>3</v>
      </c>
      <c r="L98" s="100"/>
      <c r="M98" s="212" t="s">
        <v>3</v>
      </c>
      <c r="N98" s="163" t="s">
        <v>42</v>
      </c>
      <c r="P98" s="164">
        <f t="shared" si="1"/>
        <v>0</v>
      </c>
      <c r="Q98" s="164">
        <v>0</v>
      </c>
      <c r="R98" s="164">
        <f t="shared" si="2"/>
        <v>0</v>
      </c>
      <c r="S98" s="164">
        <v>0</v>
      </c>
      <c r="T98" s="165">
        <f t="shared" si="3"/>
        <v>0</v>
      </c>
      <c r="AR98" s="166" t="s">
        <v>183</v>
      </c>
      <c r="AT98" s="166" t="s">
        <v>178</v>
      </c>
      <c r="AU98" s="166" t="s">
        <v>15</v>
      </c>
      <c r="AY98" s="92" t="s">
        <v>176</v>
      </c>
      <c r="BE98" s="167">
        <f t="shared" si="4"/>
        <v>0</v>
      </c>
      <c r="BF98" s="167">
        <f t="shared" si="5"/>
        <v>0</v>
      </c>
      <c r="BG98" s="167">
        <f t="shared" si="6"/>
        <v>0</v>
      </c>
      <c r="BH98" s="167">
        <f t="shared" si="7"/>
        <v>0</v>
      </c>
      <c r="BI98" s="167">
        <f t="shared" si="8"/>
        <v>0</v>
      </c>
      <c r="BJ98" s="92" t="s">
        <v>15</v>
      </c>
      <c r="BK98" s="167">
        <f t="shared" si="9"/>
        <v>0</v>
      </c>
      <c r="BL98" s="92" t="s">
        <v>183</v>
      </c>
      <c r="BM98" s="166" t="s">
        <v>253</v>
      </c>
    </row>
    <row r="99" spans="2:65" s="99" customFormat="1" ht="33" customHeight="1">
      <c r="B99" s="100"/>
      <c r="C99" s="206" t="s">
        <v>223</v>
      </c>
      <c r="D99" s="206" t="s">
        <v>178</v>
      </c>
      <c r="E99" s="207" t="s">
        <v>5337</v>
      </c>
      <c r="F99" s="208" t="s">
        <v>5338</v>
      </c>
      <c r="G99" s="209" t="s">
        <v>5339</v>
      </c>
      <c r="H99" s="210">
        <v>790</v>
      </c>
      <c r="I99" s="4"/>
      <c r="J99" s="211">
        <f t="shared" si="0"/>
        <v>0</v>
      </c>
      <c r="K99" s="208" t="s">
        <v>3</v>
      </c>
      <c r="L99" s="100"/>
      <c r="M99" s="212" t="s">
        <v>3</v>
      </c>
      <c r="N99" s="163" t="s">
        <v>42</v>
      </c>
      <c r="P99" s="164">
        <f t="shared" si="1"/>
        <v>0</v>
      </c>
      <c r="Q99" s="164">
        <v>0</v>
      </c>
      <c r="R99" s="164">
        <f t="shared" si="2"/>
        <v>0</v>
      </c>
      <c r="S99" s="164">
        <v>0</v>
      </c>
      <c r="T99" s="165">
        <f t="shared" si="3"/>
        <v>0</v>
      </c>
      <c r="AR99" s="166" t="s">
        <v>183</v>
      </c>
      <c r="AT99" s="166" t="s">
        <v>178</v>
      </c>
      <c r="AU99" s="166" t="s">
        <v>15</v>
      </c>
      <c r="AY99" s="92" t="s">
        <v>176</v>
      </c>
      <c r="BE99" s="167">
        <f t="shared" si="4"/>
        <v>0</v>
      </c>
      <c r="BF99" s="167">
        <f t="shared" si="5"/>
        <v>0</v>
      </c>
      <c r="BG99" s="167">
        <f t="shared" si="6"/>
        <v>0</v>
      </c>
      <c r="BH99" s="167">
        <f t="shared" si="7"/>
        <v>0</v>
      </c>
      <c r="BI99" s="167">
        <f t="shared" si="8"/>
        <v>0</v>
      </c>
      <c r="BJ99" s="92" t="s">
        <v>15</v>
      </c>
      <c r="BK99" s="167">
        <f t="shared" si="9"/>
        <v>0</v>
      </c>
      <c r="BL99" s="92" t="s">
        <v>183</v>
      </c>
      <c r="BM99" s="166" t="s">
        <v>266</v>
      </c>
    </row>
    <row r="100" spans="2:65" s="99" customFormat="1" ht="62.65" customHeight="1">
      <c r="B100" s="100"/>
      <c r="C100" s="206" t="s">
        <v>235</v>
      </c>
      <c r="D100" s="206" t="s">
        <v>178</v>
      </c>
      <c r="E100" s="207" t="s">
        <v>5340</v>
      </c>
      <c r="F100" s="208" t="s">
        <v>5341</v>
      </c>
      <c r="G100" s="209" t="s">
        <v>2707</v>
      </c>
      <c r="H100" s="210">
        <v>6</v>
      </c>
      <c r="I100" s="4"/>
      <c r="J100" s="211">
        <f t="shared" si="0"/>
        <v>0</v>
      </c>
      <c r="K100" s="208" t="s">
        <v>3</v>
      </c>
      <c r="L100" s="100"/>
      <c r="M100" s="212" t="s">
        <v>3</v>
      </c>
      <c r="N100" s="163" t="s">
        <v>42</v>
      </c>
      <c r="P100" s="164">
        <f t="shared" si="1"/>
        <v>0</v>
      </c>
      <c r="Q100" s="164">
        <v>0</v>
      </c>
      <c r="R100" s="164">
        <f t="shared" si="2"/>
        <v>0</v>
      </c>
      <c r="S100" s="164">
        <v>0</v>
      </c>
      <c r="T100" s="165">
        <f t="shared" si="3"/>
        <v>0</v>
      </c>
      <c r="AR100" s="166" t="s">
        <v>183</v>
      </c>
      <c r="AT100" s="166" t="s">
        <v>178</v>
      </c>
      <c r="AU100" s="166" t="s">
        <v>15</v>
      </c>
      <c r="AY100" s="92" t="s">
        <v>176</v>
      </c>
      <c r="BE100" s="167">
        <f t="shared" si="4"/>
        <v>0</v>
      </c>
      <c r="BF100" s="167">
        <f t="shared" si="5"/>
        <v>0</v>
      </c>
      <c r="BG100" s="167">
        <f t="shared" si="6"/>
        <v>0</v>
      </c>
      <c r="BH100" s="167">
        <f t="shared" si="7"/>
        <v>0</v>
      </c>
      <c r="BI100" s="167">
        <f t="shared" si="8"/>
        <v>0</v>
      </c>
      <c r="BJ100" s="92" t="s">
        <v>15</v>
      </c>
      <c r="BK100" s="167">
        <f t="shared" si="9"/>
        <v>0</v>
      </c>
      <c r="BL100" s="92" t="s">
        <v>183</v>
      </c>
      <c r="BM100" s="166" t="s">
        <v>277</v>
      </c>
    </row>
    <row r="101" spans="2:65" s="99" customFormat="1" ht="62.65" customHeight="1">
      <c r="B101" s="100"/>
      <c r="C101" s="206" t="s">
        <v>241</v>
      </c>
      <c r="D101" s="206" t="s">
        <v>178</v>
      </c>
      <c r="E101" s="207" t="s">
        <v>5342</v>
      </c>
      <c r="F101" s="208" t="s">
        <v>5343</v>
      </c>
      <c r="G101" s="209" t="s">
        <v>2707</v>
      </c>
      <c r="H101" s="210">
        <v>12</v>
      </c>
      <c r="I101" s="4"/>
      <c r="J101" s="211">
        <f t="shared" si="0"/>
        <v>0</v>
      </c>
      <c r="K101" s="208" t="s">
        <v>3</v>
      </c>
      <c r="L101" s="100"/>
      <c r="M101" s="212" t="s">
        <v>3</v>
      </c>
      <c r="N101" s="163" t="s">
        <v>42</v>
      </c>
      <c r="P101" s="164">
        <f t="shared" si="1"/>
        <v>0</v>
      </c>
      <c r="Q101" s="164">
        <v>0</v>
      </c>
      <c r="R101" s="164">
        <f t="shared" si="2"/>
        <v>0</v>
      </c>
      <c r="S101" s="164">
        <v>0</v>
      </c>
      <c r="T101" s="165">
        <f t="shared" si="3"/>
        <v>0</v>
      </c>
      <c r="AR101" s="166" t="s">
        <v>183</v>
      </c>
      <c r="AT101" s="166" t="s">
        <v>178</v>
      </c>
      <c r="AU101" s="166" t="s">
        <v>15</v>
      </c>
      <c r="AY101" s="92" t="s">
        <v>176</v>
      </c>
      <c r="BE101" s="167">
        <f t="shared" si="4"/>
        <v>0</v>
      </c>
      <c r="BF101" s="167">
        <f t="shared" si="5"/>
        <v>0</v>
      </c>
      <c r="BG101" s="167">
        <f t="shared" si="6"/>
        <v>0</v>
      </c>
      <c r="BH101" s="167">
        <f t="shared" si="7"/>
        <v>0</v>
      </c>
      <c r="BI101" s="167">
        <f t="shared" si="8"/>
        <v>0</v>
      </c>
      <c r="BJ101" s="92" t="s">
        <v>15</v>
      </c>
      <c r="BK101" s="167">
        <f t="shared" si="9"/>
        <v>0</v>
      </c>
      <c r="BL101" s="92" t="s">
        <v>183</v>
      </c>
      <c r="BM101" s="166" t="s">
        <v>288</v>
      </c>
    </row>
    <row r="102" spans="2:65" s="99" customFormat="1" ht="62.65" customHeight="1">
      <c r="B102" s="100"/>
      <c r="C102" s="206" t="s">
        <v>246</v>
      </c>
      <c r="D102" s="206" t="s">
        <v>178</v>
      </c>
      <c r="E102" s="207" t="s">
        <v>5344</v>
      </c>
      <c r="F102" s="208" t="s">
        <v>5345</v>
      </c>
      <c r="G102" s="209" t="s">
        <v>2707</v>
      </c>
      <c r="H102" s="210">
        <v>6</v>
      </c>
      <c r="I102" s="4"/>
      <c r="J102" s="211">
        <f t="shared" si="0"/>
        <v>0</v>
      </c>
      <c r="K102" s="208" t="s">
        <v>3</v>
      </c>
      <c r="L102" s="100"/>
      <c r="M102" s="212" t="s">
        <v>3</v>
      </c>
      <c r="N102" s="163" t="s">
        <v>42</v>
      </c>
      <c r="P102" s="164">
        <f t="shared" si="1"/>
        <v>0</v>
      </c>
      <c r="Q102" s="164">
        <v>0</v>
      </c>
      <c r="R102" s="164">
        <f t="shared" si="2"/>
        <v>0</v>
      </c>
      <c r="S102" s="164">
        <v>0</v>
      </c>
      <c r="T102" s="165">
        <f t="shared" si="3"/>
        <v>0</v>
      </c>
      <c r="AR102" s="166" t="s">
        <v>183</v>
      </c>
      <c r="AT102" s="166" t="s">
        <v>178</v>
      </c>
      <c r="AU102" s="166" t="s">
        <v>15</v>
      </c>
      <c r="AY102" s="92" t="s">
        <v>176</v>
      </c>
      <c r="BE102" s="167">
        <f t="shared" si="4"/>
        <v>0</v>
      </c>
      <c r="BF102" s="167">
        <f t="shared" si="5"/>
        <v>0</v>
      </c>
      <c r="BG102" s="167">
        <f t="shared" si="6"/>
        <v>0</v>
      </c>
      <c r="BH102" s="167">
        <f t="shared" si="7"/>
        <v>0</v>
      </c>
      <c r="BI102" s="167">
        <f t="shared" si="8"/>
        <v>0</v>
      </c>
      <c r="BJ102" s="92" t="s">
        <v>15</v>
      </c>
      <c r="BK102" s="167">
        <f t="shared" si="9"/>
        <v>0</v>
      </c>
      <c r="BL102" s="92" t="s">
        <v>183</v>
      </c>
      <c r="BM102" s="166" t="s">
        <v>300</v>
      </c>
    </row>
    <row r="103" spans="2:65" s="99" customFormat="1" ht="16.5" customHeight="1">
      <c r="B103" s="100"/>
      <c r="C103" s="206" t="s">
        <v>253</v>
      </c>
      <c r="D103" s="206" t="s">
        <v>178</v>
      </c>
      <c r="E103" s="207" t="s">
        <v>5346</v>
      </c>
      <c r="F103" s="208" t="s">
        <v>5347</v>
      </c>
      <c r="G103" s="209" t="s">
        <v>2707</v>
      </c>
      <c r="H103" s="210">
        <v>4</v>
      </c>
      <c r="I103" s="4"/>
      <c r="J103" s="211">
        <f t="shared" si="0"/>
        <v>0</v>
      </c>
      <c r="K103" s="208" t="s">
        <v>3</v>
      </c>
      <c r="L103" s="100"/>
      <c r="M103" s="212" t="s">
        <v>3</v>
      </c>
      <c r="N103" s="163" t="s">
        <v>42</v>
      </c>
      <c r="P103" s="164">
        <f t="shared" si="1"/>
        <v>0</v>
      </c>
      <c r="Q103" s="164">
        <v>0</v>
      </c>
      <c r="R103" s="164">
        <f t="shared" si="2"/>
        <v>0</v>
      </c>
      <c r="S103" s="164">
        <v>0</v>
      </c>
      <c r="T103" s="165">
        <f t="shared" si="3"/>
        <v>0</v>
      </c>
      <c r="AR103" s="166" t="s">
        <v>183</v>
      </c>
      <c r="AT103" s="166" t="s">
        <v>178</v>
      </c>
      <c r="AU103" s="166" t="s">
        <v>15</v>
      </c>
      <c r="AY103" s="92" t="s">
        <v>176</v>
      </c>
      <c r="BE103" s="167">
        <f t="shared" si="4"/>
        <v>0</v>
      </c>
      <c r="BF103" s="167">
        <f t="shared" si="5"/>
        <v>0</v>
      </c>
      <c r="BG103" s="167">
        <f t="shared" si="6"/>
        <v>0</v>
      </c>
      <c r="BH103" s="167">
        <f t="shared" si="7"/>
        <v>0</v>
      </c>
      <c r="BI103" s="167">
        <f t="shared" si="8"/>
        <v>0</v>
      </c>
      <c r="BJ103" s="92" t="s">
        <v>15</v>
      </c>
      <c r="BK103" s="167">
        <f t="shared" si="9"/>
        <v>0</v>
      </c>
      <c r="BL103" s="92" t="s">
        <v>183</v>
      </c>
      <c r="BM103" s="166" t="s">
        <v>311</v>
      </c>
    </row>
    <row r="104" spans="2:65" s="99" customFormat="1" ht="24.2" customHeight="1">
      <c r="B104" s="100"/>
      <c r="C104" s="206" t="s">
        <v>259</v>
      </c>
      <c r="D104" s="206" t="s">
        <v>178</v>
      </c>
      <c r="E104" s="207" t="s">
        <v>5348</v>
      </c>
      <c r="F104" s="208" t="s">
        <v>5349</v>
      </c>
      <c r="G104" s="209" t="s">
        <v>2707</v>
      </c>
      <c r="H104" s="210">
        <v>2</v>
      </c>
      <c r="I104" s="4"/>
      <c r="J104" s="211">
        <f t="shared" si="0"/>
        <v>0</v>
      </c>
      <c r="K104" s="208" t="s">
        <v>3</v>
      </c>
      <c r="L104" s="100"/>
      <c r="M104" s="212" t="s">
        <v>3</v>
      </c>
      <c r="N104" s="163" t="s">
        <v>42</v>
      </c>
      <c r="P104" s="164">
        <f t="shared" si="1"/>
        <v>0</v>
      </c>
      <c r="Q104" s="164">
        <v>0</v>
      </c>
      <c r="R104" s="164">
        <f t="shared" si="2"/>
        <v>0</v>
      </c>
      <c r="S104" s="164">
        <v>0</v>
      </c>
      <c r="T104" s="165">
        <f t="shared" si="3"/>
        <v>0</v>
      </c>
      <c r="AR104" s="166" t="s">
        <v>183</v>
      </c>
      <c r="AT104" s="166" t="s">
        <v>178</v>
      </c>
      <c r="AU104" s="166" t="s">
        <v>15</v>
      </c>
      <c r="AY104" s="92" t="s">
        <v>176</v>
      </c>
      <c r="BE104" s="167">
        <f t="shared" si="4"/>
        <v>0</v>
      </c>
      <c r="BF104" s="167">
        <f t="shared" si="5"/>
        <v>0</v>
      </c>
      <c r="BG104" s="167">
        <f t="shared" si="6"/>
        <v>0</v>
      </c>
      <c r="BH104" s="167">
        <f t="shared" si="7"/>
        <v>0</v>
      </c>
      <c r="BI104" s="167">
        <f t="shared" si="8"/>
        <v>0</v>
      </c>
      <c r="BJ104" s="92" t="s">
        <v>15</v>
      </c>
      <c r="BK104" s="167">
        <f t="shared" si="9"/>
        <v>0</v>
      </c>
      <c r="BL104" s="92" t="s">
        <v>183</v>
      </c>
      <c r="BM104" s="166" t="s">
        <v>321</v>
      </c>
    </row>
    <row r="105" spans="2:65" s="99" customFormat="1" ht="37.9" customHeight="1">
      <c r="B105" s="100"/>
      <c r="C105" s="206" t="s">
        <v>266</v>
      </c>
      <c r="D105" s="206" t="s">
        <v>178</v>
      </c>
      <c r="E105" s="207" t="s">
        <v>5350</v>
      </c>
      <c r="F105" s="208" t="s">
        <v>5351</v>
      </c>
      <c r="G105" s="209" t="s">
        <v>2707</v>
      </c>
      <c r="H105" s="210">
        <v>4</v>
      </c>
      <c r="I105" s="4"/>
      <c r="J105" s="211">
        <f t="shared" si="0"/>
        <v>0</v>
      </c>
      <c r="K105" s="208" t="s">
        <v>3</v>
      </c>
      <c r="L105" s="100"/>
      <c r="M105" s="212" t="s">
        <v>3</v>
      </c>
      <c r="N105" s="163" t="s">
        <v>42</v>
      </c>
      <c r="P105" s="164">
        <f t="shared" si="1"/>
        <v>0</v>
      </c>
      <c r="Q105" s="164">
        <v>0</v>
      </c>
      <c r="R105" s="164">
        <f t="shared" si="2"/>
        <v>0</v>
      </c>
      <c r="S105" s="164">
        <v>0</v>
      </c>
      <c r="T105" s="165">
        <f t="shared" si="3"/>
        <v>0</v>
      </c>
      <c r="AR105" s="166" t="s">
        <v>183</v>
      </c>
      <c r="AT105" s="166" t="s">
        <v>178</v>
      </c>
      <c r="AU105" s="166" t="s">
        <v>15</v>
      </c>
      <c r="AY105" s="92" t="s">
        <v>176</v>
      </c>
      <c r="BE105" s="167">
        <f t="shared" si="4"/>
        <v>0</v>
      </c>
      <c r="BF105" s="167">
        <f t="shared" si="5"/>
        <v>0</v>
      </c>
      <c r="BG105" s="167">
        <f t="shared" si="6"/>
        <v>0</v>
      </c>
      <c r="BH105" s="167">
        <f t="shared" si="7"/>
        <v>0</v>
      </c>
      <c r="BI105" s="167">
        <f t="shared" si="8"/>
        <v>0</v>
      </c>
      <c r="BJ105" s="92" t="s">
        <v>15</v>
      </c>
      <c r="BK105" s="167">
        <f t="shared" si="9"/>
        <v>0</v>
      </c>
      <c r="BL105" s="92" t="s">
        <v>183</v>
      </c>
      <c r="BM105" s="166" t="s">
        <v>334</v>
      </c>
    </row>
    <row r="106" spans="2:65" s="99" customFormat="1" ht="37.9" customHeight="1">
      <c r="B106" s="100"/>
      <c r="C106" s="206" t="s">
        <v>273</v>
      </c>
      <c r="D106" s="206" t="s">
        <v>178</v>
      </c>
      <c r="E106" s="207" t="s">
        <v>5352</v>
      </c>
      <c r="F106" s="208" t="s">
        <v>5353</v>
      </c>
      <c r="G106" s="209" t="s">
        <v>2707</v>
      </c>
      <c r="H106" s="210">
        <v>2</v>
      </c>
      <c r="I106" s="4"/>
      <c r="J106" s="211">
        <f t="shared" si="0"/>
        <v>0</v>
      </c>
      <c r="K106" s="208" t="s">
        <v>3</v>
      </c>
      <c r="L106" s="100"/>
      <c r="M106" s="212" t="s">
        <v>3</v>
      </c>
      <c r="N106" s="163" t="s">
        <v>42</v>
      </c>
      <c r="P106" s="164">
        <f t="shared" si="1"/>
        <v>0</v>
      </c>
      <c r="Q106" s="164">
        <v>0</v>
      </c>
      <c r="R106" s="164">
        <f t="shared" si="2"/>
        <v>0</v>
      </c>
      <c r="S106" s="164">
        <v>0</v>
      </c>
      <c r="T106" s="165">
        <f t="shared" si="3"/>
        <v>0</v>
      </c>
      <c r="AR106" s="166" t="s">
        <v>183</v>
      </c>
      <c r="AT106" s="166" t="s">
        <v>178</v>
      </c>
      <c r="AU106" s="166" t="s">
        <v>15</v>
      </c>
      <c r="AY106" s="92" t="s">
        <v>176</v>
      </c>
      <c r="BE106" s="167">
        <f t="shared" si="4"/>
        <v>0</v>
      </c>
      <c r="BF106" s="167">
        <f t="shared" si="5"/>
        <v>0</v>
      </c>
      <c r="BG106" s="167">
        <f t="shared" si="6"/>
        <v>0</v>
      </c>
      <c r="BH106" s="167">
        <f t="shared" si="7"/>
        <v>0</v>
      </c>
      <c r="BI106" s="167">
        <f t="shared" si="8"/>
        <v>0</v>
      </c>
      <c r="BJ106" s="92" t="s">
        <v>15</v>
      </c>
      <c r="BK106" s="167">
        <f t="shared" si="9"/>
        <v>0</v>
      </c>
      <c r="BL106" s="92" t="s">
        <v>183</v>
      </c>
      <c r="BM106" s="166" t="s">
        <v>346</v>
      </c>
    </row>
    <row r="107" spans="2:65" s="99" customFormat="1" ht="44.25" customHeight="1">
      <c r="B107" s="100"/>
      <c r="C107" s="206" t="s">
        <v>277</v>
      </c>
      <c r="D107" s="206" t="s">
        <v>178</v>
      </c>
      <c r="E107" s="207" t="s">
        <v>5354</v>
      </c>
      <c r="F107" s="208" t="s">
        <v>5355</v>
      </c>
      <c r="G107" s="209" t="s">
        <v>2707</v>
      </c>
      <c r="H107" s="210">
        <v>1</v>
      </c>
      <c r="I107" s="4"/>
      <c r="J107" s="211">
        <f t="shared" si="0"/>
        <v>0</v>
      </c>
      <c r="K107" s="208" t="s">
        <v>3</v>
      </c>
      <c r="L107" s="100"/>
      <c r="M107" s="212" t="s">
        <v>3</v>
      </c>
      <c r="N107" s="163" t="s">
        <v>42</v>
      </c>
      <c r="P107" s="164">
        <f t="shared" si="1"/>
        <v>0</v>
      </c>
      <c r="Q107" s="164">
        <v>0</v>
      </c>
      <c r="R107" s="164">
        <f t="shared" si="2"/>
        <v>0</v>
      </c>
      <c r="S107" s="164">
        <v>0</v>
      </c>
      <c r="T107" s="165">
        <f t="shared" si="3"/>
        <v>0</v>
      </c>
      <c r="AR107" s="166" t="s">
        <v>183</v>
      </c>
      <c r="AT107" s="166" t="s">
        <v>178</v>
      </c>
      <c r="AU107" s="166" t="s">
        <v>15</v>
      </c>
      <c r="AY107" s="92" t="s">
        <v>176</v>
      </c>
      <c r="BE107" s="167">
        <f t="shared" si="4"/>
        <v>0</v>
      </c>
      <c r="BF107" s="167">
        <f t="shared" si="5"/>
        <v>0</v>
      </c>
      <c r="BG107" s="167">
        <f t="shared" si="6"/>
        <v>0</v>
      </c>
      <c r="BH107" s="167">
        <f t="shared" si="7"/>
        <v>0</v>
      </c>
      <c r="BI107" s="167">
        <f t="shared" si="8"/>
        <v>0</v>
      </c>
      <c r="BJ107" s="92" t="s">
        <v>15</v>
      </c>
      <c r="BK107" s="167">
        <f t="shared" si="9"/>
        <v>0</v>
      </c>
      <c r="BL107" s="92" t="s">
        <v>183</v>
      </c>
      <c r="BM107" s="166" t="s">
        <v>359</v>
      </c>
    </row>
    <row r="108" spans="2:65" s="99" customFormat="1" ht="49.15" customHeight="1">
      <c r="B108" s="100"/>
      <c r="C108" s="206" t="s">
        <v>9</v>
      </c>
      <c r="D108" s="206" t="s">
        <v>178</v>
      </c>
      <c r="E108" s="207" t="s">
        <v>5356</v>
      </c>
      <c r="F108" s="208" t="s">
        <v>5357</v>
      </c>
      <c r="G108" s="209" t="s">
        <v>2707</v>
      </c>
      <c r="H108" s="210">
        <v>1</v>
      </c>
      <c r="I108" s="4"/>
      <c r="J108" s="211">
        <f t="shared" si="0"/>
        <v>0</v>
      </c>
      <c r="K108" s="208" t="s">
        <v>3</v>
      </c>
      <c r="L108" s="100"/>
      <c r="M108" s="212" t="s">
        <v>3</v>
      </c>
      <c r="N108" s="163" t="s">
        <v>42</v>
      </c>
      <c r="P108" s="164">
        <f t="shared" si="1"/>
        <v>0</v>
      </c>
      <c r="Q108" s="164">
        <v>0</v>
      </c>
      <c r="R108" s="164">
        <f t="shared" si="2"/>
        <v>0</v>
      </c>
      <c r="S108" s="164">
        <v>0</v>
      </c>
      <c r="T108" s="165">
        <f t="shared" si="3"/>
        <v>0</v>
      </c>
      <c r="AR108" s="166" t="s">
        <v>183</v>
      </c>
      <c r="AT108" s="166" t="s">
        <v>178</v>
      </c>
      <c r="AU108" s="166" t="s">
        <v>15</v>
      </c>
      <c r="AY108" s="92" t="s">
        <v>176</v>
      </c>
      <c r="BE108" s="167">
        <f t="shared" si="4"/>
        <v>0</v>
      </c>
      <c r="BF108" s="167">
        <f t="shared" si="5"/>
        <v>0</v>
      </c>
      <c r="BG108" s="167">
        <f t="shared" si="6"/>
        <v>0</v>
      </c>
      <c r="BH108" s="167">
        <f t="shared" si="7"/>
        <v>0</v>
      </c>
      <c r="BI108" s="167">
        <f t="shared" si="8"/>
        <v>0</v>
      </c>
      <c r="BJ108" s="92" t="s">
        <v>15</v>
      </c>
      <c r="BK108" s="167">
        <f t="shared" si="9"/>
        <v>0</v>
      </c>
      <c r="BL108" s="92" t="s">
        <v>183</v>
      </c>
      <c r="BM108" s="166" t="s">
        <v>370</v>
      </c>
    </row>
    <row r="109" spans="2:65" s="99" customFormat="1" ht="37.9" customHeight="1">
      <c r="B109" s="100"/>
      <c r="C109" s="206" t="s">
        <v>288</v>
      </c>
      <c r="D109" s="206" t="s">
        <v>178</v>
      </c>
      <c r="E109" s="207" t="s">
        <v>5358</v>
      </c>
      <c r="F109" s="208" t="s">
        <v>5359</v>
      </c>
      <c r="G109" s="209" t="s">
        <v>2707</v>
      </c>
      <c r="H109" s="210">
        <v>2</v>
      </c>
      <c r="I109" s="4"/>
      <c r="J109" s="211">
        <f t="shared" si="0"/>
        <v>0</v>
      </c>
      <c r="K109" s="208" t="s">
        <v>3</v>
      </c>
      <c r="L109" s="100"/>
      <c r="M109" s="212" t="s">
        <v>3</v>
      </c>
      <c r="N109" s="163" t="s">
        <v>42</v>
      </c>
      <c r="P109" s="164">
        <f t="shared" si="1"/>
        <v>0</v>
      </c>
      <c r="Q109" s="164">
        <v>0</v>
      </c>
      <c r="R109" s="164">
        <f t="shared" si="2"/>
        <v>0</v>
      </c>
      <c r="S109" s="164">
        <v>0</v>
      </c>
      <c r="T109" s="165">
        <f t="shared" si="3"/>
        <v>0</v>
      </c>
      <c r="AR109" s="166" t="s">
        <v>183</v>
      </c>
      <c r="AT109" s="166" t="s">
        <v>178</v>
      </c>
      <c r="AU109" s="166" t="s">
        <v>15</v>
      </c>
      <c r="AY109" s="92" t="s">
        <v>176</v>
      </c>
      <c r="BE109" s="167">
        <f t="shared" si="4"/>
        <v>0</v>
      </c>
      <c r="BF109" s="167">
        <f t="shared" si="5"/>
        <v>0</v>
      </c>
      <c r="BG109" s="167">
        <f t="shared" si="6"/>
        <v>0</v>
      </c>
      <c r="BH109" s="167">
        <f t="shared" si="7"/>
        <v>0</v>
      </c>
      <c r="BI109" s="167">
        <f t="shared" si="8"/>
        <v>0</v>
      </c>
      <c r="BJ109" s="92" t="s">
        <v>15</v>
      </c>
      <c r="BK109" s="167">
        <f t="shared" si="9"/>
        <v>0</v>
      </c>
      <c r="BL109" s="92" t="s">
        <v>183</v>
      </c>
      <c r="BM109" s="166" t="s">
        <v>382</v>
      </c>
    </row>
    <row r="110" spans="2:65" s="99" customFormat="1" ht="76.35" customHeight="1">
      <c r="B110" s="100"/>
      <c r="C110" s="206" t="s">
        <v>293</v>
      </c>
      <c r="D110" s="206" t="s">
        <v>178</v>
      </c>
      <c r="E110" s="207" t="s">
        <v>5360</v>
      </c>
      <c r="F110" s="208" t="s">
        <v>5361</v>
      </c>
      <c r="G110" s="209" t="s">
        <v>2707</v>
      </c>
      <c r="H110" s="210">
        <v>4</v>
      </c>
      <c r="I110" s="4"/>
      <c r="J110" s="211">
        <f t="shared" si="0"/>
        <v>0</v>
      </c>
      <c r="K110" s="208" t="s">
        <v>3</v>
      </c>
      <c r="L110" s="100"/>
      <c r="M110" s="212" t="s">
        <v>3</v>
      </c>
      <c r="N110" s="163" t="s">
        <v>42</v>
      </c>
      <c r="P110" s="164">
        <f t="shared" si="1"/>
        <v>0</v>
      </c>
      <c r="Q110" s="164">
        <v>0</v>
      </c>
      <c r="R110" s="164">
        <f t="shared" si="2"/>
        <v>0</v>
      </c>
      <c r="S110" s="164">
        <v>0</v>
      </c>
      <c r="T110" s="165">
        <f t="shared" si="3"/>
        <v>0</v>
      </c>
      <c r="AR110" s="166" t="s">
        <v>183</v>
      </c>
      <c r="AT110" s="166" t="s">
        <v>178</v>
      </c>
      <c r="AU110" s="166" t="s">
        <v>15</v>
      </c>
      <c r="AY110" s="92" t="s">
        <v>176</v>
      </c>
      <c r="BE110" s="167">
        <f t="shared" si="4"/>
        <v>0</v>
      </c>
      <c r="BF110" s="167">
        <f t="shared" si="5"/>
        <v>0</v>
      </c>
      <c r="BG110" s="167">
        <f t="shared" si="6"/>
        <v>0</v>
      </c>
      <c r="BH110" s="167">
        <f t="shared" si="7"/>
        <v>0</v>
      </c>
      <c r="BI110" s="167">
        <f t="shared" si="8"/>
        <v>0</v>
      </c>
      <c r="BJ110" s="92" t="s">
        <v>15</v>
      </c>
      <c r="BK110" s="167">
        <f t="shared" si="9"/>
        <v>0</v>
      </c>
      <c r="BL110" s="92" t="s">
        <v>183</v>
      </c>
      <c r="BM110" s="166" t="s">
        <v>398</v>
      </c>
    </row>
    <row r="111" spans="2:65" s="99" customFormat="1" ht="24.2" customHeight="1">
      <c r="B111" s="100"/>
      <c r="C111" s="206" t="s">
        <v>300</v>
      </c>
      <c r="D111" s="206" t="s">
        <v>178</v>
      </c>
      <c r="E111" s="207" t="s">
        <v>5362</v>
      </c>
      <c r="F111" s="208" t="s">
        <v>5363</v>
      </c>
      <c r="G111" s="209" t="s">
        <v>5364</v>
      </c>
      <c r="H111" s="210">
        <v>195</v>
      </c>
      <c r="I111" s="4"/>
      <c r="J111" s="211">
        <f t="shared" si="0"/>
        <v>0</v>
      </c>
      <c r="K111" s="208" t="s">
        <v>3</v>
      </c>
      <c r="L111" s="100"/>
      <c r="M111" s="212" t="s">
        <v>3</v>
      </c>
      <c r="N111" s="163" t="s">
        <v>42</v>
      </c>
      <c r="P111" s="164">
        <f t="shared" si="1"/>
        <v>0</v>
      </c>
      <c r="Q111" s="164">
        <v>0</v>
      </c>
      <c r="R111" s="164">
        <f t="shared" si="2"/>
        <v>0</v>
      </c>
      <c r="S111" s="164">
        <v>0</v>
      </c>
      <c r="T111" s="165">
        <f t="shared" si="3"/>
        <v>0</v>
      </c>
      <c r="AR111" s="166" t="s">
        <v>183</v>
      </c>
      <c r="AT111" s="166" t="s">
        <v>178</v>
      </c>
      <c r="AU111" s="166" t="s">
        <v>15</v>
      </c>
      <c r="AY111" s="92" t="s">
        <v>176</v>
      </c>
      <c r="BE111" s="167">
        <f t="shared" si="4"/>
        <v>0</v>
      </c>
      <c r="BF111" s="167">
        <f t="shared" si="5"/>
        <v>0</v>
      </c>
      <c r="BG111" s="167">
        <f t="shared" si="6"/>
        <v>0</v>
      </c>
      <c r="BH111" s="167">
        <f t="shared" si="7"/>
        <v>0</v>
      </c>
      <c r="BI111" s="167">
        <f t="shared" si="8"/>
        <v>0</v>
      </c>
      <c r="BJ111" s="92" t="s">
        <v>15</v>
      </c>
      <c r="BK111" s="167">
        <f t="shared" si="9"/>
        <v>0</v>
      </c>
      <c r="BL111" s="92" t="s">
        <v>183</v>
      </c>
      <c r="BM111" s="166" t="s">
        <v>429</v>
      </c>
    </row>
    <row r="112" spans="2:65" s="99" customFormat="1" ht="24.2" customHeight="1">
      <c r="B112" s="100"/>
      <c r="C112" s="206" t="s">
        <v>306</v>
      </c>
      <c r="D112" s="206" t="s">
        <v>178</v>
      </c>
      <c r="E112" s="207" t="s">
        <v>5365</v>
      </c>
      <c r="F112" s="208" t="s">
        <v>5366</v>
      </c>
      <c r="G112" s="209" t="s">
        <v>5364</v>
      </c>
      <c r="H112" s="210">
        <v>195</v>
      </c>
      <c r="I112" s="4"/>
      <c r="J112" s="211">
        <f t="shared" si="0"/>
        <v>0</v>
      </c>
      <c r="K112" s="208" t="s">
        <v>3</v>
      </c>
      <c r="L112" s="100"/>
      <c r="M112" s="212" t="s">
        <v>3</v>
      </c>
      <c r="N112" s="163" t="s">
        <v>42</v>
      </c>
      <c r="P112" s="164">
        <f t="shared" si="1"/>
        <v>0</v>
      </c>
      <c r="Q112" s="164">
        <v>0</v>
      </c>
      <c r="R112" s="164">
        <f t="shared" si="2"/>
        <v>0</v>
      </c>
      <c r="S112" s="164">
        <v>0</v>
      </c>
      <c r="T112" s="165">
        <f t="shared" si="3"/>
        <v>0</v>
      </c>
      <c r="AR112" s="166" t="s">
        <v>183</v>
      </c>
      <c r="AT112" s="166" t="s">
        <v>178</v>
      </c>
      <c r="AU112" s="166" t="s">
        <v>15</v>
      </c>
      <c r="AY112" s="92" t="s">
        <v>176</v>
      </c>
      <c r="BE112" s="167">
        <f t="shared" si="4"/>
        <v>0</v>
      </c>
      <c r="BF112" s="167">
        <f t="shared" si="5"/>
        <v>0</v>
      </c>
      <c r="BG112" s="167">
        <f t="shared" si="6"/>
        <v>0</v>
      </c>
      <c r="BH112" s="167">
        <f t="shared" si="7"/>
        <v>0</v>
      </c>
      <c r="BI112" s="167">
        <f t="shared" si="8"/>
        <v>0</v>
      </c>
      <c r="BJ112" s="92" t="s">
        <v>15</v>
      </c>
      <c r="BK112" s="167">
        <f t="shared" si="9"/>
        <v>0</v>
      </c>
      <c r="BL112" s="92" t="s">
        <v>183</v>
      </c>
      <c r="BM112" s="166" t="s">
        <v>440</v>
      </c>
    </row>
    <row r="113" spans="2:65" s="99" customFormat="1" ht="16.5" customHeight="1">
      <c r="B113" s="100"/>
      <c r="C113" s="206" t="s">
        <v>311</v>
      </c>
      <c r="D113" s="206" t="s">
        <v>178</v>
      </c>
      <c r="E113" s="207" t="s">
        <v>5367</v>
      </c>
      <c r="F113" s="208" t="s">
        <v>5368</v>
      </c>
      <c r="G113" s="209" t="s">
        <v>5364</v>
      </c>
      <c r="H113" s="210">
        <v>195</v>
      </c>
      <c r="I113" s="4"/>
      <c r="J113" s="211">
        <f t="shared" si="0"/>
        <v>0</v>
      </c>
      <c r="K113" s="208" t="s">
        <v>3</v>
      </c>
      <c r="L113" s="100"/>
      <c r="M113" s="212" t="s">
        <v>3</v>
      </c>
      <c r="N113" s="163" t="s">
        <v>42</v>
      </c>
      <c r="P113" s="164">
        <f t="shared" si="1"/>
        <v>0</v>
      </c>
      <c r="Q113" s="164">
        <v>0</v>
      </c>
      <c r="R113" s="164">
        <f t="shared" si="2"/>
        <v>0</v>
      </c>
      <c r="S113" s="164">
        <v>0</v>
      </c>
      <c r="T113" s="165">
        <f t="shared" si="3"/>
        <v>0</v>
      </c>
      <c r="AR113" s="166" t="s">
        <v>183</v>
      </c>
      <c r="AT113" s="166" t="s">
        <v>178</v>
      </c>
      <c r="AU113" s="166" t="s">
        <v>15</v>
      </c>
      <c r="AY113" s="92" t="s">
        <v>176</v>
      </c>
      <c r="BE113" s="167">
        <f t="shared" si="4"/>
        <v>0</v>
      </c>
      <c r="BF113" s="167">
        <f t="shared" si="5"/>
        <v>0</v>
      </c>
      <c r="BG113" s="167">
        <f t="shared" si="6"/>
        <v>0</v>
      </c>
      <c r="BH113" s="167">
        <f t="shared" si="7"/>
        <v>0</v>
      </c>
      <c r="BI113" s="167">
        <f t="shared" si="8"/>
        <v>0</v>
      </c>
      <c r="BJ113" s="92" t="s">
        <v>15</v>
      </c>
      <c r="BK113" s="167">
        <f t="shared" si="9"/>
        <v>0</v>
      </c>
      <c r="BL113" s="92" t="s">
        <v>183</v>
      </c>
      <c r="BM113" s="166" t="s">
        <v>460</v>
      </c>
    </row>
    <row r="114" spans="2:63" s="151" customFormat="1" ht="25.9" customHeight="1">
      <c r="B114" s="152"/>
      <c r="D114" s="153" t="s">
        <v>70</v>
      </c>
      <c r="E114" s="154" t="s">
        <v>3116</v>
      </c>
      <c r="F114" s="154" t="s">
        <v>5369</v>
      </c>
      <c r="I114" s="3"/>
      <c r="J114" s="155">
        <f>BK114</f>
        <v>0</v>
      </c>
      <c r="L114" s="152"/>
      <c r="M114" s="156"/>
      <c r="P114" s="157">
        <f>P115</f>
        <v>0</v>
      </c>
      <c r="R114" s="157">
        <f>R115</f>
        <v>0</v>
      </c>
      <c r="T114" s="158">
        <f>T115</f>
        <v>0</v>
      </c>
      <c r="AR114" s="153" t="s">
        <v>15</v>
      </c>
      <c r="AT114" s="159" t="s">
        <v>70</v>
      </c>
      <c r="AU114" s="159" t="s">
        <v>71</v>
      </c>
      <c r="AY114" s="153" t="s">
        <v>176</v>
      </c>
      <c r="BK114" s="160">
        <f>BK115</f>
        <v>0</v>
      </c>
    </row>
    <row r="115" spans="2:65" s="99" customFormat="1" ht="66.75" customHeight="1">
      <c r="B115" s="100"/>
      <c r="C115" s="206" t="s">
        <v>8</v>
      </c>
      <c r="D115" s="206" t="s">
        <v>178</v>
      </c>
      <c r="E115" s="207" t="s">
        <v>5370</v>
      </c>
      <c r="F115" s="208" t="s">
        <v>5371</v>
      </c>
      <c r="G115" s="209" t="s">
        <v>2707</v>
      </c>
      <c r="H115" s="210">
        <v>1</v>
      </c>
      <c r="I115" s="4"/>
      <c r="J115" s="211">
        <f>ROUND(I115*H115,2)</f>
        <v>0</v>
      </c>
      <c r="K115" s="208" t="s">
        <v>3</v>
      </c>
      <c r="L115" s="100"/>
      <c r="M115" s="212" t="s">
        <v>3</v>
      </c>
      <c r="N115" s="163" t="s">
        <v>42</v>
      </c>
      <c r="P115" s="164">
        <f>O115*H115</f>
        <v>0</v>
      </c>
      <c r="Q115" s="164">
        <v>0</v>
      </c>
      <c r="R115" s="164">
        <f>Q115*H115</f>
        <v>0</v>
      </c>
      <c r="S115" s="164">
        <v>0</v>
      </c>
      <c r="T115" s="165">
        <f>S115*H115</f>
        <v>0</v>
      </c>
      <c r="AR115" s="166" t="s">
        <v>183</v>
      </c>
      <c r="AT115" s="166" t="s">
        <v>178</v>
      </c>
      <c r="AU115" s="166" t="s">
        <v>15</v>
      </c>
      <c r="AY115" s="92" t="s">
        <v>176</v>
      </c>
      <c r="BE115" s="167">
        <f>IF(N115="základní",J115,0)</f>
        <v>0</v>
      </c>
      <c r="BF115" s="167">
        <f>IF(N115="snížená",J115,0)</f>
        <v>0</v>
      </c>
      <c r="BG115" s="167">
        <f>IF(N115="zákl. přenesená",J115,0)</f>
        <v>0</v>
      </c>
      <c r="BH115" s="167">
        <f>IF(N115="sníž. přenesená",J115,0)</f>
        <v>0</v>
      </c>
      <c r="BI115" s="167">
        <f>IF(N115="nulová",J115,0)</f>
        <v>0</v>
      </c>
      <c r="BJ115" s="92" t="s">
        <v>15</v>
      </c>
      <c r="BK115" s="167">
        <f>ROUND(I115*H115,2)</f>
        <v>0</v>
      </c>
      <c r="BL115" s="92" t="s">
        <v>183</v>
      </c>
      <c r="BM115" s="166" t="s">
        <v>501</v>
      </c>
    </row>
    <row r="116" spans="2:63" s="151" customFormat="1" ht="25.9" customHeight="1">
      <c r="B116" s="152"/>
      <c r="D116" s="153" t="s">
        <v>70</v>
      </c>
      <c r="E116" s="154" t="s">
        <v>5372</v>
      </c>
      <c r="F116" s="154" t="s">
        <v>5373</v>
      </c>
      <c r="I116" s="3"/>
      <c r="J116" s="155">
        <f>BK116</f>
        <v>0</v>
      </c>
      <c r="L116" s="152"/>
      <c r="M116" s="156"/>
      <c r="P116" s="157">
        <f>P117</f>
        <v>0</v>
      </c>
      <c r="R116" s="157">
        <f>R117</f>
        <v>0</v>
      </c>
      <c r="T116" s="158">
        <f>T117</f>
        <v>0</v>
      </c>
      <c r="AR116" s="153" t="s">
        <v>15</v>
      </c>
      <c r="AT116" s="159" t="s">
        <v>70</v>
      </c>
      <c r="AU116" s="159" t="s">
        <v>71</v>
      </c>
      <c r="AY116" s="153" t="s">
        <v>176</v>
      </c>
      <c r="BK116" s="160">
        <f>BK117</f>
        <v>0</v>
      </c>
    </row>
    <row r="117" spans="2:65" s="99" customFormat="1" ht="37.9" customHeight="1">
      <c r="B117" s="100"/>
      <c r="C117" s="206" t="s">
        <v>321</v>
      </c>
      <c r="D117" s="206" t="s">
        <v>178</v>
      </c>
      <c r="E117" s="207" t="s">
        <v>5374</v>
      </c>
      <c r="F117" s="208" t="s">
        <v>5375</v>
      </c>
      <c r="G117" s="209" t="s">
        <v>2707</v>
      </c>
      <c r="H117" s="210">
        <v>1</v>
      </c>
      <c r="I117" s="4"/>
      <c r="J117" s="211">
        <f>ROUND(I117*H117,2)</f>
        <v>0</v>
      </c>
      <c r="K117" s="208" t="s">
        <v>3</v>
      </c>
      <c r="L117" s="100"/>
      <c r="M117" s="212" t="s">
        <v>3</v>
      </c>
      <c r="N117" s="163" t="s">
        <v>42</v>
      </c>
      <c r="P117" s="164">
        <f>O117*H117</f>
        <v>0</v>
      </c>
      <c r="Q117" s="164">
        <v>0</v>
      </c>
      <c r="R117" s="164">
        <f>Q117*H117</f>
        <v>0</v>
      </c>
      <c r="S117" s="164">
        <v>0</v>
      </c>
      <c r="T117" s="165">
        <f>S117*H117</f>
        <v>0</v>
      </c>
      <c r="AR117" s="166" t="s">
        <v>183</v>
      </c>
      <c r="AT117" s="166" t="s">
        <v>178</v>
      </c>
      <c r="AU117" s="166" t="s">
        <v>15</v>
      </c>
      <c r="AY117" s="92" t="s">
        <v>176</v>
      </c>
      <c r="BE117" s="167">
        <f>IF(N117="základní",J117,0)</f>
        <v>0</v>
      </c>
      <c r="BF117" s="167">
        <f>IF(N117="snížená",J117,0)</f>
        <v>0</v>
      </c>
      <c r="BG117" s="167">
        <f>IF(N117="zákl. přenesená",J117,0)</f>
        <v>0</v>
      </c>
      <c r="BH117" s="167">
        <f>IF(N117="sníž. přenesená",J117,0)</f>
        <v>0</v>
      </c>
      <c r="BI117" s="167">
        <f>IF(N117="nulová",J117,0)</f>
        <v>0</v>
      </c>
      <c r="BJ117" s="92" t="s">
        <v>15</v>
      </c>
      <c r="BK117" s="167">
        <f>ROUND(I117*H117,2)</f>
        <v>0</v>
      </c>
      <c r="BL117" s="92" t="s">
        <v>183</v>
      </c>
      <c r="BM117" s="166" t="s">
        <v>513</v>
      </c>
    </row>
    <row r="118" spans="2:63" s="151" customFormat="1" ht="25.9" customHeight="1">
      <c r="B118" s="152"/>
      <c r="D118" s="153" t="s">
        <v>70</v>
      </c>
      <c r="E118" s="154" t="s">
        <v>2726</v>
      </c>
      <c r="F118" s="154" t="s">
        <v>5376</v>
      </c>
      <c r="I118" s="3"/>
      <c r="J118" s="155">
        <f>BK118</f>
        <v>0</v>
      </c>
      <c r="L118" s="152"/>
      <c r="M118" s="156"/>
      <c r="P118" s="157">
        <f>SUM(P119:P123)</f>
        <v>0</v>
      </c>
      <c r="R118" s="157">
        <f>SUM(R119:R123)</f>
        <v>0</v>
      </c>
      <c r="T118" s="158">
        <f>SUM(T119:T123)</f>
        <v>0</v>
      </c>
      <c r="AR118" s="153" t="s">
        <v>15</v>
      </c>
      <c r="AT118" s="159" t="s">
        <v>70</v>
      </c>
      <c r="AU118" s="159" t="s">
        <v>71</v>
      </c>
      <c r="AY118" s="153" t="s">
        <v>176</v>
      </c>
      <c r="BK118" s="160">
        <f>SUM(BK119:BK123)</f>
        <v>0</v>
      </c>
    </row>
    <row r="119" spans="2:65" s="99" customFormat="1" ht="24.2" customHeight="1">
      <c r="B119" s="100"/>
      <c r="C119" s="206" t="s">
        <v>324</v>
      </c>
      <c r="D119" s="206" t="s">
        <v>178</v>
      </c>
      <c r="E119" s="207" t="s">
        <v>5377</v>
      </c>
      <c r="F119" s="208" t="s">
        <v>5378</v>
      </c>
      <c r="G119" s="209" t="s">
        <v>2707</v>
      </c>
      <c r="H119" s="210">
        <v>40</v>
      </c>
      <c r="I119" s="4"/>
      <c r="J119" s="211">
        <f>ROUND(I119*H119,2)</f>
        <v>0</v>
      </c>
      <c r="K119" s="208" t="s">
        <v>3</v>
      </c>
      <c r="L119" s="100"/>
      <c r="M119" s="212" t="s">
        <v>3</v>
      </c>
      <c r="N119" s="163" t="s">
        <v>42</v>
      </c>
      <c r="P119" s="164">
        <f>O119*H119</f>
        <v>0</v>
      </c>
      <c r="Q119" s="164">
        <v>0</v>
      </c>
      <c r="R119" s="164">
        <f>Q119*H119</f>
        <v>0</v>
      </c>
      <c r="S119" s="164">
        <v>0</v>
      </c>
      <c r="T119" s="165">
        <f>S119*H119</f>
        <v>0</v>
      </c>
      <c r="AR119" s="166" t="s">
        <v>183</v>
      </c>
      <c r="AT119" s="166" t="s">
        <v>178</v>
      </c>
      <c r="AU119" s="166" t="s">
        <v>15</v>
      </c>
      <c r="AY119" s="92" t="s">
        <v>176</v>
      </c>
      <c r="BE119" s="167">
        <f>IF(N119="základní",J119,0)</f>
        <v>0</v>
      </c>
      <c r="BF119" s="167">
        <f>IF(N119="snížená",J119,0)</f>
        <v>0</v>
      </c>
      <c r="BG119" s="167">
        <f>IF(N119="zákl. přenesená",J119,0)</f>
        <v>0</v>
      </c>
      <c r="BH119" s="167">
        <f>IF(N119="sníž. přenesená",J119,0)</f>
        <v>0</v>
      </c>
      <c r="BI119" s="167">
        <f>IF(N119="nulová",J119,0)</f>
        <v>0</v>
      </c>
      <c r="BJ119" s="92" t="s">
        <v>15</v>
      </c>
      <c r="BK119" s="167">
        <f>ROUND(I119*H119,2)</f>
        <v>0</v>
      </c>
      <c r="BL119" s="92" t="s">
        <v>183</v>
      </c>
      <c r="BM119" s="166" t="s">
        <v>550</v>
      </c>
    </row>
    <row r="120" spans="2:65" s="99" customFormat="1" ht="24.2" customHeight="1">
      <c r="B120" s="100"/>
      <c r="C120" s="206" t="s">
        <v>334</v>
      </c>
      <c r="D120" s="206" t="s">
        <v>178</v>
      </c>
      <c r="E120" s="207" t="s">
        <v>5379</v>
      </c>
      <c r="F120" s="208" t="s">
        <v>5380</v>
      </c>
      <c r="G120" s="209" t="s">
        <v>2707</v>
      </c>
      <c r="H120" s="210">
        <v>25</v>
      </c>
      <c r="I120" s="4"/>
      <c r="J120" s="211">
        <f>ROUND(I120*H120,2)</f>
        <v>0</v>
      </c>
      <c r="K120" s="208" t="s">
        <v>3</v>
      </c>
      <c r="L120" s="100"/>
      <c r="M120" s="212" t="s">
        <v>3</v>
      </c>
      <c r="N120" s="163" t="s">
        <v>42</v>
      </c>
      <c r="P120" s="164">
        <f>O120*H120</f>
        <v>0</v>
      </c>
      <c r="Q120" s="164">
        <v>0</v>
      </c>
      <c r="R120" s="164">
        <f>Q120*H120</f>
        <v>0</v>
      </c>
      <c r="S120" s="164">
        <v>0</v>
      </c>
      <c r="T120" s="165">
        <f>S120*H120</f>
        <v>0</v>
      </c>
      <c r="AR120" s="166" t="s">
        <v>183</v>
      </c>
      <c r="AT120" s="166" t="s">
        <v>178</v>
      </c>
      <c r="AU120" s="166" t="s">
        <v>15</v>
      </c>
      <c r="AY120" s="92" t="s">
        <v>176</v>
      </c>
      <c r="BE120" s="167">
        <f>IF(N120="základní",J120,0)</f>
        <v>0</v>
      </c>
      <c r="BF120" s="167">
        <f>IF(N120="snížená",J120,0)</f>
        <v>0</v>
      </c>
      <c r="BG120" s="167">
        <f>IF(N120="zákl. přenesená",J120,0)</f>
        <v>0</v>
      </c>
      <c r="BH120" s="167">
        <f>IF(N120="sníž. přenesená",J120,0)</f>
        <v>0</v>
      </c>
      <c r="BI120" s="167">
        <f>IF(N120="nulová",J120,0)</f>
        <v>0</v>
      </c>
      <c r="BJ120" s="92" t="s">
        <v>15</v>
      </c>
      <c r="BK120" s="167">
        <f>ROUND(I120*H120,2)</f>
        <v>0</v>
      </c>
      <c r="BL120" s="92" t="s">
        <v>183</v>
      </c>
      <c r="BM120" s="166" t="s">
        <v>566</v>
      </c>
    </row>
    <row r="121" spans="2:65" s="99" customFormat="1" ht="24.2" customHeight="1">
      <c r="B121" s="100"/>
      <c r="C121" s="206" t="s">
        <v>340</v>
      </c>
      <c r="D121" s="206" t="s">
        <v>178</v>
      </c>
      <c r="E121" s="207" t="s">
        <v>5381</v>
      </c>
      <c r="F121" s="208" t="s">
        <v>5382</v>
      </c>
      <c r="G121" s="209" t="s">
        <v>2707</v>
      </c>
      <c r="H121" s="210">
        <v>14</v>
      </c>
      <c r="I121" s="4"/>
      <c r="J121" s="211">
        <f>ROUND(I121*H121,2)</f>
        <v>0</v>
      </c>
      <c r="K121" s="208" t="s">
        <v>3</v>
      </c>
      <c r="L121" s="100"/>
      <c r="M121" s="212" t="s">
        <v>3</v>
      </c>
      <c r="N121" s="163" t="s">
        <v>42</v>
      </c>
      <c r="P121" s="164">
        <f>O121*H121</f>
        <v>0</v>
      </c>
      <c r="Q121" s="164">
        <v>0</v>
      </c>
      <c r="R121" s="164">
        <f>Q121*H121</f>
        <v>0</v>
      </c>
      <c r="S121" s="164">
        <v>0</v>
      </c>
      <c r="T121" s="165">
        <f>S121*H121</f>
        <v>0</v>
      </c>
      <c r="AR121" s="166" t="s">
        <v>183</v>
      </c>
      <c r="AT121" s="166" t="s">
        <v>178</v>
      </c>
      <c r="AU121" s="166" t="s">
        <v>15</v>
      </c>
      <c r="AY121" s="92" t="s">
        <v>176</v>
      </c>
      <c r="BE121" s="167">
        <f>IF(N121="základní",J121,0)</f>
        <v>0</v>
      </c>
      <c r="BF121" s="167">
        <f>IF(N121="snížená",J121,0)</f>
        <v>0</v>
      </c>
      <c r="BG121" s="167">
        <f>IF(N121="zákl. přenesená",J121,0)</f>
        <v>0</v>
      </c>
      <c r="BH121" s="167">
        <f>IF(N121="sníž. přenesená",J121,0)</f>
        <v>0</v>
      </c>
      <c r="BI121" s="167">
        <f>IF(N121="nulová",J121,0)</f>
        <v>0</v>
      </c>
      <c r="BJ121" s="92" t="s">
        <v>15</v>
      </c>
      <c r="BK121" s="167">
        <f>ROUND(I121*H121,2)</f>
        <v>0</v>
      </c>
      <c r="BL121" s="92" t="s">
        <v>183</v>
      </c>
      <c r="BM121" s="166" t="s">
        <v>588</v>
      </c>
    </row>
    <row r="122" spans="2:65" s="99" customFormat="1" ht="24.2" customHeight="1">
      <c r="B122" s="100"/>
      <c r="C122" s="206" t="s">
        <v>346</v>
      </c>
      <c r="D122" s="206" t="s">
        <v>178</v>
      </c>
      <c r="E122" s="207" t="s">
        <v>5383</v>
      </c>
      <c r="F122" s="208" t="s">
        <v>5384</v>
      </c>
      <c r="G122" s="209" t="s">
        <v>2707</v>
      </c>
      <c r="H122" s="210">
        <v>54</v>
      </c>
      <c r="I122" s="4"/>
      <c r="J122" s="211">
        <f>ROUND(I122*H122,2)</f>
        <v>0</v>
      </c>
      <c r="K122" s="208" t="s">
        <v>3</v>
      </c>
      <c r="L122" s="100"/>
      <c r="M122" s="212" t="s">
        <v>3</v>
      </c>
      <c r="N122" s="163" t="s">
        <v>42</v>
      </c>
      <c r="P122" s="164">
        <f>O122*H122</f>
        <v>0</v>
      </c>
      <c r="Q122" s="164">
        <v>0</v>
      </c>
      <c r="R122" s="164">
        <f>Q122*H122</f>
        <v>0</v>
      </c>
      <c r="S122" s="164">
        <v>0</v>
      </c>
      <c r="T122" s="165">
        <f>S122*H122</f>
        <v>0</v>
      </c>
      <c r="AR122" s="166" t="s">
        <v>183</v>
      </c>
      <c r="AT122" s="166" t="s">
        <v>178</v>
      </c>
      <c r="AU122" s="166" t="s">
        <v>15</v>
      </c>
      <c r="AY122" s="92" t="s">
        <v>176</v>
      </c>
      <c r="BE122" s="167">
        <f>IF(N122="základní",J122,0)</f>
        <v>0</v>
      </c>
      <c r="BF122" s="167">
        <f>IF(N122="snížená",J122,0)</f>
        <v>0</v>
      </c>
      <c r="BG122" s="167">
        <f>IF(N122="zákl. přenesená",J122,0)</f>
        <v>0</v>
      </c>
      <c r="BH122" s="167">
        <f>IF(N122="sníž. přenesená",J122,0)</f>
        <v>0</v>
      </c>
      <c r="BI122" s="167">
        <f>IF(N122="nulová",J122,0)</f>
        <v>0</v>
      </c>
      <c r="BJ122" s="92" t="s">
        <v>15</v>
      </c>
      <c r="BK122" s="167">
        <f>ROUND(I122*H122,2)</f>
        <v>0</v>
      </c>
      <c r="BL122" s="92" t="s">
        <v>183</v>
      </c>
      <c r="BM122" s="166" t="s">
        <v>602</v>
      </c>
    </row>
    <row r="123" spans="2:65" s="99" customFormat="1" ht="24.2" customHeight="1">
      <c r="B123" s="100"/>
      <c r="C123" s="206" t="s">
        <v>353</v>
      </c>
      <c r="D123" s="206" t="s">
        <v>178</v>
      </c>
      <c r="E123" s="207" t="s">
        <v>5385</v>
      </c>
      <c r="F123" s="208" t="s">
        <v>5386</v>
      </c>
      <c r="G123" s="209" t="s">
        <v>2707</v>
      </c>
      <c r="H123" s="210">
        <v>17</v>
      </c>
      <c r="I123" s="4"/>
      <c r="J123" s="211">
        <f>ROUND(I123*H123,2)</f>
        <v>0</v>
      </c>
      <c r="K123" s="208" t="s">
        <v>3</v>
      </c>
      <c r="L123" s="100"/>
      <c r="M123" s="212" t="s">
        <v>3</v>
      </c>
      <c r="N123" s="163" t="s">
        <v>42</v>
      </c>
      <c r="P123" s="164">
        <f>O123*H123</f>
        <v>0</v>
      </c>
      <c r="Q123" s="164">
        <v>0</v>
      </c>
      <c r="R123" s="164">
        <f>Q123*H123</f>
        <v>0</v>
      </c>
      <c r="S123" s="164">
        <v>0</v>
      </c>
      <c r="T123" s="165">
        <f>S123*H123</f>
        <v>0</v>
      </c>
      <c r="AR123" s="166" t="s">
        <v>183</v>
      </c>
      <c r="AT123" s="166" t="s">
        <v>178</v>
      </c>
      <c r="AU123" s="166" t="s">
        <v>15</v>
      </c>
      <c r="AY123" s="92" t="s">
        <v>176</v>
      </c>
      <c r="BE123" s="167">
        <f>IF(N123="základní",J123,0)</f>
        <v>0</v>
      </c>
      <c r="BF123" s="167">
        <f>IF(N123="snížená",J123,0)</f>
        <v>0</v>
      </c>
      <c r="BG123" s="167">
        <f>IF(N123="zákl. přenesená",J123,0)</f>
        <v>0</v>
      </c>
      <c r="BH123" s="167">
        <f>IF(N123="sníž. přenesená",J123,0)</f>
        <v>0</v>
      </c>
      <c r="BI123" s="167">
        <f>IF(N123="nulová",J123,0)</f>
        <v>0</v>
      </c>
      <c r="BJ123" s="92" t="s">
        <v>15</v>
      </c>
      <c r="BK123" s="167">
        <f>ROUND(I123*H123,2)</f>
        <v>0</v>
      </c>
      <c r="BL123" s="92" t="s">
        <v>183</v>
      </c>
      <c r="BM123" s="166" t="s">
        <v>621</v>
      </c>
    </row>
    <row r="124" spans="2:63" s="151" customFormat="1" ht="25.9" customHeight="1">
      <c r="B124" s="152"/>
      <c r="D124" s="153" t="s">
        <v>70</v>
      </c>
      <c r="E124" s="154" t="s">
        <v>5387</v>
      </c>
      <c r="F124" s="154" t="s">
        <v>5388</v>
      </c>
      <c r="I124" s="3"/>
      <c r="J124" s="155">
        <f>BK124</f>
        <v>0</v>
      </c>
      <c r="L124" s="152"/>
      <c r="M124" s="156"/>
      <c r="P124" s="157">
        <f>P125</f>
        <v>0</v>
      </c>
      <c r="R124" s="157">
        <f>R125</f>
        <v>0</v>
      </c>
      <c r="T124" s="158">
        <f>T125</f>
        <v>0</v>
      </c>
      <c r="AR124" s="153" t="s">
        <v>15</v>
      </c>
      <c r="AT124" s="159" t="s">
        <v>70</v>
      </c>
      <c r="AU124" s="159" t="s">
        <v>71</v>
      </c>
      <c r="AY124" s="153" t="s">
        <v>176</v>
      </c>
      <c r="BK124" s="160">
        <f>BK125</f>
        <v>0</v>
      </c>
    </row>
    <row r="125" spans="2:65" s="99" customFormat="1" ht="24.2" customHeight="1">
      <c r="B125" s="100"/>
      <c r="C125" s="206" t="s">
        <v>359</v>
      </c>
      <c r="D125" s="206" t="s">
        <v>178</v>
      </c>
      <c r="E125" s="207" t="s">
        <v>5389</v>
      </c>
      <c r="F125" s="208" t="s">
        <v>5390</v>
      </c>
      <c r="G125" s="209" t="s">
        <v>2707</v>
      </c>
      <c r="H125" s="210">
        <v>10</v>
      </c>
      <c r="I125" s="4"/>
      <c r="J125" s="211">
        <f>ROUND(I125*H125,2)</f>
        <v>0</v>
      </c>
      <c r="K125" s="208" t="s">
        <v>3</v>
      </c>
      <c r="L125" s="100"/>
      <c r="M125" s="212" t="s">
        <v>3</v>
      </c>
      <c r="N125" s="163" t="s">
        <v>42</v>
      </c>
      <c r="P125" s="164">
        <f>O125*H125</f>
        <v>0</v>
      </c>
      <c r="Q125" s="164">
        <v>0</v>
      </c>
      <c r="R125" s="164">
        <f>Q125*H125</f>
        <v>0</v>
      </c>
      <c r="S125" s="164">
        <v>0</v>
      </c>
      <c r="T125" s="165">
        <f>S125*H125</f>
        <v>0</v>
      </c>
      <c r="AR125" s="166" t="s">
        <v>183</v>
      </c>
      <c r="AT125" s="166" t="s">
        <v>178</v>
      </c>
      <c r="AU125" s="166" t="s">
        <v>15</v>
      </c>
      <c r="AY125" s="92" t="s">
        <v>176</v>
      </c>
      <c r="BE125" s="167">
        <f>IF(N125="základní",J125,0)</f>
        <v>0</v>
      </c>
      <c r="BF125" s="167">
        <f>IF(N125="snížená",J125,0)</f>
        <v>0</v>
      </c>
      <c r="BG125" s="167">
        <f>IF(N125="zákl. přenesená",J125,0)</f>
        <v>0</v>
      </c>
      <c r="BH125" s="167">
        <f>IF(N125="sníž. přenesená",J125,0)</f>
        <v>0</v>
      </c>
      <c r="BI125" s="167">
        <f>IF(N125="nulová",J125,0)</f>
        <v>0</v>
      </c>
      <c r="BJ125" s="92" t="s">
        <v>15</v>
      </c>
      <c r="BK125" s="167">
        <f>ROUND(I125*H125,2)</f>
        <v>0</v>
      </c>
      <c r="BL125" s="92" t="s">
        <v>183</v>
      </c>
      <c r="BM125" s="166" t="s">
        <v>632</v>
      </c>
    </row>
    <row r="126" spans="2:63" s="151" customFormat="1" ht="25.9" customHeight="1">
      <c r="B126" s="152"/>
      <c r="D126" s="153" t="s">
        <v>70</v>
      </c>
      <c r="E126" s="154" t="s">
        <v>5391</v>
      </c>
      <c r="F126" s="154" t="s">
        <v>5392</v>
      </c>
      <c r="I126" s="3"/>
      <c r="J126" s="155">
        <f>BK126</f>
        <v>0</v>
      </c>
      <c r="L126" s="152"/>
      <c r="M126" s="156"/>
      <c r="P126" s="157">
        <f>SUM(P127:P128)</f>
        <v>0</v>
      </c>
      <c r="R126" s="157">
        <f>SUM(R127:R128)</f>
        <v>0</v>
      </c>
      <c r="T126" s="158">
        <f>SUM(T127:T128)</f>
        <v>0</v>
      </c>
      <c r="AR126" s="153" t="s">
        <v>15</v>
      </c>
      <c r="AT126" s="159" t="s">
        <v>70</v>
      </c>
      <c r="AU126" s="159" t="s">
        <v>71</v>
      </c>
      <c r="AY126" s="153" t="s">
        <v>176</v>
      </c>
      <c r="BK126" s="160">
        <f>SUM(BK127:BK128)</f>
        <v>0</v>
      </c>
    </row>
    <row r="127" spans="2:65" s="99" customFormat="1" ht="62.65" customHeight="1">
      <c r="B127" s="100"/>
      <c r="C127" s="206" t="s">
        <v>365</v>
      </c>
      <c r="D127" s="206" t="s">
        <v>178</v>
      </c>
      <c r="E127" s="207" t="s">
        <v>5393</v>
      </c>
      <c r="F127" s="208" t="s">
        <v>5394</v>
      </c>
      <c r="G127" s="209" t="s">
        <v>2888</v>
      </c>
      <c r="H127" s="210">
        <v>10</v>
      </c>
      <c r="I127" s="4"/>
      <c r="J127" s="211">
        <f>ROUND(I127*H127,2)</f>
        <v>0</v>
      </c>
      <c r="K127" s="208" t="s">
        <v>3</v>
      </c>
      <c r="L127" s="100"/>
      <c r="M127" s="212" t="s">
        <v>3</v>
      </c>
      <c r="N127" s="163" t="s">
        <v>42</v>
      </c>
      <c r="P127" s="164">
        <f>O127*H127</f>
        <v>0</v>
      </c>
      <c r="Q127" s="164">
        <v>0</v>
      </c>
      <c r="R127" s="164">
        <f>Q127*H127</f>
        <v>0</v>
      </c>
      <c r="S127" s="164">
        <v>0</v>
      </c>
      <c r="T127" s="165">
        <f>S127*H127</f>
        <v>0</v>
      </c>
      <c r="AR127" s="166" t="s">
        <v>183</v>
      </c>
      <c r="AT127" s="166" t="s">
        <v>178</v>
      </c>
      <c r="AU127" s="166" t="s">
        <v>15</v>
      </c>
      <c r="AY127" s="92" t="s">
        <v>176</v>
      </c>
      <c r="BE127" s="167">
        <f>IF(N127="základní",J127,0)</f>
        <v>0</v>
      </c>
      <c r="BF127" s="167">
        <f>IF(N127="snížená",J127,0)</f>
        <v>0</v>
      </c>
      <c r="BG127" s="167">
        <f>IF(N127="zákl. přenesená",J127,0)</f>
        <v>0</v>
      </c>
      <c r="BH127" s="167">
        <f>IF(N127="sníž. přenesená",J127,0)</f>
        <v>0</v>
      </c>
      <c r="BI127" s="167">
        <f>IF(N127="nulová",J127,0)</f>
        <v>0</v>
      </c>
      <c r="BJ127" s="92" t="s">
        <v>15</v>
      </c>
      <c r="BK127" s="167">
        <f>ROUND(I127*H127,2)</f>
        <v>0</v>
      </c>
      <c r="BL127" s="92" t="s">
        <v>183</v>
      </c>
      <c r="BM127" s="166" t="s">
        <v>644</v>
      </c>
    </row>
    <row r="128" spans="2:65" s="99" customFormat="1" ht="16.5" customHeight="1">
      <c r="B128" s="100"/>
      <c r="C128" s="206" t="s">
        <v>370</v>
      </c>
      <c r="D128" s="206" t="s">
        <v>178</v>
      </c>
      <c r="E128" s="207" t="s">
        <v>5395</v>
      </c>
      <c r="F128" s="208" t="s">
        <v>5396</v>
      </c>
      <c r="G128" s="209" t="s">
        <v>2707</v>
      </c>
      <c r="H128" s="210">
        <v>1</v>
      </c>
      <c r="I128" s="4"/>
      <c r="J128" s="211">
        <f>ROUND(I128*H128,2)</f>
        <v>0</v>
      </c>
      <c r="K128" s="208" t="s">
        <v>3</v>
      </c>
      <c r="L128" s="100"/>
      <c r="M128" s="212" t="s">
        <v>3</v>
      </c>
      <c r="N128" s="163" t="s">
        <v>42</v>
      </c>
      <c r="P128" s="164">
        <f>O128*H128</f>
        <v>0</v>
      </c>
      <c r="Q128" s="164">
        <v>0</v>
      </c>
      <c r="R128" s="164">
        <f>Q128*H128</f>
        <v>0</v>
      </c>
      <c r="S128" s="164">
        <v>0</v>
      </c>
      <c r="T128" s="165">
        <f>S128*H128</f>
        <v>0</v>
      </c>
      <c r="AR128" s="166" t="s">
        <v>183</v>
      </c>
      <c r="AT128" s="166" t="s">
        <v>178</v>
      </c>
      <c r="AU128" s="166" t="s">
        <v>15</v>
      </c>
      <c r="AY128" s="92" t="s">
        <v>176</v>
      </c>
      <c r="BE128" s="167">
        <f>IF(N128="základní",J128,0)</f>
        <v>0</v>
      </c>
      <c r="BF128" s="167">
        <f>IF(N128="snížená",J128,0)</f>
        <v>0</v>
      </c>
      <c r="BG128" s="167">
        <f>IF(N128="zákl. přenesená",J128,0)</f>
        <v>0</v>
      </c>
      <c r="BH128" s="167">
        <f>IF(N128="sníž. přenesená",J128,0)</f>
        <v>0</v>
      </c>
      <c r="BI128" s="167">
        <f>IF(N128="nulová",J128,0)</f>
        <v>0</v>
      </c>
      <c r="BJ128" s="92" t="s">
        <v>15</v>
      </c>
      <c r="BK128" s="167">
        <f>ROUND(I128*H128,2)</f>
        <v>0</v>
      </c>
      <c r="BL128" s="92" t="s">
        <v>183</v>
      </c>
      <c r="BM128" s="166" t="s">
        <v>702</v>
      </c>
    </row>
    <row r="129" spans="2:63" s="151" customFormat="1" ht="25.9" customHeight="1">
      <c r="B129" s="152"/>
      <c r="D129" s="153" t="s">
        <v>70</v>
      </c>
      <c r="E129" s="154" t="s">
        <v>2781</v>
      </c>
      <c r="F129" s="154" t="s">
        <v>5397</v>
      </c>
      <c r="I129" s="3"/>
      <c r="J129" s="155">
        <f>BK129</f>
        <v>0</v>
      </c>
      <c r="L129" s="152"/>
      <c r="M129" s="156"/>
      <c r="P129" s="157">
        <f>SUM(P130:P137)</f>
        <v>0</v>
      </c>
      <c r="R129" s="157">
        <f>SUM(R130:R137)</f>
        <v>0</v>
      </c>
      <c r="T129" s="158">
        <f>SUM(T130:T137)</f>
        <v>0</v>
      </c>
      <c r="AR129" s="153" t="s">
        <v>15</v>
      </c>
      <c r="AT129" s="159" t="s">
        <v>70</v>
      </c>
      <c r="AU129" s="159" t="s">
        <v>71</v>
      </c>
      <c r="AY129" s="153" t="s">
        <v>176</v>
      </c>
      <c r="BK129" s="160">
        <f>SUM(BK130:BK137)</f>
        <v>0</v>
      </c>
    </row>
    <row r="130" spans="2:65" s="99" customFormat="1" ht="24.2" customHeight="1">
      <c r="B130" s="100"/>
      <c r="C130" s="206" t="s">
        <v>376</v>
      </c>
      <c r="D130" s="206" t="s">
        <v>178</v>
      </c>
      <c r="E130" s="207" t="s">
        <v>5398</v>
      </c>
      <c r="F130" s="208" t="s">
        <v>5399</v>
      </c>
      <c r="G130" s="209" t="s">
        <v>2707</v>
      </c>
      <c r="H130" s="210">
        <v>15</v>
      </c>
      <c r="I130" s="4"/>
      <c r="J130" s="211">
        <f aca="true" t="shared" si="10" ref="J130:J137">ROUND(I130*H130,2)</f>
        <v>0</v>
      </c>
      <c r="K130" s="208" t="s">
        <v>3</v>
      </c>
      <c r="L130" s="100"/>
      <c r="M130" s="212" t="s">
        <v>3</v>
      </c>
      <c r="N130" s="163" t="s">
        <v>42</v>
      </c>
      <c r="P130" s="164">
        <f aca="true" t="shared" si="11" ref="P130:P137">O130*H130</f>
        <v>0</v>
      </c>
      <c r="Q130" s="164">
        <v>0</v>
      </c>
      <c r="R130" s="164">
        <f aca="true" t="shared" si="12" ref="R130:R137">Q130*H130</f>
        <v>0</v>
      </c>
      <c r="S130" s="164">
        <v>0</v>
      </c>
      <c r="T130" s="165">
        <f aca="true" t="shared" si="13" ref="T130:T137">S130*H130</f>
        <v>0</v>
      </c>
      <c r="AR130" s="166" t="s">
        <v>183</v>
      </c>
      <c r="AT130" s="166" t="s">
        <v>178</v>
      </c>
      <c r="AU130" s="166" t="s">
        <v>15</v>
      </c>
      <c r="AY130" s="92" t="s">
        <v>176</v>
      </c>
      <c r="BE130" s="167">
        <f aca="true" t="shared" si="14" ref="BE130:BE137">IF(N130="základní",J130,0)</f>
        <v>0</v>
      </c>
      <c r="BF130" s="167">
        <f aca="true" t="shared" si="15" ref="BF130:BF137">IF(N130="snížená",J130,0)</f>
        <v>0</v>
      </c>
      <c r="BG130" s="167">
        <f aca="true" t="shared" si="16" ref="BG130:BG137">IF(N130="zákl. přenesená",J130,0)</f>
        <v>0</v>
      </c>
      <c r="BH130" s="167">
        <f aca="true" t="shared" si="17" ref="BH130:BH137">IF(N130="sníž. přenesená",J130,0)</f>
        <v>0</v>
      </c>
      <c r="BI130" s="167">
        <f aca="true" t="shared" si="18" ref="BI130:BI137">IF(N130="nulová",J130,0)</f>
        <v>0</v>
      </c>
      <c r="BJ130" s="92" t="s">
        <v>15</v>
      </c>
      <c r="BK130" s="167">
        <f aca="true" t="shared" si="19" ref="BK130:BK137">ROUND(I130*H130,2)</f>
        <v>0</v>
      </c>
      <c r="BL130" s="92" t="s">
        <v>183</v>
      </c>
      <c r="BM130" s="166" t="s">
        <v>5400</v>
      </c>
    </row>
    <row r="131" spans="2:65" s="99" customFormat="1" ht="24.2" customHeight="1">
      <c r="B131" s="100"/>
      <c r="C131" s="206" t="s">
        <v>382</v>
      </c>
      <c r="D131" s="206" t="s">
        <v>178</v>
      </c>
      <c r="E131" s="207" t="s">
        <v>5401</v>
      </c>
      <c r="F131" s="208" t="s">
        <v>5402</v>
      </c>
      <c r="G131" s="209" t="s">
        <v>2707</v>
      </c>
      <c r="H131" s="210">
        <v>9</v>
      </c>
      <c r="I131" s="4"/>
      <c r="J131" s="211">
        <f t="shared" si="10"/>
        <v>0</v>
      </c>
      <c r="K131" s="208" t="s">
        <v>3</v>
      </c>
      <c r="L131" s="100"/>
      <c r="M131" s="212" t="s">
        <v>3</v>
      </c>
      <c r="N131" s="163" t="s">
        <v>42</v>
      </c>
      <c r="P131" s="164">
        <f t="shared" si="11"/>
        <v>0</v>
      </c>
      <c r="Q131" s="164">
        <v>0</v>
      </c>
      <c r="R131" s="164">
        <f t="shared" si="12"/>
        <v>0</v>
      </c>
      <c r="S131" s="164">
        <v>0</v>
      </c>
      <c r="T131" s="165">
        <f t="shared" si="13"/>
        <v>0</v>
      </c>
      <c r="AR131" s="166" t="s">
        <v>183</v>
      </c>
      <c r="AT131" s="166" t="s">
        <v>178</v>
      </c>
      <c r="AU131" s="166" t="s">
        <v>15</v>
      </c>
      <c r="AY131" s="92" t="s">
        <v>176</v>
      </c>
      <c r="BE131" s="167">
        <f t="shared" si="14"/>
        <v>0</v>
      </c>
      <c r="BF131" s="167">
        <f t="shared" si="15"/>
        <v>0</v>
      </c>
      <c r="BG131" s="167">
        <f t="shared" si="16"/>
        <v>0</v>
      </c>
      <c r="BH131" s="167">
        <f t="shared" si="17"/>
        <v>0</v>
      </c>
      <c r="BI131" s="167">
        <f t="shared" si="18"/>
        <v>0</v>
      </c>
      <c r="BJ131" s="92" t="s">
        <v>15</v>
      </c>
      <c r="BK131" s="167">
        <f t="shared" si="19"/>
        <v>0</v>
      </c>
      <c r="BL131" s="92" t="s">
        <v>183</v>
      </c>
      <c r="BM131" s="166" t="s">
        <v>5403</v>
      </c>
    </row>
    <row r="132" spans="2:65" s="99" customFormat="1" ht="37.9" customHeight="1">
      <c r="B132" s="100"/>
      <c r="C132" s="206" t="s">
        <v>390</v>
      </c>
      <c r="D132" s="206" t="s">
        <v>178</v>
      </c>
      <c r="E132" s="207" t="s">
        <v>5404</v>
      </c>
      <c r="F132" s="208" t="s">
        <v>5405</v>
      </c>
      <c r="G132" s="209" t="s">
        <v>269</v>
      </c>
      <c r="H132" s="210">
        <v>12</v>
      </c>
      <c r="I132" s="4"/>
      <c r="J132" s="211">
        <f t="shared" si="10"/>
        <v>0</v>
      </c>
      <c r="K132" s="208" t="s">
        <v>3</v>
      </c>
      <c r="L132" s="100"/>
      <c r="M132" s="212" t="s">
        <v>3</v>
      </c>
      <c r="N132" s="163" t="s">
        <v>42</v>
      </c>
      <c r="P132" s="164">
        <f t="shared" si="11"/>
        <v>0</v>
      </c>
      <c r="Q132" s="164">
        <v>0</v>
      </c>
      <c r="R132" s="164">
        <f t="shared" si="12"/>
        <v>0</v>
      </c>
      <c r="S132" s="164">
        <v>0</v>
      </c>
      <c r="T132" s="165">
        <f t="shared" si="13"/>
        <v>0</v>
      </c>
      <c r="AR132" s="166" t="s">
        <v>183</v>
      </c>
      <c r="AT132" s="166" t="s">
        <v>178</v>
      </c>
      <c r="AU132" s="166" t="s">
        <v>15</v>
      </c>
      <c r="AY132" s="92" t="s">
        <v>176</v>
      </c>
      <c r="BE132" s="167">
        <f t="shared" si="14"/>
        <v>0</v>
      </c>
      <c r="BF132" s="167">
        <f t="shared" si="15"/>
        <v>0</v>
      </c>
      <c r="BG132" s="167">
        <f t="shared" si="16"/>
        <v>0</v>
      </c>
      <c r="BH132" s="167">
        <f t="shared" si="17"/>
        <v>0</v>
      </c>
      <c r="BI132" s="167">
        <f t="shared" si="18"/>
        <v>0</v>
      </c>
      <c r="BJ132" s="92" t="s">
        <v>15</v>
      </c>
      <c r="BK132" s="167">
        <f t="shared" si="19"/>
        <v>0</v>
      </c>
      <c r="BL132" s="92" t="s">
        <v>183</v>
      </c>
      <c r="BM132" s="166" t="s">
        <v>5406</v>
      </c>
    </row>
    <row r="133" spans="2:65" s="99" customFormat="1" ht="37.9" customHeight="1">
      <c r="B133" s="100"/>
      <c r="C133" s="206" t="s">
        <v>398</v>
      </c>
      <c r="D133" s="206" t="s">
        <v>178</v>
      </c>
      <c r="E133" s="207" t="s">
        <v>5407</v>
      </c>
      <c r="F133" s="208" t="s">
        <v>5408</v>
      </c>
      <c r="G133" s="209" t="s">
        <v>2707</v>
      </c>
      <c r="H133" s="210">
        <v>4</v>
      </c>
      <c r="I133" s="4"/>
      <c r="J133" s="211">
        <f t="shared" si="10"/>
        <v>0</v>
      </c>
      <c r="K133" s="208" t="s">
        <v>3</v>
      </c>
      <c r="L133" s="100"/>
      <c r="M133" s="212" t="s">
        <v>3</v>
      </c>
      <c r="N133" s="163" t="s">
        <v>42</v>
      </c>
      <c r="P133" s="164">
        <f t="shared" si="11"/>
        <v>0</v>
      </c>
      <c r="Q133" s="164">
        <v>0</v>
      </c>
      <c r="R133" s="164">
        <f t="shared" si="12"/>
        <v>0</v>
      </c>
      <c r="S133" s="164">
        <v>0</v>
      </c>
      <c r="T133" s="165">
        <f t="shared" si="13"/>
        <v>0</v>
      </c>
      <c r="AR133" s="166" t="s">
        <v>183</v>
      </c>
      <c r="AT133" s="166" t="s">
        <v>178</v>
      </c>
      <c r="AU133" s="166" t="s">
        <v>15</v>
      </c>
      <c r="AY133" s="92" t="s">
        <v>176</v>
      </c>
      <c r="BE133" s="167">
        <f t="shared" si="14"/>
        <v>0</v>
      </c>
      <c r="BF133" s="167">
        <f t="shared" si="15"/>
        <v>0</v>
      </c>
      <c r="BG133" s="167">
        <f t="shared" si="16"/>
        <v>0</v>
      </c>
      <c r="BH133" s="167">
        <f t="shared" si="17"/>
        <v>0</v>
      </c>
      <c r="BI133" s="167">
        <f t="shared" si="18"/>
        <v>0</v>
      </c>
      <c r="BJ133" s="92" t="s">
        <v>15</v>
      </c>
      <c r="BK133" s="167">
        <f t="shared" si="19"/>
        <v>0</v>
      </c>
      <c r="BL133" s="92" t="s">
        <v>183</v>
      </c>
      <c r="BM133" s="166" t="s">
        <v>5409</v>
      </c>
    </row>
    <row r="134" spans="2:65" s="99" customFormat="1" ht="37.9" customHeight="1">
      <c r="B134" s="100"/>
      <c r="C134" s="206" t="s">
        <v>421</v>
      </c>
      <c r="D134" s="206" t="s">
        <v>178</v>
      </c>
      <c r="E134" s="207" t="s">
        <v>5410</v>
      </c>
      <c r="F134" s="208" t="s">
        <v>5411</v>
      </c>
      <c r="G134" s="209" t="s">
        <v>2707</v>
      </c>
      <c r="H134" s="210">
        <v>1</v>
      </c>
      <c r="I134" s="4"/>
      <c r="J134" s="211">
        <f t="shared" si="10"/>
        <v>0</v>
      </c>
      <c r="K134" s="208" t="s">
        <v>3</v>
      </c>
      <c r="L134" s="100"/>
      <c r="M134" s="212" t="s">
        <v>3</v>
      </c>
      <c r="N134" s="163" t="s">
        <v>42</v>
      </c>
      <c r="P134" s="164">
        <f t="shared" si="11"/>
        <v>0</v>
      </c>
      <c r="Q134" s="164">
        <v>0</v>
      </c>
      <c r="R134" s="164">
        <f t="shared" si="12"/>
        <v>0</v>
      </c>
      <c r="S134" s="164">
        <v>0</v>
      </c>
      <c r="T134" s="165">
        <f t="shared" si="13"/>
        <v>0</v>
      </c>
      <c r="AR134" s="166" t="s">
        <v>183</v>
      </c>
      <c r="AT134" s="166" t="s">
        <v>178</v>
      </c>
      <c r="AU134" s="166" t="s">
        <v>15</v>
      </c>
      <c r="AY134" s="92" t="s">
        <v>176</v>
      </c>
      <c r="BE134" s="167">
        <f t="shared" si="14"/>
        <v>0</v>
      </c>
      <c r="BF134" s="167">
        <f t="shared" si="15"/>
        <v>0</v>
      </c>
      <c r="BG134" s="167">
        <f t="shared" si="16"/>
        <v>0</v>
      </c>
      <c r="BH134" s="167">
        <f t="shared" si="17"/>
        <v>0</v>
      </c>
      <c r="BI134" s="167">
        <f t="shared" si="18"/>
        <v>0</v>
      </c>
      <c r="BJ134" s="92" t="s">
        <v>15</v>
      </c>
      <c r="BK134" s="167">
        <f t="shared" si="19"/>
        <v>0</v>
      </c>
      <c r="BL134" s="92" t="s">
        <v>183</v>
      </c>
      <c r="BM134" s="166" t="s">
        <v>5412</v>
      </c>
    </row>
    <row r="135" spans="2:65" s="99" customFormat="1" ht="33" customHeight="1">
      <c r="B135" s="100"/>
      <c r="C135" s="206" t="s">
        <v>429</v>
      </c>
      <c r="D135" s="206" t="s">
        <v>178</v>
      </c>
      <c r="E135" s="207" t="s">
        <v>5413</v>
      </c>
      <c r="F135" s="208" t="s">
        <v>5414</v>
      </c>
      <c r="G135" s="209" t="s">
        <v>2707</v>
      </c>
      <c r="H135" s="210">
        <v>2</v>
      </c>
      <c r="I135" s="4"/>
      <c r="J135" s="211">
        <f t="shared" si="10"/>
        <v>0</v>
      </c>
      <c r="K135" s="208" t="s">
        <v>3</v>
      </c>
      <c r="L135" s="100"/>
      <c r="M135" s="212" t="s">
        <v>3</v>
      </c>
      <c r="N135" s="163" t="s">
        <v>42</v>
      </c>
      <c r="P135" s="164">
        <f t="shared" si="11"/>
        <v>0</v>
      </c>
      <c r="Q135" s="164">
        <v>0</v>
      </c>
      <c r="R135" s="164">
        <f t="shared" si="12"/>
        <v>0</v>
      </c>
      <c r="S135" s="164">
        <v>0</v>
      </c>
      <c r="T135" s="165">
        <f t="shared" si="13"/>
        <v>0</v>
      </c>
      <c r="AR135" s="166" t="s">
        <v>183</v>
      </c>
      <c r="AT135" s="166" t="s">
        <v>178</v>
      </c>
      <c r="AU135" s="166" t="s">
        <v>15</v>
      </c>
      <c r="AY135" s="92" t="s">
        <v>176</v>
      </c>
      <c r="BE135" s="167">
        <f t="shared" si="14"/>
        <v>0</v>
      </c>
      <c r="BF135" s="167">
        <f t="shared" si="15"/>
        <v>0</v>
      </c>
      <c r="BG135" s="167">
        <f t="shared" si="16"/>
        <v>0</v>
      </c>
      <c r="BH135" s="167">
        <f t="shared" si="17"/>
        <v>0</v>
      </c>
      <c r="BI135" s="167">
        <f t="shared" si="18"/>
        <v>0</v>
      </c>
      <c r="BJ135" s="92" t="s">
        <v>15</v>
      </c>
      <c r="BK135" s="167">
        <f t="shared" si="19"/>
        <v>0</v>
      </c>
      <c r="BL135" s="92" t="s">
        <v>183</v>
      </c>
      <c r="BM135" s="166" t="s">
        <v>5415</v>
      </c>
    </row>
    <row r="136" spans="2:65" s="99" customFormat="1" ht="78" customHeight="1">
      <c r="B136" s="100"/>
      <c r="C136" s="206" t="s">
        <v>434</v>
      </c>
      <c r="D136" s="206" t="s">
        <v>178</v>
      </c>
      <c r="E136" s="207" t="s">
        <v>5416</v>
      </c>
      <c r="F136" s="208" t="s">
        <v>5417</v>
      </c>
      <c r="G136" s="209" t="s">
        <v>437</v>
      </c>
      <c r="H136" s="210">
        <v>1</v>
      </c>
      <c r="I136" s="4"/>
      <c r="J136" s="211">
        <f t="shared" si="10"/>
        <v>0</v>
      </c>
      <c r="K136" s="208" t="s">
        <v>3</v>
      </c>
      <c r="L136" s="100"/>
      <c r="M136" s="212" t="s">
        <v>3</v>
      </c>
      <c r="N136" s="163" t="s">
        <v>42</v>
      </c>
      <c r="P136" s="164">
        <f t="shared" si="11"/>
        <v>0</v>
      </c>
      <c r="Q136" s="164">
        <v>0</v>
      </c>
      <c r="R136" s="164">
        <f t="shared" si="12"/>
        <v>0</v>
      </c>
      <c r="S136" s="164">
        <v>0</v>
      </c>
      <c r="T136" s="165">
        <f t="shared" si="13"/>
        <v>0</v>
      </c>
      <c r="AR136" s="166" t="s">
        <v>183</v>
      </c>
      <c r="AT136" s="166" t="s">
        <v>178</v>
      </c>
      <c r="AU136" s="166" t="s">
        <v>15</v>
      </c>
      <c r="AY136" s="92" t="s">
        <v>176</v>
      </c>
      <c r="BE136" s="167">
        <f t="shared" si="14"/>
        <v>0</v>
      </c>
      <c r="BF136" s="167">
        <f t="shared" si="15"/>
        <v>0</v>
      </c>
      <c r="BG136" s="167">
        <f t="shared" si="16"/>
        <v>0</v>
      </c>
      <c r="BH136" s="167">
        <f t="shared" si="17"/>
        <v>0</v>
      </c>
      <c r="BI136" s="167">
        <f t="shared" si="18"/>
        <v>0</v>
      </c>
      <c r="BJ136" s="92" t="s">
        <v>15</v>
      </c>
      <c r="BK136" s="167">
        <f t="shared" si="19"/>
        <v>0</v>
      </c>
      <c r="BL136" s="92" t="s">
        <v>183</v>
      </c>
      <c r="BM136" s="166" t="s">
        <v>5418</v>
      </c>
    </row>
    <row r="137" spans="2:65" s="99" customFormat="1" ht="55.5" customHeight="1">
      <c r="B137" s="100"/>
      <c r="C137" s="206" t="s">
        <v>440</v>
      </c>
      <c r="D137" s="206" t="s">
        <v>178</v>
      </c>
      <c r="E137" s="207" t="s">
        <v>5419</v>
      </c>
      <c r="F137" s="208" t="s">
        <v>5420</v>
      </c>
      <c r="G137" s="209" t="s">
        <v>437</v>
      </c>
      <c r="H137" s="210">
        <v>1</v>
      </c>
      <c r="I137" s="4"/>
      <c r="J137" s="211">
        <f t="shared" si="10"/>
        <v>0</v>
      </c>
      <c r="K137" s="208" t="s">
        <v>3</v>
      </c>
      <c r="L137" s="100"/>
      <c r="M137" s="220" t="s">
        <v>3</v>
      </c>
      <c r="N137" s="221" t="s">
        <v>42</v>
      </c>
      <c r="O137" s="203"/>
      <c r="P137" s="222">
        <f t="shared" si="11"/>
        <v>0</v>
      </c>
      <c r="Q137" s="222">
        <v>0</v>
      </c>
      <c r="R137" s="222">
        <f t="shared" si="12"/>
        <v>0</v>
      </c>
      <c r="S137" s="222">
        <v>0</v>
      </c>
      <c r="T137" s="223">
        <f t="shared" si="13"/>
        <v>0</v>
      </c>
      <c r="AR137" s="166" t="s">
        <v>183</v>
      </c>
      <c r="AT137" s="166" t="s">
        <v>178</v>
      </c>
      <c r="AU137" s="166" t="s">
        <v>15</v>
      </c>
      <c r="AY137" s="92" t="s">
        <v>176</v>
      </c>
      <c r="BE137" s="167">
        <f t="shared" si="14"/>
        <v>0</v>
      </c>
      <c r="BF137" s="167">
        <f t="shared" si="15"/>
        <v>0</v>
      </c>
      <c r="BG137" s="167">
        <f t="shared" si="16"/>
        <v>0</v>
      </c>
      <c r="BH137" s="167">
        <f t="shared" si="17"/>
        <v>0</v>
      </c>
      <c r="BI137" s="167">
        <f t="shared" si="18"/>
        <v>0</v>
      </c>
      <c r="BJ137" s="92" t="s">
        <v>15</v>
      </c>
      <c r="BK137" s="167">
        <f t="shared" si="19"/>
        <v>0</v>
      </c>
      <c r="BL137" s="92" t="s">
        <v>183</v>
      </c>
      <c r="BM137" s="166" t="s">
        <v>5421</v>
      </c>
    </row>
    <row r="138" spans="2:12" s="99" customFormat="1" ht="6.95" customHeight="1">
      <c r="B138" s="119"/>
      <c r="C138" s="120"/>
      <c r="D138" s="120"/>
      <c r="E138" s="120"/>
      <c r="F138" s="120"/>
      <c r="G138" s="120"/>
      <c r="H138" s="120"/>
      <c r="I138" s="120"/>
      <c r="J138" s="120"/>
      <c r="K138" s="120"/>
      <c r="L138" s="100"/>
    </row>
  </sheetData>
  <sheetProtection algorithmName="SHA-512" hashValue="LXDFvwB/vIPDmO6+4yCWXRPzcEHrMVJ53G/VDsCzuc7WcU2ngw7G7zA3IWcqq5yA2dzh/Vj68RNddxtgQ89D8w==" saltValue="NJOErZexbRLW/2JcRBpsAw==" spinCount="100000" sheet="1" objects="1" scenarios="1"/>
  <autoFilter ref="C91:K137"/>
  <mergeCells count="12">
    <mergeCell ref="E84:H84"/>
    <mergeCell ref="L2:V2"/>
    <mergeCell ref="E50:H50"/>
    <mergeCell ref="E52:H52"/>
    <mergeCell ref="E54:H54"/>
    <mergeCell ref="E80:H80"/>
    <mergeCell ref="E82:H8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22"/>
  <sheetViews>
    <sheetView showGridLines="0" workbookViewId="0" topLeftCell="A83">
      <selection activeCell="I100" sqref="I100:I221"/>
    </sheetView>
  </sheetViews>
  <sheetFormatPr defaultColWidth="9.140625" defaultRowHeight="12"/>
  <cols>
    <col min="1" max="1" width="8.28125" style="91" customWidth="1"/>
    <col min="2" max="2" width="1.1484375" style="91" customWidth="1"/>
    <col min="3" max="3" width="4.140625" style="91" customWidth="1"/>
    <col min="4" max="4" width="4.28125" style="91" customWidth="1"/>
    <col min="5" max="5" width="17.140625" style="91" customWidth="1"/>
    <col min="6" max="6" width="50.8515625" style="91" customWidth="1"/>
    <col min="7" max="7" width="7.421875" style="91" customWidth="1"/>
    <col min="8" max="8" width="14.00390625" style="91" customWidth="1"/>
    <col min="9" max="9" width="15.8515625" style="91" customWidth="1"/>
    <col min="10" max="11" width="22.28125" style="91" customWidth="1"/>
    <col min="12" max="12" width="9.28125" style="91" customWidth="1"/>
    <col min="13" max="13" width="10.8515625" style="91" hidden="1" customWidth="1"/>
    <col min="14" max="14" width="9.28125" style="91" hidden="1" customWidth="1"/>
    <col min="15" max="20" width="14.140625" style="91" hidden="1" customWidth="1"/>
    <col min="21" max="21" width="16.28125" style="91" hidden="1" customWidth="1"/>
    <col min="22" max="22" width="12.28125" style="91" customWidth="1"/>
    <col min="23" max="23" width="16.28125" style="91" customWidth="1"/>
    <col min="24" max="24" width="12.28125" style="91" customWidth="1"/>
    <col min="25" max="25" width="15.00390625" style="91" customWidth="1"/>
    <col min="26" max="26" width="11.00390625" style="91" customWidth="1"/>
    <col min="27" max="27" width="15.00390625" style="91" customWidth="1"/>
    <col min="28" max="28" width="16.28125" style="91" customWidth="1"/>
    <col min="29" max="29" width="11.00390625" style="91" customWidth="1"/>
    <col min="30" max="30" width="15.00390625" style="91" customWidth="1"/>
    <col min="31" max="31" width="16.28125" style="91" customWidth="1"/>
    <col min="32" max="43" width="9.28125" style="91" customWidth="1"/>
    <col min="44" max="65" width="9.28125" style="91" hidden="1" customWidth="1"/>
    <col min="66" max="16384" width="9.28125" style="91" customWidth="1"/>
  </cols>
  <sheetData>
    <row r="1" ht="12"/>
    <row r="2" spans="12:46" ht="36.95" customHeight="1">
      <c r="L2" s="285" t="s">
        <v>6</v>
      </c>
      <c r="M2" s="286"/>
      <c r="N2" s="286"/>
      <c r="O2" s="286"/>
      <c r="P2" s="286"/>
      <c r="Q2" s="286"/>
      <c r="R2" s="286"/>
      <c r="S2" s="286"/>
      <c r="T2" s="286"/>
      <c r="U2" s="286"/>
      <c r="V2" s="286"/>
      <c r="AT2" s="92" t="s">
        <v>105</v>
      </c>
    </row>
    <row r="3" spans="2:46" ht="6.95" customHeight="1">
      <c r="B3" s="93"/>
      <c r="C3" s="94"/>
      <c r="D3" s="94"/>
      <c r="E3" s="94"/>
      <c r="F3" s="94"/>
      <c r="G3" s="94"/>
      <c r="H3" s="94"/>
      <c r="I3" s="94"/>
      <c r="J3" s="94"/>
      <c r="K3" s="94"/>
      <c r="L3" s="95"/>
      <c r="AT3" s="92" t="s">
        <v>79</v>
      </c>
    </row>
    <row r="4" spans="2:46" ht="24.95" customHeight="1">
      <c r="B4" s="95"/>
      <c r="D4" s="96" t="s">
        <v>121</v>
      </c>
      <c r="L4" s="95"/>
      <c r="M4" s="97" t="s">
        <v>11</v>
      </c>
      <c r="AT4" s="92" t="s">
        <v>4</v>
      </c>
    </row>
    <row r="5" spans="2:12" ht="6.95" customHeight="1">
      <c r="B5" s="95"/>
      <c r="L5" s="95"/>
    </row>
    <row r="6" spans="2:12" ht="12" customHeight="1">
      <c r="B6" s="95"/>
      <c r="D6" s="98" t="s">
        <v>17</v>
      </c>
      <c r="L6" s="95"/>
    </row>
    <row r="7" spans="2:12" ht="16.5" customHeight="1">
      <c r="B7" s="95"/>
      <c r="E7" s="321" t="str">
        <f>'Rekapitulace stavby'!K6</f>
        <v>Infekce Nemocnice Tábor, a.s.</v>
      </c>
      <c r="F7" s="322"/>
      <c r="G7" s="322"/>
      <c r="H7" s="322"/>
      <c r="L7" s="95"/>
    </row>
    <row r="8" spans="2:12" ht="12" customHeight="1">
      <c r="B8" s="95"/>
      <c r="D8" s="98" t="s">
        <v>122</v>
      </c>
      <c r="L8" s="95"/>
    </row>
    <row r="9" spans="2:12" s="99" customFormat="1" ht="16.5" customHeight="1">
      <c r="B9" s="100"/>
      <c r="E9" s="321" t="s">
        <v>123</v>
      </c>
      <c r="F9" s="320"/>
      <c r="G9" s="320"/>
      <c r="H9" s="320"/>
      <c r="L9" s="100"/>
    </row>
    <row r="10" spans="2:12" s="99" customFormat="1" ht="12" customHeight="1">
      <c r="B10" s="100"/>
      <c r="D10" s="98" t="s">
        <v>124</v>
      </c>
      <c r="L10" s="100"/>
    </row>
    <row r="11" spans="2:12" s="99" customFormat="1" ht="16.5" customHeight="1">
      <c r="B11" s="100"/>
      <c r="E11" s="316" t="s">
        <v>5422</v>
      </c>
      <c r="F11" s="320"/>
      <c r="G11" s="320"/>
      <c r="H11" s="320"/>
      <c r="L11" s="100"/>
    </row>
    <row r="12" spans="2:12" s="99" customFormat="1" ht="12">
      <c r="B12" s="100"/>
      <c r="L12" s="100"/>
    </row>
    <row r="13" spans="2:12" s="99" customFormat="1" ht="12" customHeight="1">
      <c r="B13" s="100"/>
      <c r="D13" s="98" t="s">
        <v>19</v>
      </c>
      <c r="F13" s="101" t="s">
        <v>3</v>
      </c>
      <c r="I13" s="98" t="s">
        <v>20</v>
      </c>
      <c r="J13" s="101" t="s">
        <v>3</v>
      </c>
      <c r="L13" s="100"/>
    </row>
    <row r="14" spans="2:12" s="99" customFormat="1" ht="12" customHeight="1">
      <c r="B14" s="100"/>
      <c r="D14" s="98" t="s">
        <v>21</v>
      </c>
      <c r="F14" s="101" t="s">
        <v>22</v>
      </c>
      <c r="I14" s="98" t="s">
        <v>23</v>
      </c>
      <c r="J14" s="102" t="str">
        <f>'Rekapitulace stavby'!AN8</f>
        <v>12. 4. 2023</v>
      </c>
      <c r="L14" s="100"/>
    </row>
    <row r="15" spans="2:12" s="99" customFormat="1" ht="10.9" customHeight="1">
      <c r="B15" s="100"/>
      <c r="L15" s="100"/>
    </row>
    <row r="16" spans="2:12" s="99" customFormat="1" ht="12" customHeight="1">
      <c r="B16" s="100"/>
      <c r="D16" s="98" t="s">
        <v>25</v>
      </c>
      <c r="I16" s="98" t="s">
        <v>26</v>
      </c>
      <c r="J16" s="101" t="str">
        <f>IF('Rekapitulace stavby'!AN10="","",'Rekapitulace stavby'!AN10)</f>
        <v/>
      </c>
      <c r="L16" s="100"/>
    </row>
    <row r="17" spans="2:12" s="99" customFormat="1" ht="18" customHeight="1">
      <c r="B17" s="100"/>
      <c r="E17" s="101" t="str">
        <f>IF('Rekapitulace stavby'!E11="","",'Rekapitulace stavby'!E11)</f>
        <v>Nemocnice Tábor, a.s.</v>
      </c>
      <c r="I17" s="98" t="s">
        <v>28</v>
      </c>
      <c r="J17" s="101" t="str">
        <f>IF('Rekapitulace stavby'!AN11="","",'Rekapitulace stavby'!AN11)</f>
        <v/>
      </c>
      <c r="L17" s="100"/>
    </row>
    <row r="18" spans="2:12" s="99" customFormat="1" ht="6.95" customHeight="1">
      <c r="B18" s="100"/>
      <c r="L18" s="100"/>
    </row>
    <row r="19" spans="2:12" s="99" customFormat="1" ht="12" customHeight="1">
      <c r="B19" s="100"/>
      <c r="D19" s="98" t="s">
        <v>29</v>
      </c>
      <c r="I19" s="98" t="s">
        <v>26</v>
      </c>
      <c r="J19" s="205" t="str">
        <f>'Rekapitulace stavby'!AN13</f>
        <v>Vyplň údaj</v>
      </c>
      <c r="L19" s="100"/>
    </row>
    <row r="20" spans="2:12" s="99" customFormat="1" ht="18" customHeight="1">
      <c r="B20" s="100"/>
      <c r="E20" s="324" t="str">
        <f>'Rekapitulace stavby'!E14</f>
        <v>Vyplň údaj</v>
      </c>
      <c r="F20" s="306"/>
      <c r="G20" s="306"/>
      <c r="H20" s="306"/>
      <c r="I20" s="98" t="s">
        <v>28</v>
      </c>
      <c r="J20" s="205" t="str">
        <f>'Rekapitulace stavby'!AN14</f>
        <v>Vyplň údaj</v>
      </c>
      <c r="L20" s="100"/>
    </row>
    <row r="21" spans="2:12" s="99" customFormat="1" ht="6.95" customHeight="1">
      <c r="B21" s="100"/>
      <c r="L21" s="100"/>
    </row>
    <row r="22" spans="2:12" s="99" customFormat="1" ht="12" customHeight="1">
      <c r="B22" s="100"/>
      <c r="D22" s="98" t="s">
        <v>31</v>
      </c>
      <c r="I22" s="98" t="s">
        <v>26</v>
      </c>
      <c r="J22" s="101" t="str">
        <f>IF('Rekapitulace stavby'!AN16="","",'Rekapitulace stavby'!AN16)</f>
        <v/>
      </c>
      <c r="L22" s="100"/>
    </row>
    <row r="23" spans="2:12" s="99" customFormat="1" ht="18" customHeight="1">
      <c r="B23" s="100"/>
      <c r="E23" s="101" t="str">
        <f>IF('Rekapitulace stavby'!E17="","",'Rekapitulace stavby'!E17)</f>
        <v>AGP nova spol. s r.o.</v>
      </c>
      <c r="I23" s="98" t="s">
        <v>28</v>
      </c>
      <c r="J23" s="101" t="str">
        <f>IF('Rekapitulace stavby'!AN17="","",'Rekapitulace stavby'!AN17)</f>
        <v/>
      </c>
      <c r="L23" s="100"/>
    </row>
    <row r="24" spans="2:12" s="99" customFormat="1" ht="6.95" customHeight="1">
      <c r="B24" s="100"/>
      <c r="L24" s="100"/>
    </row>
    <row r="25" spans="2:12" s="99" customFormat="1" ht="12" customHeight="1">
      <c r="B25" s="100"/>
      <c r="D25" s="98" t="s">
        <v>34</v>
      </c>
      <c r="I25" s="98" t="s">
        <v>26</v>
      </c>
      <c r="J25" s="101" t="str">
        <f>IF('Rekapitulace stavby'!AN19="","",'Rekapitulace stavby'!AN19)</f>
        <v/>
      </c>
      <c r="L25" s="100"/>
    </row>
    <row r="26" spans="2:12" s="99" customFormat="1" ht="18" customHeight="1">
      <c r="B26" s="100"/>
      <c r="E26" s="101" t="str">
        <f>IF('Rekapitulace stavby'!E20="","",'Rekapitulace stavby'!E20)</f>
        <v xml:space="preserve"> </v>
      </c>
      <c r="I26" s="98" t="s">
        <v>28</v>
      </c>
      <c r="J26" s="101" t="str">
        <f>IF('Rekapitulace stavby'!AN20="","",'Rekapitulace stavby'!AN20)</f>
        <v/>
      </c>
      <c r="L26" s="100"/>
    </row>
    <row r="27" spans="2:12" s="99" customFormat="1" ht="6.95" customHeight="1">
      <c r="B27" s="100"/>
      <c r="L27" s="100"/>
    </row>
    <row r="28" spans="2:12" s="99" customFormat="1" ht="12" customHeight="1">
      <c r="B28" s="100"/>
      <c r="D28" s="98" t="s">
        <v>35</v>
      </c>
      <c r="L28" s="100"/>
    </row>
    <row r="29" spans="2:12" s="103" customFormat="1" ht="143.25" customHeight="1">
      <c r="B29" s="104"/>
      <c r="E29" s="310" t="s">
        <v>5423</v>
      </c>
      <c r="F29" s="310"/>
      <c r="G29" s="310"/>
      <c r="H29" s="310"/>
      <c r="L29" s="104"/>
    </row>
    <row r="30" spans="2:12" s="99" customFormat="1" ht="6.95" customHeight="1">
      <c r="B30" s="100"/>
      <c r="L30" s="100"/>
    </row>
    <row r="31" spans="2:12" s="99" customFormat="1" ht="6.95" customHeight="1">
      <c r="B31" s="100"/>
      <c r="D31" s="105"/>
      <c r="E31" s="105"/>
      <c r="F31" s="105"/>
      <c r="G31" s="105"/>
      <c r="H31" s="105"/>
      <c r="I31" s="105"/>
      <c r="J31" s="105"/>
      <c r="K31" s="105"/>
      <c r="L31" s="100"/>
    </row>
    <row r="32" spans="2:12" s="99" customFormat="1" ht="25.35" customHeight="1">
      <c r="B32" s="100"/>
      <c r="D32" s="106" t="s">
        <v>37</v>
      </c>
      <c r="J32" s="107">
        <f>ROUND(J97,2)</f>
        <v>0</v>
      </c>
      <c r="L32" s="100"/>
    </row>
    <row r="33" spans="2:12" s="99" customFormat="1" ht="6.95" customHeight="1">
      <c r="B33" s="100"/>
      <c r="D33" s="105"/>
      <c r="E33" s="105"/>
      <c r="F33" s="105"/>
      <c r="G33" s="105"/>
      <c r="H33" s="105"/>
      <c r="I33" s="105"/>
      <c r="J33" s="105"/>
      <c r="K33" s="105"/>
      <c r="L33" s="100"/>
    </row>
    <row r="34" spans="2:12" s="99" customFormat="1" ht="14.45" customHeight="1">
      <c r="B34" s="100"/>
      <c r="F34" s="108" t="s">
        <v>39</v>
      </c>
      <c r="I34" s="108" t="s">
        <v>38</v>
      </c>
      <c r="J34" s="108" t="s">
        <v>40</v>
      </c>
      <c r="L34" s="100"/>
    </row>
    <row r="35" spans="2:12" s="99" customFormat="1" ht="14.45" customHeight="1">
      <c r="B35" s="100"/>
      <c r="D35" s="109" t="s">
        <v>41</v>
      </c>
      <c r="E35" s="98" t="s">
        <v>42</v>
      </c>
      <c r="F35" s="110">
        <f>ROUND((SUM(BE97:BE221)),2)</f>
        <v>0</v>
      </c>
      <c r="I35" s="111">
        <v>0.21</v>
      </c>
      <c r="J35" s="110">
        <f>ROUND(((SUM(BE97:BE221))*I35),2)</f>
        <v>0</v>
      </c>
      <c r="L35" s="100"/>
    </row>
    <row r="36" spans="2:12" s="99" customFormat="1" ht="14.45" customHeight="1">
      <c r="B36" s="100"/>
      <c r="E36" s="98" t="s">
        <v>43</v>
      </c>
      <c r="F36" s="110">
        <f>ROUND((SUM(BF97:BF221)),2)</f>
        <v>0</v>
      </c>
      <c r="I36" s="111">
        <v>0.15</v>
      </c>
      <c r="J36" s="110">
        <f>ROUND(((SUM(BF97:BF221))*I36),2)</f>
        <v>0</v>
      </c>
      <c r="L36" s="100"/>
    </row>
    <row r="37" spans="2:12" s="99" customFormat="1" ht="14.45" customHeight="1" hidden="1">
      <c r="B37" s="100"/>
      <c r="E37" s="98" t="s">
        <v>44</v>
      </c>
      <c r="F37" s="110">
        <f>ROUND((SUM(BG97:BG221)),2)</f>
        <v>0</v>
      </c>
      <c r="I37" s="111">
        <v>0.21</v>
      </c>
      <c r="J37" s="110">
        <f>0</f>
        <v>0</v>
      </c>
      <c r="L37" s="100"/>
    </row>
    <row r="38" spans="2:12" s="99" customFormat="1" ht="14.45" customHeight="1" hidden="1">
      <c r="B38" s="100"/>
      <c r="E38" s="98" t="s">
        <v>45</v>
      </c>
      <c r="F38" s="110">
        <f>ROUND((SUM(BH97:BH221)),2)</f>
        <v>0</v>
      </c>
      <c r="I38" s="111">
        <v>0.15</v>
      </c>
      <c r="J38" s="110">
        <f>0</f>
        <v>0</v>
      </c>
      <c r="L38" s="100"/>
    </row>
    <row r="39" spans="2:12" s="99" customFormat="1" ht="14.45" customHeight="1" hidden="1">
      <c r="B39" s="100"/>
      <c r="E39" s="98" t="s">
        <v>46</v>
      </c>
      <c r="F39" s="110">
        <f>ROUND((SUM(BI97:BI221)),2)</f>
        <v>0</v>
      </c>
      <c r="I39" s="111">
        <v>0</v>
      </c>
      <c r="J39" s="110">
        <f>0</f>
        <v>0</v>
      </c>
      <c r="L39" s="100"/>
    </row>
    <row r="40" spans="2:12" s="99" customFormat="1" ht="6.95" customHeight="1">
      <c r="B40" s="100"/>
      <c r="L40" s="100"/>
    </row>
    <row r="41" spans="2:12" s="99" customFormat="1" ht="25.35" customHeight="1">
      <c r="B41" s="100"/>
      <c r="C41" s="112"/>
      <c r="D41" s="113" t="s">
        <v>47</v>
      </c>
      <c r="E41" s="114"/>
      <c r="F41" s="114"/>
      <c r="G41" s="115" t="s">
        <v>48</v>
      </c>
      <c r="H41" s="116" t="s">
        <v>49</v>
      </c>
      <c r="I41" s="114"/>
      <c r="J41" s="117">
        <f>SUM(J32:J39)</f>
        <v>0</v>
      </c>
      <c r="K41" s="118"/>
      <c r="L41" s="100"/>
    </row>
    <row r="42" spans="2:12" s="99" customFormat="1" ht="14.45" customHeight="1">
      <c r="B42" s="119"/>
      <c r="C42" s="120"/>
      <c r="D42" s="120"/>
      <c r="E42" s="120"/>
      <c r="F42" s="120"/>
      <c r="G42" s="120"/>
      <c r="H42" s="120"/>
      <c r="I42" s="120"/>
      <c r="J42" s="120"/>
      <c r="K42" s="120"/>
      <c r="L42" s="100"/>
    </row>
    <row r="46" spans="2:12" s="99" customFormat="1" ht="6.95" customHeight="1">
      <c r="B46" s="121"/>
      <c r="C46" s="122"/>
      <c r="D46" s="122"/>
      <c r="E46" s="122"/>
      <c r="F46" s="122"/>
      <c r="G46" s="122"/>
      <c r="H46" s="122"/>
      <c r="I46" s="122"/>
      <c r="J46" s="122"/>
      <c r="K46" s="122"/>
      <c r="L46" s="100"/>
    </row>
    <row r="47" spans="2:12" s="99" customFormat="1" ht="24.95" customHeight="1">
      <c r="B47" s="100"/>
      <c r="C47" s="96" t="s">
        <v>126</v>
      </c>
      <c r="L47" s="100"/>
    </row>
    <row r="48" spans="2:12" s="99" customFormat="1" ht="6.95" customHeight="1">
      <c r="B48" s="100"/>
      <c r="L48" s="100"/>
    </row>
    <row r="49" spans="2:12" s="99" customFormat="1" ht="12" customHeight="1">
      <c r="B49" s="100"/>
      <c r="C49" s="98" t="s">
        <v>17</v>
      </c>
      <c r="L49" s="100"/>
    </row>
    <row r="50" spans="2:12" s="99" customFormat="1" ht="16.5" customHeight="1">
      <c r="B50" s="100"/>
      <c r="E50" s="321" t="str">
        <f>E7</f>
        <v>Infekce Nemocnice Tábor, a.s.</v>
      </c>
      <c r="F50" s="322"/>
      <c r="G50" s="322"/>
      <c r="H50" s="322"/>
      <c r="L50" s="100"/>
    </row>
    <row r="51" spans="2:12" ht="12" customHeight="1">
      <c r="B51" s="95"/>
      <c r="C51" s="98" t="s">
        <v>122</v>
      </c>
      <c r="L51" s="95"/>
    </row>
    <row r="52" spans="2:12" s="99" customFormat="1" ht="16.5" customHeight="1">
      <c r="B52" s="100"/>
      <c r="E52" s="321" t="s">
        <v>123</v>
      </c>
      <c r="F52" s="320"/>
      <c r="G52" s="320"/>
      <c r="H52" s="320"/>
      <c r="L52" s="100"/>
    </row>
    <row r="53" spans="2:12" s="99" customFormat="1" ht="12" customHeight="1">
      <c r="B53" s="100"/>
      <c r="C53" s="98" t="s">
        <v>124</v>
      </c>
      <c r="L53" s="100"/>
    </row>
    <row r="54" spans="2:12" s="99" customFormat="1" ht="16.5" customHeight="1">
      <c r="B54" s="100"/>
      <c r="E54" s="316" t="str">
        <f>E11</f>
        <v>D.1.4.8 - Měření a regulace</v>
      </c>
      <c r="F54" s="320"/>
      <c r="G54" s="320"/>
      <c r="H54" s="320"/>
      <c r="L54" s="100"/>
    </row>
    <row r="55" spans="2:12" s="99" customFormat="1" ht="6.95" customHeight="1">
      <c r="B55" s="100"/>
      <c r="L55" s="100"/>
    </row>
    <row r="56" spans="2:12" s="99" customFormat="1" ht="12" customHeight="1">
      <c r="B56" s="100"/>
      <c r="C56" s="98" t="s">
        <v>21</v>
      </c>
      <c r="F56" s="101" t="str">
        <f>F14</f>
        <v xml:space="preserve"> </v>
      </c>
      <c r="I56" s="98" t="s">
        <v>23</v>
      </c>
      <c r="J56" s="102" t="str">
        <f>IF(J14="","",J14)</f>
        <v>12. 4. 2023</v>
      </c>
      <c r="L56" s="100"/>
    </row>
    <row r="57" spans="2:12" s="99" customFormat="1" ht="6.95" customHeight="1">
      <c r="B57" s="100"/>
      <c r="L57" s="100"/>
    </row>
    <row r="58" spans="2:12" s="99" customFormat="1" ht="15.2" customHeight="1">
      <c r="B58" s="100"/>
      <c r="C58" s="98" t="s">
        <v>25</v>
      </c>
      <c r="F58" s="101" t="str">
        <f>E17</f>
        <v>Nemocnice Tábor, a.s.</v>
      </c>
      <c r="I58" s="98" t="s">
        <v>31</v>
      </c>
      <c r="J58" s="123" t="str">
        <f>E23</f>
        <v>AGP nova spol. s r.o.</v>
      </c>
      <c r="L58" s="100"/>
    </row>
    <row r="59" spans="2:12" s="99" customFormat="1" ht="15.2" customHeight="1">
      <c r="B59" s="100"/>
      <c r="C59" s="98" t="s">
        <v>29</v>
      </c>
      <c r="F59" s="101" t="str">
        <f>IF(E20="","",E20)</f>
        <v>Vyplň údaj</v>
      </c>
      <c r="I59" s="98" t="s">
        <v>34</v>
      </c>
      <c r="J59" s="123" t="str">
        <f>E26</f>
        <v xml:space="preserve"> </v>
      </c>
      <c r="L59" s="100"/>
    </row>
    <row r="60" spans="2:12" s="99" customFormat="1" ht="10.35" customHeight="1">
      <c r="B60" s="100"/>
      <c r="L60" s="100"/>
    </row>
    <row r="61" spans="2:12" s="99" customFormat="1" ht="29.25" customHeight="1">
      <c r="B61" s="100"/>
      <c r="C61" s="124" t="s">
        <v>127</v>
      </c>
      <c r="D61" s="112"/>
      <c r="E61" s="112"/>
      <c r="F61" s="112"/>
      <c r="G61" s="112"/>
      <c r="H61" s="112"/>
      <c r="I61" s="112"/>
      <c r="J61" s="125" t="s">
        <v>128</v>
      </c>
      <c r="K61" s="112"/>
      <c r="L61" s="100"/>
    </row>
    <row r="62" spans="2:12" s="99" customFormat="1" ht="10.35" customHeight="1">
      <c r="B62" s="100"/>
      <c r="L62" s="100"/>
    </row>
    <row r="63" spans="2:47" s="99" customFormat="1" ht="22.9" customHeight="1">
      <c r="B63" s="100"/>
      <c r="C63" s="126" t="s">
        <v>69</v>
      </c>
      <c r="J63" s="107">
        <f>J97</f>
        <v>0</v>
      </c>
      <c r="L63" s="100"/>
      <c r="AU63" s="92" t="s">
        <v>129</v>
      </c>
    </row>
    <row r="64" spans="2:12" s="127" customFormat="1" ht="24.95" customHeight="1">
      <c r="B64" s="128"/>
      <c r="D64" s="129" t="s">
        <v>130</v>
      </c>
      <c r="E64" s="130"/>
      <c r="F64" s="130"/>
      <c r="G64" s="130"/>
      <c r="H64" s="130"/>
      <c r="I64" s="130"/>
      <c r="J64" s="131">
        <f>J98</f>
        <v>0</v>
      </c>
      <c r="L64" s="128"/>
    </row>
    <row r="65" spans="2:12" s="132" customFormat="1" ht="19.9" customHeight="1">
      <c r="B65" s="133"/>
      <c r="D65" s="134" t="s">
        <v>5424</v>
      </c>
      <c r="E65" s="135"/>
      <c r="F65" s="135"/>
      <c r="G65" s="135"/>
      <c r="H65" s="135"/>
      <c r="I65" s="135"/>
      <c r="J65" s="136">
        <f>J99</f>
        <v>0</v>
      </c>
      <c r="L65" s="133"/>
    </row>
    <row r="66" spans="2:12" s="132" customFormat="1" ht="19.9" customHeight="1">
      <c r="B66" s="133"/>
      <c r="D66" s="134" t="s">
        <v>133</v>
      </c>
      <c r="E66" s="135"/>
      <c r="F66" s="135"/>
      <c r="G66" s="135"/>
      <c r="H66" s="135"/>
      <c r="I66" s="135"/>
      <c r="J66" s="136">
        <f>J132</f>
        <v>0</v>
      </c>
      <c r="L66" s="133"/>
    </row>
    <row r="67" spans="2:12" s="132" customFormat="1" ht="19.9" customHeight="1">
      <c r="B67" s="133"/>
      <c r="D67" s="134" t="s">
        <v>5425</v>
      </c>
      <c r="E67" s="135"/>
      <c r="F67" s="135"/>
      <c r="G67" s="135"/>
      <c r="H67" s="135"/>
      <c r="I67" s="135"/>
      <c r="J67" s="136">
        <f>J136</f>
        <v>0</v>
      </c>
      <c r="L67" s="133"/>
    </row>
    <row r="68" spans="2:12" s="132" customFormat="1" ht="19.9" customHeight="1">
      <c r="B68" s="133"/>
      <c r="D68" s="134" t="s">
        <v>5426</v>
      </c>
      <c r="E68" s="135"/>
      <c r="F68" s="135"/>
      <c r="G68" s="135"/>
      <c r="H68" s="135"/>
      <c r="I68" s="135"/>
      <c r="J68" s="136">
        <f>J156</f>
        <v>0</v>
      </c>
      <c r="L68" s="133"/>
    </row>
    <row r="69" spans="2:12" s="132" customFormat="1" ht="19.9" customHeight="1">
      <c r="B69" s="133"/>
      <c r="D69" s="134" t="s">
        <v>5427</v>
      </c>
      <c r="E69" s="135"/>
      <c r="F69" s="135"/>
      <c r="G69" s="135"/>
      <c r="H69" s="135"/>
      <c r="I69" s="135"/>
      <c r="J69" s="136">
        <f>J160</f>
        <v>0</v>
      </c>
      <c r="L69" s="133"/>
    </row>
    <row r="70" spans="2:12" s="132" customFormat="1" ht="19.9" customHeight="1">
      <c r="B70" s="133"/>
      <c r="D70" s="134" t="s">
        <v>5428</v>
      </c>
      <c r="E70" s="135"/>
      <c r="F70" s="135"/>
      <c r="G70" s="135"/>
      <c r="H70" s="135"/>
      <c r="I70" s="135"/>
      <c r="J70" s="136">
        <f>J162</f>
        <v>0</v>
      </c>
      <c r="L70" s="133"/>
    </row>
    <row r="71" spans="2:12" s="132" customFormat="1" ht="19.9" customHeight="1">
      <c r="B71" s="133"/>
      <c r="D71" s="134" t="s">
        <v>5429</v>
      </c>
      <c r="E71" s="135"/>
      <c r="F71" s="135"/>
      <c r="G71" s="135"/>
      <c r="H71" s="135"/>
      <c r="I71" s="135"/>
      <c r="J71" s="136">
        <f>J165</f>
        <v>0</v>
      </c>
      <c r="L71" s="133"/>
    </row>
    <row r="72" spans="2:12" s="132" customFormat="1" ht="19.9" customHeight="1">
      <c r="B72" s="133"/>
      <c r="D72" s="134" t="s">
        <v>5430</v>
      </c>
      <c r="E72" s="135"/>
      <c r="F72" s="135"/>
      <c r="G72" s="135"/>
      <c r="H72" s="135"/>
      <c r="I72" s="135"/>
      <c r="J72" s="136">
        <f>J182</f>
        <v>0</v>
      </c>
      <c r="L72" s="133"/>
    </row>
    <row r="73" spans="2:12" s="132" customFormat="1" ht="19.9" customHeight="1">
      <c r="B73" s="133"/>
      <c r="D73" s="134" t="s">
        <v>5431</v>
      </c>
      <c r="E73" s="135"/>
      <c r="F73" s="135"/>
      <c r="G73" s="135"/>
      <c r="H73" s="135"/>
      <c r="I73" s="135"/>
      <c r="J73" s="136">
        <f>J184</f>
        <v>0</v>
      </c>
      <c r="L73" s="133"/>
    </row>
    <row r="74" spans="2:12" s="132" customFormat="1" ht="19.9" customHeight="1">
      <c r="B74" s="133"/>
      <c r="D74" s="134" t="s">
        <v>5432</v>
      </c>
      <c r="E74" s="135"/>
      <c r="F74" s="135"/>
      <c r="G74" s="135"/>
      <c r="H74" s="135"/>
      <c r="I74" s="135"/>
      <c r="J74" s="136">
        <f>J187</f>
        <v>0</v>
      </c>
      <c r="L74" s="133"/>
    </row>
    <row r="75" spans="2:12" s="132" customFormat="1" ht="19.9" customHeight="1">
      <c r="B75" s="133"/>
      <c r="D75" s="134" t="s">
        <v>5433</v>
      </c>
      <c r="E75" s="135"/>
      <c r="F75" s="135"/>
      <c r="G75" s="135"/>
      <c r="H75" s="135"/>
      <c r="I75" s="135"/>
      <c r="J75" s="136">
        <f>J216</f>
        <v>0</v>
      </c>
      <c r="L75" s="133"/>
    </row>
    <row r="76" spans="2:12" s="99" customFormat="1" ht="21.75" customHeight="1">
      <c r="B76" s="100"/>
      <c r="L76" s="100"/>
    </row>
    <row r="77" spans="2:12" s="99" customFormat="1" ht="6.95" customHeight="1">
      <c r="B77" s="119"/>
      <c r="C77" s="120"/>
      <c r="D77" s="120"/>
      <c r="E77" s="120"/>
      <c r="F77" s="120"/>
      <c r="G77" s="120"/>
      <c r="H77" s="120"/>
      <c r="I77" s="120"/>
      <c r="J77" s="120"/>
      <c r="K77" s="120"/>
      <c r="L77" s="100"/>
    </row>
    <row r="81" spans="2:12" s="99" customFormat="1" ht="6.95" customHeight="1">
      <c r="B81" s="121"/>
      <c r="C81" s="122"/>
      <c r="D81" s="122"/>
      <c r="E81" s="122"/>
      <c r="F81" s="122"/>
      <c r="G81" s="122"/>
      <c r="H81" s="122"/>
      <c r="I81" s="122"/>
      <c r="J81" s="122"/>
      <c r="K81" s="122"/>
      <c r="L81" s="100"/>
    </row>
    <row r="82" spans="2:12" s="99" customFormat="1" ht="24.95" customHeight="1">
      <c r="B82" s="100"/>
      <c r="C82" s="96" t="s">
        <v>161</v>
      </c>
      <c r="L82" s="100"/>
    </row>
    <row r="83" spans="2:12" s="99" customFormat="1" ht="6.95" customHeight="1">
      <c r="B83" s="100"/>
      <c r="L83" s="100"/>
    </row>
    <row r="84" spans="2:12" s="99" customFormat="1" ht="12" customHeight="1">
      <c r="B84" s="100"/>
      <c r="C84" s="98" t="s">
        <v>17</v>
      </c>
      <c r="L84" s="100"/>
    </row>
    <row r="85" spans="2:12" s="99" customFormat="1" ht="16.5" customHeight="1">
      <c r="B85" s="100"/>
      <c r="E85" s="321" t="str">
        <f>E7</f>
        <v>Infekce Nemocnice Tábor, a.s.</v>
      </c>
      <c r="F85" s="322"/>
      <c r="G85" s="322"/>
      <c r="H85" s="322"/>
      <c r="L85" s="100"/>
    </row>
    <row r="86" spans="2:12" ht="12" customHeight="1">
      <c r="B86" s="95"/>
      <c r="C86" s="98" t="s">
        <v>122</v>
      </c>
      <c r="L86" s="95"/>
    </row>
    <row r="87" spans="2:12" s="99" customFormat="1" ht="16.5" customHeight="1">
      <c r="B87" s="100"/>
      <c r="E87" s="321" t="s">
        <v>123</v>
      </c>
      <c r="F87" s="320"/>
      <c r="G87" s="320"/>
      <c r="H87" s="320"/>
      <c r="L87" s="100"/>
    </row>
    <row r="88" spans="2:12" s="99" customFormat="1" ht="12" customHeight="1">
      <c r="B88" s="100"/>
      <c r="C88" s="98" t="s">
        <v>124</v>
      </c>
      <c r="L88" s="100"/>
    </row>
    <row r="89" spans="2:12" s="99" customFormat="1" ht="16.5" customHeight="1">
      <c r="B89" s="100"/>
      <c r="E89" s="316" t="str">
        <f>E11</f>
        <v>D.1.4.8 - Měření a regulace</v>
      </c>
      <c r="F89" s="320"/>
      <c r="G89" s="320"/>
      <c r="H89" s="320"/>
      <c r="L89" s="100"/>
    </row>
    <row r="90" spans="2:12" s="99" customFormat="1" ht="6.95" customHeight="1">
      <c r="B90" s="100"/>
      <c r="L90" s="100"/>
    </row>
    <row r="91" spans="2:12" s="99" customFormat="1" ht="12" customHeight="1">
      <c r="B91" s="100"/>
      <c r="C91" s="98" t="s">
        <v>21</v>
      </c>
      <c r="F91" s="101" t="str">
        <f>F14</f>
        <v xml:space="preserve"> </v>
      </c>
      <c r="I91" s="98" t="s">
        <v>23</v>
      </c>
      <c r="J91" s="102" t="str">
        <f>IF(J14="","",J14)</f>
        <v>12. 4. 2023</v>
      </c>
      <c r="L91" s="100"/>
    </row>
    <row r="92" spans="2:12" s="99" customFormat="1" ht="6.95" customHeight="1">
      <c r="B92" s="100"/>
      <c r="L92" s="100"/>
    </row>
    <row r="93" spans="2:12" s="99" customFormat="1" ht="15.2" customHeight="1">
      <c r="B93" s="100"/>
      <c r="C93" s="98" t="s">
        <v>25</v>
      </c>
      <c r="F93" s="101" t="str">
        <f>E17</f>
        <v>Nemocnice Tábor, a.s.</v>
      </c>
      <c r="I93" s="98" t="s">
        <v>31</v>
      </c>
      <c r="J93" s="123" t="str">
        <f>E23</f>
        <v>AGP nova spol. s r.o.</v>
      </c>
      <c r="L93" s="100"/>
    </row>
    <row r="94" spans="2:12" s="99" customFormat="1" ht="15.2" customHeight="1">
      <c r="B94" s="100"/>
      <c r="C94" s="98" t="s">
        <v>29</v>
      </c>
      <c r="F94" s="101" t="str">
        <f>IF(E20="","",E20)</f>
        <v>Vyplň údaj</v>
      </c>
      <c r="I94" s="98" t="s">
        <v>34</v>
      </c>
      <c r="J94" s="123" t="str">
        <f>E26</f>
        <v xml:space="preserve"> </v>
      </c>
      <c r="L94" s="100"/>
    </row>
    <row r="95" spans="2:12" s="99" customFormat="1" ht="10.35" customHeight="1">
      <c r="B95" s="100"/>
      <c r="L95" s="100"/>
    </row>
    <row r="96" spans="2:20" s="137" customFormat="1" ht="29.25" customHeight="1">
      <c r="B96" s="138"/>
      <c r="C96" s="139" t="s">
        <v>162</v>
      </c>
      <c r="D96" s="140" t="s">
        <v>56</v>
      </c>
      <c r="E96" s="140" t="s">
        <v>52</v>
      </c>
      <c r="F96" s="140" t="s">
        <v>53</v>
      </c>
      <c r="G96" s="140" t="s">
        <v>163</v>
      </c>
      <c r="H96" s="140" t="s">
        <v>164</v>
      </c>
      <c r="I96" s="140" t="s">
        <v>165</v>
      </c>
      <c r="J96" s="140" t="s">
        <v>128</v>
      </c>
      <c r="K96" s="141" t="s">
        <v>166</v>
      </c>
      <c r="L96" s="138"/>
      <c r="M96" s="142" t="s">
        <v>3</v>
      </c>
      <c r="N96" s="143" t="s">
        <v>41</v>
      </c>
      <c r="O96" s="143" t="s">
        <v>167</v>
      </c>
      <c r="P96" s="143" t="s">
        <v>168</v>
      </c>
      <c r="Q96" s="143" t="s">
        <v>169</v>
      </c>
      <c r="R96" s="143" t="s">
        <v>170</v>
      </c>
      <c r="S96" s="143" t="s">
        <v>171</v>
      </c>
      <c r="T96" s="144" t="s">
        <v>172</v>
      </c>
    </row>
    <row r="97" spans="2:63" s="99" customFormat="1" ht="22.9" customHeight="1">
      <c r="B97" s="100"/>
      <c r="C97" s="145" t="s">
        <v>173</v>
      </c>
      <c r="J97" s="146">
        <f>BK97</f>
        <v>0</v>
      </c>
      <c r="L97" s="100"/>
      <c r="M97" s="147"/>
      <c r="N97" s="105"/>
      <c r="O97" s="105"/>
      <c r="P97" s="148">
        <f>P98</f>
        <v>0</v>
      </c>
      <c r="Q97" s="105"/>
      <c r="R97" s="148">
        <f>R98</f>
        <v>0</v>
      </c>
      <c r="S97" s="105"/>
      <c r="T97" s="149">
        <f>T98</f>
        <v>0</v>
      </c>
      <c r="AT97" s="92" t="s">
        <v>70</v>
      </c>
      <c r="AU97" s="92" t="s">
        <v>129</v>
      </c>
      <c r="BK97" s="150">
        <f>BK98</f>
        <v>0</v>
      </c>
    </row>
    <row r="98" spans="2:63" s="151" customFormat="1" ht="25.9" customHeight="1">
      <c r="B98" s="152"/>
      <c r="D98" s="153" t="s">
        <v>70</v>
      </c>
      <c r="E98" s="154" t="s">
        <v>174</v>
      </c>
      <c r="F98" s="154" t="s">
        <v>175</v>
      </c>
      <c r="J98" s="155">
        <f>BK98</f>
        <v>0</v>
      </c>
      <c r="L98" s="152"/>
      <c r="M98" s="156"/>
      <c r="P98" s="157">
        <f>P99+P132+P136+P156+P160+P162+P165+P182+P184+P187+P216</f>
        <v>0</v>
      </c>
      <c r="R98" s="157">
        <f>R99+R132+R136+R156+R160+R162+R165+R182+R184+R187+R216</f>
        <v>0</v>
      </c>
      <c r="T98" s="158">
        <f>T99+T132+T136+T156+T160+T162+T165+T182+T184+T187+T216</f>
        <v>0</v>
      </c>
      <c r="AR98" s="153" t="s">
        <v>15</v>
      </c>
      <c r="AT98" s="159" t="s">
        <v>70</v>
      </c>
      <c r="AU98" s="159" t="s">
        <v>71</v>
      </c>
      <c r="AY98" s="153" t="s">
        <v>176</v>
      </c>
      <c r="BK98" s="160">
        <f>BK99+BK132+BK136+BK156+BK160+BK162+BK165+BK182+BK184+BK187+BK216</f>
        <v>0</v>
      </c>
    </row>
    <row r="99" spans="2:63" s="151" customFormat="1" ht="22.9" customHeight="1">
      <c r="B99" s="152"/>
      <c r="D99" s="153" t="s">
        <v>70</v>
      </c>
      <c r="E99" s="161" t="s">
        <v>15</v>
      </c>
      <c r="F99" s="161" t="s">
        <v>5434</v>
      </c>
      <c r="J99" s="162">
        <f>BK99</f>
        <v>0</v>
      </c>
      <c r="L99" s="152"/>
      <c r="M99" s="156"/>
      <c r="P99" s="157">
        <f>SUM(P100:P131)</f>
        <v>0</v>
      </c>
      <c r="R99" s="157">
        <f>SUM(R100:R131)</f>
        <v>0</v>
      </c>
      <c r="T99" s="158">
        <f>SUM(T100:T131)</f>
        <v>0</v>
      </c>
      <c r="AR99" s="153" t="s">
        <v>15</v>
      </c>
      <c r="AT99" s="159" t="s">
        <v>70</v>
      </c>
      <c r="AU99" s="159" t="s">
        <v>15</v>
      </c>
      <c r="AY99" s="153" t="s">
        <v>176</v>
      </c>
      <c r="BK99" s="160">
        <f>SUM(BK100:BK131)</f>
        <v>0</v>
      </c>
    </row>
    <row r="100" spans="2:65" s="99" customFormat="1" ht="37.9" customHeight="1">
      <c r="B100" s="100"/>
      <c r="C100" s="206" t="s">
        <v>15</v>
      </c>
      <c r="D100" s="206" t="s">
        <v>178</v>
      </c>
      <c r="E100" s="207" t="s">
        <v>5435</v>
      </c>
      <c r="F100" s="208" t="s">
        <v>5436</v>
      </c>
      <c r="G100" s="209" t="s">
        <v>2707</v>
      </c>
      <c r="H100" s="210">
        <v>5</v>
      </c>
      <c r="I100" s="4"/>
      <c r="J100" s="211">
        <f aca="true" t="shared" si="0" ref="J100:J131">ROUND(I100*H100,2)</f>
        <v>0</v>
      </c>
      <c r="K100" s="208" t="s">
        <v>3</v>
      </c>
      <c r="L100" s="100"/>
      <c r="M100" s="212" t="s">
        <v>3</v>
      </c>
      <c r="N100" s="163" t="s">
        <v>42</v>
      </c>
      <c r="P100" s="164">
        <f aca="true" t="shared" si="1" ref="P100:P131">O100*H100</f>
        <v>0</v>
      </c>
      <c r="Q100" s="164">
        <v>0</v>
      </c>
      <c r="R100" s="164">
        <f aca="true" t="shared" si="2" ref="R100:R131">Q100*H100</f>
        <v>0</v>
      </c>
      <c r="S100" s="164">
        <v>0</v>
      </c>
      <c r="T100" s="165">
        <f aca="true" t="shared" si="3" ref="T100:T131">S100*H100</f>
        <v>0</v>
      </c>
      <c r="AR100" s="166" t="s">
        <v>183</v>
      </c>
      <c r="AT100" s="166" t="s">
        <v>178</v>
      </c>
      <c r="AU100" s="166" t="s">
        <v>79</v>
      </c>
      <c r="AY100" s="92" t="s">
        <v>176</v>
      </c>
      <c r="BE100" s="167">
        <f aca="true" t="shared" si="4" ref="BE100:BE131">IF(N100="základní",J100,0)</f>
        <v>0</v>
      </c>
      <c r="BF100" s="167">
        <f aca="true" t="shared" si="5" ref="BF100:BF131">IF(N100="snížená",J100,0)</f>
        <v>0</v>
      </c>
      <c r="BG100" s="167">
        <f aca="true" t="shared" si="6" ref="BG100:BG131">IF(N100="zákl. přenesená",J100,0)</f>
        <v>0</v>
      </c>
      <c r="BH100" s="167">
        <f aca="true" t="shared" si="7" ref="BH100:BH131">IF(N100="sníž. přenesená",J100,0)</f>
        <v>0</v>
      </c>
      <c r="BI100" s="167">
        <f aca="true" t="shared" si="8" ref="BI100:BI131">IF(N100="nulová",J100,0)</f>
        <v>0</v>
      </c>
      <c r="BJ100" s="92" t="s">
        <v>15</v>
      </c>
      <c r="BK100" s="167">
        <f aca="true" t="shared" si="9" ref="BK100:BK131">ROUND(I100*H100,2)</f>
        <v>0</v>
      </c>
      <c r="BL100" s="92" t="s">
        <v>183</v>
      </c>
      <c r="BM100" s="166" t="s">
        <v>79</v>
      </c>
    </row>
    <row r="101" spans="2:65" s="99" customFormat="1" ht="37.9" customHeight="1">
      <c r="B101" s="100"/>
      <c r="C101" s="206" t="s">
        <v>79</v>
      </c>
      <c r="D101" s="206" t="s">
        <v>178</v>
      </c>
      <c r="E101" s="207" t="s">
        <v>5437</v>
      </c>
      <c r="F101" s="208" t="s">
        <v>5438</v>
      </c>
      <c r="G101" s="209" t="s">
        <v>2707</v>
      </c>
      <c r="H101" s="210">
        <v>2</v>
      </c>
      <c r="I101" s="4"/>
      <c r="J101" s="211">
        <f t="shared" si="0"/>
        <v>0</v>
      </c>
      <c r="K101" s="208" t="s">
        <v>3</v>
      </c>
      <c r="L101" s="100"/>
      <c r="M101" s="212" t="s">
        <v>3</v>
      </c>
      <c r="N101" s="163" t="s">
        <v>42</v>
      </c>
      <c r="P101" s="164">
        <f t="shared" si="1"/>
        <v>0</v>
      </c>
      <c r="Q101" s="164">
        <v>0</v>
      </c>
      <c r="R101" s="164">
        <f t="shared" si="2"/>
        <v>0</v>
      </c>
      <c r="S101" s="164">
        <v>0</v>
      </c>
      <c r="T101" s="165">
        <f t="shared" si="3"/>
        <v>0</v>
      </c>
      <c r="AR101" s="166" t="s">
        <v>183</v>
      </c>
      <c r="AT101" s="166" t="s">
        <v>178</v>
      </c>
      <c r="AU101" s="166" t="s">
        <v>79</v>
      </c>
      <c r="AY101" s="92" t="s">
        <v>176</v>
      </c>
      <c r="BE101" s="167">
        <f t="shared" si="4"/>
        <v>0</v>
      </c>
      <c r="BF101" s="167">
        <f t="shared" si="5"/>
        <v>0</v>
      </c>
      <c r="BG101" s="167">
        <f t="shared" si="6"/>
        <v>0</v>
      </c>
      <c r="BH101" s="167">
        <f t="shared" si="7"/>
        <v>0</v>
      </c>
      <c r="BI101" s="167">
        <f t="shared" si="8"/>
        <v>0</v>
      </c>
      <c r="BJ101" s="92" t="s">
        <v>15</v>
      </c>
      <c r="BK101" s="167">
        <f t="shared" si="9"/>
        <v>0</v>
      </c>
      <c r="BL101" s="92" t="s">
        <v>183</v>
      </c>
      <c r="BM101" s="166" t="s">
        <v>183</v>
      </c>
    </row>
    <row r="102" spans="2:65" s="99" customFormat="1" ht="16.5" customHeight="1">
      <c r="B102" s="100"/>
      <c r="C102" s="206" t="s">
        <v>195</v>
      </c>
      <c r="D102" s="206" t="s">
        <v>178</v>
      </c>
      <c r="E102" s="207" t="s">
        <v>5439</v>
      </c>
      <c r="F102" s="208" t="s">
        <v>5440</v>
      </c>
      <c r="G102" s="209" t="s">
        <v>2707</v>
      </c>
      <c r="H102" s="210">
        <v>5</v>
      </c>
      <c r="I102" s="4"/>
      <c r="J102" s="211">
        <f t="shared" si="0"/>
        <v>0</v>
      </c>
      <c r="K102" s="208" t="s">
        <v>3</v>
      </c>
      <c r="L102" s="100"/>
      <c r="M102" s="212" t="s">
        <v>3</v>
      </c>
      <c r="N102" s="163" t="s">
        <v>42</v>
      </c>
      <c r="P102" s="164">
        <f t="shared" si="1"/>
        <v>0</v>
      </c>
      <c r="Q102" s="164">
        <v>0</v>
      </c>
      <c r="R102" s="164">
        <f t="shared" si="2"/>
        <v>0</v>
      </c>
      <c r="S102" s="164">
        <v>0</v>
      </c>
      <c r="T102" s="165">
        <f t="shared" si="3"/>
        <v>0</v>
      </c>
      <c r="AR102" s="166" t="s">
        <v>183</v>
      </c>
      <c r="AT102" s="166" t="s">
        <v>178</v>
      </c>
      <c r="AU102" s="166" t="s">
        <v>79</v>
      </c>
      <c r="AY102" s="92" t="s">
        <v>176</v>
      </c>
      <c r="BE102" s="167">
        <f t="shared" si="4"/>
        <v>0</v>
      </c>
      <c r="BF102" s="167">
        <f t="shared" si="5"/>
        <v>0</v>
      </c>
      <c r="BG102" s="167">
        <f t="shared" si="6"/>
        <v>0</v>
      </c>
      <c r="BH102" s="167">
        <f t="shared" si="7"/>
        <v>0</v>
      </c>
      <c r="BI102" s="167">
        <f t="shared" si="8"/>
        <v>0</v>
      </c>
      <c r="BJ102" s="92" t="s">
        <v>15</v>
      </c>
      <c r="BK102" s="167">
        <f t="shared" si="9"/>
        <v>0</v>
      </c>
      <c r="BL102" s="92" t="s">
        <v>183</v>
      </c>
      <c r="BM102" s="166" t="s">
        <v>223</v>
      </c>
    </row>
    <row r="103" spans="2:65" s="99" customFormat="1" ht="24.2" customHeight="1">
      <c r="B103" s="100"/>
      <c r="C103" s="206" t="s">
        <v>183</v>
      </c>
      <c r="D103" s="206" t="s">
        <v>178</v>
      </c>
      <c r="E103" s="207" t="s">
        <v>5441</v>
      </c>
      <c r="F103" s="208" t="s">
        <v>5442</v>
      </c>
      <c r="G103" s="209" t="s">
        <v>2707</v>
      </c>
      <c r="H103" s="210">
        <v>2</v>
      </c>
      <c r="I103" s="4"/>
      <c r="J103" s="211">
        <f t="shared" si="0"/>
        <v>0</v>
      </c>
      <c r="K103" s="208" t="s">
        <v>3</v>
      </c>
      <c r="L103" s="100"/>
      <c r="M103" s="212" t="s">
        <v>3</v>
      </c>
      <c r="N103" s="163" t="s">
        <v>42</v>
      </c>
      <c r="P103" s="164">
        <f t="shared" si="1"/>
        <v>0</v>
      </c>
      <c r="Q103" s="164">
        <v>0</v>
      </c>
      <c r="R103" s="164">
        <f t="shared" si="2"/>
        <v>0</v>
      </c>
      <c r="S103" s="164">
        <v>0</v>
      </c>
      <c r="T103" s="165">
        <f t="shared" si="3"/>
        <v>0</v>
      </c>
      <c r="AR103" s="166" t="s">
        <v>183</v>
      </c>
      <c r="AT103" s="166" t="s">
        <v>178</v>
      </c>
      <c r="AU103" s="166" t="s">
        <v>79</v>
      </c>
      <c r="AY103" s="92" t="s">
        <v>176</v>
      </c>
      <c r="BE103" s="167">
        <f t="shared" si="4"/>
        <v>0</v>
      </c>
      <c r="BF103" s="167">
        <f t="shared" si="5"/>
        <v>0</v>
      </c>
      <c r="BG103" s="167">
        <f t="shared" si="6"/>
        <v>0</v>
      </c>
      <c r="BH103" s="167">
        <f t="shared" si="7"/>
        <v>0</v>
      </c>
      <c r="BI103" s="167">
        <f t="shared" si="8"/>
        <v>0</v>
      </c>
      <c r="BJ103" s="92" t="s">
        <v>15</v>
      </c>
      <c r="BK103" s="167">
        <f t="shared" si="9"/>
        <v>0</v>
      </c>
      <c r="BL103" s="92" t="s">
        <v>183</v>
      </c>
      <c r="BM103" s="166" t="s">
        <v>241</v>
      </c>
    </row>
    <row r="104" spans="2:65" s="99" customFormat="1" ht="55.5" customHeight="1">
      <c r="B104" s="100"/>
      <c r="C104" s="206" t="s">
        <v>213</v>
      </c>
      <c r="D104" s="206" t="s">
        <v>178</v>
      </c>
      <c r="E104" s="207" t="s">
        <v>5443</v>
      </c>
      <c r="F104" s="208" t="s">
        <v>5444</v>
      </c>
      <c r="G104" s="209" t="s">
        <v>2707</v>
      </c>
      <c r="H104" s="210">
        <v>2</v>
      </c>
      <c r="I104" s="4"/>
      <c r="J104" s="211">
        <f t="shared" si="0"/>
        <v>0</v>
      </c>
      <c r="K104" s="208" t="s">
        <v>3</v>
      </c>
      <c r="L104" s="100"/>
      <c r="M104" s="212" t="s">
        <v>3</v>
      </c>
      <c r="N104" s="163" t="s">
        <v>42</v>
      </c>
      <c r="P104" s="164">
        <f t="shared" si="1"/>
        <v>0</v>
      </c>
      <c r="Q104" s="164">
        <v>0</v>
      </c>
      <c r="R104" s="164">
        <f t="shared" si="2"/>
        <v>0</v>
      </c>
      <c r="S104" s="164">
        <v>0</v>
      </c>
      <c r="T104" s="165">
        <f t="shared" si="3"/>
        <v>0</v>
      </c>
      <c r="AR104" s="166" t="s">
        <v>183</v>
      </c>
      <c r="AT104" s="166" t="s">
        <v>178</v>
      </c>
      <c r="AU104" s="166" t="s">
        <v>79</v>
      </c>
      <c r="AY104" s="92" t="s">
        <v>176</v>
      </c>
      <c r="BE104" s="167">
        <f t="shared" si="4"/>
        <v>0</v>
      </c>
      <c r="BF104" s="167">
        <f t="shared" si="5"/>
        <v>0</v>
      </c>
      <c r="BG104" s="167">
        <f t="shared" si="6"/>
        <v>0</v>
      </c>
      <c r="BH104" s="167">
        <f t="shared" si="7"/>
        <v>0</v>
      </c>
      <c r="BI104" s="167">
        <f t="shared" si="8"/>
        <v>0</v>
      </c>
      <c r="BJ104" s="92" t="s">
        <v>15</v>
      </c>
      <c r="BK104" s="167">
        <f t="shared" si="9"/>
        <v>0</v>
      </c>
      <c r="BL104" s="92" t="s">
        <v>183</v>
      </c>
      <c r="BM104" s="166" t="s">
        <v>253</v>
      </c>
    </row>
    <row r="105" spans="2:65" s="99" customFormat="1" ht="55.5" customHeight="1">
      <c r="B105" s="100"/>
      <c r="C105" s="206" t="s">
        <v>223</v>
      </c>
      <c r="D105" s="206" t="s">
        <v>178</v>
      </c>
      <c r="E105" s="207" t="s">
        <v>5445</v>
      </c>
      <c r="F105" s="208" t="s">
        <v>5446</v>
      </c>
      <c r="G105" s="209" t="s">
        <v>2707</v>
      </c>
      <c r="H105" s="210">
        <v>2</v>
      </c>
      <c r="I105" s="4"/>
      <c r="J105" s="211">
        <f t="shared" si="0"/>
        <v>0</v>
      </c>
      <c r="K105" s="208" t="s">
        <v>3</v>
      </c>
      <c r="L105" s="100"/>
      <c r="M105" s="212" t="s">
        <v>3</v>
      </c>
      <c r="N105" s="163" t="s">
        <v>42</v>
      </c>
      <c r="P105" s="164">
        <f t="shared" si="1"/>
        <v>0</v>
      </c>
      <c r="Q105" s="164">
        <v>0</v>
      </c>
      <c r="R105" s="164">
        <f t="shared" si="2"/>
        <v>0</v>
      </c>
      <c r="S105" s="164">
        <v>0</v>
      </c>
      <c r="T105" s="165">
        <f t="shared" si="3"/>
        <v>0</v>
      </c>
      <c r="AR105" s="166" t="s">
        <v>183</v>
      </c>
      <c r="AT105" s="166" t="s">
        <v>178</v>
      </c>
      <c r="AU105" s="166" t="s">
        <v>79</v>
      </c>
      <c r="AY105" s="92" t="s">
        <v>176</v>
      </c>
      <c r="BE105" s="167">
        <f t="shared" si="4"/>
        <v>0</v>
      </c>
      <c r="BF105" s="167">
        <f t="shared" si="5"/>
        <v>0</v>
      </c>
      <c r="BG105" s="167">
        <f t="shared" si="6"/>
        <v>0</v>
      </c>
      <c r="BH105" s="167">
        <f t="shared" si="7"/>
        <v>0</v>
      </c>
      <c r="BI105" s="167">
        <f t="shared" si="8"/>
        <v>0</v>
      </c>
      <c r="BJ105" s="92" t="s">
        <v>15</v>
      </c>
      <c r="BK105" s="167">
        <f t="shared" si="9"/>
        <v>0</v>
      </c>
      <c r="BL105" s="92" t="s">
        <v>183</v>
      </c>
      <c r="BM105" s="166" t="s">
        <v>266</v>
      </c>
    </row>
    <row r="106" spans="2:65" s="99" customFormat="1" ht="37.9" customHeight="1">
      <c r="B106" s="100"/>
      <c r="C106" s="206" t="s">
        <v>235</v>
      </c>
      <c r="D106" s="206" t="s">
        <v>178</v>
      </c>
      <c r="E106" s="207" t="s">
        <v>5447</v>
      </c>
      <c r="F106" s="208" t="s">
        <v>5448</v>
      </c>
      <c r="G106" s="209" t="s">
        <v>2707</v>
      </c>
      <c r="H106" s="210">
        <v>1</v>
      </c>
      <c r="I106" s="4"/>
      <c r="J106" s="211">
        <f t="shared" si="0"/>
        <v>0</v>
      </c>
      <c r="K106" s="208" t="s">
        <v>3</v>
      </c>
      <c r="L106" s="100"/>
      <c r="M106" s="212" t="s">
        <v>3</v>
      </c>
      <c r="N106" s="163" t="s">
        <v>42</v>
      </c>
      <c r="P106" s="164">
        <f t="shared" si="1"/>
        <v>0</v>
      </c>
      <c r="Q106" s="164">
        <v>0</v>
      </c>
      <c r="R106" s="164">
        <f t="shared" si="2"/>
        <v>0</v>
      </c>
      <c r="S106" s="164">
        <v>0</v>
      </c>
      <c r="T106" s="165">
        <f t="shared" si="3"/>
        <v>0</v>
      </c>
      <c r="AR106" s="166" t="s">
        <v>183</v>
      </c>
      <c r="AT106" s="166" t="s">
        <v>178</v>
      </c>
      <c r="AU106" s="166" t="s">
        <v>79</v>
      </c>
      <c r="AY106" s="92" t="s">
        <v>176</v>
      </c>
      <c r="BE106" s="167">
        <f t="shared" si="4"/>
        <v>0</v>
      </c>
      <c r="BF106" s="167">
        <f t="shared" si="5"/>
        <v>0</v>
      </c>
      <c r="BG106" s="167">
        <f t="shared" si="6"/>
        <v>0</v>
      </c>
      <c r="BH106" s="167">
        <f t="shared" si="7"/>
        <v>0</v>
      </c>
      <c r="BI106" s="167">
        <f t="shared" si="8"/>
        <v>0</v>
      </c>
      <c r="BJ106" s="92" t="s">
        <v>15</v>
      </c>
      <c r="BK106" s="167">
        <f t="shared" si="9"/>
        <v>0</v>
      </c>
      <c r="BL106" s="92" t="s">
        <v>183</v>
      </c>
      <c r="BM106" s="166" t="s">
        <v>277</v>
      </c>
    </row>
    <row r="107" spans="2:65" s="99" customFormat="1" ht="37.9" customHeight="1">
      <c r="B107" s="100"/>
      <c r="C107" s="206" t="s">
        <v>241</v>
      </c>
      <c r="D107" s="206" t="s">
        <v>178</v>
      </c>
      <c r="E107" s="207" t="s">
        <v>5449</v>
      </c>
      <c r="F107" s="208" t="s">
        <v>5450</v>
      </c>
      <c r="G107" s="209" t="s">
        <v>2707</v>
      </c>
      <c r="H107" s="210">
        <v>2</v>
      </c>
      <c r="I107" s="4"/>
      <c r="J107" s="211">
        <f t="shared" si="0"/>
        <v>0</v>
      </c>
      <c r="K107" s="208" t="s">
        <v>3</v>
      </c>
      <c r="L107" s="100"/>
      <c r="M107" s="212" t="s">
        <v>3</v>
      </c>
      <c r="N107" s="163" t="s">
        <v>42</v>
      </c>
      <c r="P107" s="164">
        <f t="shared" si="1"/>
        <v>0</v>
      </c>
      <c r="Q107" s="164">
        <v>0</v>
      </c>
      <c r="R107" s="164">
        <f t="shared" si="2"/>
        <v>0</v>
      </c>
      <c r="S107" s="164">
        <v>0</v>
      </c>
      <c r="T107" s="165">
        <f t="shared" si="3"/>
        <v>0</v>
      </c>
      <c r="AR107" s="166" t="s">
        <v>183</v>
      </c>
      <c r="AT107" s="166" t="s">
        <v>178</v>
      </c>
      <c r="AU107" s="166" t="s">
        <v>79</v>
      </c>
      <c r="AY107" s="92" t="s">
        <v>176</v>
      </c>
      <c r="BE107" s="167">
        <f t="shared" si="4"/>
        <v>0</v>
      </c>
      <c r="BF107" s="167">
        <f t="shared" si="5"/>
        <v>0</v>
      </c>
      <c r="BG107" s="167">
        <f t="shared" si="6"/>
        <v>0</v>
      </c>
      <c r="BH107" s="167">
        <f t="shared" si="7"/>
        <v>0</v>
      </c>
      <c r="BI107" s="167">
        <f t="shared" si="8"/>
        <v>0</v>
      </c>
      <c r="BJ107" s="92" t="s">
        <v>15</v>
      </c>
      <c r="BK107" s="167">
        <f t="shared" si="9"/>
        <v>0</v>
      </c>
      <c r="BL107" s="92" t="s">
        <v>183</v>
      </c>
      <c r="BM107" s="166" t="s">
        <v>288</v>
      </c>
    </row>
    <row r="108" spans="2:65" s="99" customFormat="1" ht="44.25" customHeight="1">
      <c r="B108" s="100"/>
      <c r="C108" s="206" t="s">
        <v>246</v>
      </c>
      <c r="D108" s="206" t="s">
        <v>178</v>
      </c>
      <c r="E108" s="207" t="s">
        <v>5451</v>
      </c>
      <c r="F108" s="208" t="s">
        <v>5452</v>
      </c>
      <c r="G108" s="209" t="s">
        <v>2707</v>
      </c>
      <c r="H108" s="210">
        <v>4</v>
      </c>
      <c r="I108" s="4"/>
      <c r="J108" s="211">
        <f t="shared" si="0"/>
        <v>0</v>
      </c>
      <c r="K108" s="208" t="s">
        <v>3</v>
      </c>
      <c r="L108" s="100"/>
      <c r="M108" s="212" t="s">
        <v>3</v>
      </c>
      <c r="N108" s="163" t="s">
        <v>42</v>
      </c>
      <c r="P108" s="164">
        <f t="shared" si="1"/>
        <v>0</v>
      </c>
      <c r="Q108" s="164">
        <v>0</v>
      </c>
      <c r="R108" s="164">
        <f t="shared" si="2"/>
        <v>0</v>
      </c>
      <c r="S108" s="164">
        <v>0</v>
      </c>
      <c r="T108" s="165">
        <f t="shared" si="3"/>
        <v>0</v>
      </c>
      <c r="AR108" s="166" t="s">
        <v>183</v>
      </c>
      <c r="AT108" s="166" t="s">
        <v>178</v>
      </c>
      <c r="AU108" s="166" t="s">
        <v>79</v>
      </c>
      <c r="AY108" s="92" t="s">
        <v>176</v>
      </c>
      <c r="BE108" s="167">
        <f t="shared" si="4"/>
        <v>0</v>
      </c>
      <c r="BF108" s="167">
        <f t="shared" si="5"/>
        <v>0</v>
      </c>
      <c r="BG108" s="167">
        <f t="shared" si="6"/>
        <v>0</v>
      </c>
      <c r="BH108" s="167">
        <f t="shared" si="7"/>
        <v>0</v>
      </c>
      <c r="BI108" s="167">
        <f t="shared" si="8"/>
        <v>0</v>
      </c>
      <c r="BJ108" s="92" t="s">
        <v>15</v>
      </c>
      <c r="BK108" s="167">
        <f t="shared" si="9"/>
        <v>0</v>
      </c>
      <c r="BL108" s="92" t="s">
        <v>183</v>
      </c>
      <c r="BM108" s="166" t="s">
        <v>300</v>
      </c>
    </row>
    <row r="109" spans="2:65" s="99" customFormat="1" ht="44.25" customHeight="1">
      <c r="B109" s="100"/>
      <c r="C109" s="206" t="s">
        <v>253</v>
      </c>
      <c r="D109" s="206" t="s">
        <v>178</v>
      </c>
      <c r="E109" s="207" t="s">
        <v>5453</v>
      </c>
      <c r="F109" s="208" t="s">
        <v>5454</v>
      </c>
      <c r="G109" s="209" t="s">
        <v>2707</v>
      </c>
      <c r="H109" s="210">
        <v>1</v>
      </c>
      <c r="I109" s="4"/>
      <c r="J109" s="211">
        <f t="shared" si="0"/>
        <v>0</v>
      </c>
      <c r="K109" s="208" t="s">
        <v>3</v>
      </c>
      <c r="L109" s="100"/>
      <c r="M109" s="212" t="s">
        <v>3</v>
      </c>
      <c r="N109" s="163" t="s">
        <v>42</v>
      </c>
      <c r="P109" s="164">
        <f t="shared" si="1"/>
        <v>0</v>
      </c>
      <c r="Q109" s="164">
        <v>0</v>
      </c>
      <c r="R109" s="164">
        <f t="shared" si="2"/>
        <v>0</v>
      </c>
      <c r="S109" s="164">
        <v>0</v>
      </c>
      <c r="T109" s="165">
        <f t="shared" si="3"/>
        <v>0</v>
      </c>
      <c r="AR109" s="166" t="s">
        <v>183</v>
      </c>
      <c r="AT109" s="166" t="s">
        <v>178</v>
      </c>
      <c r="AU109" s="166" t="s">
        <v>79</v>
      </c>
      <c r="AY109" s="92" t="s">
        <v>176</v>
      </c>
      <c r="BE109" s="167">
        <f t="shared" si="4"/>
        <v>0</v>
      </c>
      <c r="BF109" s="167">
        <f t="shared" si="5"/>
        <v>0</v>
      </c>
      <c r="BG109" s="167">
        <f t="shared" si="6"/>
        <v>0</v>
      </c>
      <c r="BH109" s="167">
        <f t="shared" si="7"/>
        <v>0</v>
      </c>
      <c r="BI109" s="167">
        <f t="shared" si="8"/>
        <v>0</v>
      </c>
      <c r="BJ109" s="92" t="s">
        <v>15</v>
      </c>
      <c r="BK109" s="167">
        <f t="shared" si="9"/>
        <v>0</v>
      </c>
      <c r="BL109" s="92" t="s">
        <v>183</v>
      </c>
      <c r="BM109" s="166" t="s">
        <v>311</v>
      </c>
    </row>
    <row r="110" spans="2:65" s="99" customFormat="1" ht="24.2" customHeight="1">
      <c r="B110" s="100"/>
      <c r="C110" s="206" t="s">
        <v>259</v>
      </c>
      <c r="D110" s="206" t="s">
        <v>178</v>
      </c>
      <c r="E110" s="207" t="s">
        <v>5455</v>
      </c>
      <c r="F110" s="208" t="s">
        <v>5456</v>
      </c>
      <c r="G110" s="209" t="s">
        <v>2707</v>
      </c>
      <c r="H110" s="210">
        <v>1</v>
      </c>
      <c r="I110" s="4"/>
      <c r="J110" s="211">
        <f t="shared" si="0"/>
        <v>0</v>
      </c>
      <c r="K110" s="208" t="s">
        <v>3</v>
      </c>
      <c r="L110" s="100"/>
      <c r="M110" s="212" t="s">
        <v>3</v>
      </c>
      <c r="N110" s="163" t="s">
        <v>42</v>
      </c>
      <c r="P110" s="164">
        <f t="shared" si="1"/>
        <v>0</v>
      </c>
      <c r="Q110" s="164">
        <v>0</v>
      </c>
      <c r="R110" s="164">
        <f t="shared" si="2"/>
        <v>0</v>
      </c>
      <c r="S110" s="164">
        <v>0</v>
      </c>
      <c r="T110" s="165">
        <f t="shared" si="3"/>
        <v>0</v>
      </c>
      <c r="AR110" s="166" t="s">
        <v>183</v>
      </c>
      <c r="AT110" s="166" t="s">
        <v>178</v>
      </c>
      <c r="AU110" s="166" t="s">
        <v>79</v>
      </c>
      <c r="AY110" s="92" t="s">
        <v>176</v>
      </c>
      <c r="BE110" s="167">
        <f t="shared" si="4"/>
        <v>0</v>
      </c>
      <c r="BF110" s="167">
        <f t="shared" si="5"/>
        <v>0</v>
      </c>
      <c r="BG110" s="167">
        <f t="shared" si="6"/>
        <v>0</v>
      </c>
      <c r="BH110" s="167">
        <f t="shared" si="7"/>
        <v>0</v>
      </c>
      <c r="BI110" s="167">
        <f t="shared" si="8"/>
        <v>0</v>
      </c>
      <c r="BJ110" s="92" t="s">
        <v>15</v>
      </c>
      <c r="BK110" s="167">
        <f t="shared" si="9"/>
        <v>0</v>
      </c>
      <c r="BL110" s="92" t="s">
        <v>183</v>
      </c>
      <c r="BM110" s="166" t="s">
        <v>321</v>
      </c>
    </row>
    <row r="111" spans="2:65" s="99" customFormat="1" ht="49.15" customHeight="1">
      <c r="B111" s="100"/>
      <c r="C111" s="206" t="s">
        <v>266</v>
      </c>
      <c r="D111" s="206" t="s">
        <v>178</v>
      </c>
      <c r="E111" s="207" t="s">
        <v>5457</v>
      </c>
      <c r="F111" s="208" t="s">
        <v>5458</v>
      </c>
      <c r="G111" s="209" t="s">
        <v>2707</v>
      </c>
      <c r="H111" s="210">
        <v>2</v>
      </c>
      <c r="I111" s="4"/>
      <c r="J111" s="211">
        <f t="shared" si="0"/>
        <v>0</v>
      </c>
      <c r="K111" s="208" t="s">
        <v>3</v>
      </c>
      <c r="L111" s="100"/>
      <c r="M111" s="212" t="s">
        <v>3</v>
      </c>
      <c r="N111" s="163" t="s">
        <v>42</v>
      </c>
      <c r="P111" s="164">
        <f t="shared" si="1"/>
        <v>0</v>
      </c>
      <c r="Q111" s="164">
        <v>0</v>
      </c>
      <c r="R111" s="164">
        <f t="shared" si="2"/>
        <v>0</v>
      </c>
      <c r="S111" s="164">
        <v>0</v>
      </c>
      <c r="T111" s="165">
        <f t="shared" si="3"/>
        <v>0</v>
      </c>
      <c r="AR111" s="166" t="s">
        <v>183</v>
      </c>
      <c r="AT111" s="166" t="s">
        <v>178</v>
      </c>
      <c r="AU111" s="166" t="s">
        <v>79</v>
      </c>
      <c r="AY111" s="92" t="s">
        <v>176</v>
      </c>
      <c r="BE111" s="167">
        <f t="shared" si="4"/>
        <v>0</v>
      </c>
      <c r="BF111" s="167">
        <f t="shared" si="5"/>
        <v>0</v>
      </c>
      <c r="BG111" s="167">
        <f t="shared" si="6"/>
        <v>0</v>
      </c>
      <c r="BH111" s="167">
        <f t="shared" si="7"/>
        <v>0</v>
      </c>
      <c r="BI111" s="167">
        <f t="shared" si="8"/>
        <v>0</v>
      </c>
      <c r="BJ111" s="92" t="s">
        <v>15</v>
      </c>
      <c r="BK111" s="167">
        <f t="shared" si="9"/>
        <v>0</v>
      </c>
      <c r="BL111" s="92" t="s">
        <v>183</v>
      </c>
      <c r="BM111" s="166" t="s">
        <v>334</v>
      </c>
    </row>
    <row r="112" spans="2:65" s="99" customFormat="1" ht="37.9" customHeight="1">
      <c r="B112" s="100"/>
      <c r="C112" s="206" t="s">
        <v>273</v>
      </c>
      <c r="D112" s="206" t="s">
        <v>178</v>
      </c>
      <c r="E112" s="207" t="s">
        <v>5459</v>
      </c>
      <c r="F112" s="208" t="s">
        <v>5460</v>
      </c>
      <c r="G112" s="209" t="s">
        <v>2707</v>
      </c>
      <c r="H112" s="210">
        <v>1</v>
      </c>
      <c r="I112" s="4"/>
      <c r="J112" s="211">
        <f t="shared" si="0"/>
        <v>0</v>
      </c>
      <c r="K112" s="208" t="s">
        <v>3</v>
      </c>
      <c r="L112" s="100"/>
      <c r="M112" s="212" t="s">
        <v>3</v>
      </c>
      <c r="N112" s="163" t="s">
        <v>42</v>
      </c>
      <c r="P112" s="164">
        <f t="shared" si="1"/>
        <v>0</v>
      </c>
      <c r="Q112" s="164">
        <v>0</v>
      </c>
      <c r="R112" s="164">
        <f t="shared" si="2"/>
        <v>0</v>
      </c>
      <c r="S112" s="164">
        <v>0</v>
      </c>
      <c r="T112" s="165">
        <f t="shared" si="3"/>
        <v>0</v>
      </c>
      <c r="AR112" s="166" t="s">
        <v>183</v>
      </c>
      <c r="AT112" s="166" t="s">
        <v>178</v>
      </c>
      <c r="AU112" s="166" t="s">
        <v>79</v>
      </c>
      <c r="AY112" s="92" t="s">
        <v>176</v>
      </c>
      <c r="BE112" s="167">
        <f t="shared" si="4"/>
        <v>0</v>
      </c>
      <c r="BF112" s="167">
        <f t="shared" si="5"/>
        <v>0</v>
      </c>
      <c r="BG112" s="167">
        <f t="shared" si="6"/>
        <v>0</v>
      </c>
      <c r="BH112" s="167">
        <f t="shared" si="7"/>
        <v>0</v>
      </c>
      <c r="BI112" s="167">
        <f t="shared" si="8"/>
        <v>0</v>
      </c>
      <c r="BJ112" s="92" t="s">
        <v>15</v>
      </c>
      <c r="BK112" s="167">
        <f t="shared" si="9"/>
        <v>0</v>
      </c>
      <c r="BL112" s="92" t="s">
        <v>183</v>
      </c>
      <c r="BM112" s="166" t="s">
        <v>346</v>
      </c>
    </row>
    <row r="113" spans="2:65" s="99" customFormat="1" ht="37.9" customHeight="1">
      <c r="B113" s="100"/>
      <c r="C113" s="206" t="s">
        <v>277</v>
      </c>
      <c r="D113" s="206" t="s">
        <v>178</v>
      </c>
      <c r="E113" s="207" t="s">
        <v>5461</v>
      </c>
      <c r="F113" s="208" t="s">
        <v>5462</v>
      </c>
      <c r="G113" s="209" t="s">
        <v>2707</v>
      </c>
      <c r="H113" s="210">
        <v>1</v>
      </c>
      <c r="I113" s="4"/>
      <c r="J113" s="211">
        <f t="shared" si="0"/>
        <v>0</v>
      </c>
      <c r="K113" s="208" t="s">
        <v>3</v>
      </c>
      <c r="L113" s="100"/>
      <c r="M113" s="212" t="s">
        <v>3</v>
      </c>
      <c r="N113" s="163" t="s">
        <v>42</v>
      </c>
      <c r="P113" s="164">
        <f t="shared" si="1"/>
        <v>0</v>
      </c>
      <c r="Q113" s="164">
        <v>0</v>
      </c>
      <c r="R113" s="164">
        <f t="shared" si="2"/>
        <v>0</v>
      </c>
      <c r="S113" s="164">
        <v>0</v>
      </c>
      <c r="T113" s="165">
        <f t="shared" si="3"/>
        <v>0</v>
      </c>
      <c r="AR113" s="166" t="s">
        <v>183</v>
      </c>
      <c r="AT113" s="166" t="s">
        <v>178</v>
      </c>
      <c r="AU113" s="166" t="s">
        <v>79</v>
      </c>
      <c r="AY113" s="92" t="s">
        <v>176</v>
      </c>
      <c r="BE113" s="167">
        <f t="shared" si="4"/>
        <v>0</v>
      </c>
      <c r="BF113" s="167">
        <f t="shared" si="5"/>
        <v>0</v>
      </c>
      <c r="BG113" s="167">
        <f t="shared" si="6"/>
        <v>0</v>
      </c>
      <c r="BH113" s="167">
        <f t="shared" si="7"/>
        <v>0</v>
      </c>
      <c r="BI113" s="167">
        <f t="shared" si="8"/>
        <v>0</v>
      </c>
      <c r="BJ113" s="92" t="s">
        <v>15</v>
      </c>
      <c r="BK113" s="167">
        <f t="shared" si="9"/>
        <v>0</v>
      </c>
      <c r="BL113" s="92" t="s">
        <v>183</v>
      </c>
      <c r="BM113" s="166" t="s">
        <v>359</v>
      </c>
    </row>
    <row r="114" spans="2:65" s="99" customFormat="1" ht="24.2" customHeight="1">
      <c r="B114" s="100"/>
      <c r="C114" s="206" t="s">
        <v>9</v>
      </c>
      <c r="D114" s="206" t="s">
        <v>178</v>
      </c>
      <c r="E114" s="207" t="s">
        <v>5463</v>
      </c>
      <c r="F114" s="208" t="s">
        <v>5464</v>
      </c>
      <c r="G114" s="209" t="s">
        <v>2707</v>
      </c>
      <c r="H114" s="210">
        <v>1</v>
      </c>
      <c r="I114" s="4"/>
      <c r="J114" s="211">
        <f t="shared" si="0"/>
        <v>0</v>
      </c>
      <c r="K114" s="208" t="s">
        <v>3</v>
      </c>
      <c r="L114" s="100"/>
      <c r="M114" s="212" t="s">
        <v>3</v>
      </c>
      <c r="N114" s="163" t="s">
        <v>42</v>
      </c>
      <c r="P114" s="164">
        <f t="shared" si="1"/>
        <v>0</v>
      </c>
      <c r="Q114" s="164">
        <v>0</v>
      </c>
      <c r="R114" s="164">
        <f t="shared" si="2"/>
        <v>0</v>
      </c>
      <c r="S114" s="164">
        <v>0</v>
      </c>
      <c r="T114" s="165">
        <f t="shared" si="3"/>
        <v>0</v>
      </c>
      <c r="AR114" s="166" t="s">
        <v>183</v>
      </c>
      <c r="AT114" s="166" t="s">
        <v>178</v>
      </c>
      <c r="AU114" s="166" t="s">
        <v>79</v>
      </c>
      <c r="AY114" s="92" t="s">
        <v>176</v>
      </c>
      <c r="BE114" s="167">
        <f t="shared" si="4"/>
        <v>0</v>
      </c>
      <c r="BF114" s="167">
        <f t="shared" si="5"/>
        <v>0</v>
      </c>
      <c r="BG114" s="167">
        <f t="shared" si="6"/>
        <v>0</v>
      </c>
      <c r="BH114" s="167">
        <f t="shared" si="7"/>
        <v>0</v>
      </c>
      <c r="BI114" s="167">
        <f t="shared" si="8"/>
        <v>0</v>
      </c>
      <c r="BJ114" s="92" t="s">
        <v>15</v>
      </c>
      <c r="BK114" s="167">
        <f t="shared" si="9"/>
        <v>0</v>
      </c>
      <c r="BL114" s="92" t="s">
        <v>183</v>
      </c>
      <c r="BM114" s="166" t="s">
        <v>370</v>
      </c>
    </row>
    <row r="115" spans="2:65" s="99" customFormat="1" ht="37.9" customHeight="1">
      <c r="B115" s="100"/>
      <c r="C115" s="206" t="s">
        <v>288</v>
      </c>
      <c r="D115" s="206" t="s">
        <v>178</v>
      </c>
      <c r="E115" s="207" t="s">
        <v>5465</v>
      </c>
      <c r="F115" s="208" t="s">
        <v>5466</v>
      </c>
      <c r="G115" s="209" t="s">
        <v>2707</v>
      </c>
      <c r="H115" s="210">
        <v>1</v>
      </c>
      <c r="I115" s="4"/>
      <c r="J115" s="211">
        <f t="shared" si="0"/>
        <v>0</v>
      </c>
      <c r="K115" s="208" t="s">
        <v>3</v>
      </c>
      <c r="L115" s="100"/>
      <c r="M115" s="212" t="s">
        <v>3</v>
      </c>
      <c r="N115" s="163" t="s">
        <v>42</v>
      </c>
      <c r="P115" s="164">
        <f t="shared" si="1"/>
        <v>0</v>
      </c>
      <c r="Q115" s="164">
        <v>0</v>
      </c>
      <c r="R115" s="164">
        <f t="shared" si="2"/>
        <v>0</v>
      </c>
      <c r="S115" s="164">
        <v>0</v>
      </c>
      <c r="T115" s="165">
        <f t="shared" si="3"/>
        <v>0</v>
      </c>
      <c r="AR115" s="166" t="s">
        <v>183</v>
      </c>
      <c r="AT115" s="166" t="s">
        <v>178</v>
      </c>
      <c r="AU115" s="166" t="s">
        <v>79</v>
      </c>
      <c r="AY115" s="92" t="s">
        <v>176</v>
      </c>
      <c r="BE115" s="167">
        <f t="shared" si="4"/>
        <v>0</v>
      </c>
      <c r="BF115" s="167">
        <f t="shared" si="5"/>
        <v>0</v>
      </c>
      <c r="BG115" s="167">
        <f t="shared" si="6"/>
        <v>0</v>
      </c>
      <c r="BH115" s="167">
        <f t="shared" si="7"/>
        <v>0</v>
      </c>
      <c r="BI115" s="167">
        <f t="shared" si="8"/>
        <v>0</v>
      </c>
      <c r="BJ115" s="92" t="s">
        <v>15</v>
      </c>
      <c r="BK115" s="167">
        <f t="shared" si="9"/>
        <v>0</v>
      </c>
      <c r="BL115" s="92" t="s">
        <v>183</v>
      </c>
      <c r="BM115" s="166" t="s">
        <v>382</v>
      </c>
    </row>
    <row r="116" spans="2:65" s="99" customFormat="1" ht="24.2" customHeight="1">
      <c r="B116" s="100"/>
      <c r="C116" s="206" t="s">
        <v>293</v>
      </c>
      <c r="D116" s="206" t="s">
        <v>178</v>
      </c>
      <c r="E116" s="207" t="s">
        <v>5463</v>
      </c>
      <c r="F116" s="208" t="s">
        <v>5464</v>
      </c>
      <c r="G116" s="209" t="s">
        <v>2707</v>
      </c>
      <c r="H116" s="210">
        <v>1</v>
      </c>
      <c r="I116" s="4"/>
      <c r="J116" s="211">
        <f t="shared" si="0"/>
        <v>0</v>
      </c>
      <c r="K116" s="208" t="s">
        <v>3</v>
      </c>
      <c r="L116" s="100"/>
      <c r="M116" s="212" t="s">
        <v>3</v>
      </c>
      <c r="N116" s="163" t="s">
        <v>42</v>
      </c>
      <c r="P116" s="164">
        <f t="shared" si="1"/>
        <v>0</v>
      </c>
      <c r="Q116" s="164">
        <v>0</v>
      </c>
      <c r="R116" s="164">
        <f t="shared" si="2"/>
        <v>0</v>
      </c>
      <c r="S116" s="164">
        <v>0</v>
      </c>
      <c r="T116" s="165">
        <f t="shared" si="3"/>
        <v>0</v>
      </c>
      <c r="AR116" s="166" t="s">
        <v>183</v>
      </c>
      <c r="AT116" s="166" t="s">
        <v>178</v>
      </c>
      <c r="AU116" s="166" t="s">
        <v>79</v>
      </c>
      <c r="AY116" s="92" t="s">
        <v>176</v>
      </c>
      <c r="BE116" s="167">
        <f t="shared" si="4"/>
        <v>0</v>
      </c>
      <c r="BF116" s="167">
        <f t="shared" si="5"/>
        <v>0</v>
      </c>
      <c r="BG116" s="167">
        <f t="shared" si="6"/>
        <v>0</v>
      </c>
      <c r="BH116" s="167">
        <f t="shared" si="7"/>
        <v>0</v>
      </c>
      <c r="BI116" s="167">
        <f t="shared" si="8"/>
        <v>0</v>
      </c>
      <c r="BJ116" s="92" t="s">
        <v>15</v>
      </c>
      <c r="BK116" s="167">
        <f t="shared" si="9"/>
        <v>0</v>
      </c>
      <c r="BL116" s="92" t="s">
        <v>183</v>
      </c>
      <c r="BM116" s="166" t="s">
        <v>398</v>
      </c>
    </row>
    <row r="117" spans="2:65" s="99" customFormat="1" ht="24.2" customHeight="1">
      <c r="B117" s="100"/>
      <c r="C117" s="206" t="s">
        <v>300</v>
      </c>
      <c r="D117" s="206" t="s">
        <v>178</v>
      </c>
      <c r="E117" s="207" t="s">
        <v>5467</v>
      </c>
      <c r="F117" s="208" t="s">
        <v>5468</v>
      </c>
      <c r="G117" s="209" t="s">
        <v>2707</v>
      </c>
      <c r="H117" s="210">
        <v>2</v>
      </c>
      <c r="I117" s="4"/>
      <c r="J117" s="211">
        <f t="shared" si="0"/>
        <v>0</v>
      </c>
      <c r="K117" s="208" t="s">
        <v>3</v>
      </c>
      <c r="L117" s="100"/>
      <c r="M117" s="212" t="s">
        <v>3</v>
      </c>
      <c r="N117" s="163" t="s">
        <v>42</v>
      </c>
      <c r="P117" s="164">
        <f t="shared" si="1"/>
        <v>0</v>
      </c>
      <c r="Q117" s="164">
        <v>0</v>
      </c>
      <c r="R117" s="164">
        <f t="shared" si="2"/>
        <v>0</v>
      </c>
      <c r="S117" s="164">
        <v>0</v>
      </c>
      <c r="T117" s="165">
        <f t="shared" si="3"/>
        <v>0</v>
      </c>
      <c r="AR117" s="166" t="s">
        <v>183</v>
      </c>
      <c r="AT117" s="166" t="s">
        <v>178</v>
      </c>
      <c r="AU117" s="166" t="s">
        <v>79</v>
      </c>
      <c r="AY117" s="92" t="s">
        <v>176</v>
      </c>
      <c r="BE117" s="167">
        <f t="shared" si="4"/>
        <v>0</v>
      </c>
      <c r="BF117" s="167">
        <f t="shared" si="5"/>
        <v>0</v>
      </c>
      <c r="BG117" s="167">
        <f t="shared" si="6"/>
        <v>0</v>
      </c>
      <c r="BH117" s="167">
        <f t="shared" si="7"/>
        <v>0</v>
      </c>
      <c r="BI117" s="167">
        <f t="shared" si="8"/>
        <v>0</v>
      </c>
      <c r="BJ117" s="92" t="s">
        <v>15</v>
      </c>
      <c r="BK117" s="167">
        <f t="shared" si="9"/>
        <v>0</v>
      </c>
      <c r="BL117" s="92" t="s">
        <v>183</v>
      </c>
      <c r="BM117" s="166" t="s">
        <v>429</v>
      </c>
    </row>
    <row r="118" spans="2:65" s="99" customFormat="1" ht="16.5" customHeight="1">
      <c r="B118" s="100"/>
      <c r="C118" s="206" t="s">
        <v>306</v>
      </c>
      <c r="D118" s="206" t="s">
        <v>178</v>
      </c>
      <c r="E118" s="207" t="s">
        <v>5469</v>
      </c>
      <c r="F118" s="208" t="s">
        <v>5470</v>
      </c>
      <c r="G118" s="209" t="s">
        <v>2707</v>
      </c>
      <c r="H118" s="210">
        <v>2</v>
      </c>
      <c r="I118" s="4"/>
      <c r="J118" s="211">
        <f t="shared" si="0"/>
        <v>0</v>
      </c>
      <c r="K118" s="208" t="s">
        <v>3</v>
      </c>
      <c r="L118" s="100"/>
      <c r="M118" s="212" t="s">
        <v>3</v>
      </c>
      <c r="N118" s="163" t="s">
        <v>42</v>
      </c>
      <c r="P118" s="164">
        <f t="shared" si="1"/>
        <v>0</v>
      </c>
      <c r="Q118" s="164">
        <v>0</v>
      </c>
      <c r="R118" s="164">
        <f t="shared" si="2"/>
        <v>0</v>
      </c>
      <c r="S118" s="164">
        <v>0</v>
      </c>
      <c r="T118" s="165">
        <f t="shared" si="3"/>
        <v>0</v>
      </c>
      <c r="AR118" s="166" t="s">
        <v>183</v>
      </c>
      <c r="AT118" s="166" t="s">
        <v>178</v>
      </c>
      <c r="AU118" s="166" t="s">
        <v>79</v>
      </c>
      <c r="AY118" s="92" t="s">
        <v>176</v>
      </c>
      <c r="BE118" s="167">
        <f t="shared" si="4"/>
        <v>0</v>
      </c>
      <c r="BF118" s="167">
        <f t="shared" si="5"/>
        <v>0</v>
      </c>
      <c r="BG118" s="167">
        <f t="shared" si="6"/>
        <v>0</v>
      </c>
      <c r="BH118" s="167">
        <f t="shared" si="7"/>
        <v>0</v>
      </c>
      <c r="BI118" s="167">
        <f t="shared" si="8"/>
        <v>0</v>
      </c>
      <c r="BJ118" s="92" t="s">
        <v>15</v>
      </c>
      <c r="BK118" s="167">
        <f t="shared" si="9"/>
        <v>0</v>
      </c>
      <c r="BL118" s="92" t="s">
        <v>183</v>
      </c>
      <c r="BM118" s="166" t="s">
        <v>440</v>
      </c>
    </row>
    <row r="119" spans="2:65" s="99" customFormat="1" ht="44.25" customHeight="1">
      <c r="B119" s="100"/>
      <c r="C119" s="206" t="s">
        <v>311</v>
      </c>
      <c r="D119" s="206" t="s">
        <v>178</v>
      </c>
      <c r="E119" s="207" t="s">
        <v>5471</v>
      </c>
      <c r="F119" s="208" t="s">
        <v>5472</v>
      </c>
      <c r="G119" s="209" t="s">
        <v>2707</v>
      </c>
      <c r="H119" s="210">
        <v>2</v>
      </c>
      <c r="I119" s="4"/>
      <c r="J119" s="211">
        <f t="shared" si="0"/>
        <v>0</v>
      </c>
      <c r="K119" s="208" t="s">
        <v>3</v>
      </c>
      <c r="L119" s="100"/>
      <c r="M119" s="212" t="s">
        <v>3</v>
      </c>
      <c r="N119" s="163" t="s">
        <v>42</v>
      </c>
      <c r="P119" s="164">
        <f t="shared" si="1"/>
        <v>0</v>
      </c>
      <c r="Q119" s="164">
        <v>0</v>
      </c>
      <c r="R119" s="164">
        <f t="shared" si="2"/>
        <v>0</v>
      </c>
      <c r="S119" s="164">
        <v>0</v>
      </c>
      <c r="T119" s="165">
        <f t="shared" si="3"/>
        <v>0</v>
      </c>
      <c r="AR119" s="166" t="s">
        <v>183</v>
      </c>
      <c r="AT119" s="166" t="s">
        <v>178</v>
      </c>
      <c r="AU119" s="166" t="s">
        <v>79</v>
      </c>
      <c r="AY119" s="92" t="s">
        <v>176</v>
      </c>
      <c r="BE119" s="167">
        <f t="shared" si="4"/>
        <v>0</v>
      </c>
      <c r="BF119" s="167">
        <f t="shared" si="5"/>
        <v>0</v>
      </c>
      <c r="BG119" s="167">
        <f t="shared" si="6"/>
        <v>0</v>
      </c>
      <c r="BH119" s="167">
        <f t="shared" si="7"/>
        <v>0</v>
      </c>
      <c r="BI119" s="167">
        <f t="shared" si="8"/>
        <v>0</v>
      </c>
      <c r="BJ119" s="92" t="s">
        <v>15</v>
      </c>
      <c r="BK119" s="167">
        <f t="shared" si="9"/>
        <v>0</v>
      </c>
      <c r="BL119" s="92" t="s">
        <v>183</v>
      </c>
      <c r="BM119" s="166" t="s">
        <v>460</v>
      </c>
    </row>
    <row r="120" spans="2:65" s="99" customFormat="1" ht="33" customHeight="1">
      <c r="B120" s="100"/>
      <c r="C120" s="206" t="s">
        <v>8</v>
      </c>
      <c r="D120" s="206" t="s">
        <v>178</v>
      </c>
      <c r="E120" s="207" t="s">
        <v>5473</v>
      </c>
      <c r="F120" s="208" t="s">
        <v>5474</v>
      </c>
      <c r="G120" s="209" t="s">
        <v>2707</v>
      </c>
      <c r="H120" s="210">
        <v>1</v>
      </c>
      <c r="I120" s="4"/>
      <c r="J120" s="211">
        <f t="shared" si="0"/>
        <v>0</v>
      </c>
      <c r="K120" s="208" t="s">
        <v>3</v>
      </c>
      <c r="L120" s="100"/>
      <c r="M120" s="212" t="s">
        <v>3</v>
      </c>
      <c r="N120" s="163" t="s">
        <v>42</v>
      </c>
      <c r="P120" s="164">
        <f t="shared" si="1"/>
        <v>0</v>
      </c>
      <c r="Q120" s="164">
        <v>0</v>
      </c>
      <c r="R120" s="164">
        <f t="shared" si="2"/>
        <v>0</v>
      </c>
      <c r="S120" s="164">
        <v>0</v>
      </c>
      <c r="T120" s="165">
        <f t="shared" si="3"/>
        <v>0</v>
      </c>
      <c r="AR120" s="166" t="s">
        <v>183</v>
      </c>
      <c r="AT120" s="166" t="s">
        <v>178</v>
      </c>
      <c r="AU120" s="166" t="s">
        <v>79</v>
      </c>
      <c r="AY120" s="92" t="s">
        <v>176</v>
      </c>
      <c r="BE120" s="167">
        <f t="shared" si="4"/>
        <v>0</v>
      </c>
      <c r="BF120" s="167">
        <f t="shared" si="5"/>
        <v>0</v>
      </c>
      <c r="BG120" s="167">
        <f t="shared" si="6"/>
        <v>0</v>
      </c>
      <c r="BH120" s="167">
        <f t="shared" si="7"/>
        <v>0</v>
      </c>
      <c r="BI120" s="167">
        <f t="shared" si="8"/>
        <v>0</v>
      </c>
      <c r="BJ120" s="92" t="s">
        <v>15</v>
      </c>
      <c r="BK120" s="167">
        <f t="shared" si="9"/>
        <v>0</v>
      </c>
      <c r="BL120" s="92" t="s">
        <v>183</v>
      </c>
      <c r="BM120" s="166" t="s">
        <v>474</v>
      </c>
    </row>
    <row r="121" spans="2:65" s="99" customFormat="1" ht="66.75" customHeight="1">
      <c r="B121" s="100"/>
      <c r="C121" s="206" t="s">
        <v>321</v>
      </c>
      <c r="D121" s="206" t="s">
        <v>178</v>
      </c>
      <c r="E121" s="207" t="s">
        <v>5475</v>
      </c>
      <c r="F121" s="208" t="s">
        <v>5476</v>
      </c>
      <c r="G121" s="209" t="s">
        <v>2707</v>
      </c>
      <c r="H121" s="210">
        <v>1</v>
      </c>
      <c r="I121" s="4"/>
      <c r="J121" s="211">
        <f t="shared" si="0"/>
        <v>0</v>
      </c>
      <c r="K121" s="208" t="s">
        <v>3</v>
      </c>
      <c r="L121" s="100"/>
      <c r="M121" s="212" t="s">
        <v>3</v>
      </c>
      <c r="N121" s="163" t="s">
        <v>42</v>
      </c>
      <c r="P121" s="164">
        <f t="shared" si="1"/>
        <v>0</v>
      </c>
      <c r="Q121" s="164">
        <v>0</v>
      </c>
      <c r="R121" s="164">
        <f t="shared" si="2"/>
        <v>0</v>
      </c>
      <c r="S121" s="164">
        <v>0</v>
      </c>
      <c r="T121" s="165">
        <f t="shared" si="3"/>
        <v>0</v>
      </c>
      <c r="AR121" s="166" t="s">
        <v>183</v>
      </c>
      <c r="AT121" s="166" t="s">
        <v>178</v>
      </c>
      <c r="AU121" s="166" t="s">
        <v>79</v>
      </c>
      <c r="AY121" s="92" t="s">
        <v>176</v>
      </c>
      <c r="BE121" s="167">
        <f t="shared" si="4"/>
        <v>0</v>
      </c>
      <c r="BF121" s="167">
        <f t="shared" si="5"/>
        <v>0</v>
      </c>
      <c r="BG121" s="167">
        <f t="shared" si="6"/>
        <v>0</v>
      </c>
      <c r="BH121" s="167">
        <f t="shared" si="7"/>
        <v>0</v>
      </c>
      <c r="BI121" s="167">
        <f t="shared" si="8"/>
        <v>0</v>
      </c>
      <c r="BJ121" s="92" t="s">
        <v>15</v>
      </c>
      <c r="BK121" s="167">
        <f t="shared" si="9"/>
        <v>0</v>
      </c>
      <c r="BL121" s="92" t="s">
        <v>183</v>
      </c>
      <c r="BM121" s="166" t="s">
        <v>490</v>
      </c>
    </row>
    <row r="122" spans="2:65" s="99" customFormat="1" ht="24.2" customHeight="1">
      <c r="B122" s="100"/>
      <c r="C122" s="206" t="s">
        <v>324</v>
      </c>
      <c r="D122" s="206" t="s">
        <v>178</v>
      </c>
      <c r="E122" s="207" t="s">
        <v>5477</v>
      </c>
      <c r="F122" s="208" t="s">
        <v>5478</v>
      </c>
      <c r="G122" s="209" t="s">
        <v>2707</v>
      </c>
      <c r="H122" s="210">
        <v>18</v>
      </c>
      <c r="I122" s="4"/>
      <c r="J122" s="211">
        <f t="shared" si="0"/>
        <v>0</v>
      </c>
      <c r="K122" s="208" t="s">
        <v>3</v>
      </c>
      <c r="L122" s="100"/>
      <c r="M122" s="212" t="s">
        <v>3</v>
      </c>
      <c r="N122" s="163" t="s">
        <v>42</v>
      </c>
      <c r="P122" s="164">
        <f t="shared" si="1"/>
        <v>0</v>
      </c>
      <c r="Q122" s="164">
        <v>0</v>
      </c>
      <c r="R122" s="164">
        <f t="shared" si="2"/>
        <v>0</v>
      </c>
      <c r="S122" s="164">
        <v>0</v>
      </c>
      <c r="T122" s="165">
        <f t="shared" si="3"/>
        <v>0</v>
      </c>
      <c r="AR122" s="166" t="s">
        <v>183</v>
      </c>
      <c r="AT122" s="166" t="s">
        <v>178</v>
      </c>
      <c r="AU122" s="166" t="s">
        <v>79</v>
      </c>
      <c r="AY122" s="92" t="s">
        <v>176</v>
      </c>
      <c r="BE122" s="167">
        <f t="shared" si="4"/>
        <v>0</v>
      </c>
      <c r="BF122" s="167">
        <f t="shared" si="5"/>
        <v>0</v>
      </c>
      <c r="BG122" s="167">
        <f t="shared" si="6"/>
        <v>0</v>
      </c>
      <c r="BH122" s="167">
        <f t="shared" si="7"/>
        <v>0</v>
      </c>
      <c r="BI122" s="167">
        <f t="shared" si="8"/>
        <v>0</v>
      </c>
      <c r="BJ122" s="92" t="s">
        <v>15</v>
      </c>
      <c r="BK122" s="167">
        <f t="shared" si="9"/>
        <v>0</v>
      </c>
      <c r="BL122" s="92" t="s">
        <v>183</v>
      </c>
      <c r="BM122" s="166" t="s">
        <v>501</v>
      </c>
    </row>
    <row r="123" spans="2:65" s="99" customFormat="1" ht="49.15" customHeight="1">
      <c r="B123" s="100"/>
      <c r="C123" s="206" t="s">
        <v>334</v>
      </c>
      <c r="D123" s="206" t="s">
        <v>178</v>
      </c>
      <c r="E123" s="207" t="s">
        <v>5479</v>
      </c>
      <c r="F123" s="208" t="s">
        <v>5480</v>
      </c>
      <c r="G123" s="209" t="s">
        <v>2707</v>
      </c>
      <c r="H123" s="210">
        <v>7</v>
      </c>
      <c r="I123" s="4"/>
      <c r="J123" s="211">
        <f t="shared" si="0"/>
        <v>0</v>
      </c>
      <c r="K123" s="208" t="s">
        <v>3</v>
      </c>
      <c r="L123" s="100"/>
      <c r="M123" s="212" t="s">
        <v>3</v>
      </c>
      <c r="N123" s="163" t="s">
        <v>42</v>
      </c>
      <c r="P123" s="164">
        <f t="shared" si="1"/>
        <v>0</v>
      </c>
      <c r="Q123" s="164">
        <v>0</v>
      </c>
      <c r="R123" s="164">
        <f t="shared" si="2"/>
        <v>0</v>
      </c>
      <c r="S123" s="164">
        <v>0</v>
      </c>
      <c r="T123" s="165">
        <f t="shared" si="3"/>
        <v>0</v>
      </c>
      <c r="AR123" s="166" t="s">
        <v>183</v>
      </c>
      <c r="AT123" s="166" t="s">
        <v>178</v>
      </c>
      <c r="AU123" s="166" t="s">
        <v>79</v>
      </c>
      <c r="AY123" s="92" t="s">
        <v>176</v>
      </c>
      <c r="BE123" s="167">
        <f t="shared" si="4"/>
        <v>0</v>
      </c>
      <c r="BF123" s="167">
        <f t="shared" si="5"/>
        <v>0</v>
      </c>
      <c r="BG123" s="167">
        <f t="shared" si="6"/>
        <v>0</v>
      </c>
      <c r="BH123" s="167">
        <f t="shared" si="7"/>
        <v>0</v>
      </c>
      <c r="BI123" s="167">
        <f t="shared" si="8"/>
        <v>0</v>
      </c>
      <c r="BJ123" s="92" t="s">
        <v>15</v>
      </c>
      <c r="BK123" s="167">
        <f t="shared" si="9"/>
        <v>0</v>
      </c>
      <c r="BL123" s="92" t="s">
        <v>183</v>
      </c>
      <c r="BM123" s="166" t="s">
        <v>513</v>
      </c>
    </row>
    <row r="124" spans="2:65" s="99" customFormat="1" ht="49.15" customHeight="1">
      <c r="B124" s="100"/>
      <c r="C124" s="206" t="s">
        <v>340</v>
      </c>
      <c r="D124" s="206" t="s">
        <v>178</v>
      </c>
      <c r="E124" s="207" t="s">
        <v>5481</v>
      </c>
      <c r="F124" s="208" t="s">
        <v>5482</v>
      </c>
      <c r="G124" s="209" t="s">
        <v>2707</v>
      </c>
      <c r="H124" s="210">
        <v>6</v>
      </c>
      <c r="I124" s="4"/>
      <c r="J124" s="211">
        <f t="shared" si="0"/>
        <v>0</v>
      </c>
      <c r="K124" s="208" t="s">
        <v>3</v>
      </c>
      <c r="L124" s="100"/>
      <c r="M124" s="212" t="s">
        <v>3</v>
      </c>
      <c r="N124" s="163" t="s">
        <v>42</v>
      </c>
      <c r="P124" s="164">
        <f t="shared" si="1"/>
        <v>0</v>
      </c>
      <c r="Q124" s="164">
        <v>0</v>
      </c>
      <c r="R124" s="164">
        <f t="shared" si="2"/>
        <v>0</v>
      </c>
      <c r="S124" s="164">
        <v>0</v>
      </c>
      <c r="T124" s="165">
        <f t="shared" si="3"/>
        <v>0</v>
      </c>
      <c r="AR124" s="166" t="s">
        <v>183</v>
      </c>
      <c r="AT124" s="166" t="s">
        <v>178</v>
      </c>
      <c r="AU124" s="166" t="s">
        <v>79</v>
      </c>
      <c r="AY124" s="92" t="s">
        <v>176</v>
      </c>
      <c r="BE124" s="167">
        <f t="shared" si="4"/>
        <v>0</v>
      </c>
      <c r="BF124" s="167">
        <f t="shared" si="5"/>
        <v>0</v>
      </c>
      <c r="BG124" s="167">
        <f t="shared" si="6"/>
        <v>0</v>
      </c>
      <c r="BH124" s="167">
        <f t="shared" si="7"/>
        <v>0</v>
      </c>
      <c r="BI124" s="167">
        <f t="shared" si="8"/>
        <v>0</v>
      </c>
      <c r="BJ124" s="92" t="s">
        <v>15</v>
      </c>
      <c r="BK124" s="167">
        <f t="shared" si="9"/>
        <v>0</v>
      </c>
      <c r="BL124" s="92" t="s">
        <v>183</v>
      </c>
      <c r="BM124" s="166" t="s">
        <v>525</v>
      </c>
    </row>
    <row r="125" spans="2:65" s="99" customFormat="1" ht="37.9" customHeight="1">
      <c r="B125" s="100"/>
      <c r="C125" s="206" t="s">
        <v>346</v>
      </c>
      <c r="D125" s="206" t="s">
        <v>178</v>
      </c>
      <c r="E125" s="207" t="s">
        <v>5483</v>
      </c>
      <c r="F125" s="208" t="s">
        <v>5484</v>
      </c>
      <c r="G125" s="209" t="s">
        <v>2707</v>
      </c>
      <c r="H125" s="210">
        <v>2</v>
      </c>
      <c r="I125" s="4"/>
      <c r="J125" s="211">
        <f t="shared" si="0"/>
        <v>0</v>
      </c>
      <c r="K125" s="208" t="s">
        <v>3</v>
      </c>
      <c r="L125" s="100"/>
      <c r="M125" s="212" t="s">
        <v>3</v>
      </c>
      <c r="N125" s="163" t="s">
        <v>42</v>
      </c>
      <c r="P125" s="164">
        <f t="shared" si="1"/>
        <v>0</v>
      </c>
      <c r="Q125" s="164">
        <v>0</v>
      </c>
      <c r="R125" s="164">
        <f t="shared" si="2"/>
        <v>0</v>
      </c>
      <c r="S125" s="164">
        <v>0</v>
      </c>
      <c r="T125" s="165">
        <f t="shared" si="3"/>
        <v>0</v>
      </c>
      <c r="AR125" s="166" t="s">
        <v>183</v>
      </c>
      <c r="AT125" s="166" t="s">
        <v>178</v>
      </c>
      <c r="AU125" s="166" t="s">
        <v>79</v>
      </c>
      <c r="AY125" s="92" t="s">
        <v>176</v>
      </c>
      <c r="BE125" s="167">
        <f t="shared" si="4"/>
        <v>0</v>
      </c>
      <c r="BF125" s="167">
        <f t="shared" si="5"/>
        <v>0</v>
      </c>
      <c r="BG125" s="167">
        <f t="shared" si="6"/>
        <v>0</v>
      </c>
      <c r="BH125" s="167">
        <f t="shared" si="7"/>
        <v>0</v>
      </c>
      <c r="BI125" s="167">
        <f t="shared" si="8"/>
        <v>0</v>
      </c>
      <c r="BJ125" s="92" t="s">
        <v>15</v>
      </c>
      <c r="BK125" s="167">
        <f t="shared" si="9"/>
        <v>0</v>
      </c>
      <c r="BL125" s="92" t="s">
        <v>183</v>
      </c>
      <c r="BM125" s="166" t="s">
        <v>538</v>
      </c>
    </row>
    <row r="126" spans="2:65" s="99" customFormat="1" ht="33" customHeight="1">
      <c r="B126" s="100"/>
      <c r="C126" s="206" t="s">
        <v>353</v>
      </c>
      <c r="D126" s="206" t="s">
        <v>178</v>
      </c>
      <c r="E126" s="207" t="s">
        <v>5485</v>
      </c>
      <c r="F126" s="208" t="s">
        <v>5486</v>
      </c>
      <c r="G126" s="209" t="s">
        <v>2707</v>
      </c>
      <c r="H126" s="210">
        <v>2</v>
      </c>
      <c r="I126" s="4"/>
      <c r="J126" s="211">
        <f t="shared" si="0"/>
        <v>0</v>
      </c>
      <c r="K126" s="208" t="s">
        <v>3</v>
      </c>
      <c r="L126" s="100"/>
      <c r="M126" s="212" t="s">
        <v>3</v>
      </c>
      <c r="N126" s="163" t="s">
        <v>42</v>
      </c>
      <c r="P126" s="164">
        <f t="shared" si="1"/>
        <v>0</v>
      </c>
      <c r="Q126" s="164">
        <v>0</v>
      </c>
      <c r="R126" s="164">
        <f t="shared" si="2"/>
        <v>0</v>
      </c>
      <c r="S126" s="164">
        <v>0</v>
      </c>
      <c r="T126" s="165">
        <f t="shared" si="3"/>
        <v>0</v>
      </c>
      <c r="AR126" s="166" t="s">
        <v>183</v>
      </c>
      <c r="AT126" s="166" t="s">
        <v>178</v>
      </c>
      <c r="AU126" s="166" t="s">
        <v>79</v>
      </c>
      <c r="AY126" s="92" t="s">
        <v>176</v>
      </c>
      <c r="BE126" s="167">
        <f t="shared" si="4"/>
        <v>0</v>
      </c>
      <c r="BF126" s="167">
        <f t="shared" si="5"/>
        <v>0</v>
      </c>
      <c r="BG126" s="167">
        <f t="shared" si="6"/>
        <v>0</v>
      </c>
      <c r="BH126" s="167">
        <f t="shared" si="7"/>
        <v>0</v>
      </c>
      <c r="BI126" s="167">
        <f t="shared" si="8"/>
        <v>0</v>
      </c>
      <c r="BJ126" s="92" t="s">
        <v>15</v>
      </c>
      <c r="BK126" s="167">
        <f t="shared" si="9"/>
        <v>0</v>
      </c>
      <c r="BL126" s="92" t="s">
        <v>183</v>
      </c>
      <c r="BM126" s="166" t="s">
        <v>550</v>
      </c>
    </row>
    <row r="127" spans="2:65" s="99" customFormat="1" ht="24.2" customHeight="1">
      <c r="B127" s="100"/>
      <c r="C127" s="206" t="s">
        <v>359</v>
      </c>
      <c r="D127" s="206" t="s">
        <v>178</v>
      </c>
      <c r="E127" s="207" t="s">
        <v>5487</v>
      </c>
      <c r="F127" s="208" t="s">
        <v>5488</v>
      </c>
      <c r="G127" s="209" t="s">
        <v>269</v>
      </c>
      <c r="H127" s="210">
        <v>6</v>
      </c>
      <c r="I127" s="4"/>
      <c r="J127" s="211">
        <f t="shared" si="0"/>
        <v>0</v>
      </c>
      <c r="K127" s="208" t="s">
        <v>3</v>
      </c>
      <c r="L127" s="100"/>
      <c r="M127" s="212" t="s">
        <v>3</v>
      </c>
      <c r="N127" s="163" t="s">
        <v>42</v>
      </c>
      <c r="P127" s="164">
        <f t="shared" si="1"/>
        <v>0</v>
      </c>
      <c r="Q127" s="164">
        <v>0</v>
      </c>
      <c r="R127" s="164">
        <f t="shared" si="2"/>
        <v>0</v>
      </c>
      <c r="S127" s="164">
        <v>0</v>
      </c>
      <c r="T127" s="165">
        <f t="shared" si="3"/>
        <v>0</v>
      </c>
      <c r="AR127" s="166" t="s">
        <v>183</v>
      </c>
      <c r="AT127" s="166" t="s">
        <v>178</v>
      </c>
      <c r="AU127" s="166" t="s">
        <v>79</v>
      </c>
      <c r="AY127" s="92" t="s">
        <v>176</v>
      </c>
      <c r="BE127" s="167">
        <f t="shared" si="4"/>
        <v>0</v>
      </c>
      <c r="BF127" s="167">
        <f t="shared" si="5"/>
        <v>0</v>
      </c>
      <c r="BG127" s="167">
        <f t="shared" si="6"/>
        <v>0</v>
      </c>
      <c r="BH127" s="167">
        <f t="shared" si="7"/>
        <v>0</v>
      </c>
      <c r="BI127" s="167">
        <f t="shared" si="8"/>
        <v>0</v>
      </c>
      <c r="BJ127" s="92" t="s">
        <v>15</v>
      </c>
      <c r="BK127" s="167">
        <f t="shared" si="9"/>
        <v>0</v>
      </c>
      <c r="BL127" s="92" t="s">
        <v>183</v>
      </c>
      <c r="BM127" s="166" t="s">
        <v>566</v>
      </c>
    </row>
    <row r="128" spans="2:65" s="99" customFormat="1" ht="24.2" customHeight="1">
      <c r="B128" s="100"/>
      <c r="C128" s="206" t="s">
        <v>365</v>
      </c>
      <c r="D128" s="206" t="s">
        <v>178</v>
      </c>
      <c r="E128" s="207" t="s">
        <v>5489</v>
      </c>
      <c r="F128" s="208" t="s">
        <v>5490</v>
      </c>
      <c r="G128" s="209" t="s">
        <v>2707</v>
      </c>
      <c r="H128" s="210">
        <v>6</v>
      </c>
      <c r="I128" s="4"/>
      <c r="J128" s="211">
        <f t="shared" si="0"/>
        <v>0</v>
      </c>
      <c r="K128" s="208" t="s">
        <v>3</v>
      </c>
      <c r="L128" s="100"/>
      <c r="M128" s="212" t="s">
        <v>3</v>
      </c>
      <c r="N128" s="163" t="s">
        <v>42</v>
      </c>
      <c r="P128" s="164">
        <f t="shared" si="1"/>
        <v>0</v>
      </c>
      <c r="Q128" s="164">
        <v>0</v>
      </c>
      <c r="R128" s="164">
        <f t="shared" si="2"/>
        <v>0</v>
      </c>
      <c r="S128" s="164">
        <v>0</v>
      </c>
      <c r="T128" s="165">
        <f t="shared" si="3"/>
        <v>0</v>
      </c>
      <c r="AR128" s="166" t="s">
        <v>183</v>
      </c>
      <c r="AT128" s="166" t="s">
        <v>178</v>
      </c>
      <c r="AU128" s="166" t="s">
        <v>79</v>
      </c>
      <c r="AY128" s="92" t="s">
        <v>176</v>
      </c>
      <c r="BE128" s="167">
        <f t="shared" si="4"/>
        <v>0</v>
      </c>
      <c r="BF128" s="167">
        <f t="shared" si="5"/>
        <v>0</v>
      </c>
      <c r="BG128" s="167">
        <f t="shared" si="6"/>
        <v>0</v>
      </c>
      <c r="BH128" s="167">
        <f t="shared" si="7"/>
        <v>0</v>
      </c>
      <c r="BI128" s="167">
        <f t="shared" si="8"/>
        <v>0</v>
      </c>
      <c r="BJ128" s="92" t="s">
        <v>15</v>
      </c>
      <c r="BK128" s="167">
        <f t="shared" si="9"/>
        <v>0</v>
      </c>
      <c r="BL128" s="92" t="s">
        <v>183</v>
      </c>
      <c r="BM128" s="166" t="s">
        <v>588</v>
      </c>
    </row>
    <row r="129" spans="2:65" s="99" customFormat="1" ht="33" customHeight="1">
      <c r="B129" s="100"/>
      <c r="C129" s="206" t="s">
        <v>370</v>
      </c>
      <c r="D129" s="206" t="s">
        <v>178</v>
      </c>
      <c r="E129" s="207" t="s">
        <v>5491</v>
      </c>
      <c r="F129" s="208" t="s">
        <v>5492</v>
      </c>
      <c r="G129" s="209" t="s">
        <v>2707</v>
      </c>
      <c r="H129" s="210">
        <v>1</v>
      </c>
      <c r="I129" s="4"/>
      <c r="J129" s="211">
        <f t="shared" si="0"/>
        <v>0</v>
      </c>
      <c r="K129" s="208" t="s">
        <v>3</v>
      </c>
      <c r="L129" s="100"/>
      <c r="M129" s="212" t="s">
        <v>3</v>
      </c>
      <c r="N129" s="163" t="s">
        <v>42</v>
      </c>
      <c r="P129" s="164">
        <f t="shared" si="1"/>
        <v>0</v>
      </c>
      <c r="Q129" s="164">
        <v>0</v>
      </c>
      <c r="R129" s="164">
        <f t="shared" si="2"/>
        <v>0</v>
      </c>
      <c r="S129" s="164">
        <v>0</v>
      </c>
      <c r="T129" s="165">
        <f t="shared" si="3"/>
        <v>0</v>
      </c>
      <c r="AR129" s="166" t="s">
        <v>183</v>
      </c>
      <c r="AT129" s="166" t="s">
        <v>178</v>
      </c>
      <c r="AU129" s="166" t="s">
        <v>79</v>
      </c>
      <c r="AY129" s="92" t="s">
        <v>176</v>
      </c>
      <c r="BE129" s="167">
        <f t="shared" si="4"/>
        <v>0</v>
      </c>
      <c r="BF129" s="167">
        <f t="shared" si="5"/>
        <v>0</v>
      </c>
      <c r="BG129" s="167">
        <f t="shared" si="6"/>
        <v>0</v>
      </c>
      <c r="BH129" s="167">
        <f t="shared" si="7"/>
        <v>0</v>
      </c>
      <c r="BI129" s="167">
        <f t="shared" si="8"/>
        <v>0</v>
      </c>
      <c r="BJ129" s="92" t="s">
        <v>15</v>
      </c>
      <c r="BK129" s="167">
        <f t="shared" si="9"/>
        <v>0</v>
      </c>
      <c r="BL129" s="92" t="s">
        <v>183</v>
      </c>
      <c r="BM129" s="166" t="s">
        <v>602</v>
      </c>
    </row>
    <row r="130" spans="2:65" s="99" customFormat="1" ht="44.25" customHeight="1">
      <c r="B130" s="100"/>
      <c r="C130" s="206" t="s">
        <v>376</v>
      </c>
      <c r="D130" s="206" t="s">
        <v>178</v>
      </c>
      <c r="E130" s="207" t="s">
        <v>5451</v>
      </c>
      <c r="F130" s="208" t="s">
        <v>5452</v>
      </c>
      <c r="G130" s="209" t="s">
        <v>2707</v>
      </c>
      <c r="H130" s="210">
        <v>1</v>
      </c>
      <c r="I130" s="4"/>
      <c r="J130" s="211">
        <f t="shared" si="0"/>
        <v>0</v>
      </c>
      <c r="K130" s="208" t="s">
        <v>3</v>
      </c>
      <c r="L130" s="100"/>
      <c r="M130" s="212" t="s">
        <v>3</v>
      </c>
      <c r="N130" s="163" t="s">
        <v>42</v>
      </c>
      <c r="P130" s="164">
        <f t="shared" si="1"/>
        <v>0</v>
      </c>
      <c r="Q130" s="164">
        <v>0</v>
      </c>
      <c r="R130" s="164">
        <f t="shared" si="2"/>
        <v>0</v>
      </c>
      <c r="S130" s="164">
        <v>0</v>
      </c>
      <c r="T130" s="165">
        <f t="shared" si="3"/>
        <v>0</v>
      </c>
      <c r="AR130" s="166" t="s">
        <v>183</v>
      </c>
      <c r="AT130" s="166" t="s">
        <v>178</v>
      </c>
      <c r="AU130" s="166" t="s">
        <v>79</v>
      </c>
      <c r="AY130" s="92" t="s">
        <v>176</v>
      </c>
      <c r="BE130" s="167">
        <f t="shared" si="4"/>
        <v>0</v>
      </c>
      <c r="BF130" s="167">
        <f t="shared" si="5"/>
        <v>0</v>
      </c>
      <c r="BG130" s="167">
        <f t="shared" si="6"/>
        <v>0</v>
      </c>
      <c r="BH130" s="167">
        <f t="shared" si="7"/>
        <v>0</v>
      </c>
      <c r="BI130" s="167">
        <f t="shared" si="8"/>
        <v>0</v>
      </c>
      <c r="BJ130" s="92" t="s">
        <v>15</v>
      </c>
      <c r="BK130" s="167">
        <f t="shared" si="9"/>
        <v>0</v>
      </c>
      <c r="BL130" s="92" t="s">
        <v>183</v>
      </c>
      <c r="BM130" s="166" t="s">
        <v>621</v>
      </c>
    </row>
    <row r="131" spans="2:65" s="99" customFormat="1" ht="21.75" customHeight="1">
      <c r="B131" s="100"/>
      <c r="C131" s="206" t="s">
        <v>382</v>
      </c>
      <c r="D131" s="206" t="s">
        <v>178</v>
      </c>
      <c r="E131" s="207" t="s">
        <v>5493</v>
      </c>
      <c r="F131" s="208" t="s">
        <v>5494</v>
      </c>
      <c r="G131" s="209" t="s">
        <v>2707</v>
      </c>
      <c r="H131" s="210">
        <v>1</v>
      </c>
      <c r="I131" s="4"/>
      <c r="J131" s="211">
        <f t="shared" si="0"/>
        <v>0</v>
      </c>
      <c r="K131" s="208" t="s">
        <v>3</v>
      </c>
      <c r="L131" s="100"/>
      <c r="M131" s="212" t="s">
        <v>3</v>
      </c>
      <c r="N131" s="163" t="s">
        <v>42</v>
      </c>
      <c r="P131" s="164">
        <f t="shared" si="1"/>
        <v>0</v>
      </c>
      <c r="Q131" s="164">
        <v>0</v>
      </c>
      <c r="R131" s="164">
        <f t="shared" si="2"/>
        <v>0</v>
      </c>
      <c r="S131" s="164">
        <v>0</v>
      </c>
      <c r="T131" s="165">
        <f t="shared" si="3"/>
        <v>0</v>
      </c>
      <c r="AR131" s="166" t="s">
        <v>183</v>
      </c>
      <c r="AT131" s="166" t="s">
        <v>178</v>
      </c>
      <c r="AU131" s="166" t="s">
        <v>79</v>
      </c>
      <c r="AY131" s="92" t="s">
        <v>176</v>
      </c>
      <c r="BE131" s="167">
        <f t="shared" si="4"/>
        <v>0</v>
      </c>
      <c r="BF131" s="167">
        <f t="shared" si="5"/>
        <v>0</v>
      </c>
      <c r="BG131" s="167">
        <f t="shared" si="6"/>
        <v>0</v>
      </c>
      <c r="BH131" s="167">
        <f t="shared" si="7"/>
        <v>0</v>
      </c>
      <c r="BI131" s="167">
        <f t="shared" si="8"/>
        <v>0</v>
      </c>
      <c r="BJ131" s="92" t="s">
        <v>15</v>
      </c>
      <c r="BK131" s="167">
        <f t="shared" si="9"/>
        <v>0</v>
      </c>
      <c r="BL131" s="92" t="s">
        <v>183</v>
      </c>
      <c r="BM131" s="166" t="s">
        <v>632</v>
      </c>
    </row>
    <row r="132" spans="2:63" s="151" customFormat="1" ht="22.9" customHeight="1">
      <c r="B132" s="152"/>
      <c r="D132" s="153" t="s">
        <v>70</v>
      </c>
      <c r="E132" s="161" t="s">
        <v>195</v>
      </c>
      <c r="F132" s="161" t="s">
        <v>439</v>
      </c>
      <c r="I132" s="3"/>
      <c r="J132" s="162">
        <f>BK132</f>
        <v>0</v>
      </c>
      <c r="L132" s="152"/>
      <c r="M132" s="156"/>
      <c r="P132" s="157">
        <f>SUM(P133:P135)</f>
        <v>0</v>
      </c>
      <c r="R132" s="157">
        <f>SUM(R133:R135)</f>
        <v>0</v>
      </c>
      <c r="T132" s="158">
        <f>SUM(T133:T135)</f>
        <v>0</v>
      </c>
      <c r="AR132" s="153" t="s">
        <v>15</v>
      </c>
      <c r="AT132" s="159" t="s">
        <v>70</v>
      </c>
      <c r="AU132" s="159" t="s">
        <v>15</v>
      </c>
      <c r="AY132" s="153" t="s">
        <v>176</v>
      </c>
      <c r="BK132" s="160">
        <f>SUM(BK133:BK135)</f>
        <v>0</v>
      </c>
    </row>
    <row r="133" spans="2:65" s="99" customFormat="1" ht="66.75" customHeight="1">
      <c r="B133" s="100"/>
      <c r="C133" s="206" t="s">
        <v>390</v>
      </c>
      <c r="D133" s="206" t="s">
        <v>178</v>
      </c>
      <c r="E133" s="207" t="s">
        <v>5495</v>
      </c>
      <c r="F133" s="208" t="s">
        <v>5496</v>
      </c>
      <c r="G133" s="209" t="s">
        <v>2707</v>
      </c>
      <c r="H133" s="210">
        <v>2</v>
      </c>
      <c r="I133" s="4"/>
      <c r="J133" s="211">
        <f>ROUND(I133*H133,2)</f>
        <v>0</v>
      </c>
      <c r="K133" s="208" t="s">
        <v>3</v>
      </c>
      <c r="L133" s="100"/>
      <c r="M133" s="212" t="s">
        <v>3</v>
      </c>
      <c r="N133" s="163" t="s">
        <v>42</v>
      </c>
      <c r="P133" s="164">
        <f>O133*H133</f>
        <v>0</v>
      </c>
      <c r="Q133" s="164">
        <v>0</v>
      </c>
      <c r="R133" s="164">
        <f>Q133*H133</f>
        <v>0</v>
      </c>
      <c r="S133" s="164">
        <v>0</v>
      </c>
      <c r="T133" s="165">
        <f>S133*H133</f>
        <v>0</v>
      </c>
      <c r="AR133" s="166" t="s">
        <v>183</v>
      </c>
      <c r="AT133" s="166" t="s">
        <v>178</v>
      </c>
      <c r="AU133" s="166" t="s">
        <v>79</v>
      </c>
      <c r="AY133" s="92" t="s">
        <v>176</v>
      </c>
      <c r="BE133" s="167">
        <f>IF(N133="základní",J133,0)</f>
        <v>0</v>
      </c>
      <c r="BF133" s="167">
        <f>IF(N133="snížená",J133,0)</f>
        <v>0</v>
      </c>
      <c r="BG133" s="167">
        <f>IF(N133="zákl. přenesená",J133,0)</f>
        <v>0</v>
      </c>
      <c r="BH133" s="167">
        <f>IF(N133="sníž. přenesená",J133,0)</f>
        <v>0</v>
      </c>
      <c r="BI133" s="167">
        <f>IF(N133="nulová",J133,0)</f>
        <v>0</v>
      </c>
      <c r="BJ133" s="92" t="s">
        <v>15</v>
      </c>
      <c r="BK133" s="167">
        <f>ROUND(I133*H133,2)</f>
        <v>0</v>
      </c>
      <c r="BL133" s="92" t="s">
        <v>183</v>
      </c>
      <c r="BM133" s="166" t="s">
        <v>644</v>
      </c>
    </row>
    <row r="134" spans="2:65" s="99" customFormat="1" ht="21.75" customHeight="1">
      <c r="B134" s="100"/>
      <c r="C134" s="206" t="s">
        <v>398</v>
      </c>
      <c r="D134" s="206" t="s">
        <v>178</v>
      </c>
      <c r="E134" s="207" t="s">
        <v>5493</v>
      </c>
      <c r="F134" s="208" t="s">
        <v>5494</v>
      </c>
      <c r="G134" s="209" t="s">
        <v>2707</v>
      </c>
      <c r="H134" s="210">
        <v>2</v>
      </c>
      <c r="I134" s="4"/>
      <c r="J134" s="211">
        <f>ROUND(I134*H134,2)</f>
        <v>0</v>
      </c>
      <c r="K134" s="208" t="s">
        <v>3</v>
      </c>
      <c r="L134" s="100"/>
      <c r="M134" s="212" t="s">
        <v>3</v>
      </c>
      <c r="N134" s="163" t="s">
        <v>42</v>
      </c>
      <c r="P134" s="164">
        <f>O134*H134</f>
        <v>0</v>
      </c>
      <c r="Q134" s="164">
        <v>0</v>
      </c>
      <c r="R134" s="164">
        <f>Q134*H134</f>
        <v>0</v>
      </c>
      <c r="S134" s="164">
        <v>0</v>
      </c>
      <c r="T134" s="165">
        <f>S134*H134</f>
        <v>0</v>
      </c>
      <c r="AR134" s="166" t="s">
        <v>183</v>
      </c>
      <c r="AT134" s="166" t="s">
        <v>178</v>
      </c>
      <c r="AU134" s="166" t="s">
        <v>79</v>
      </c>
      <c r="AY134" s="92" t="s">
        <v>176</v>
      </c>
      <c r="BE134" s="167">
        <f>IF(N134="základní",J134,0)</f>
        <v>0</v>
      </c>
      <c r="BF134" s="167">
        <f>IF(N134="snížená",J134,0)</f>
        <v>0</v>
      </c>
      <c r="BG134" s="167">
        <f>IF(N134="zákl. přenesená",J134,0)</f>
        <v>0</v>
      </c>
      <c r="BH134" s="167">
        <f>IF(N134="sníž. přenesená",J134,0)</f>
        <v>0</v>
      </c>
      <c r="BI134" s="167">
        <f>IF(N134="nulová",J134,0)</f>
        <v>0</v>
      </c>
      <c r="BJ134" s="92" t="s">
        <v>15</v>
      </c>
      <c r="BK134" s="167">
        <f>ROUND(I134*H134,2)</f>
        <v>0</v>
      </c>
      <c r="BL134" s="92" t="s">
        <v>183</v>
      </c>
      <c r="BM134" s="166" t="s">
        <v>655</v>
      </c>
    </row>
    <row r="135" spans="2:65" s="99" customFormat="1" ht="24.2" customHeight="1">
      <c r="B135" s="100"/>
      <c r="C135" s="206" t="s">
        <v>421</v>
      </c>
      <c r="D135" s="206" t="s">
        <v>178</v>
      </c>
      <c r="E135" s="207" t="s">
        <v>5477</v>
      </c>
      <c r="F135" s="208" t="s">
        <v>5478</v>
      </c>
      <c r="G135" s="209" t="s">
        <v>2707</v>
      </c>
      <c r="H135" s="210">
        <v>2</v>
      </c>
      <c r="I135" s="4"/>
      <c r="J135" s="211">
        <f>ROUND(I135*H135,2)</f>
        <v>0</v>
      </c>
      <c r="K135" s="208" t="s">
        <v>3</v>
      </c>
      <c r="L135" s="100"/>
      <c r="M135" s="212" t="s">
        <v>3</v>
      </c>
      <c r="N135" s="163" t="s">
        <v>42</v>
      </c>
      <c r="P135" s="164">
        <f>O135*H135</f>
        <v>0</v>
      </c>
      <c r="Q135" s="164">
        <v>0</v>
      </c>
      <c r="R135" s="164">
        <f>Q135*H135</f>
        <v>0</v>
      </c>
      <c r="S135" s="164">
        <v>0</v>
      </c>
      <c r="T135" s="165">
        <f>S135*H135</f>
        <v>0</v>
      </c>
      <c r="AR135" s="166" t="s">
        <v>183</v>
      </c>
      <c r="AT135" s="166" t="s">
        <v>178</v>
      </c>
      <c r="AU135" s="166" t="s">
        <v>79</v>
      </c>
      <c r="AY135" s="92" t="s">
        <v>176</v>
      </c>
      <c r="BE135" s="167">
        <f>IF(N135="základní",J135,0)</f>
        <v>0</v>
      </c>
      <c r="BF135" s="167">
        <f>IF(N135="snížená",J135,0)</f>
        <v>0</v>
      </c>
      <c r="BG135" s="167">
        <f>IF(N135="zákl. přenesená",J135,0)</f>
        <v>0</v>
      </c>
      <c r="BH135" s="167">
        <f>IF(N135="sníž. přenesená",J135,0)</f>
        <v>0</v>
      </c>
      <c r="BI135" s="167">
        <f>IF(N135="nulová",J135,0)</f>
        <v>0</v>
      </c>
      <c r="BJ135" s="92" t="s">
        <v>15</v>
      </c>
      <c r="BK135" s="167">
        <f>ROUND(I135*H135,2)</f>
        <v>0</v>
      </c>
      <c r="BL135" s="92" t="s">
        <v>183</v>
      </c>
      <c r="BM135" s="166" t="s">
        <v>675</v>
      </c>
    </row>
    <row r="136" spans="2:63" s="151" customFormat="1" ht="22.9" customHeight="1">
      <c r="B136" s="152"/>
      <c r="D136" s="153" t="s">
        <v>70</v>
      </c>
      <c r="E136" s="161" t="s">
        <v>183</v>
      </c>
      <c r="F136" s="161" t="s">
        <v>5497</v>
      </c>
      <c r="I136" s="3"/>
      <c r="J136" s="162">
        <f>BK136</f>
        <v>0</v>
      </c>
      <c r="L136" s="152"/>
      <c r="M136" s="156"/>
      <c r="P136" s="157">
        <f>SUM(P137:P155)</f>
        <v>0</v>
      </c>
      <c r="R136" s="157">
        <f>SUM(R137:R155)</f>
        <v>0</v>
      </c>
      <c r="T136" s="158">
        <f>SUM(T137:T155)</f>
        <v>0</v>
      </c>
      <c r="AR136" s="153" t="s">
        <v>15</v>
      </c>
      <c r="AT136" s="159" t="s">
        <v>70</v>
      </c>
      <c r="AU136" s="159" t="s">
        <v>15</v>
      </c>
      <c r="AY136" s="153" t="s">
        <v>176</v>
      </c>
      <c r="BK136" s="160">
        <f>SUM(BK137:BK155)</f>
        <v>0</v>
      </c>
    </row>
    <row r="137" spans="2:65" s="99" customFormat="1" ht="37.9" customHeight="1">
      <c r="B137" s="100"/>
      <c r="C137" s="206" t="s">
        <v>429</v>
      </c>
      <c r="D137" s="206" t="s">
        <v>178</v>
      </c>
      <c r="E137" s="207" t="s">
        <v>5437</v>
      </c>
      <c r="F137" s="208" t="s">
        <v>5438</v>
      </c>
      <c r="G137" s="209" t="s">
        <v>2707</v>
      </c>
      <c r="H137" s="210">
        <v>2</v>
      </c>
      <c r="I137" s="4"/>
      <c r="J137" s="211">
        <f aca="true" t="shared" si="10" ref="J137:J155">ROUND(I137*H137,2)</f>
        <v>0</v>
      </c>
      <c r="K137" s="208" t="s">
        <v>3</v>
      </c>
      <c r="L137" s="100"/>
      <c r="M137" s="212" t="s">
        <v>3</v>
      </c>
      <c r="N137" s="163" t="s">
        <v>42</v>
      </c>
      <c r="P137" s="164">
        <f aca="true" t="shared" si="11" ref="P137:P155">O137*H137</f>
        <v>0</v>
      </c>
      <c r="Q137" s="164">
        <v>0</v>
      </c>
      <c r="R137" s="164">
        <f aca="true" t="shared" si="12" ref="R137:R155">Q137*H137</f>
        <v>0</v>
      </c>
      <c r="S137" s="164">
        <v>0</v>
      </c>
      <c r="T137" s="165">
        <f aca="true" t="shared" si="13" ref="T137:T155">S137*H137</f>
        <v>0</v>
      </c>
      <c r="AR137" s="166" t="s">
        <v>183</v>
      </c>
      <c r="AT137" s="166" t="s">
        <v>178</v>
      </c>
      <c r="AU137" s="166" t="s">
        <v>79</v>
      </c>
      <c r="AY137" s="92" t="s">
        <v>176</v>
      </c>
      <c r="BE137" s="167">
        <f aca="true" t="shared" si="14" ref="BE137:BE155">IF(N137="základní",J137,0)</f>
        <v>0</v>
      </c>
      <c r="BF137" s="167">
        <f aca="true" t="shared" si="15" ref="BF137:BF155">IF(N137="snížená",J137,0)</f>
        <v>0</v>
      </c>
      <c r="BG137" s="167">
        <f aca="true" t="shared" si="16" ref="BG137:BG155">IF(N137="zákl. přenesená",J137,0)</f>
        <v>0</v>
      </c>
      <c r="BH137" s="167">
        <f aca="true" t="shared" si="17" ref="BH137:BH155">IF(N137="sníž. přenesená",J137,0)</f>
        <v>0</v>
      </c>
      <c r="BI137" s="167">
        <f aca="true" t="shared" si="18" ref="BI137:BI155">IF(N137="nulová",J137,0)</f>
        <v>0</v>
      </c>
      <c r="BJ137" s="92" t="s">
        <v>15</v>
      </c>
      <c r="BK137" s="167">
        <f aca="true" t="shared" si="19" ref="BK137:BK155">ROUND(I137*H137,2)</f>
        <v>0</v>
      </c>
      <c r="BL137" s="92" t="s">
        <v>183</v>
      </c>
      <c r="BM137" s="166" t="s">
        <v>688</v>
      </c>
    </row>
    <row r="138" spans="2:65" s="99" customFormat="1" ht="24.2" customHeight="1">
      <c r="B138" s="100"/>
      <c r="C138" s="206" t="s">
        <v>434</v>
      </c>
      <c r="D138" s="206" t="s">
        <v>178</v>
      </c>
      <c r="E138" s="207" t="s">
        <v>5441</v>
      </c>
      <c r="F138" s="208" t="s">
        <v>5442</v>
      </c>
      <c r="G138" s="209" t="s">
        <v>2707</v>
      </c>
      <c r="H138" s="210">
        <v>2</v>
      </c>
      <c r="I138" s="4"/>
      <c r="J138" s="211">
        <f t="shared" si="10"/>
        <v>0</v>
      </c>
      <c r="K138" s="208" t="s">
        <v>3</v>
      </c>
      <c r="L138" s="100"/>
      <c r="M138" s="212" t="s">
        <v>3</v>
      </c>
      <c r="N138" s="163" t="s">
        <v>42</v>
      </c>
      <c r="P138" s="164">
        <f t="shared" si="11"/>
        <v>0</v>
      </c>
      <c r="Q138" s="164">
        <v>0</v>
      </c>
      <c r="R138" s="164">
        <f t="shared" si="12"/>
        <v>0</v>
      </c>
      <c r="S138" s="164">
        <v>0</v>
      </c>
      <c r="T138" s="165">
        <f t="shared" si="13"/>
        <v>0</v>
      </c>
      <c r="AR138" s="166" t="s">
        <v>183</v>
      </c>
      <c r="AT138" s="166" t="s">
        <v>178</v>
      </c>
      <c r="AU138" s="166" t="s">
        <v>79</v>
      </c>
      <c r="AY138" s="92" t="s">
        <v>176</v>
      </c>
      <c r="BE138" s="167">
        <f t="shared" si="14"/>
        <v>0</v>
      </c>
      <c r="BF138" s="167">
        <f t="shared" si="15"/>
        <v>0</v>
      </c>
      <c r="BG138" s="167">
        <f t="shared" si="16"/>
        <v>0</v>
      </c>
      <c r="BH138" s="167">
        <f t="shared" si="17"/>
        <v>0</v>
      </c>
      <c r="BI138" s="167">
        <f t="shared" si="18"/>
        <v>0</v>
      </c>
      <c r="BJ138" s="92" t="s">
        <v>15</v>
      </c>
      <c r="BK138" s="167">
        <f t="shared" si="19"/>
        <v>0</v>
      </c>
      <c r="BL138" s="92" t="s">
        <v>183</v>
      </c>
      <c r="BM138" s="166" t="s">
        <v>702</v>
      </c>
    </row>
    <row r="139" spans="2:65" s="99" customFormat="1" ht="44.25" customHeight="1">
      <c r="B139" s="100"/>
      <c r="C139" s="206" t="s">
        <v>440</v>
      </c>
      <c r="D139" s="206" t="s">
        <v>178</v>
      </c>
      <c r="E139" s="207" t="s">
        <v>5498</v>
      </c>
      <c r="F139" s="208" t="s">
        <v>5499</v>
      </c>
      <c r="G139" s="209" t="s">
        <v>2707</v>
      </c>
      <c r="H139" s="210">
        <v>1</v>
      </c>
      <c r="I139" s="4"/>
      <c r="J139" s="211">
        <f t="shared" si="10"/>
        <v>0</v>
      </c>
      <c r="K139" s="208" t="s">
        <v>3</v>
      </c>
      <c r="L139" s="100"/>
      <c r="M139" s="212" t="s">
        <v>3</v>
      </c>
      <c r="N139" s="163" t="s">
        <v>42</v>
      </c>
      <c r="P139" s="164">
        <f t="shared" si="11"/>
        <v>0</v>
      </c>
      <c r="Q139" s="164">
        <v>0</v>
      </c>
      <c r="R139" s="164">
        <f t="shared" si="12"/>
        <v>0</v>
      </c>
      <c r="S139" s="164">
        <v>0</v>
      </c>
      <c r="T139" s="165">
        <f t="shared" si="13"/>
        <v>0</v>
      </c>
      <c r="AR139" s="166" t="s">
        <v>183</v>
      </c>
      <c r="AT139" s="166" t="s">
        <v>178</v>
      </c>
      <c r="AU139" s="166" t="s">
        <v>79</v>
      </c>
      <c r="AY139" s="92" t="s">
        <v>176</v>
      </c>
      <c r="BE139" s="167">
        <f t="shared" si="14"/>
        <v>0</v>
      </c>
      <c r="BF139" s="167">
        <f t="shared" si="15"/>
        <v>0</v>
      </c>
      <c r="BG139" s="167">
        <f t="shared" si="16"/>
        <v>0</v>
      </c>
      <c r="BH139" s="167">
        <f t="shared" si="17"/>
        <v>0</v>
      </c>
      <c r="BI139" s="167">
        <f t="shared" si="18"/>
        <v>0</v>
      </c>
      <c r="BJ139" s="92" t="s">
        <v>15</v>
      </c>
      <c r="BK139" s="167">
        <f t="shared" si="19"/>
        <v>0</v>
      </c>
      <c r="BL139" s="92" t="s">
        <v>183</v>
      </c>
      <c r="BM139" s="166" t="s">
        <v>731</v>
      </c>
    </row>
    <row r="140" spans="2:65" s="99" customFormat="1" ht="37.9" customHeight="1">
      <c r="B140" s="100"/>
      <c r="C140" s="206" t="s">
        <v>448</v>
      </c>
      <c r="D140" s="206" t="s">
        <v>178</v>
      </c>
      <c r="E140" s="207" t="s">
        <v>5500</v>
      </c>
      <c r="F140" s="208" t="s">
        <v>5501</v>
      </c>
      <c r="G140" s="209" t="s">
        <v>2707</v>
      </c>
      <c r="H140" s="210">
        <v>2</v>
      </c>
      <c r="I140" s="4"/>
      <c r="J140" s="211">
        <f t="shared" si="10"/>
        <v>0</v>
      </c>
      <c r="K140" s="208" t="s">
        <v>3</v>
      </c>
      <c r="L140" s="100"/>
      <c r="M140" s="212" t="s">
        <v>3</v>
      </c>
      <c r="N140" s="163" t="s">
        <v>42</v>
      </c>
      <c r="P140" s="164">
        <f t="shared" si="11"/>
        <v>0</v>
      </c>
      <c r="Q140" s="164">
        <v>0</v>
      </c>
      <c r="R140" s="164">
        <f t="shared" si="12"/>
        <v>0</v>
      </c>
      <c r="S140" s="164">
        <v>0</v>
      </c>
      <c r="T140" s="165">
        <f t="shared" si="13"/>
        <v>0</v>
      </c>
      <c r="AR140" s="166" t="s">
        <v>183</v>
      </c>
      <c r="AT140" s="166" t="s">
        <v>178</v>
      </c>
      <c r="AU140" s="166" t="s">
        <v>79</v>
      </c>
      <c r="AY140" s="92" t="s">
        <v>176</v>
      </c>
      <c r="BE140" s="167">
        <f t="shared" si="14"/>
        <v>0</v>
      </c>
      <c r="BF140" s="167">
        <f t="shared" si="15"/>
        <v>0</v>
      </c>
      <c r="BG140" s="167">
        <f t="shared" si="16"/>
        <v>0</v>
      </c>
      <c r="BH140" s="167">
        <f t="shared" si="17"/>
        <v>0</v>
      </c>
      <c r="BI140" s="167">
        <f t="shared" si="18"/>
        <v>0</v>
      </c>
      <c r="BJ140" s="92" t="s">
        <v>15</v>
      </c>
      <c r="BK140" s="167">
        <f t="shared" si="19"/>
        <v>0</v>
      </c>
      <c r="BL140" s="92" t="s">
        <v>183</v>
      </c>
      <c r="BM140" s="166" t="s">
        <v>748</v>
      </c>
    </row>
    <row r="141" spans="2:65" s="99" customFormat="1" ht="24.2" customHeight="1">
      <c r="B141" s="100"/>
      <c r="C141" s="206" t="s">
        <v>460</v>
      </c>
      <c r="D141" s="206" t="s">
        <v>178</v>
      </c>
      <c r="E141" s="207" t="s">
        <v>5502</v>
      </c>
      <c r="F141" s="208" t="s">
        <v>5503</v>
      </c>
      <c r="G141" s="209" t="s">
        <v>2707</v>
      </c>
      <c r="H141" s="210">
        <v>2</v>
      </c>
      <c r="I141" s="4"/>
      <c r="J141" s="211">
        <f t="shared" si="10"/>
        <v>0</v>
      </c>
      <c r="K141" s="208" t="s">
        <v>3</v>
      </c>
      <c r="L141" s="100"/>
      <c r="M141" s="212" t="s">
        <v>3</v>
      </c>
      <c r="N141" s="163" t="s">
        <v>42</v>
      </c>
      <c r="P141" s="164">
        <f t="shared" si="11"/>
        <v>0</v>
      </c>
      <c r="Q141" s="164">
        <v>0</v>
      </c>
      <c r="R141" s="164">
        <f t="shared" si="12"/>
        <v>0</v>
      </c>
      <c r="S141" s="164">
        <v>0</v>
      </c>
      <c r="T141" s="165">
        <f t="shared" si="13"/>
        <v>0</v>
      </c>
      <c r="AR141" s="166" t="s">
        <v>183</v>
      </c>
      <c r="AT141" s="166" t="s">
        <v>178</v>
      </c>
      <c r="AU141" s="166" t="s">
        <v>79</v>
      </c>
      <c r="AY141" s="92" t="s">
        <v>176</v>
      </c>
      <c r="BE141" s="167">
        <f t="shared" si="14"/>
        <v>0</v>
      </c>
      <c r="BF141" s="167">
        <f t="shared" si="15"/>
        <v>0</v>
      </c>
      <c r="BG141" s="167">
        <f t="shared" si="16"/>
        <v>0</v>
      </c>
      <c r="BH141" s="167">
        <f t="shared" si="17"/>
        <v>0</v>
      </c>
      <c r="BI141" s="167">
        <f t="shared" si="18"/>
        <v>0</v>
      </c>
      <c r="BJ141" s="92" t="s">
        <v>15</v>
      </c>
      <c r="BK141" s="167">
        <f t="shared" si="19"/>
        <v>0</v>
      </c>
      <c r="BL141" s="92" t="s">
        <v>183</v>
      </c>
      <c r="BM141" s="166" t="s">
        <v>798</v>
      </c>
    </row>
    <row r="142" spans="2:65" s="99" customFormat="1" ht="24.2" customHeight="1">
      <c r="B142" s="100"/>
      <c r="C142" s="206" t="s">
        <v>467</v>
      </c>
      <c r="D142" s="206" t="s">
        <v>178</v>
      </c>
      <c r="E142" s="207" t="s">
        <v>5504</v>
      </c>
      <c r="F142" s="208" t="s">
        <v>5505</v>
      </c>
      <c r="G142" s="209" t="s">
        <v>2707</v>
      </c>
      <c r="H142" s="210">
        <v>2</v>
      </c>
      <c r="I142" s="4"/>
      <c r="J142" s="211">
        <f t="shared" si="10"/>
        <v>0</v>
      </c>
      <c r="K142" s="208" t="s">
        <v>3</v>
      </c>
      <c r="L142" s="100"/>
      <c r="M142" s="212" t="s">
        <v>3</v>
      </c>
      <c r="N142" s="163" t="s">
        <v>42</v>
      </c>
      <c r="P142" s="164">
        <f t="shared" si="11"/>
        <v>0</v>
      </c>
      <c r="Q142" s="164">
        <v>0</v>
      </c>
      <c r="R142" s="164">
        <f t="shared" si="12"/>
        <v>0</v>
      </c>
      <c r="S142" s="164">
        <v>0</v>
      </c>
      <c r="T142" s="165">
        <f t="shared" si="13"/>
        <v>0</v>
      </c>
      <c r="AR142" s="166" t="s">
        <v>183</v>
      </c>
      <c r="AT142" s="166" t="s">
        <v>178</v>
      </c>
      <c r="AU142" s="166" t="s">
        <v>79</v>
      </c>
      <c r="AY142" s="92" t="s">
        <v>176</v>
      </c>
      <c r="BE142" s="167">
        <f t="shared" si="14"/>
        <v>0</v>
      </c>
      <c r="BF142" s="167">
        <f t="shared" si="15"/>
        <v>0</v>
      </c>
      <c r="BG142" s="167">
        <f t="shared" si="16"/>
        <v>0</v>
      </c>
      <c r="BH142" s="167">
        <f t="shared" si="17"/>
        <v>0</v>
      </c>
      <c r="BI142" s="167">
        <f t="shared" si="18"/>
        <v>0</v>
      </c>
      <c r="BJ142" s="92" t="s">
        <v>15</v>
      </c>
      <c r="BK142" s="167">
        <f t="shared" si="19"/>
        <v>0</v>
      </c>
      <c r="BL142" s="92" t="s">
        <v>183</v>
      </c>
      <c r="BM142" s="166" t="s">
        <v>816</v>
      </c>
    </row>
    <row r="143" spans="2:65" s="99" customFormat="1" ht="16.5" customHeight="1">
      <c r="B143" s="100"/>
      <c r="C143" s="206" t="s">
        <v>474</v>
      </c>
      <c r="D143" s="206" t="s">
        <v>178</v>
      </c>
      <c r="E143" s="207" t="s">
        <v>5506</v>
      </c>
      <c r="F143" s="208" t="s">
        <v>5507</v>
      </c>
      <c r="G143" s="209" t="s">
        <v>2707</v>
      </c>
      <c r="H143" s="210">
        <v>2</v>
      </c>
      <c r="I143" s="4"/>
      <c r="J143" s="211">
        <f t="shared" si="10"/>
        <v>0</v>
      </c>
      <c r="K143" s="208" t="s">
        <v>3</v>
      </c>
      <c r="L143" s="100"/>
      <c r="M143" s="212" t="s">
        <v>3</v>
      </c>
      <c r="N143" s="163" t="s">
        <v>42</v>
      </c>
      <c r="P143" s="164">
        <f t="shared" si="11"/>
        <v>0</v>
      </c>
      <c r="Q143" s="164">
        <v>0</v>
      </c>
      <c r="R143" s="164">
        <f t="shared" si="12"/>
        <v>0</v>
      </c>
      <c r="S143" s="164">
        <v>0</v>
      </c>
      <c r="T143" s="165">
        <f t="shared" si="13"/>
        <v>0</v>
      </c>
      <c r="AR143" s="166" t="s">
        <v>183</v>
      </c>
      <c r="AT143" s="166" t="s">
        <v>178</v>
      </c>
      <c r="AU143" s="166" t="s">
        <v>79</v>
      </c>
      <c r="AY143" s="92" t="s">
        <v>176</v>
      </c>
      <c r="BE143" s="167">
        <f t="shared" si="14"/>
        <v>0</v>
      </c>
      <c r="BF143" s="167">
        <f t="shared" si="15"/>
        <v>0</v>
      </c>
      <c r="BG143" s="167">
        <f t="shared" si="16"/>
        <v>0</v>
      </c>
      <c r="BH143" s="167">
        <f t="shared" si="17"/>
        <v>0</v>
      </c>
      <c r="BI143" s="167">
        <f t="shared" si="18"/>
        <v>0</v>
      </c>
      <c r="BJ143" s="92" t="s">
        <v>15</v>
      </c>
      <c r="BK143" s="167">
        <f t="shared" si="19"/>
        <v>0</v>
      </c>
      <c r="BL143" s="92" t="s">
        <v>183</v>
      </c>
      <c r="BM143" s="166" t="s">
        <v>831</v>
      </c>
    </row>
    <row r="144" spans="2:65" s="99" customFormat="1" ht="24.2" customHeight="1">
      <c r="B144" s="100"/>
      <c r="C144" s="206" t="s">
        <v>484</v>
      </c>
      <c r="D144" s="206" t="s">
        <v>178</v>
      </c>
      <c r="E144" s="207" t="s">
        <v>5508</v>
      </c>
      <c r="F144" s="208" t="s">
        <v>5509</v>
      </c>
      <c r="G144" s="209" t="s">
        <v>2707</v>
      </c>
      <c r="H144" s="210">
        <v>1</v>
      </c>
      <c r="I144" s="4"/>
      <c r="J144" s="211">
        <f t="shared" si="10"/>
        <v>0</v>
      </c>
      <c r="K144" s="208" t="s">
        <v>3</v>
      </c>
      <c r="L144" s="100"/>
      <c r="M144" s="212" t="s">
        <v>3</v>
      </c>
      <c r="N144" s="163" t="s">
        <v>42</v>
      </c>
      <c r="P144" s="164">
        <f t="shared" si="11"/>
        <v>0</v>
      </c>
      <c r="Q144" s="164">
        <v>0</v>
      </c>
      <c r="R144" s="164">
        <f t="shared" si="12"/>
        <v>0</v>
      </c>
      <c r="S144" s="164">
        <v>0</v>
      </c>
      <c r="T144" s="165">
        <f t="shared" si="13"/>
        <v>0</v>
      </c>
      <c r="AR144" s="166" t="s">
        <v>183</v>
      </c>
      <c r="AT144" s="166" t="s">
        <v>178</v>
      </c>
      <c r="AU144" s="166" t="s">
        <v>79</v>
      </c>
      <c r="AY144" s="92" t="s">
        <v>176</v>
      </c>
      <c r="BE144" s="167">
        <f t="shared" si="14"/>
        <v>0</v>
      </c>
      <c r="BF144" s="167">
        <f t="shared" si="15"/>
        <v>0</v>
      </c>
      <c r="BG144" s="167">
        <f t="shared" si="16"/>
        <v>0</v>
      </c>
      <c r="BH144" s="167">
        <f t="shared" si="17"/>
        <v>0</v>
      </c>
      <c r="BI144" s="167">
        <f t="shared" si="18"/>
        <v>0</v>
      </c>
      <c r="BJ144" s="92" t="s">
        <v>15</v>
      </c>
      <c r="BK144" s="167">
        <f t="shared" si="19"/>
        <v>0</v>
      </c>
      <c r="BL144" s="92" t="s">
        <v>183</v>
      </c>
      <c r="BM144" s="166" t="s">
        <v>846</v>
      </c>
    </row>
    <row r="145" spans="2:65" s="99" customFormat="1" ht="24.2" customHeight="1">
      <c r="B145" s="100"/>
      <c r="C145" s="206" t="s">
        <v>490</v>
      </c>
      <c r="D145" s="206" t="s">
        <v>178</v>
      </c>
      <c r="E145" s="207" t="s">
        <v>5510</v>
      </c>
      <c r="F145" s="208" t="s">
        <v>5511</v>
      </c>
      <c r="G145" s="209" t="s">
        <v>2707</v>
      </c>
      <c r="H145" s="210">
        <v>1</v>
      </c>
      <c r="I145" s="4"/>
      <c r="J145" s="211">
        <f t="shared" si="10"/>
        <v>0</v>
      </c>
      <c r="K145" s="208" t="s">
        <v>3</v>
      </c>
      <c r="L145" s="100"/>
      <c r="M145" s="212" t="s">
        <v>3</v>
      </c>
      <c r="N145" s="163" t="s">
        <v>42</v>
      </c>
      <c r="P145" s="164">
        <f t="shared" si="11"/>
        <v>0</v>
      </c>
      <c r="Q145" s="164">
        <v>0</v>
      </c>
      <c r="R145" s="164">
        <f t="shared" si="12"/>
        <v>0</v>
      </c>
      <c r="S145" s="164">
        <v>0</v>
      </c>
      <c r="T145" s="165">
        <f t="shared" si="13"/>
        <v>0</v>
      </c>
      <c r="AR145" s="166" t="s">
        <v>183</v>
      </c>
      <c r="AT145" s="166" t="s">
        <v>178</v>
      </c>
      <c r="AU145" s="166" t="s">
        <v>79</v>
      </c>
      <c r="AY145" s="92" t="s">
        <v>176</v>
      </c>
      <c r="BE145" s="167">
        <f t="shared" si="14"/>
        <v>0</v>
      </c>
      <c r="BF145" s="167">
        <f t="shared" si="15"/>
        <v>0</v>
      </c>
      <c r="BG145" s="167">
        <f t="shared" si="16"/>
        <v>0</v>
      </c>
      <c r="BH145" s="167">
        <f t="shared" si="17"/>
        <v>0</v>
      </c>
      <c r="BI145" s="167">
        <f t="shared" si="18"/>
        <v>0</v>
      </c>
      <c r="BJ145" s="92" t="s">
        <v>15</v>
      </c>
      <c r="BK145" s="167">
        <f t="shared" si="19"/>
        <v>0</v>
      </c>
      <c r="BL145" s="92" t="s">
        <v>183</v>
      </c>
      <c r="BM145" s="166" t="s">
        <v>869</v>
      </c>
    </row>
    <row r="146" spans="2:65" s="99" customFormat="1" ht="37.9" customHeight="1">
      <c r="B146" s="100"/>
      <c r="C146" s="206" t="s">
        <v>495</v>
      </c>
      <c r="D146" s="206" t="s">
        <v>178</v>
      </c>
      <c r="E146" s="207" t="s">
        <v>5512</v>
      </c>
      <c r="F146" s="208" t="s">
        <v>5513</v>
      </c>
      <c r="G146" s="209" t="s">
        <v>2707</v>
      </c>
      <c r="H146" s="210">
        <v>1</v>
      </c>
      <c r="I146" s="4"/>
      <c r="J146" s="211">
        <f t="shared" si="10"/>
        <v>0</v>
      </c>
      <c r="K146" s="208" t="s">
        <v>3</v>
      </c>
      <c r="L146" s="100"/>
      <c r="M146" s="212" t="s">
        <v>3</v>
      </c>
      <c r="N146" s="163" t="s">
        <v>42</v>
      </c>
      <c r="P146" s="164">
        <f t="shared" si="11"/>
        <v>0</v>
      </c>
      <c r="Q146" s="164">
        <v>0</v>
      </c>
      <c r="R146" s="164">
        <f t="shared" si="12"/>
        <v>0</v>
      </c>
      <c r="S146" s="164">
        <v>0</v>
      </c>
      <c r="T146" s="165">
        <f t="shared" si="13"/>
        <v>0</v>
      </c>
      <c r="AR146" s="166" t="s">
        <v>183</v>
      </c>
      <c r="AT146" s="166" t="s">
        <v>178</v>
      </c>
      <c r="AU146" s="166" t="s">
        <v>79</v>
      </c>
      <c r="AY146" s="92" t="s">
        <v>176</v>
      </c>
      <c r="BE146" s="167">
        <f t="shared" si="14"/>
        <v>0</v>
      </c>
      <c r="BF146" s="167">
        <f t="shared" si="15"/>
        <v>0</v>
      </c>
      <c r="BG146" s="167">
        <f t="shared" si="16"/>
        <v>0</v>
      </c>
      <c r="BH146" s="167">
        <f t="shared" si="17"/>
        <v>0</v>
      </c>
      <c r="BI146" s="167">
        <f t="shared" si="18"/>
        <v>0</v>
      </c>
      <c r="BJ146" s="92" t="s">
        <v>15</v>
      </c>
      <c r="BK146" s="167">
        <f t="shared" si="19"/>
        <v>0</v>
      </c>
      <c r="BL146" s="92" t="s">
        <v>183</v>
      </c>
      <c r="BM146" s="166" t="s">
        <v>892</v>
      </c>
    </row>
    <row r="147" spans="2:65" s="99" customFormat="1" ht="24.2" customHeight="1">
      <c r="B147" s="100"/>
      <c r="C147" s="206" t="s">
        <v>501</v>
      </c>
      <c r="D147" s="206" t="s">
        <v>178</v>
      </c>
      <c r="E147" s="207" t="s">
        <v>5514</v>
      </c>
      <c r="F147" s="208" t="s">
        <v>5515</v>
      </c>
      <c r="G147" s="209" t="s">
        <v>2707</v>
      </c>
      <c r="H147" s="210">
        <v>1</v>
      </c>
      <c r="I147" s="4"/>
      <c r="J147" s="211">
        <f t="shared" si="10"/>
        <v>0</v>
      </c>
      <c r="K147" s="208" t="s">
        <v>3</v>
      </c>
      <c r="L147" s="100"/>
      <c r="M147" s="212" t="s">
        <v>3</v>
      </c>
      <c r="N147" s="163" t="s">
        <v>42</v>
      </c>
      <c r="P147" s="164">
        <f t="shared" si="11"/>
        <v>0</v>
      </c>
      <c r="Q147" s="164">
        <v>0</v>
      </c>
      <c r="R147" s="164">
        <f t="shared" si="12"/>
        <v>0</v>
      </c>
      <c r="S147" s="164">
        <v>0</v>
      </c>
      <c r="T147" s="165">
        <f t="shared" si="13"/>
        <v>0</v>
      </c>
      <c r="AR147" s="166" t="s">
        <v>183</v>
      </c>
      <c r="AT147" s="166" t="s">
        <v>178</v>
      </c>
      <c r="AU147" s="166" t="s">
        <v>79</v>
      </c>
      <c r="AY147" s="92" t="s">
        <v>176</v>
      </c>
      <c r="BE147" s="167">
        <f t="shared" si="14"/>
        <v>0</v>
      </c>
      <c r="BF147" s="167">
        <f t="shared" si="15"/>
        <v>0</v>
      </c>
      <c r="BG147" s="167">
        <f t="shared" si="16"/>
        <v>0</v>
      </c>
      <c r="BH147" s="167">
        <f t="shared" si="17"/>
        <v>0</v>
      </c>
      <c r="BI147" s="167">
        <f t="shared" si="18"/>
        <v>0</v>
      </c>
      <c r="BJ147" s="92" t="s">
        <v>15</v>
      </c>
      <c r="BK147" s="167">
        <f t="shared" si="19"/>
        <v>0</v>
      </c>
      <c r="BL147" s="92" t="s">
        <v>183</v>
      </c>
      <c r="BM147" s="166" t="s">
        <v>907</v>
      </c>
    </row>
    <row r="148" spans="2:65" s="99" customFormat="1" ht="24.2" customHeight="1">
      <c r="B148" s="100"/>
      <c r="C148" s="206" t="s">
        <v>507</v>
      </c>
      <c r="D148" s="206" t="s">
        <v>178</v>
      </c>
      <c r="E148" s="207" t="s">
        <v>5510</v>
      </c>
      <c r="F148" s="208" t="s">
        <v>5511</v>
      </c>
      <c r="G148" s="209" t="s">
        <v>2707</v>
      </c>
      <c r="H148" s="210">
        <v>1</v>
      </c>
      <c r="I148" s="4"/>
      <c r="J148" s="211">
        <f t="shared" si="10"/>
        <v>0</v>
      </c>
      <c r="K148" s="208" t="s">
        <v>3</v>
      </c>
      <c r="L148" s="100"/>
      <c r="M148" s="212" t="s">
        <v>3</v>
      </c>
      <c r="N148" s="163" t="s">
        <v>42</v>
      </c>
      <c r="P148" s="164">
        <f t="shared" si="11"/>
        <v>0</v>
      </c>
      <c r="Q148" s="164">
        <v>0</v>
      </c>
      <c r="R148" s="164">
        <f t="shared" si="12"/>
        <v>0</v>
      </c>
      <c r="S148" s="164">
        <v>0</v>
      </c>
      <c r="T148" s="165">
        <f t="shared" si="13"/>
        <v>0</v>
      </c>
      <c r="AR148" s="166" t="s">
        <v>183</v>
      </c>
      <c r="AT148" s="166" t="s">
        <v>178</v>
      </c>
      <c r="AU148" s="166" t="s">
        <v>79</v>
      </c>
      <c r="AY148" s="92" t="s">
        <v>176</v>
      </c>
      <c r="BE148" s="167">
        <f t="shared" si="14"/>
        <v>0</v>
      </c>
      <c r="BF148" s="167">
        <f t="shared" si="15"/>
        <v>0</v>
      </c>
      <c r="BG148" s="167">
        <f t="shared" si="16"/>
        <v>0</v>
      </c>
      <c r="BH148" s="167">
        <f t="shared" si="17"/>
        <v>0</v>
      </c>
      <c r="BI148" s="167">
        <f t="shared" si="18"/>
        <v>0</v>
      </c>
      <c r="BJ148" s="92" t="s">
        <v>15</v>
      </c>
      <c r="BK148" s="167">
        <f t="shared" si="19"/>
        <v>0</v>
      </c>
      <c r="BL148" s="92" t="s">
        <v>183</v>
      </c>
      <c r="BM148" s="166" t="s">
        <v>986</v>
      </c>
    </row>
    <row r="149" spans="2:65" s="99" customFormat="1" ht="21.75" customHeight="1">
      <c r="B149" s="100"/>
      <c r="C149" s="206" t="s">
        <v>513</v>
      </c>
      <c r="D149" s="206" t="s">
        <v>178</v>
      </c>
      <c r="E149" s="207" t="s">
        <v>5516</v>
      </c>
      <c r="F149" s="208" t="s">
        <v>5517</v>
      </c>
      <c r="G149" s="209" t="s">
        <v>2707</v>
      </c>
      <c r="H149" s="210">
        <v>1</v>
      </c>
      <c r="I149" s="4"/>
      <c r="J149" s="211">
        <f t="shared" si="10"/>
        <v>0</v>
      </c>
      <c r="K149" s="208" t="s">
        <v>3</v>
      </c>
      <c r="L149" s="100"/>
      <c r="M149" s="212" t="s">
        <v>3</v>
      </c>
      <c r="N149" s="163" t="s">
        <v>42</v>
      </c>
      <c r="P149" s="164">
        <f t="shared" si="11"/>
        <v>0</v>
      </c>
      <c r="Q149" s="164">
        <v>0</v>
      </c>
      <c r="R149" s="164">
        <f t="shared" si="12"/>
        <v>0</v>
      </c>
      <c r="S149" s="164">
        <v>0</v>
      </c>
      <c r="T149" s="165">
        <f t="shared" si="13"/>
        <v>0</v>
      </c>
      <c r="AR149" s="166" t="s">
        <v>183</v>
      </c>
      <c r="AT149" s="166" t="s">
        <v>178</v>
      </c>
      <c r="AU149" s="166" t="s">
        <v>79</v>
      </c>
      <c r="AY149" s="92" t="s">
        <v>176</v>
      </c>
      <c r="BE149" s="167">
        <f t="shared" si="14"/>
        <v>0</v>
      </c>
      <c r="BF149" s="167">
        <f t="shared" si="15"/>
        <v>0</v>
      </c>
      <c r="BG149" s="167">
        <f t="shared" si="16"/>
        <v>0</v>
      </c>
      <c r="BH149" s="167">
        <f t="shared" si="17"/>
        <v>0</v>
      </c>
      <c r="BI149" s="167">
        <f t="shared" si="18"/>
        <v>0</v>
      </c>
      <c r="BJ149" s="92" t="s">
        <v>15</v>
      </c>
      <c r="BK149" s="167">
        <f t="shared" si="19"/>
        <v>0</v>
      </c>
      <c r="BL149" s="92" t="s">
        <v>183</v>
      </c>
      <c r="BM149" s="166" t="s">
        <v>1015</v>
      </c>
    </row>
    <row r="150" spans="2:65" s="99" customFormat="1" ht="37.9" customHeight="1">
      <c r="B150" s="100"/>
      <c r="C150" s="206" t="s">
        <v>519</v>
      </c>
      <c r="D150" s="206" t="s">
        <v>178</v>
      </c>
      <c r="E150" s="207" t="s">
        <v>5518</v>
      </c>
      <c r="F150" s="208" t="s">
        <v>5519</v>
      </c>
      <c r="G150" s="209" t="s">
        <v>2707</v>
      </c>
      <c r="H150" s="210">
        <v>1</v>
      </c>
      <c r="I150" s="4"/>
      <c r="J150" s="211">
        <f t="shared" si="10"/>
        <v>0</v>
      </c>
      <c r="K150" s="208" t="s">
        <v>3</v>
      </c>
      <c r="L150" s="100"/>
      <c r="M150" s="212" t="s">
        <v>3</v>
      </c>
      <c r="N150" s="163" t="s">
        <v>42</v>
      </c>
      <c r="P150" s="164">
        <f t="shared" si="11"/>
        <v>0</v>
      </c>
      <c r="Q150" s="164">
        <v>0</v>
      </c>
      <c r="R150" s="164">
        <f t="shared" si="12"/>
        <v>0</v>
      </c>
      <c r="S150" s="164">
        <v>0</v>
      </c>
      <c r="T150" s="165">
        <f t="shared" si="13"/>
        <v>0</v>
      </c>
      <c r="AR150" s="166" t="s">
        <v>183</v>
      </c>
      <c r="AT150" s="166" t="s">
        <v>178</v>
      </c>
      <c r="AU150" s="166" t="s">
        <v>79</v>
      </c>
      <c r="AY150" s="92" t="s">
        <v>176</v>
      </c>
      <c r="BE150" s="167">
        <f t="shared" si="14"/>
        <v>0</v>
      </c>
      <c r="BF150" s="167">
        <f t="shared" si="15"/>
        <v>0</v>
      </c>
      <c r="BG150" s="167">
        <f t="shared" si="16"/>
        <v>0</v>
      </c>
      <c r="BH150" s="167">
        <f t="shared" si="17"/>
        <v>0</v>
      </c>
      <c r="BI150" s="167">
        <f t="shared" si="18"/>
        <v>0</v>
      </c>
      <c r="BJ150" s="92" t="s">
        <v>15</v>
      </c>
      <c r="BK150" s="167">
        <f t="shared" si="19"/>
        <v>0</v>
      </c>
      <c r="BL150" s="92" t="s">
        <v>183</v>
      </c>
      <c r="BM150" s="166" t="s">
        <v>1025</v>
      </c>
    </row>
    <row r="151" spans="2:65" s="99" customFormat="1" ht="24.2" customHeight="1">
      <c r="B151" s="100"/>
      <c r="C151" s="206" t="s">
        <v>525</v>
      </c>
      <c r="D151" s="206" t="s">
        <v>178</v>
      </c>
      <c r="E151" s="207" t="s">
        <v>5463</v>
      </c>
      <c r="F151" s="208" t="s">
        <v>5464</v>
      </c>
      <c r="G151" s="209" t="s">
        <v>2707</v>
      </c>
      <c r="H151" s="210">
        <v>1</v>
      </c>
      <c r="I151" s="4"/>
      <c r="J151" s="211">
        <f t="shared" si="10"/>
        <v>0</v>
      </c>
      <c r="K151" s="208" t="s">
        <v>3</v>
      </c>
      <c r="L151" s="100"/>
      <c r="M151" s="212" t="s">
        <v>3</v>
      </c>
      <c r="N151" s="163" t="s">
        <v>42</v>
      </c>
      <c r="P151" s="164">
        <f t="shared" si="11"/>
        <v>0</v>
      </c>
      <c r="Q151" s="164">
        <v>0</v>
      </c>
      <c r="R151" s="164">
        <f t="shared" si="12"/>
        <v>0</v>
      </c>
      <c r="S151" s="164">
        <v>0</v>
      </c>
      <c r="T151" s="165">
        <f t="shared" si="13"/>
        <v>0</v>
      </c>
      <c r="AR151" s="166" t="s">
        <v>183</v>
      </c>
      <c r="AT151" s="166" t="s">
        <v>178</v>
      </c>
      <c r="AU151" s="166" t="s">
        <v>79</v>
      </c>
      <c r="AY151" s="92" t="s">
        <v>176</v>
      </c>
      <c r="BE151" s="167">
        <f t="shared" si="14"/>
        <v>0</v>
      </c>
      <c r="BF151" s="167">
        <f t="shared" si="15"/>
        <v>0</v>
      </c>
      <c r="BG151" s="167">
        <f t="shared" si="16"/>
        <v>0</v>
      </c>
      <c r="BH151" s="167">
        <f t="shared" si="17"/>
        <v>0</v>
      </c>
      <c r="BI151" s="167">
        <f t="shared" si="18"/>
        <v>0</v>
      </c>
      <c r="BJ151" s="92" t="s">
        <v>15</v>
      </c>
      <c r="BK151" s="167">
        <f t="shared" si="19"/>
        <v>0</v>
      </c>
      <c r="BL151" s="92" t="s">
        <v>183</v>
      </c>
      <c r="BM151" s="166" t="s">
        <v>1037</v>
      </c>
    </row>
    <row r="152" spans="2:65" s="99" customFormat="1" ht="16.5" customHeight="1">
      <c r="B152" s="100"/>
      <c r="C152" s="206" t="s">
        <v>532</v>
      </c>
      <c r="D152" s="206" t="s">
        <v>178</v>
      </c>
      <c r="E152" s="207" t="s">
        <v>5520</v>
      </c>
      <c r="F152" s="208" t="s">
        <v>5470</v>
      </c>
      <c r="G152" s="209" t="s">
        <v>2707</v>
      </c>
      <c r="H152" s="210">
        <v>1</v>
      </c>
      <c r="I152" s="4"/>
      <c r="J152" s="211">
        <f t="shared" si="10"/>
        <v>0</v>
      </c>
      <c r="K152" s="208" t="s">
        <v>3</v>
      </c>
      <c r="L152" s="100"/>
      <c r="M152" s="212" t="s">
        <v>3</v>
      </c>
      <c r="N152" s="163" t="s">
        <v>42</v>
      </c>
      <c r="P152" s="164">
        <f t="shared" si="11"/>
        <v>0</v>
      </c>
      <c r="Q152" s="164">
        <v>0</v>
      </c>
      <c r="R152" s="164">
        <f t="shared" si="12"/>
        <v>0</v>
      </c>
      <c r="S152" s="164">
        <v>0</v>
      </c>
      <c r="T152" s="165">
        <f t="shared" si="13"/>
        <v>0</v>
      </c>
      <c r="AR152" s="166" t="s">
        <v>183</v>
      </c>
      <c r="AT152" s="166" t="s">
        <v>178</v>
      </c>
      <c r="AU152" s="166" t="s">
        <v>79</v>
      </c>
      <c r="AY152" s="92" t="s">
        <v>176</v>
      </c>
      <c r="BE152" s="167">
        <f t="shared" si="14"/>
        <v>0</v>
      </c>
      <c r="BF152" s="167">
        <f t="shared" si="15"/>
        <v>0</v>
      </c>
      <c r="BG152" s="167">
        <f t="shared" si="16"/>
        <v>0</v>
      </c>
      <c r="BH152" s="167">
        <f t="shared" si="17"/>
        <v>0</v>
      </c>
      <c r="BI152" s="167">
        <f t="shared" si="18"/>
        <v>0</v>
      </c>
      <c r="BJ152" s="92" t="s">
        <v>15</v>
      </c>
      <c r="BK152" s="167">
        <f t="shared" si="19"/>
        <v>0</v>
      </c>
      <c r="BL152" s="92" t="s">
        <v>183</v>
      </c>
      <c r="BM152" s="166" t="s">
        <v>1048</v>
      </c>
    </row>
    <row r="153" spans="2:65" s="99" customFormat="1" ht="24.2" customHeight="1">
      <c r="B153" s="100"/>
      <c r="C153" s="206" t="s">
        <v>538</v>
      </c>
      <c r="D153" s="206" t="s">
        <v>178</v>
      </c>
      <c r="E153" s="207" t="s">
        <v>5521</v>
      </c>
      <c r="F153" s="208" t="s">
        <v>5522</v>
      </c>
      <c r="G153" s="209" t="s">
        <v>2707</v>
      </c>
      <c r="H153" s="210">
        <v>1</v>
      </c>
      <c r="I153" s="4"/>
      <c r="J153" s="211">
        <f t="shared" si="10"/>
        <v>0</v>
      </c>
      <c r="K153" s="208" t="s">
        <v>3</v>
      </c>
      <c r="L153" s="100"/>
      <c r="M153" s="212" t="s">
        <v>3</v>
      </c>
      <c r="N153" s="163" t="s">
        <v>42</v>
      </c>
      <c r="P153" s="164">
        <f t="shared" si="11"/>
        <v>0</v>
      </c>
      <c r="Q153" s="164">
        <v>0</v>
      </c>
      <c r="R153" s="164">
        <f t="shared" si="12"/>
        <v>0</v>
      </c>
      <c r="S153" s="164">
        <v>0</v>
      </c>
      <c r="T153" s="165">
        <f t="shared" si="13"/>
        <v>0</v>
      </c>
      <c r="AR153" s="166" t="s">
        <v>183</v>
      </c>
      <c r="AT153" s="166" t="s">
        <v>178</v>
      </c>
      <c r="AU153" s="166" t="s">
        <v>79</v>
      </c>
      <c r="AY153" s="92" t="s">
        <v>176</v>
      </c>
      <c r="BE153" s="167">
        <f t="shared" si="14"/>
        <v>0</v>
      </c>
      <c r="BF153" s="167">
        <f t="shared" si="15"/>
        <v>0</v>
      </c>
      <c r="BG153" s="167">
        <f t="shared" si="16"/>
        <v>0</v>
      </c>
      <c r="BH153" s="167">
        <f t="shared" si="17"/>
        <v>0</v>
      </c>
      <c r="BI153" s="167">
        <f t="shared" si="18"/>
        <v>0</v>
      </c>
      <c r="BJ153" s="92" t="s">
        <v>15</v>
      </c>
      <c r="BK153" s="167">
        <f t="shared" si="19"/>
        <v>0</v>
      </c>
      <c r="BL153" s="92" t="s">
        <v>183</v>
      </c>
      <c r="BM153" s="166" t="s">
        <v>1058</v>
      </c>
    </row>
    <row r="154" spans="2:65" s="99" customFormat="1" ht="49.15" customHeight="1">
      <c r="B154" s="100"/>
      <c r="C154" s="206" t="s">
        <v>544</v>
      </c>
      <c r="D154" s="206" t="s">
        <v>178</v>
      </c>
      <c r="E154" s="207" t="s">
        <v>5523</v>
      </c>
      <c r="F154" s="208" t="s">
        <v>5524</v>
      </c>
      <c r="G154" s="209" t="s">
        <v>2707</v>
      </c>
      <c r="H154" s="210">
        <v>25</v>
      </c>
      <c r="I154" s="4"/>
      <c r="J154" s="211">
        <f t="shared" si="10"/>
        <v>0</v>
      </c>
      <c r="K154" s="208" t="s">
        <v>3</v>
      </c>
      <c r="L154" s="100"/>
      <c r="M154" s="212" t="s">
        <v>3</v>
      </c>
      <c r="N154" s="163" t="s">
        <v>42</v>
      </c>
      <c r="P154" s="164">
        <f t="shared" si="11"/>
        <v>0</v>
      </c>
      <c r="Q154" s="164">
        <v>0</v>
      </c>
      <c r="R154" s="164">
        <f t="shared" si="12"/>
        <v>0</v>
      </c>
      <c r="S154" s="164">
        <v>0</v>
      </c>
      <c r="T154" s="165">
        <f t="shared" si="13"/>
        <v>0</v>
      </c>
      <c r="AR154" s="166" t="s">
        <v>183</v>
      </c>
      <c r="AT154" s="166" t="s">
        <v>178</v>
      </c>
      <c r="AU154" s="166" t="s">
        <v>79</v>
      </c>
      <c r="AY154" s="92" t="s">
        <v>176</v>
      </c>
      <c r="BE154" s="167">
        <f t="shared" si="14"/>
        <v>0</v>
      </c>
      <c r="BF154" s="167">
        <f t="shared" si="15"/>
        <v>0</v>
      </c>
      <c r="BG154" s="167">
        <f t="shared" si="16"/>
        <v>0</v>
      </c>
      <c r="BH154" s="167">
        <f t="shared" si="17"/>
        <v>0</v>
      </c>
      <c r="BI154" s="167">
        <f t="shared" si="18"/>
        <v>0</v>
      </c>
      <c r="BJ154" s="92" t="s">
        <v>15</v>
      </c>
      <c r="BK154" s="167">
        <f t="shared" si="19"/>
        <v>0</v>
      </c>
      <c r="BL154" s="92" t="s">
        <v>183</v>
      </c>
      <c r="BM154" s="166" t="s">
        <v>1063</v>
      </c>
    </row>
    <row r="155" spans="2:65" s="99" customFormat="1" ht="49.15" customHeight="1">
      <c r="B155" s="100"/>
      <c r="C155" s="206" t="s">
        <v>550</v>
      </c>
      <c r="D155" s="206" t="s">
        <v>178</v>
      </c>
      <c r="E155" s="207" t="s">
        <v>5525</v>
      </c>
      <c r="F155" s="208" t="s">
        <v>5526</v>
      </c>
      <c r="G155" s="209" t="s">
        <v>2707</v>
      </c>
      <c r="H155" s="210">
        <v>8</v>
      </c>
      <c r="I155" s="4"/>
      <c r="J155" s="211">
        <f t="shared" si="10"/>
        <v>0</v>
      </c>
      <c r="K155" s="208" t="s">
        <v>3</v>
      </c>
      <c r="L155" s="100"/>
      <c r="M155" s="212" t="s">
        <v>3</v>
      </c>
      <c r="N155" s="163" t="s">
        <v>42</v>
      </c>
      <c r="P155" s="164">
        <f t="shared" si="11"/>
        <v>0</v>
      </c>
      <c r="Q155" s="164">
        <v>0</v>
      </c>
      <c r="R155" s="164">
        <f t="shared" si="12"/>
        <v>0</v>
      </c>
      <c r="S155" s="164">
        <v>0</v>
      </c>
      <c r="T155" s="165">
        <f t="shared" si="13"/>
        <v>0</v>
      </c>
      <c r="AR155" s="166" t="s">
        <v>183</v>
      </c>
      <c r="AT155" s="166" t="s">
        <v>178</v>
      </c>
      <c r="AU155" s="166" t="s">
        <v>79</v>
      </c>
      <c r="AY155" s="92" t="s">
        <v>176</v>
      </c>
      <c r="BE155" s="167">
        <f t="shared" si="14"/>
        <v>0</v>
      </c>
      <c r="BF155" s="167">
        <f t="shared" si="15"/>
        <v>0</v>
      </c>
      <c r="BG155" s="167">
        <f t="shared" si="16"/>
        <v>0</v>
      </c>
      <c r="BH155" s="167">
        <f t="shared" si="17"/>
        <v>0</v>
      </c>
      <c r="BI155" s="167">
        <f t="shared" si="18"/>
        <v>0</v>
      </c>
      <c r="BJ155" s="92" t="s">
        <v>15</v>
      </c>
      <c r="BK155" s="167">
        <f t="shared" si="19"/>
        <v>0</v>
      </c>
      <c r="BL155" s="92" t="s">
        <v>183</v>
      </c>
      <c r="BM155" s="166" t="s">
        <v>1072</v>
      </c>
    </row>
    <row r="156" spans="2:63" s="151" customFormat="1" ht="22.9" customHeight="1">
      <c r="B156" s="152"/>
      <c r="D156" s="153" t="s">
        <v>70</v>
      </c>
      <c r="E156" s="161" t="s">
        <v>213</v>
      </c>
      <c r="F156" s="161" t="s">
        <v>5527</v>
      </c>
      <c r="I156" s="3"/>
      <c r="J156" s="162">
        <f>BK156</f>
        <v>0</v>
      </c>
      <c r="L156" s="152"/>
      <c r="M156" s="156"/>
      <c r="P156" s="157">
        <f>SUM(P157:P159)</f>
        <v>0</v>
      </c>
      <c r="R156" s="157">
        <f>SUM(R157:R159)</f>
        <v>0</v>
      </c>
      <c r="T156" s="158">
        <f>SUM(T157:T159)</f>
        <v>0</v>
      </c>
      <c r="AR156" s="153" t="s">
        <v>15</v>
      </c>
      <c r="AT156" s="159" t="s">
        <v>70</v>
      </c>
      <c r="AU156" s="159" t="s">
        <v>15</v>
      </c>
      <c r="AY156" s="153" t="s">
        <v>176</v>
      </c>
      <c r="BK156" s="160">
        <f>SUM(BK157:BK159)</f>
        <v>0</v>
      </c>
    </row>
    <row r="157" spans="2:65" s="99" customFormat="1" ht="49.15" customHeight="1">
      <c r="B157" s="100"/>
      <c r="C157" s="206" t="s">
        <v>555</v>
      </c>
      <c r="D157" s="206" t="s">
        <v>178</v>
      </c>
      <c r="E157" s="207" t="s">
        <v>5528</v>
      </c>
      <c r="F157" s="208" t="s">
        <v>5529</v>
      </c>
      <c r="G157" s="209" t="s">
        <v>2707</v>
      </c>
      <c r="H157" s="210">
        <v>2</v>
      </c>
      <c r="I157" s="4"/>
      <c r="J157" s="211">
        <f>ROUND(I157*H157,2)</f>
        <v>0</v>
      </c>
      <c r="K157" s="208" t="s">
        <v>3</v>
      </c>
      <c r="L157" s="100"/>
      <c r="M157" s="212" t="s">
        <v>3</v>
      </c>
      <c r="N157" s="163" t="s">
        <v>42</v>
      </c>
      <c r="P157" s="164">
        <f>O157*H157</f>
        <v>0</v>
      </c>
      <c r="Q157" s="164">
        <v>0</v>
      </c>
      <c r="R157" s="164">
        <f>Q157*H157</f>
        <v>0</v>
      </c>
      <c r="S157" s="164">
        <v>0</v>
      </c>
      <c r="T157" s="165">
        <f>S157*H157</f>
        <v>0</v>
      </c>
      <c r="AR157" s="166" t="s">
        <v>183</v>
      </c>
      <c r="AT157" s="166" t="s">
        <v>178</v>
      </c>
      <c r="AU157" s="166" t="s">
        <v>79</v>
      </c>
      <c r="AY157" s="92" t="s">
        <v>176</v>
      </c>
      <c r="BE157" s="167">
        <f>IF(N157="základní",J157,0)</f>
        <v>0</v>
      </c>
      <c r="BF157" s="167">
        <f>IF(N157="snížená",J157,0)</f>
        <v>0</v>
      </c>
      <c r="BG157" s="167">
        <f>IF(N157="zákl. přenesená",J157,0)</f>
        <v>0</v>
      </c>
      <c r="BH157" s="167">
        <f>IF(N157="sníž. přenesená",J157,0)</f>
        <v>0</v>
      </c>
      <c r="BI157" s="167">
        <f>IF(N157="nulová",J157,0)</f>
        <v>0</v>
      </c>
      <c r="BJ157" s="92" t="s">
        <v>15</v>
      </c>
      <c r="BK157" s="167">
        <f>ROUND(I157*H157,2)</f>
        <v>0</v>
      </c>
      <c r="BL157" s="92" t="s">
        <v>183</v>
      </c>
      <c r="BM157" s="166" t="s">
        <v>1080</v>
      </c>
    </row>
    <row r="158" spans="2:65" s="99" customFormat="1" ht="24.2" customHeight="1">
      <c r="B158" s="100"/>
      <c r="C158" s="206" t="s">
        <v>566</v>
      </c>
      <c r="D158" s="206" t="s">
        <v>178</v>
      </c>
      <c r="E158" s="207" t="s">
        <v>5530</v>
      </c>
      <c r="F158" s="208" t="s">
        <v>5531</v>
      </c>
      <c r="G158" s="209" t="s">
        <v>2707</v>
      </c>
      <c r="H158" s="210">
        <v>2</v>
      </c>
      <c r="I158" s="4"/>
      <c r="J158" s="211">
        <f>ROUND(I158*H158,2)</f>
        <v>0</v>
      </c>
      <c r="K158" s="208" t="s">
        <v>3</v>
      </c>
      <c r="L158" s="100"/>
      <c r="M158" s="212" t="s">
        <v>3</v>
      </c>
      <c r="N158" s="163" t="s">
        <v>42</v>
      </c>
      <c r="P158" s="164">
        <f>O158*H158</f>
        <v>0</v>
      </c>
      <c r="Q158" s="164">
        <v>0</v>
      </c>
      <c r="R158" s="164">
        <f>Q158*H158</f>
        <v>0</v>
      </c>
      <c r="S158" s="164">
        <v>0</v>
      </c>
      <c r="T158" s="165">
        <f>S158*H158</f>
        <v>0</v>
      </c>
      <c r="AR158" s="166" t="s">
        <v>183</v>
      </c>
      <c r="AT158" s="166" t="s">
        <v>178</v>
      </c>
      <c r="AU158" s="166" t="s">
        <v>79</v>
      </c>
      <c r="AY158" s="92" t="s">
        <v>176</v>
      </c>
      <c r="BE158" s="167">
        <f>IF(N158="základní",J158,0)</f>
        <v>0</v>
      </c>
      <c r="BF158" s="167">
        <f>IF(N158="snížená",J158,0)</f>
        <v>0</v>
      </c>
      <c r="BG158" s="167">
        <f>IF(N158="zákl. přenesená",J158,0)</f>
        <v>0</v>
      </c>
      <c r="BH158" s="167">
        <f>IF(N158="sníž. přenesená",J158,0)</f>
        <v>0</v>
      </c>
      <c r="BI158" s="167">
        <f>IF(N158="nulová",J158,0)</f>
        <v>0</v>
      </c>
      <c r="BJ158" s="92" t="s">
        <v>15</v>
      </c>
      <c r="BK158" s="167">
        <f>ROUND(I158*H158,2)</f>
        <v>0</v>
      </c>
      <c r="BL158" s="92" t="s">
        <v>183</v>
      </c>
      <c r="BM158" s="166" t="s">
        <v>1087</v>
      </c>
    </row>
    <row r="159" spans="2:65" s="99" customFormat="1" ht="49.15" customHeight="1">
      <c r="B159" s="100"/>
      <c r="C159" s="206" t="s">
        <v>573</v>
      </c>
      <c r="D159" s="206" t="s">
        <v>178</v>
      </c>
      <c r="E159" s="207" t="s">
        <v>5532</v>
      </c>
      <c r="F159" s="208" t="s">
        <v>5533</v>
      </c>
      <c r="G159" s="209" t="s">
        <v>2707</v>
      </c>
      <c r="H159" s="210">
        <v>16</v>
      </c>
      <c r="I159" s="4"/>
      <c r="J159" s="211">
        <f>ROUND(I159*H159,2)</f>
        <v>0</v>
      </c>
      <c r="K159" s="208" t="s">
        <v>3</v>
      </c>
      <c r="L159" s="100"/>
      <c r="M159" s="212" t="s">
        <v>3</v>
      </c>
      <c r="N159" s="163" t="s">
        <v>42</v>
      </c>
      <c r="P159" s="164">
        <f>O159*H159</f>
        <v>0</v>
      </c>
      <c r="Q159" s="164">
        <v>0</v>
      </c>
      <c r="R159" s="164">
        <f>Q159*H159</f>
        <v>0</v>
      </c>
      <c r="S159" s="164">
        <v>0</v>
      </c>
      <c r="T159" s="165">
        <f>S159*H159</f>
        <v>0</v>
      </c>
      <c r="AR159" s="166" t="s">
        <v>183</v>
      </c>
      <c r="AT159" s="166" t="s">
        <v>178</v>
      </c>
      <c r="AU159" s="166" t="s">
        <v>79</v>
      </c>
      <c r="AY159" s="92" t="s">
        <v>176</v>
      </c>
      <c r="BE159" s="167">
        <f>IF(N159="základní",J159,0)</f>
        <v>0</v>
      </c>
      <c r="BF159" s="167">
        <f>IF(N159="snížená",J159,0)</f>
        <v>0</v>
      </c>
      <c r="BG159" s="167">
        <f>IF(N159="zákl. přenesená",J159,0)</f>
        <v>0</v>
      </c>
      <c r="BH159" s="167">
        <f>IF(N159="sníž. přenesená",J159,0)</f>
        <v>0</v>
      </c>
      <c r="BI159" s="167">
        <f>IF(N159="nulová",J159,0)</f>
        <v>0</v>
      </c>
      <c r="BJ159" s="92" t="s">
        <v>15</v>
      </c>
      <c r="BK159" s="167">
        <f>ROUND(I159*H159,2)</f>
        <v>0</v>
      </c>
      <c r="BL159" s="92" t="s">
        <v>183</v>
      </c>
      <c r="BM159" s="166" t="s">
        <v>1101</v>
      </c>
    </row>
    <row r="160" spans="2:63" s="151" customFormat="1" ht="22.9" customHeight="1">
      <c r="B160" s="152"/>
      <c r="D160" s="153" t="s">
        <v>70</v>
      </c>
      <c r="E160" s="161" t="s">
        <v>223</v>
      </c>
      <c r="F160" s="161" t="s">
        <v>5534</v>
      </c>
      <c r="I160" s="3"/>
      <c r="J160" s="162">
        <f>BK160</f>
        <v>0</v>
      </c>
      <c r="L160" s="152"/>
      <c r="M160" s="156"/>
      <c r="P160" s="157">
        <f>P161</f>
        <v>0</v>
      </c>
      <c r="R160" s="157">
        <f>R161</f>
        <v>0</v>
      </c>
      <c r="T160" s="158">
        <f>T161</f>
        <v>0</v>
      </c>
      <c r="AR160" s="153" t="s">
        <v>15</v>
      </c>
      <c r="AT160" s="159" t="s">
        <v>70</v>
      </c>
      <c r="AU160" s="159" t="s">
        <v>15</v>
      </c>
      <c r="AY160" s="153" t="s">
        <v>176</v>
      </c>
      <c r="BK160" s="160">
        <f>BK161</f>
        <v>0</v>
      </c>
    </row>
    <row r="161" spans="2:65" s="99" customFormat="1" ht="21.75" customHeight="1">
      <c r="B161" s="100"/>
      <c r="C161" s="206" t="s">
        <v>588</v>
      </c>
      <c r="D161" s="206" t="s">
        <v>178</v>
      </c>
      <c r="E161" s="207" t="s">
        <v>5535</v>
      </c>
      <c r="F161" s="208" t="s">
        <v>5536</v>
      </c>
      <c r="G161" s="209" t="s">
        <v>2707</v>
      </c>
      <c r="H161" s="210">
        <v>1</v>
      </c>
      <c r="I161" s="4"/>
      <c r="J161" s="211">
        <f>ROUND(I161*H161,2)</f>
        <v>0</v>
      </c>
      <c r="K161" s="208" t="s">
        <v>3</v>
      </c>
      <c r="L161" s="100"/>
      <c r="M161" s="212" t="s">
        <v>3</v>
      </c>
      <c r="N161" s="163" t="s">
        <v>42</v>
      </c>
      <c r="P161" s="164">
        <f>O161*H161</f>
        <v>0</v>
      </c>
      <c r="Q161" s="164">
        <v>0</v>
      </c>
      <c r="R161" s="164">
        <f>Q161*H161</f>
        <v>0</v>
      </c>
      <c r="S161" s="164">
        <v>0</v>
      </c>
      <c r="T161" s="165">
        <f>S161*H161</f>
        <v>0</v>
      </c>
      <c r="AR161" s="166" t="s">
        <v>183</v>
      </c>
      <c r="AT161" s="166" t="s">
        <v>178</v>
      </c>
      <c r="AU161" s="166" t="s">
        <v>79</v>
      </c>
      <c r="AY161" s="92" t="s">
        <v>176</v>
      </c>
      <c r="BE161" s="167">
        <f>IF(N161="základní",J161,0)</f>
        <v>0</v>
      </c>
      <c r="BF161" s="167">
        <f>IF(N161="snížená",J161,0)</f>
        <v>0</v>
      </c>
      <c r="BG161" s="167">
        <f>IF(N161="zákl. přenesená",J161,0)</f>
        <v>0</v>
      </c>
      <c r="BH161" s="167">
        <f>IF(N161="sníž. přenesená",J161,0)</f>
        <v>0</v>
      </c>
      <c r="BI161" s="167">
        <f>IF(N161="nulová",J161,0)</f>
        <v>0</v>
      </c>
      <c r="BJ161" s="92" t="s">
        <v>15</v>
      </c>
      <c r="BK161" s="167">
        <f>ROUND(I161*H161,2)</f>
        <v>0</v>
      </c>
      <c r="BL161" s="92" t="s">
        <v>183</v>
      </c>
      <c r="BM161" s="166" t="s">
        <v>1111</v>
      </c>
    </row>
    <row r="162" spans="2:63" s="151" customFormat="1" ht="22.9" customHeight="1">
      <c r="B162" s="152"/>
      <c r="D162" s="153" t="s">
        <v>70</v>
      </c>
      <c r="E162" s="161" t="s">
        <v>235</v>
      </c>
      <c r="F162" s="161" t="s">
        <v>5537</v>
      </c>
      <c r="I162" s="3"/>
      <c r="J162" s="162">
        <f>BK162</f>
        <v>0</v>
      </c>
      <c r="L162" s="152"/>
      <c r="M162" s="156"/>
      <c r="P162" s="157">
        <f>SUM(P163:P164)</f>
        <v>0</v>
      </c>
      <c r="R162" s="157">
        <f>SUM(R163:R164)</f>
        <v>0</v>
      </c>
      <c r="T162" s="158">
        <f>SUM(T163:T164)</f>
        <v>0</v>
      </c>
      <c r="AR162" s="153" t="s">
        <v>15</v>
      </c>
      <c r="AT162" s="159" t="s">
        <v>70</v>
      </c>
      <c r="AU162" s="159" t="s">
        <v>15</v>
      </c>
      <c r="AY162" s="153" t="s">
        <v>176</v>
      </c>
      <c r="BK162" s="160">
        <f>SUM(BK163:BK164)</f>
        <v>0</v>
      </c>
    </row>
    <row r="163" spans="2:65" s="99" customFormat="1" ht="24.2" customHeight="1">
      <c r="B163" s="100"/>
      <c r="C163" s="206" t="s">
        <v>595</v>
      </c>
      <c r="D163" s="206" t="s">
        <v>178</v>
      </c>
      <c r="E163" s="207" t="s">
        <v>5538</v>
      </c>
      <c r="F163" s="208" t="s">
        <v>5539</v>
      </c>
      <c r="G163" s="209" t="s">
        <v>2707</v>
      </c>
      <c r="H163" s="210">
        <v>1</v>
      </c>
      <c r="I163" s="4"/>
      <c r="J163" s="211">
        <f>ROUND(I163*H163,2)</f>
        <v>0</v>
      </c>
      <c r="K163" s="208" t="s">
        <v>3</v>
      </c>
      <c r="L163" s="100"/>
      <c r="M163" s="212" t="s">
        <v>3</v>
      </c>
      <c r="N163" s="163" t="s">
        <v>42</v>
      </c>
      <c r="P163" s="164">
        <f>O163*H163</f>
        <v>0</v>
      </c>
      <c r="Q163" s="164">
        <v>0</v>
      </c>
      <c r="R163" s="164">
        <f>Q163*H163</f>
        <v>0</v>
      </c>
      <c r="S163" s="164">
        <v>0</v>
      </c>
      <c r="T163" s="165">
        <f>S163*H163</f>
        <v>0</v>
      </c>
      <c r="AR163" s="166" t="s">
        <v>183</v>
      </c>
      <c r="AT163" s="166" t="s">
        <v>178</v>
      </c>
      <c r="AU163" s="166" t="s">
        <v>79</v>
      </c>
      <c r="AY163" s="92" t="s">
        <v>176</v>
      </c>
      <c r="BE163" s="167">
        <f>IF(N163="základní",J163,0)</f>
        <v>0</v>
      </c>
      <c r="BF163" s="167">
        <f>IF(N163="snížená",J163,0)</f>
        <v>0</v>
      </c>
      <c r="BG163" s="167">
        <f>IF(N163="zákl. přenesená",J163,0)</f>
        <v>0</v>
      </c>
      <c r="BH163" s="167">
        <f>IF(N163="sníž. přenesená",J163,0)</f>
        <v>0</v>
      </c>
      <c r="BI163" s="167">
        <f>IF(N163="nulová",J163,0)</f>
        <v>0</v>
      </c>
      <c r="BJ163" s="92" t="s">
        <v>15</v>
      </c>
      <c r="BK163" s="167">
        <f>ROUND(I163*H163,2)</f>
        <v>0</v>
      </c>
      <c r="BL163" s="92" t="s">
        <v>183</v>
      </c>
      <c r="BM163" s="166" t="s">
        <v>1123</v>
      </c>
    </row>
    <row r="164" spans="2:65" s="99" customFormat="1" ht="44.25" customHeight="1">
      <c r="B164" s="100"/>
      <c r="C164" s="206" t="s">
        <v>602</v>
      </c>
      <c r="D164" s="206" t="s">
        <v>178</v>
      </c>
      <c r="E164" s="207" t="s">
        <v>5540</v>
      </c>
      <c r="F164" s="208" t="s">
        <v>5541</v>
      </c>
      <c r="G164" s="209" t="s">
        <v>2707</v>
      </c>
      <c r="H164" s="210">
        <v>1</v>
      </c>
      <c r="I164" s="4"/>
      <c r="J164" s="211">
        <f>ROUND(I164*H164,2)</f>
        <v>0</v>
      </c>
      <c r="K164" s="208" t="s">
        <v>3</v>
      </c>
      <c r="L164" s="100"/>
      <c r="M164" s="212" t="s">
        <v>3</v>
      </c>
      <c r="N164" s="163" t="s">
        <v>42</v>
      </c>
      <c r="P164" s="164">
        <f>O164*H164</f>
        <v>0</v>
      </c>
      <c r="Q164" s="164">
        <v>0</v>
      </c>
      <c r="R164" s="164">
        <f>Q164*H164</f>
        <v>0</v>
      </c>
      <c r="S164" s="164">
        <v>0</v>
      </c>
      <c r="T164" s="165">
        <f>S164*H164</f>
        <v>0</v>
      </c>
      <c r="AR164" s="166" t="s">
        <v>183</v>
      </c>
      <c r="AT164" s="166" t="s">
        <v>178</v>
      </c>
      <c r="AU164" s="166" t="s">
        <v>79</v>
      </c>
      <c r="AY164" s="92" t="s">
        <v>176</v>
      </c>
      <c r="BE164" s="167">
        <f>IF(N164="základní",J164,0)</f>
        <v>0</v>
      </c>
      <c r="BF164" s="167">
        <f>IF(N164="snížená",J164,0)</f>
        <v>0</v>
      </c>
      <c r="BG164" s="167">
        <f>IF(N164="zákl. přenesená",J164,0)</f>
        <v>0</v>
      </c>
      <c r="BH164" s="167">
        <f>IF(N164="sníž. přenesená",J164,0)</f>
        <v>0</v>
      </c>
      <c r="BI164" s="167">
        <f>IF(N164="nulová",J164,0)</f>
        <v>0</v>
      </c>
      <c r="BJ164" s="92" t="s">
        <v>15</v>
      </c>
      <c r="BK164" s="167">
        <f>ROUND(I164*H164,2)</f>
        <v>0</v>
      </c>
      <c r="BL164" s="92" t="s">
        <v>183</v>
      </c>
      <c r="BM164" s="166" t="s">
        <v>1133</v>
      </c>
    </row>
    <row r="165" spans="2:63" s="151" customFormat="1" ht="22.9" customHeight="1">
      <c r="B165" s="152"/>
      <c r="D165" s="153" t="s">
        <v>70</v>
      </c>
      <c r="E165" s="161" t="s">
        <v>241</v>
      </c>
      <c r="F165" s="161" t="s">
        <v>5542</v>
      </c>
      <c r="I165" s="3"/>
      <c r="J165" s="162">
        <f>BK165</f>
        <v>0</v>
      </c>
      <c r="L165" s="152"/>
      <c r="M165" s="156"/>
      <c r="P165" s="157">
        <f>SUM(P166:P181)</f>
        <v>0</v>
      </c>
      <c r="R165" s="157">
        <f>SUM(R166:R181)</f>
        <v>0</v>
      </c>
      <c r="T165" s="158">
        <f>SUM(T166:T181)</f>
        <v>0</v>
      </c>
      <c r="AR165" s="153" t="s">
        <v>15</v>
      </c>
      <c r="AT165" s="159" t="s">
        <v>70</v>
      </c>
      <c r="AU165" s="159" t="s">
        <v>15</v>
      </c>
      <c r="AY165" s="153" t="s">
        <v>176</v>
      </c>
      <c r="BK165" s="160">
        <f>SUM(BK166:BK181)</f>
        <v>0</v>
      </c>
    </row>
    <row r="166" spans="2:65" s="99" customFormat="1" ht="24.2" customHeight="1">
      <c r="B166" s="100"/>
      <c r="C166" s="206" t="s">
        <v>616</v>
      </c>
      <c r="D166" s="206" t="s">
        <v>178</v>
      </c>
      <c r="E166" s="207" t="s">
        <v>5543</v>
      </c>
      <c r="F166" s="208" t="s">
        <v>5544</v>
      </c>
      <c r="G166" s="209" t="s">
        <v>2707</v>
      </c>
      <c r="H166" s="210">
        <v>1</v>
      </c>
      <c r="I166" s="4"/>
      <c r="J166" s="211">
        <f aca="true" t="shared" si="20" ref="J166:J181">ROUND(I166*H166,2)</f>
        <v>0</v>
      </c>
      <c r="K166" s="208" t="s">
        <v>3</v>
      </c>
      <c r="L166" s="100"/>
      <c r="M166" s="212" t="s">
        <v>3</v>
      </c>
      <c r="N166" s="163" t="s">
        <v>42</v>
      </c>
      <c r="P166" s="164">
        <f aca="true" t="shared" si="21" ref="P166:P181">O166*H166</f>
        <v>0</v>
      </c>
      <c r="Q166" s="164">
        <v>0</v>
      </c>
      <c r="R166" s="164">
        <f aca="true" t="shared" si="22" ref="R166:R181">Q166*H166</f>
        <v>0</v>
      </c>
      <c r="S166" s="164">
        <v>0</v>
      </c>
      <c r="T166" s="165">
        <f aca="true" t="shared" si="23" ref="T166:T181">S166*H166</f>
        <v>0</v>
      </c>
      <c r="AR166" s="166" t="s">
        <v>183</v>
      </c>
      <c r="AT166" s="166" t="s">
        <v>178</v>
      </c>
      <c r="AU166" s="166" t="s">
        <v>79</v>
      </c>
      <c r="AY166" s="92" t="s">
        <v>176</v>
      </c>
      <c r="BE166" s="167">
        <f aca="true" t="shared" si="24" ref="BE166:BE181">IF(N166="základní",J166,0)</f>
        <v>0</v>
      </c>
      <c r="BF166" s="167">
        <f aca="true" t="shared" si="25" ref="BF166:BF181">IF(N166="snížená",J166,0)</f>
        <v>0</v>
      </c>
      <c r="BG166" s="167">
        <f aca="true" t="shared" si="26" ref="BG166:BG181">IF(N166="zákl. přenesená",J166,0)</f>
        <v>0</v>
      </c>
      <c r="BH166" s="167">
        <f aca="true" t="shared" si="27" ref="BH166:BH181">IF(N166="sníž. přenesená",J166,0)</f>
        <v>0</v>
      </c>
      <c r="BI166" s="167">
        <f aca="true" t="shared" si="28" ref="BI166:BI181">IF(N166="nulová",J166,0)</f>
        <v>0</v>
      </c>
      <c r="BJ166" s="92" t="s">
        <v>15</v>
      </c>
      <c r="BK166" s="167">
        <f aca="true" t="shared" si="29" ref="BK166:BK181">ROUND(I166*H166,2)</f>
        <v>0</v>
      </c>
      <c r="BL166" s="92" t="s">
        <v>183</v>
      </c>
      <c r="BM166" s="166" t="s">
        <v>1150</v>
      </c>
    </row>
    <row r="167" spans="2:65" s="99" customFormat="1" ht="21.75" customHeight="1">
      <c r="B167" s="100"/>
      <c r="C167" s="206" t="s">
        <v>621</v>
      </c>
      <c r="D167" s="206" t="s">
        <v>178</v>
      </c>
      <c r="E167" s="207" t="s">
        <v>5545</v>
      </c>
      <c r="F167" s="208" t="s">
        <v>5546</v>
      </c>
      <c r="G167" s="209" t="s">
        <v>2707</v>
      </c>
      <c r="H167" s="210">
        <v>1</v>
      </c>
      <c r="I167" s="4"/>
      <c r="J167" s="211">
        <f t="shared" si="20"/>
        <v>0</v>
      </c>
      <c r="K167" s="208" t="s">
        <v>3</v>
      </c>
      <c r="L167" s="100"/>
      <c r="M167" s="212" t="s">
        <v>3</v>
      </c>
      <c r="N167" s="163" t="s">
        <v>42</v>
      </c>
      <c r="P167" s="164">
        <f t="shared" si="21"/>
        <v>0</v>
      </c>
      <c r="Q167" s="164">
        <v>0</v>
      </c>
      <c r="R167" s="164">
        <f t="shared" si="22"/>
        <v>0</v>
      </c>
      <c r="S167" s="164">
        <v>0</v>
      </c>
      <c r="T167" s="165">
        <f t="shared" si="23"/>
        <v>0</v>
      </c>
      <c r="AR167" s="166" t="s">
        <v>183</v>
      </c>
      <c r="AT167" s="166" t="s">
        <v>178</v>
      </c>
      <c r="AU167" s="166" t="s">
        <v>79</v>
      </c>
      <c r="AY167" s="92" t="s">
        <v>176</v>
      </c>
      <c r="BE167" s="167">
        <f t="shared" si="24"/>
        <v>0</v>
      </c>
      <c r="BF167" s="167">
        <f t="shared" si="25"/>
        <v>0</v>
      </c>
      <c r="BG167" s="167">
        <f t="shared" si="26"/>
        <v>0</v>
      </c>
      <c r="BH167" s="167">
        <f t="shared" si="27"/>
        <v>0</v>
      </c>
      <c r="BI167" s="167">
        <f t="shared" si="28"/>
        <v>0</v>
      </c>
      <c r="BJ167" s="92" t="s">
        <v>15</v>
      </c>
      <c r="BK167" s="167">
        <f t="shared" si="29"/>
        <v>0</v>
      </c>
      <c r="BL167" s="92" t="s">
        <v>183</v>
      </c>
      <c r="BM167" s="166" t="s">
        <v>1163</v>
      </c>
    </row>
    <row r="168" spans="2:65" s="99" customFormat="1" ht="21.75" customHeight="1">
      <c r="B168" s="100"/>
      <c r="C168" s="206" t="s">
        <v>626</v>
      </c>
      <c r="D168" s="206" t="s">
        <v>178</v>
      </c>
      <c r="E168" s="207" t="s">
        <v>5547</v>
      </c>
      <c r="F168" s="208" t="s">
        <v>5548</v>
      </c>
      <c r="G168" s="209" t="s">
        <v>2707</v>
      </c>
      <c r="H168" s="210">
        <v>1</v>
      </c>
      <c r="I168" s="4"/>
      <c r="J168" s="211">
        <f t="shared" si="20"/>
        <v>0</v>
      </c>
      <c r="K168" s="208" t="s">
        <v>3</v>
      </c>
      <c r="L168" s="100"/>
      <c r="M168" s="212" t="s">
        <v>3</v>
      </c>
      <c r="N168" s="163" t="s">
        <v>42</v>
      </c>
      <c r="P168" s="164">
        <f t="shared" si="21"/>
        <v>0</v>
      </c>
      <c r="Q168" s="164">
        <v>0</v>
      </c>
      <c r="R168" s="164">
        <f t="shared" si="22"/>
        <v>0</v>
      </c>
      <c r="S168" s="164">
        <v>0</v>
      </c>
      <c r="T168" s="165">
        <f t="shared" si="23"/>
        <v>0</v>
      </c>
      <c r="AR168" s="166" t="s">
        <v>183</v>
      </c>
      <c r="AT168" s="166" t="s">
        <v>178</v>
      </c>
      <c r="AU168" s="166" t="s">
        <v>79</v>
      </c>
      <c r="AY168" s="92" t="s">
        <v>176</v>
      </c>
      <c r="BE168" s="167">
        <f t="shared" si="24"/>
        <v>0</v>
      </c>
      <c r="BF168" s="167">
        <f t="shared" si="25"/>
        <v>0</v>
      </c>
      <c r="BG168" s="167">
        <f t="shared" si="26"/>
        <v>0</v>
      </c>
      <c r="BH168" s="167">
        <f t="shared" si="27"/>
        <v>0</v>
      </c>
      <c r="BI168" s="167">
        <f t="shared" si="28"/>
        <v>0</v>
      </c>
      <c r="BJ168" s="92" t="s">
        <v>15</v>
      </c>
      <c r="BK168" s="167">
        <f t="shared" si="29"/>
        <v>0</v>
      </c>
      <c r="BL168" s="92" t="s">
        <v>183</v>
      </c>
      <c r="BM168" s="166" t="s">
        <v>1173</v>
      </c>
    </row>
    <row r="169" spans="2:65" s="99" customFormat="1" ht="24.2" customHeight="1">
      <c r="B169" s="100"/>
      <c r="C169" s="206" t="s">
        <v>632</v>
      </c>
      <c r="D169" s="206" t="s">
        <v>178</v>
      </c>
      <c r="E169" s="207" t="s">
        <v>5549</v>
      </c>
      <c r="F169" s="208" t="s">
        <v>5550</v>
      </c>
      <c r="G169" s="209" t="s">
        <v>2707</v>
      </c>
      <c r="H169" s="210">
        <v>3</v>
      </c>
      <c r="I169" s="4"/>
      <c r="J169" s="211">
        <f t="shared" si="20"/>
        <v>0</v>
      </c>
      <c r="K169" s="208" t="s">
        <v>3</v>
      </c>
      <c r="L169" s="100"/>
      <c r="M169" s="212" t="s">
        <v>3</v>
      </c>
      <c r="N169" s="163" t="s">
        <v>42</v>
      </c>
      <c r="P169" s="164">
        <f t="shared" si="21"/>
        <v>0</v>
      </c>
      <c r="Q169" s="164">
        <v>0</v>
      </c>
      <c r="R169" s="164">
        <f t="shared" si="22"/>
        <v>0</v>
      </c>
      <c r="S169" s="164">
        <v>0</v>
      </c>
      <c r="T169" s="165">
        <f t="shared" si="23"/>
        <v>0</v>
      </c>
      <c r="AR169" s="166" t="s">
        <v>183</v>
      </c>
      <c r="AT169" s="166" t="s">
        <v>178</v>
      </c>
      <c r="AU169" s="166" t="s">
        <v>79</v>
      </c>
      <c r="AY169" s="92" t="s">
        <v>176</v>
      </c>
      <c r="BE169" s="167">
        <f t="shared" si="24"/>
        <v>0</v>
      </c>
      <c r="BF169" s="167">
        <f t="shared" si="25"/>
        <v>0</v>
      </c>
      <c r="BG169" s="167">
        <f t="shared" si="26"/>
        <v>0</v>
      </c>
      <c r="BH169" s="167">
        <f t="shared" si="27"/>
        <v>0</v>
      </c>
      <c r="BI169" s="167">
        <f t="shared" si="28"/>
        <v>0</v>
      </c>
      <c r="BJ169" s="92" t="s">
        <v>15</v>
      </c>
      <c r="BK169" s="167">
        <f t="shared" si="29"/>
        <v>0</v>
      </c>
      <c r="BL169" s="92" t="s">
        <v>183</v>
      </c>
      <c r="BM169" s="166" t="s">
        <v>1186</v>
      </c>
    </row>
    <row r="170" spans="2:65" s="99" customFormat="1" ht="33" customHeight="1">
      <c r="B170" s="100"/>
      <c r="C170" s="206" t="s">
        <v>638</v>
      </c>
      <c r="D170" s="206" t="s">
        <v>178</v>
      </c>
      <c r="E170" s="207" t="s">
        <v>5551</v>
      </c>
      <c r="F170" s="208" t="s">
        <v>5552</v>
      </c>
      <c r="G170" s="209" t="s">
        <v>2707</v>
      </c>
      <c r="H170" s="210">
        <v>1</v>
      </c>
      <c r="I170" s="4"/>
      <c r="J170" s="211">
        <f t="shared" si="20"/>
        <v>0</v>
      </c>
      <c r="K170" s="208" t="s">
        <v>3</v>
      </c>
      <c r="L170" s="100"/>
      <c r="M170" s="212" t="s">
        <v>3</v>
      </c>
      <c r="N170" s="163" t="s">
        <v>42</v>
      </c>
      <c r="P170" s="164">
        <f t="shared" si="21"/>
        <v>0</v>
      </c>
      <c r="Q170" s="164">
        <v>0</v>
      </c>
      <c r="R170" s="164">
        <f t="shared" si="22"/>
        <v>0</v>
      </c>
      <c r="S170" s="164">
        <v>0</v>
      </c>
      <c r="T170" s="165">
        <f t="shared" si="23"/>
        <v>0</v>
      </c>
      <c r="AR170" s="166" t="s">
        <v>183</v>
      </c>
      <c r="AT170" s="166" t="s">
        <v>178</v>
      </c>
      <c r="AU170" s="166" t="s">
        <v>79</v>
      </c>
      <c r="AY170" s="92" t="s">
        <v>176</v>
      </c>
      <c r="BE170" s="167">
        <f t="shared" si="24"/>
        <v>0</v>
      </c>
      <c r="BF170" s="167">
        <f t="shared" si="25"/>
        <v>0</v>
      </c>
      <c r="BG170" s="167">
        <f t="shared" si="26"/>
        <v>0</v>
      </c>
      <c r="BH170" s="167">
        <f t="shared" si="27"/>
        <v>0</v>
      </c>
      <c r="BI170" s="167">
        <f t="shared" si="28"/>
        <v>0</v>
      </c>
      <c r="BJ170" s="92" t="s">
        <v>15</v>
      </c>
      <c r="BK170" s="167">
        <f t="shared" si="29"/>
        <v>0</v>
      </c>
      <c r="BL170" s="92" t="s">
        <v>183</v>
      </c>
      <c r="BM170" s="166" t="s">
        <v>1196</v>
      </c>
    </row>
    <row r="171" spans="2:65" s="99" customFormat="1" ht="24.2" customHeight="1">
      <c r="B171" s="100"/>
      <c r="C171" s="206" t="s">
        <v>644</v>
      </c>
      <c r="D171" s="206" t="s">
        <v>178</v>
      </c>
      <c r="E171" s="207" t="s">
        <v>5553</v>
      </c>
      <c r="F171" s="208" t="s">
        <v>5554</v>
      </c>
      <c r="G171" s="209" t="s">
        <v>2707</v>
      </c>
      <c r="H171" s="210">
        <v>1</v>
      </c>
      <c r="I171" s="4"/>
      <c r="J171" s="211">
        <f t="shared" si="20"/>
        <v>0</v>
      </c>
      <c r="K171" s="208" t="s">
        <v>3</v>
      </c>
      <c r="L171" s="100"/>
      <c r="M171" s="212" t="s">
        <v>3</v>
      </c>
      <c r="N171" s="163" t="s">
        <v>42</v>
      </c>
      <c r="P171" s="164">
        <f t="shared" si="21"/>
        <v>0</v>
      </c>
      <c r="Q171" s="164">
        <v>0</v>
      </c>
      <c r="R171" s="164">
        <f t="shared" si="22"/>
        <v>0</v>
      </c>
      <c r="S171" s="164">
        <v>0</v>
      </c>
      <c r="T171" s="165">
        <f t="shared" si="23"/>
        <v>0</v>
      </c>
      <c r="AR171" s="166" t="s">
        <v>183</v>
      </c>
      <c r="AT171" s="166" t="s">
        <v>178</v>
      </c>
      <c r="AU171" s="166" t="s">
        <v>79</v>
      </c>
      <c r="AY171" s="92" t="s">
        <v>176</v>
      </c>
      <c r="BE171" s="167">
        <f t="shared" si="24"/>
        <v>0</v>
      </c>
      <c r="BF171" s="167">
        <f t="shared" si="25"/>
        <v>0</v>
      </c>
      <c r="BG171" s="167">
        <f t="shared" si="26"/>
        <v>0</v>
      </c>
      <c r="BH171" s="167">
        <f t="shared" si="27"/>
        <v>0</v>
      </c>
      <c r="BI171" s="167">
        <f t="shared" si="28"/>
        <v>0</v>
      </c>
      <c r="BJ171" s="92" t="s">
        <v>15</v>
      </c>
      <c r="BK171" s="167">
        <f t="shared" si="29"/>
        <v>0</v>
      </c>
      <c r="BL171" s="92" t="s">
        <v>183</v>
      </c>
      <c r="BM171" s="166" t="s">
        <v>1207</v>
      </c>
    </row>
    <row r="172" spans="2:65" s="99" customFormat="1" ht="24.2" customHeight="1">
      <c r="B172" s="100"/>
      <c r="C172" s="206" t="s">
        <v>649</v>
      </c>
      <c r="D172" s="206" t="s">
        <v>178</v>
      </c>
      <c r="E172" s="207" t="s">
        <v>5555</v>
      </c>
      <c r="F172" s="208" t="s">
        <v>5556</v>
      </c>
      <c r="G172" s="209" t="s">
        <v>2707</v>
      </c>
      <c r="H172" s="210">
        <v>1</v>
      </c>
      <c r="I172" s="4"/>
      <c r="J172" s="211">
        <f t="shared" si="20"/>
        <v>0</v>
      </c>
      <c r="K172" s="208" t="s">
        <v>3</v>
      </c>
      <c r="L172" s="100"/>
      <c r="M172" s="212" t="s">
        <v>3</v>
      </c>
      <c r="N172" s="163" t="s">
        <v>42</v>
      </c>
      <c r="P172" s="164">
        <f t="shared" si="21"/>
        <v>0</v>
      </c>
      <c r="Q172" s="164">
        <v>0</v>
      </c>
      <c r="R172" s="164">
        <f t="shared" si="22"/>
        <v>0</v>
      </c>
      <c r="S172" s="164">
        <v>0</v>
      </c>
      <c r="T172" s="165">
        <f t="shared" si="23"/>
        <v>0</v>
      </c>
      <c r="AR172" s="166" t="s">
        <v>183</v>
      </c>
      <c r="AT172" s="166" t="s">
        <v>178</v>
      </c>
      <c r="AU172" s="166" t="s">
        <v>79</v>
      </c>
      <c r="AY172" s="92" t="s">
        <v>176</v>
      </c>
      <c r="BE172" s="167">
        <f t="shared" si="24"/>
        <v>0</v>
      </c>
      <c r="BF172" s="167">
        <f t="shared" si="25"/>
        <v>0</v>
      </c>
      <c r="BG172" s="167">
        <f t="shared" si="26"/>
        <v>0</v>
      </c>
      <c r="BH172" s="167">
        <f t="shared" si="27"/>
        <v>0</v>
      </c>
      <c r="BI172" s="167">
        <f t="shared" si="28"/>
        <v>0</v>
      </c>
      <c r="BJ172" s="92" t="s">
        <v>15</v>
      </c>
      <c r="BK172" s="167">
        <f t="shared" si="29"/>
        <v>0</v>
      </c>
      <c r="BL172" s="92" t="s">
        <v>183</v>
      </c>
      <c r="BM172" s="166" t="s">
        <v>1217</v>
      </c>
    </row>
    <row r="173" spans="2:65" s="99" customFormat="1" ht="16.5" customHeight="1">
      <c r="B173" s="100"/>
      <c r="C173" s="206" t="s">
        <v>655</v>
      </c>
      <c r="D173" s="206" t="s">
        <v>178</v>
      </c>
      <c r="E173" s="207" t="s">
        <v>5557</v>
      </c>
      <c r="F173" s="208" t="s">
        <v>5558</v>
      </c>
      <c r="G173" s="209" t="s">
        <v>2707</v>
      </c>
      <c r="H173" s="210">
        <v>1</v>
      </c>
      <c r="I173" s="4"/>
      <c r="J173" s="211">
        <f t="shared" si="20"/>
        <v>0</v>
      </c>
      <c r="K173" s="208" t="s">
        <v>3</v>
      </c>
      <c r="L173" s="100"/>
      <c r="M173" s="212" t="s">
        <v>3</v>
      </c>
      <c r="N173" s="163" t="s">
        <v>42</v>
      </c>
      <c r="P173" s="164">
        <f t="shared" si="21"/>
        <v>0</v>
      </c>
      <c r="Q173" s="164">
        <v>0</v>
      </c>
      <c r="R173" s="164">
        <f t="shared" si="22"/>
        <v>0</v>
      </c>
      <c r="S173" s="164">
        <v>0</v>
      </c>
      <c r="T173" s="165">
        <f t="shared" si="23"/>
        <v>0</v>
      </c>
      <c r="AR173" s="166" t="s">
        <v>183</v>
      </c>
      <c r="AT173" s="166" t="s">
        <v>178</v>
      </c>
      <c r="AU173" s="166" t="s">
        <v>79</v>
      </c>
      <c r="AY173" s="92" t="s">
        <v>176</v>
      </c>
      <c r="BE173" s="167">
        <f t="shared" si="24"/>
        <v>0</v>
      </c>
      <c r="BF173" s="167">
        <f t="shared" si="25"/>
        <v>0</v>
      </c>
      <c r="BG173" s="167">
        <f t="shared" si="26"/>
        <v>0</v>
      </c>
      <c r="BH173" s="167">
        <f t="shared" si="27"/>
        <v>0</v>
      </c>
      <c r="BI173" s="167">
        <f t="shared" si="28"/>
        <v>0</v>
      </c>
      <c r="BJ173" s="92" t="s">
        <v>15</v>
      </c>
      <c r="BK173" s="167">
        <f t="shared" si="29"/>
        <v>0</v>
      </c>
      <c r="BL173" s="92" t="s">
        <v>183</v>
      </c>
      <c r="BM173" s="166" t="s">
        <v>1225</v>
      </c>
    </row>
    <row r="174" spans="2:65" s="99" customFormat="1" ht="66.75" customHeight="1">
      <c r="B174" s="100"/>
      <c r="C174" s="206" t="s">
        <v>664</v>
      </c>
      <c r="D174" s="206" t="s">
        <v>178</v>
      </c>
      <c r="E174" s="207" t="s">
        <v>5559</v>
      </c>
      <c r="F174" s="208" t="s">
        <v>5560</v>
      </c>
      <c r="G174" s="209" t="s">
        <v>2707</v>
      </c>
      <c r="H174" s="210">
        <v>1</v>
      </c>
      <c r="I174" s="4"/>
      <c r="J174" s="211">
        <f t="shared" si="20"/>
        <v>0</v>
      </c>
      <c r="K174" s="208" t="s">
        <v>3</v>
      </c>
      <c r="L174" s="100"/>
      <c r="M174" s="212" t="s">
        <v>3</v>
      </c>
      <c r="N174" s="163" t="s">
        <v>42</v>
      </c>
      <c r="P174" s="164">
        <f t="shared" si="21"/>
        <v>0</v>
      </c>
      <c r="Q174" s="164">
        <v>0</v>
      </c>
      <c r="R174" s="164">
        <f t="shared" si="22"/>
        <v>0</v>
      </c>
      <c r="S174" s="164">
        <v>0</v>
      </c>
      <c r="T174" s="165">
        <f t="shared" si="23"/>
        <v>0</v>
      </c>
      <c r="AR174" s="166" t="s">
        <v>183</v>
      </c>
      <c r="AT174" s="166" t="s">
        <v>178</v>
      </c>
      <c r="AU174" s="166" t="s">
        <v>79</v>
      </c>
      <c r="AY174" s="92" t="s">
        <v>176</v>
      </c>
      <c r="BE174" s="167">
        <f t="shared" si="24"/>
        <v>0</v>
      </c>
      <c r="BF174" s="167">
        <f t="shared" si="25"/>
        <v>0</v>
      </c>
      <c r="BG174" s="167">
        <f t="shared" si="26"/>
        <v>0</v>
      </c>
      <c r="BH174" s="167">
        <f t="shared" si="27"/>
        <v>0</v>
      </c>
      <c r="BI174" s="167">
        <f t="shared" si="28"/>
        <v>0</v>
      </c>
      <c r="BJ174" s="92" t="s">
        <v>15</v>
      </c>
      <c r="BK174" s="167">
        <f t="shared" si="29"/>
        <v>0</v>
      </c>
      <c r="BL174" s="92" t="s">
        <v>183</v>
      </c>
      <c r="BM174" s="166" t="s">
        <v>1234</v>
      </c>
    </row>
    <row r="175" spans="2:65" s="99" customFormat="1" ht="21.75" customHeight="1">
      <c r="B175" s="100"/>
      <c r="C175" s="206" t="s">
        <v>675</v>
      </c>
      <c r="D175" s="206" t="s">
        <v>178</v>
      </c>
      <c r="E175" s="207" t="s">
        <v>5561</v>
      </c>
      <c r="F175" s="208" t="s">
        <v>5562</v>
      </c>
      <c r="G175" s="209" t="s">
        <v>2707</v>
      </c>
      <c r="H175" s="210">
        <v>5</v>
      </c>
      <c r="I175" s="4"/>
      <c r="J175" s="211">
        <f t="shared" si="20"/>
        <v>0</v>
      </c>
      <c r="K175" s="208" t="s">
        <v>3</v>
      </c>
      <c r="L175" s="100"/>
      <c r="M175" s="212" t="s">
        <v>3</v>
      </c>
      <c r="N175" s="163" t="s">
        <v>42</v>
      </c>
      <c r="P175" s="164">
        <f t="shared" si="21"/>
        <v>0</v>
      </c>
      <c r="Q175" s="164">
        <v>0</v>
      </c>
      <c r="R175" s="164">
        <f t="shared" si="22"/>
        <v>0</v>
      </c>
      <c r="S175" s="164">
        <v>0</v>
      </c>
      <c r="T175" s="165">
        <f t="shared" si="23"/>
        <v>0</v>
      </c>
      <c r="AR175" s="166" t="s">
        <v>183</v>
      </c>
      <c r="AT175" s="166" t="s">
        <v>178</v>
      </c>
      <c r="AU175" s="166" t="s">
        <v>79</v>
      </c>
      <c r="AY175" s="92" t="s">
        <v>176</v>
      </c>
      <c r="BE175" s="167">
        <f t="shared" si="24"/>
        <v>0</v>
      </c>
      <c r="BF175" s="167">
        <f t="shared" si="25"/>
        <v>0</v>
      </c>
      <c r="BG175" s="167">
        <f t="shared" si="26"/>
        <v>0</v>
      </c>
      <c r="BH175" s="167">
        <f t="shared" si="27"/>
        <v>0</v>
      </c>
      <c r="BI175" s="167">
        <f t="shared" si="28"/>
        <v>0</v>
      </c>
      <c r="BJ175" s="92" t="s">
        <v>15</v>
      </c>
      <c r="BK175" s="167">
        <f t="shared" si="29"/>
        <v>0</v>
      </c>
      <c r="BL175" s="92" t="s">
        <v>183</v>
      </c>
      <c r="BM175" s="166" t="s">
        <v>1247</v>
      </c>
    </row>
    <row r="176" spans="2:65" s="99" customFormat="1" ht="24.2" customHeight="1">
      <c r="B176" s="100"/>
      <c r="C176" s="206" t="s">
        <v>680</v>
      </c>
      <c r="D176" s="206" t="s">
        <v>178</v>
      </c>
      <c r="E176" s="207" t="s">
        <v>5549</v>
      </c>
      <c r="F176" s="208" t="s">
        <v>5550</v>
      </c>
      <c r="G176" s="209" t="s">
        <v>2707</v>
      </c>
      <c r="H176" s="210">
        <v>1</v>
      </c>
      <c r="I176" s="4"/>
      <c r="J176" s="211">
        <f t="shared" si="20"/>
        <v>0</v>
      </c>
      <c r="K176" s="208" t="s">
        <v>3</v>
      </c>
      <c r="L176" s="100"/>
      <c r="M176" s="212" t="s">
        <v>3</v>
      </c>
      <c r="N176" s="163" t="s">
        <v>42</v>
      </c>
      <c r="P176" s="164">
        <f t="shared" si="21"/>
        <v>0</v>
      </c>
      <c r="Q176" s="164">
        <v>0</v>
      </c>
      <c r="R176" s="164">
        <f t="shared" si="22"/>
        <v>0</v>
      </c>
      <c r="S176" s="164">
        <v>0</v>
      </c>
      <c r="T176" s="165">
        <f t="shared" si="23"/>
        <v>0</v>
      </c>
      <c r="AR176" s="166" t="s">
        <v>183</v>
      </c>
      <c r="AT176" s="166" t="s">
        <v>178</v>
      </c>
      <c r="AU176" s="166" t="s">
        <v>79</v>
      </c>
      <c r="AY176" s="92" t="s">
        <v>176</v>
      </c>
      <c r="BE176" s="167">
        <f t="shared" si="24"/>
        <v>0</v>
      </c>
      <c r="BF176" s="167">
        <f t="shared" si="25"/>
        <v>0</v>
      </c>
      <c r="BG176" s="167">
        <f t="shared" si="26"/>
        <v>0</v>
      </c>
      <c r="BH176" s="167">
        <f t="shared" si="27"/>
        <v>0</v>
      </c>
      <c r="BI176" s="167">
        <f t="shared" si="28"/>
        <v>0</v>
      </c>
      <c r="BJ176" s="92" t="s">
        <v>15</v>
      </c>
      <c r="BK176" s="167">
        <f t="shared" si="29"/>
        <v>0</v>
      </c>
      <c r="BL176" s="92" t="s">
        <v>183</v>
      </c>
      <c r="BM176" s="166" t="s">
        <v>1257</v>
      </c>
    </row>
    <row r="177" spans="2:65" s="99" customFormat="1" ht="33" customHeight="1">
      <c r="B177" s="100"/>
      <c r="C177" s="206" t="s">
        <v>688</v>
      </c>
      <c r="D177" s="206" t="s">
        <v>178</v>
      </c>
      <c r="E177" s="207" t="s">
        <v>5551</v>
      </c>
      <c r="F177" s="208" t="s">
        <v>5552</v>
      </c>
      <c r="G177" s="209" t="s">
        <v>2707</v>
      </c>
      <c r="H177" s="210">
        <v>1</v>
      </c>
      <c r="I177" s="4"/>
      <c r="J177" s="211">
        <f t="shared" si="20"/>
        <v>0</v>
      </c>
      <c r="K177" s="208" t="s">
        <v>3</v>
      </c>
      <c r="L177" s="100"/>
      <c r="M177" s="212" t="s">
        <v>3</v>
      </c>
      <c r="N177" s="163" t="s">
        <v>42</v>
      </c>
      <c r="P177" s="164">
        <f t="shared" si="21"/>
        <v>0</v>
      </c>
      <c r="Q177" s="164">
        <v>0</v>
      </c>
      <c r="R177" s="164">
        <f t="shared" si="22"/>
        <v>0</v>
      </c>
      <c r="S177" s="164">
        <v>0</v>
      </c>
      <c r="T177" s="165">
        <f t="shared" si="23"/>
        <v>0</v>
      </c>
      <c r="AR177" s="166" t="s">
        <v>183</v>
      </c>
      <c r="AT177" s="166" t="s">
        <v>178</v>
      </c>
      <c r="AU177" s="166" t="s">
        <v>79</v>
      </c>
      <c r="AY177" s="92" t="s">
        <v>176</v>
      </c>
      <c r="BE177" s="167">
        <f t="shared" si="24"/>
        <v>0</v>
      </c>
      <c r="BF177" s="167">
        <f t="shared" si="25"/>
        <v>0</v>
      </c>
      <c r="BG177" s="167">
        <f t="shared" si="26"/>
        <v>0</v>
      </c>
      <c r="BH177" s="167">
        <f t="shared" si="27"/>
        <v>0</v>
      </c>
      <c r="BI177" s="167">
        <f t="shared" si="28"/>
        <v>0</v>
      </c>
      <c r="BJ177" s="92" t="s">
        <v>15</v>
      </c>
      <c r="BK177" s="167">
        <f t="shared" si="29"/>
        <v>0</v>
      </c>
      <c r="BL177" s="92" t="s">
        <v>183</v>
      </c>
      <c r="BM177" s="166" t="s">
        <v>1270</v>
      </c>
    </row>
    <row r="178" spans="2:65" s="99" customFormat="1" ht="24.2" customHeight="1">
      <c r="B178" s="100"/>
      <c r="C178" s="206" t="s">
        <v>693</v>
      </c>
      <c r="D178" s="206" t="s">
        <v>178</v>
      </c>
      <c r="E178" s="207" t="s">
        <v>5553</v>
      </c>
      <c r="F178" s="208" t="s">
        <v>5554</v>
      </c>
      <c r="G178" s="209" t="s">
        <v>2707</v>
      </c>
      <c r="H178" s="210">
        <v>1</v>
      </c>
      <c r="I178" s="4"/>
      <c r="J178" s="211">
        <f t="shared" si="20"/>
        <v>0</v>
      </c>
      <c r="K178" s="208" t="s">
        <v>3</v>
      </c>
      <c r="L178" s="100"/>
      <c r="M178" s="212" t="s">
        <v>3</v>
      </c>
      <c r="N178" s="163" t="s">
        <v>42</v>
      </c>
      <c r="P178" s="164">
        <f t="shared" si="21"/>
        <v>0</v>
      </c>
      <c r="Q178" s="164">
        <v>0</v>
      </c>
      <c r="R178" s="164">
        <f t="shared" si="22"/>
        <v>0</v>
      </c>
      <c r="S178" s="164">
        <v>0</v>
      </c>
      <c r="T178" s="165">
        <f t="shared" si="23"/>
        <v>0</v>
      </c>
      <c r="AR178" s="166" t="s">
        <v>183</v>
      </c>
      <c r="AT178" s="166" t="s">
        <v>178</v>
      </c>
      <c r="AU178" s="166" t="s">
        <v>79</v>
      </c>
      <c r="AY178" s="92" t="s">
        <v>176</v>
      </c>
      <c r="BE178" s="167">
        <f t="shared" si="24"/>
        <v>0</v>
      </c>
      <c r="BF178" s="167">
        <f t="shared" si="25"/>
        <v>0</v>
      </c>
      <c r="BG178" s="167">
        <f t="shared" si="26"/>
        <v>0</v>
      </c>
      <c r="BH178" s="167">
        <f t="shared" si="27"/>
        <v>0</v>
      </c>
      <c r="BI178" s="167">
        <f t="shared" si="28"/>
        <v>0</v>
      </c>
      <c r="BJ178" s="92" t="s">
        <v>15</v>
      </c>
      <c r="BK178" s="167">
        <f t="shared" si="29"/>
        <v>0</v>
      </c>
      <c r="BL178" s="92" t="s">
        <v>183</v>
      </c>
      <c r="BM178" s="166" t="s">
        <v>1284</v>
      </c>
    </row>
    <row r="179" spans="2:65" s="99" customFormat="1" ht="24.2" customHeight="1">
      <c r="B179" s="100"/>
      <c r="C179" s="206" t="s">
        <v>702</v>
      </c>
      <c r="D179" s="206" t="s">
        <v>178</v>
      </c>
      <c r="E179" s="207" t="s">
        <v>5555</v>
      </c>
      <c r="F179" s="208" t="s">
        <v>5556</v>
      </c>
      <c r="G179" s="209" t="s">
        <v>2707</v>
      </c>
      <c r="H179" s="210">
        <v>1</v>
      </c>
      <c r="I179" s="4"/>
      <c r="J179" s="211">
        <f t="shared" si="20"/>
        <v>0</v>
      </c>
      <c r="K179" s="208" t="s">
        <v>3</v>
      </c>
      <c r="L179" s="100"/>
      <c r="M179" s="212" t="s">
        <v>3</v>
      </c>
      <c r="N179" s="163" t="s">
        <v>42</v>
      </c>
      <c r="P179" s="164">
        <f t="shared" si="21"/>
        <v>0</v>
      </c>
      <c r="Q179" s="164">
        <v>0</v>
      </c>
      <c r="R179" s="164">
        <f t="shared" si="22"/>
        <v>0</v>
      </c>
      <c r="S179" s="164">
        <v>0</v>
      </c>
      <c r="T179" s="165">
        <f t="shared" si="23"/>
        <v>0</v>
      </c>
      <c r="AR179" s="166" t="s">
        <v>183</v>
      </c>
      <c r="AT179" s="166" t="s">
        <v>178</v>
      </c>
      <c r="AU179" s="166" t="s">
        <v>79</v>
      </c>
      <c r="AY179" s="92" t="s">
        <v>176</v>
      </c>
      <c r="BE179" s="167">
        <f t="shared" si="24"/>
        <v>0</v>
      </c>
      <c r="BF179" s="167">
        <f t="shared" si="25"/>
        <v>0</v>
      </c>
      <c r="BG179" s="167">
        <f t="shared" si="26"/>
        <v>0</v>
      </c>
      <c r="BH179" s="167">
        <f t="shared" si="27"/>
        <v>0</v>
      </c>
      <c r="BI179" s="167">
        <f t="shared" si="28"/>
        <v>0</v>
      </c>
      <c r="BJ179" s="92" t="s">
        <v>15</v>
      </c>
      <c r="BK179" s="167">
        <f t="shared" si="29"/>
        <v>0</v>
      </c>
      <c r="BL179" s="92" t="s">
        <v>183</v>
      </c>
      <c r="BM179" s="166" t="s">
        <v>1295</v>
      </c>
    </row>
    <row r="180" spans="2:65" s="99" customFormat="1" ht="16.5" customHeight="1">
      <c r="B180" s="100"/>
      <c r="C180" s="206" t="s">
        <v>708</v>
      </c>
      <c r="D180" s="206" t="s">
        <v>178</v>
      </c>
      <c r="E180" s="207" t="s">
        <v>5557</v>
      </c>
      <c r="F180" s="208" t="s">
        <v>5558</v>
      </c>
      <c r="G180" s="209" t="s">
        <v>2707</v>
      </c>
      <c r="H180" s="210">
        <v>1</v>
      </c>
      <c r="I180" s="4"/>
      <c r="J180" s="211">
        <f t="shared" si="20"/>
        <v>0</v>
      </c>
      <c r="K180" s="208" t="s">
        <v>3</v>
      </c>
      <c r="L180" s="100"/>
      <c r="M180" s="212" t="s">
        <v>3</v>
      </c>
      <c r="N180" s="163" t="s">
        <v>42</v>
      </c>
      <c r="P180" s="164">
        <f t="shared" si="21"/>
        <v>0</v>
      </c>
      <c r="Q180" s="164">
        <v>0</v>
      </c>
      <c r="R180" s="164">
        <f t="shared" si="22"/>
        <v>0</v>
      </c>
      <c r="S180" s="164">
        <v>0</v>
      </c>
      <c r="T180" s="165">
        <f t="shared" si="23"/>
        <v>0</v>
      </c>
      <c r="AR180" s="166" t="s">
        <v>183</v>
      </c>
      <c r="AT180" s="166" t="s">
        <v>178</v>
      </c>
      <c r="AU180" s="166" t="s">
        <v>79</v>
      </c>
      <c r="AY180" s="92" t="s">
        <v>176</v>
      </c>
      <c r="BE180" s="167">
        <f t="shared" si="24"/>
        <v>0</v>
      </c>
      <c r="BF180" s="167">
        <f t="shared" si="25"/>
        <v>0</v>
      </c>
      <c r="BG180" s="167">
        <f t="shared" si="26"/>
        <v>0</v>
      </c>
      <c r="BH180" s="167">
        <f t="shared" si="27"/>
        <v>0</v>
      </c>
      <c r="BI180" s="167">
        <f t="shared" si="28"/>
        <v>0</v>
      </c>
      <c r="BJ180" s="92" t="s">
        <v>15</v>
      </c>
      <c r="BK180" s="167">
        <f t="shared" si="29"/>
        <v>0</v>
      </c>
      <c r="BL180" s="92" t="s">
        <v>183</v>
      </c>
      <c r="BM180" s="166" t="s">
        <v>1305</v>
      </c>
    </row>
    <row r="181" spans="2:65" s="99" customFormat="1" ht="37.9" customHeight="1">
      <c r="B181" s="100"/>
      <c r="C181" s="206" t="s">
        <v>731</v>
      </c>
      <c r="D181" s="206" t="s">
        <v>178</v>
      </c>
      <c r="E181" s="207" t="s">
        <v>5563</v>
      </c>
      <c r="F181" s="208" t="s">
        <v>5564</v>
      </c>
      <c r="G181" s="209" t="s">
        <v>2707</v>
      </c>
      <c r="H181" s="210">
        <v>1</v>
      </c>
      <c r="I181" s="4"/>
      <c r="J181" s="211">
        <f t="shared" si="20"/>
        <v>0</v>
      </c>
      <c r="K181" s="208" t="s">
        <v>3</v>
      </c>
      <c r="L181" s="100"/>
      <c r="M181" s="212" t="s">
        <v>3</v>
      </c>
      <c r="N181" s="163" t="s">
        <v>42</v>
      </c>
      <c r="P181" s="164">
        <f t="shared" si="21"/>
        <v>0</v>
      </c>
      <c r="Q181" s="164">
        <v>0</v>
      </c>
      <c r="R181" s="164">
        <f t="shared" si="22"/>
        <v>0</v>
      </c>
      <c r="S181" s="164">
        <v>0</v>
      </c>
      <c r="T181" s="165">
        <f t="shared" si="23"/>
        <v>0</v>
      </c>
      <c r="AR181" s="166" t="s">
        <v>183</v>
      </c>
      <c r="AT181" s="166" t="s">
        <v>178</v>
      </c>
      <c r="AU181" s="166" t="s">
        <v>79</v>
      </c>
      <c r="AY181" s="92" t="s">
        <v>176</v>
      </c>
      <c r="BE181" s="167">
        <f t="shared" si="24"/>
        <v>0</v>
      </c>
      <c r="BF181" s="167">
        <f t="shared" si="25"/>
        <v>0</v>
      </c>
      <c r="BG181" s="167">
        <f t="shared" si="26"/>
        <v>0</v>
      </c>
      <c r="BH181" s="167">
        <f t="shared" si="27"/>
        <v>0</v>
      </c>
      <c r="BI181" s="167">
        <f t="shared" si="28"/>
        <v>0</v>
      </c>
      <c r="BJ181" s="92" t="s">
        <v>15</v>
      </c>
      <c r="BK181" s="167">
        <f t="shared" si="29"/>
        <v>0</v>
      </c>
      <c r="BL181" s="92" t="s">
        <v>183</v>
      </c>
      <c r="BM181" s="166" t="s">
        <v>1316</v>
      </c>
    </row>
    <row r="182" spans="2:63" s="151" customFormat="1" ht="22.9" customHeight="1">
      <c r="B182" s="152"/>
      <c r="D182" s="153" t="s">
        <v>70</v>
      </c>
      <c r="E182" s="161" t="s">
        <v>246</v>
      </c>
      <c r="F182" s="161" t="s">
        <v>5565</v>
      </c>
      <c r="I182" s="3"/>
      <c r="J182" s="162">
        <f>BK182</f>
        <v>0</v>
      </c>
      <c r="L182" s="152"/>
      <c r="M182" s="156"/>
      <c r="P182" s="157">
        <f>P183</f>
        <v>0</v>
      </c>
      <c r="R182" s="157">
        <f>R183</f>
        <v>0</v>
      </c>
      <c r="T182" s="158">
        <f>T183</f>
        <v>0</v>
      </c>
      <c r="AR182" s="153" t="s">
        <v>15</v>
      </c>
      <c r="AT182" s="159" t="s">
        <v>70</v>
      </c>
      <c r="AU182" s="159" t="s">
        <v>15</v>
      </c>
      <c r="AY182" s="153" t="s">
        <v>176</v>
      </c>
      <c r="BK182" s="160">
        <f>BK183</f>
        <v>0</v>
      </c>
    </row>
    <row r="183" spans="2:65" s="99" customFormat="1" ht="37.9" customHeight="1">
      <c r="B183" s="100"/>
      <c r="C183" s="206" t="s">
        <v>743</v>
      </c>
      <c r="D183" s="206" t="s">
        <v>178</v>
      </c>
      <c r="E183" s="207" t="s">
        <v>5566</v>
      </c>
      <c r="F183" s="208" t="s">
        <v>5567</v>
      </c>
      <c r="G183" s="209" t="s">
        <v>2707</v>
      </c>
      <c r="H183" s="210">
        <v>1</v>
      </c>
      <c r="I183" s="4"/>
      <c r="J183" s="211">
        <f>ROUND(I183*H183,2)</f>
        <v>0</v>
      </c>
      <c r="K183" s="208" t="s">
        <v>3</v>
      </c>
      <c r="L183" s="100"/>
      <c r="M183" s="212" t="s">
        <v>3</v>
      </c>
      <c r="N183" s="163" t="s">
        <v>42</v>
      </c>
      <c r="P183" s="164">
        <f>O183*H183</f>
        <v>0</v>
      </c>
      <c r="Q183" s="164">
        <v>0</v>
      </c>
      <c r="R183" s="164">
        <f>Q183*H183</f>
        <v>0</v>
      </c>
      <c r="S183" s="164">
        <v>0</v>
      </c>
      <c r="T183" s="165">
        <f>S183*H183</f>
        <v>0</v>
      </c>
      <c r="AR183" s="166" t="s">
        <v>183</v>
      </c>
      <c r="AT183" s="166" t="s">
        <v>178</v>
      </c>
      <c r="AU183" s="166" t="s">
        <v>79</v>
      </c>
      <c r="AY183" s="92" t="s">
        <v>176</v>
      </c>
      <c r="BE183" s="167">
        <f>IF(N183="základní",J183,0)</f>
        <v>0</v>
      </c>
      <c r="BF183" s="167">
        <f>IF(N183="snížená",J183,0)</f>
        <v>0</v>
      </c>
      <c r="BG183" s="167">
        <f>IF(N183="zákl. přenesená",J183,0)</f>
        <v>0</v>
      </c>
      <c r="BH183" s="167">
        <f>IF(N183="sníž. přenesená",J183,0)</f>
        <v>0</v>
      </c>
      <c r="BI183" s="167">
        <f>IF(N183="nulová",J183,0)</f>
        <v>0</v>
      </c>
      <c r="BJ183" s="92" t="s">
        <v>15</v>
      </c>
      <c r="BK183" s="167">
        <f>ROUND(I183*H183,2)</f>
        <v>0</v>
      </c>
      <c r="BL183" s="92" t="s">
        <v>183</v>
      </c>
      <c r="BM183" s="166" t="s">
        <v>1326</v>
      </c>
    </row>
    <row r="184" spans="2:63" s="151" customFormat="1" ht="22.9" customHeight="1">
      <c r="B184" s="152"/>
      <c r="D184" s="153" t="s">
        <v>70</v>
      </c>
      <c r="E184" s="161" t="s">
        <v>253</v>
      </c>
      <c r="F184" s="161" t="s">
        <v>5568</v>
      </c>
      <c r="I184" s="3"/>
      <c r="J184" s="162">
        <f>BK184</f>
        <v>0</v>
      </c>
      <c r="L184" s="152"/>
      <c r="M184" s="156"/>
      <c r="P184" s="157">
        <f>SUM(P185:P186)</f>
        <v>0</v>
      </c>
      <c r="R184" s="157">
        <f>SUM(R185:R186)</f>
        <v>0</v>
      </c>
      <c r="T184" s="158">
        <f>SUM(T185:T186)</f>
        <v>0</v>
      </c>
      <c r="AR184" s="153" t="s">
        <v>15</v>
      </c>
      <c r="AT184" s="159" t="s">
        <v>70</v>
      </c>
      <c r="AU184" s="159" t="s">
        <v>15</v>
      </c>
      <c r="AY184" s="153" t="s">
        <v>176</v>
      </c>
      <c r="BK184" s="160">
        <f>SUM(BK185:BK186)</f>
        <v>0</v>
      </c>
    </row>
    <row r="185" spans="2:65" s="99" customFormat="1" ht="76.35" customHeight="1">
      <c r="B185" s="100"/>
      <c r="C185" s="206" t="s">
        <v>757</v>
      </c>
      <c r="D185" s="206" t="s">
        <v>178</v>
      </c>
      <c r="E185" s="207" t="s">
        <v>5569</v>
      </c>
      <c r="F185" s="208" t="s">
        <v>5570</v>
      </c>
      <c r="G185" s="209" t="s">
        <v>2707</v>
      </c>
      <c r="H185" s="210">
        <v>1</v>
      </c>
      <c r="I185" s="4"/>
      <c r="J185" s="211">
        <f>ROUND(I185*H185,2)</f>
        <v>0</v>
      </c>
      <c r="K185" s="208" t="s">
        <v>3</v>
      </c>
      <c r="L185" s="100"/>
      <c r="M185" s="212" t="s">
        <v>3</v>
      </c>
      <c r="N185" s="163" t="s">
        <v>42</v>
      </c>
      <c r="P185" s="164">
        <f>O185*H185</f>
        <v>0</v>
      </c>
      <c r="Q185" s="164">
        <v>0</v>
      </c>
      <c r="R185" s="164">
        <f>Q185*H185</f>
        <v>0</v>
      </c>
      <c r="S185" s="164">
        <v>0</v>
      </c>
      <c r="T185" s="165">
        <f>S185*H185</f>
        <v>0</v>
      </c>
      <c r="AR185" s="166" t="s">
        <v>183</v>
      </c>
      <c r="AT185" s="166" t="s">
        <v>178</v>
      </c>
      <c r="AU185" s="166" t="s">
        <v>79</v>
      </c>
      <c r="AY185" s="92" t="s">
        <v>176</v>
      </c>
      <c r="BE185" s="167">
        <f>IF(N185="základní",J185,0)</f>
        <v>0</v>
      </c>
      <c r="BF185" s="167">
        <f>IF(N185="snížená",J185,0)</f>
        <v>0</v>
      </c>
      <c r="BG185" s="167">
        <f>IF(N185="zákl. přenesená",J185,0)</f>
        <v>0</v>
      </c>
      <c r="BH185" s="167">
        <f>IF(N185="sníž. přenesená",J185,0)</f>
        <v>0</v>
      </c>
      <c r="BI185" s="167">
        <f>IF(N185="nulová",J185,0)</f>
        <v>0</v>
      </c>
      <c r="BJ185" s="92" t="s">
        <v>15</v>
      </c>
      <c r="BK185" s="167">
        <f>ROUND(I185*H185,2)</f>
        <v>0</v>
      </c>
      <c r="BL185" s="92" t="s">
        <v>183</v>
      </c>
      <c r="BM185" s="166" t="s">
        <v>1351</v>
      </c>
    </row>
    <row r="186" spans="2:65" s="99" customFormat="1" ht="76.35" customHeight="1">
      <c r="B186" s="100"/>
      <c r="C186" s="206" t="s">
        <v>805</v>
      </c>
      <c r="D186" s="206" t="s">
        <v>178</v>
      </c>
      <c r="E186" s="207" t="s">
        <v>5571</v>
      </c>
      <c r="F186" s="208" t="s">
        <v>5570</v>
      </c>
      <c r="G186" s="209" t="s">
        <v>2707</v>
      </c>
      <c r="H186" s="210">
        <v>1</v>
      </c>
      <c r="I186" s="4"/>
      <c r="J186" s="211">
        <f>ROUND(I186*H186,2)</f>
        <v>0</v>
      </c>
      <c r="K186" s="208" t="s">
        <v>3</v>
      </c>
      <c r="L186" s="100"/>
      <c r="M186" s="212" t="s">
        <v>3</v>
      </c>
      <c r="N186" s="163" t="s">
        <v>42</v>
      </c>
      <c r="P186" s="164">
        <f>O186*H186</f>
        <v>0</v>
      </c>
      <c r="Q186" s="164">
        <v>0</v>
      </c>
      <c r="R186" s="164">
        <f>Q186*H186</f>
        <v>0</v>
      </c>
      <c r="S186" s="164">
        <v>0</v>
      </c>
      <c r="T186" s="165">
        <f>S186*H186</f>
        <v>0</v>
      </c>
      <c r="AR186" s="166" t="s">
        <v>183</v>
      </c>
      <c r="AT186" s="166" t="s">
        <v>178</v>
      </c>
      <c r="AU186" s="166" t="s">
        <v>79</v>
      </c>
      <c r="AY186" s="92" t="s">
        <v>176</v>
      </c>
      <c r="BE186" s="167">
        <f>IF(N186="základní",J186,0)</f>
        <v>0</v>
      </c>
      <c r="BF186" s="167">
        <f>IF(N186="snížená",J186,0)</f>
        <v>0</v>
      </c>
      <c r="BG186" s="167">
        <f>IF(N186="zákl. přenesená",J186,0)</f>
        <v>0</v>
      </c>
      <c r="BH186" s="167">
        <f>IF(N186="sníž. přenesená",J186,0)</f>
        <v>0</v>
      </c>
      <c r="BI186" s="167">
        <f>IF(N186="nulová",J186,0)</f>
        <v>0</v>
      </c>
      <c r="BJ186" s="92" t="s">
        <v>15</v>
      </c>
      <c r="BK186" s="167">
        <f>ROUND(I186*H186,2)</f>
        <v>0</v>
      </c>
      <c r="BL186" s="92" t="s">
        <v>183</v>
      </c>
      <c r="BM186" s="166" t="s">
        <v>1369</v>
      </c>
    </row>
    <row r="187" spans="2:63" s="151" customFormat="1" ht="22.9" customHeight="1">
      <c r="B187" s="152"/>
      <c r="D187" s="153" t="s">
        <v>70</v>
      </c>
      <c r="E187" s="161" t="s">
        <v>259</v>
      </c>
      <c r="F187" s="161" t="s">
        <v>5572</v>
      </c>
      <c r="I187" s="3"/>
      <c r="J187" s="162">
        <f>BK187</f>
        <v>0</v>
      </c>
      <c r="L187" s="152"/>
      <c r="M187" s="156"/>
      <c r="P187" s="157">
        <f>SUM(P188:P215)</f>
        <v>0</v>
      </c>
      <c r="R187" s="157">
        <f>SUM(R188:R215)</f>
        <v>0</v>
      </c>
      <c r="T187" s="158">
        <f>SUM(T188:T215)</f>
        <v>0</v>
      </c>
      <c r="AR187" s="153" t="s">
        <v>15</v>
      </c>
      <c r="AT187" s="159" t="s">
        <v>70</v>
      </c>
      <c r="AU187" s="159" t="s">
        <v>15</v>
      </c>
      <c r="AY187" s="153" t="s">
        <v>176</v>
      </c>
      <c r="BK187" s="160">
        <f>SUM(BK188:BK215)</f>
        <v>0</v>
      </c>
    </row>
    <row r="188" spans="2:65" s="99" customFormat="1" ht="24.2" customHeight="1">
      <c r="B188" s="100"/>
      <c r="C188" s="206" t="s">
        <v>825</v>
      </c>
      <c r="D188" s="206" t="s">
        <v>178</v>
      </c>
      <c r="E188" s="207" t="s">
        <v>5573</v>
      </c>
      <c r="F188" s="208" t="s">
        <v>5574</v>
      </c>
      <c r="G188" s="209" t="s">
        <v>3</v>
      </c>
      <c r="H188" s="210">
        <v>0</v>
      </c>
      <c r="I188" s="4"/>
      <c r="J188" s="211">
        <f aca="true" t="shared" si="30" ref="J188:J215">ROUND(I188*H188,2)</f>
        <v>0</v>
      </c>
      <c r="K188" s="208" t="s">
        <v>3</v>
      </c>
      <c r="L188" s="100"/>
      <c r="M188" s="212" t="s">
        <v>3</v>
      </c>
      <c r="N188" s="163" t="s">
        <v>42</v>
      </c>
      <c r="P188" s="164">
        <f aca="true" t="shared" si="31" ref="P188:P215">O188*H188</f>
        <v>0</v>
      </c>
      <c r="Q188" s="164">
        <v>0</v>
      </c>
      <c r="R188" s="164">
        <f aca="true" t="shared" si="32" ref="R188:R215">Q188*H188</f>
        <v>0</v>
      </c>
      <c r="S188" s="164">
        <v>0</v>
      </c>
      <c r="T188" s="165">
        <f aca="true" t="shared" si="33" ref="T188:T215">S188*H188</f>
        <v>0</v>
      </c>
      <c r="AR188" s="166" t="s">
        <v>183</v>
      </c>
      <c r="AT188" s="166" t="s">
        <v>178</v>
      </c>
      <c r="AU188" s="166" t="s">
        <v>79</v>
      </c>
      <c r="AY188" s="92" t="s">
        <v>176</v>
      </c>
      <c r="BE188" s="167">
        <f aca="true" t="shared" si="34" ref="BE188:BE215">IF(N188="základní",J188,0)</f>
        <v>0</v>
      </c>
      <c r="BF188" s="167">
        <f aca="true" t="shared" si="35" ref="BF188:BF215">IF(N188="snížená",J188,0)</f>
        <v>0</v>
      </c>
      <c r="BG188" s="167">
        <f aca="true" t="shared" si="36" ref="BG188:BG215">IF(N188="zákl. přenesená",J188,0)</f>
        <v>0</v>
      </c>
      <c r="BH188" s="167">
        <f aca="true" t="shared" si="37" ref="BH188:BH215">IF(N188="sníž. přenesená",J188,0)</f>
        <v>0</v>
      </c>
      <c r="BI188" s="167">
        <f aca="true" t="shared" si="38" ref="BI188:BI215">IF(N188="nulová",J188,0)</f>
        <v>0</v>
      </c>
      <c r="BJ188" s="92" t="s">
        <v>15</v>
      </c>
      <c r="BK188" s="167">
        <f aca="true" t="shared" si="39" ref="BK188:BK215">ROUND(I188*H188,2)</f>
        <v>0</v>
      </c>
      <c r="BL188" s="92" t="s">
        <v>183</v>
      </c>
      <c r="BM188" s="166" t="s">
        <v>5575</v>
      </c>
    </row>
    <row r="189" spans="2:65" s="99" customFormat="1" ht="16.5" customHeight="1">
      <c r="B189" s="100"/>
      <c r="C189" s="206" t="s">
        <v>831</v>
      </c>
      <c r="D189" s="206" t="s">
        <v>178</v>
      </c>
      <c r="E189" s="207" t="s">
        <v>5576</v>
      </c>
      <c r="F189" s="208" t="s">
        <v>5577</v>
      </c>
      <c r="G189" s="209" t="s">
        <v>269</v>
      </c>
      <c r="H189" s="210">
        <v>1060</v>
      </c>
      <c r="I189" s="4"/>
      <c r="J189" s="211">
        <f t="shared" si="30"/>
        <v>0</v>
      </c>
      <c r="K189" s="208" t="s">
        <v>3</v>
      </c>
      <c r="L189" s="100"/>
      <c r="M189" s="212" t="s">
        <v>3</v>
      </c>
      <c r="N189" s="163" t="s">
        <v>42</v>
      </c>
      <c r="P189" s="164">
        <f t="shared" si="31"/>
        <v>0</v>
      </c>
      <c r="Q189" s="164">
        <v>0</v>
      </c>
      <c r="R189" s="164">
        <f t="shared" si="32"/>
        <v>0</v>
      </c>
      <c r="S189" s="164">
        <v>0</v>
      </c>
      <c r="T189" s="165">
        <f t="shared" si="33"/>
        <v>0</v>
      </c>
      <c r="AR189" s="166" t="s">
        <v>183</v>
      </c>
      <c r="AT189" s="166" t="s">
        <v>178</v>
      </c>
      <c r="AU189" s="166" t="s">
        <v>79</v>
      </c>
      <c r="AY189" s="92" t="s">
        <v>176</v>
      </c>
      <c r="BE189" s="167">
        <f t="shared" si="34"/>
        <v>0</v>
      </c>
      <c r="BF189" s="167">
        <f t="shared" si="35"/>
        <v>0</v>
      </c>
      <c r="BG189" s="167">
        <f t="shared" si="36"/>
        <v>0</v>
      </c>
      <c r="BH189" s="167">
        <f t="shared" si="37"/>
        <v>0</v>
      </c>
      <c r="BI189" s="167">
        <f t="shared" si="38"/>
        <v>0</v>
      </c>
      <c r="BJ189" s="92" t="s">
        <v>15</v>
      </c>
      <c r="BK189" s="167">
        <f t="shared" si="39"/>
        <v>0</v>
      </c>
      <c r="BL189" s="92" t="s">
        <v>183</v>
      </c>
      <c r="BM189" s="166" t="s">
        <v>1394</v>
      </c>
    </row>
    <row r="190" spans="2:65" s="99" customFormat="1" ht="16.5" customHeight="1">
      <c r="B190" s="100"/>
      <c r="C190" s="206" t="s">
        <v>836</v>
      </c>
      <c r="D190" s="206" t="s">
        <v>178</v>
      </c>
      <c r="E190" s="207" t="s">
        <v>5578</v>
      </c>
      <c r="F190" s="208" t="s">
        <v>5579</v>
      </c>
      <c r="G190" s="209" t="s">
        <v>269</v>
      </c>
      <c r="H190" s="210">
        <v>290</v>
      </c>
      <c r="I190" s="4"/>
      <c r="J190" s="211">
        <f t="shared" si="30"/>
        <v>0</v>
      </c>
      <c r="K190" s="208" t="s">
        <v>3</v>
      </c>
      <c r="L190" s="100"/>
      <c r="M190" s="212" t="s">
        <v>3</v>
      </c>
      <c r="N190" s="163" t="s">
        <v>42</v>
      </c>
      <c r="P190" s="164">
        <f t="shared" si="31"/>
        <v>0</v>
      </c>
      <c r="Q190" s="164">
        <v>0</v>
      </c>
      <c r="R190" s="164">
        <f t="shared" si="32"/>
        <v>0</v>
      </c>
      <c r="S190" s="164">
        <v>0</v>
      </c>
      <c r="T190" s="165">
        <f t="shared" si="33"/>
        <v>0</v>
      </c>
      <c r="AR190" s="166" t="s">
        <v>183</v>
      </c>
      <c r="AT190" s="166" t="s">
        <v>178</v>
      </c>
      <c r="AU190" s="166" t="s">
        <v>79</v>
      </c>
      <c r="AY190" s="92" t="s">
        <v>176</v>
      </c>
      <c r="BE190" s="167">
        <f t="shared" si="34"/>
        <v>0</v>
      </c>
      <c r="BF190" s="167">
        <f t="shared" si="35"/>
        <v>0</v>
      </c>
      <c r="BG190" s="167">
        <f t="shared" si="36"/>
        <v>0</v>
      </c>
      <c r="BH190" s="167">
        <f t="shared" si="37"/>
        <v>0</v>
      </c>
      <c r="BI190" s="167">
        <f t="shared" si="38"/>
        <v>0</v>
      </c>
      <c r="BJ190" s="92" t="s">
        <v>15</v>
      </c>
      <c r="BK190" s="167">
        <f t="shared" si="39"/>
        <v>0</v>
      </c>
      <c r="BL190" s="92" t="s">
        <v>183</v>
      </c>
      <c r="BM190" s="166" t="s">
        <v>1405</v>
      </c>
    </row>
    <row r="191" spans="2:65" s="99" customFormat="1" ht="16.5" customHeight="1">
      <c r="B191" s="100"/>
      <c r="C191" s="206" t="s">
        <v>846</v>
      </c>
      <c r="D191" s="206" t="s">
        <v>178</v>
      </c>
      <c r="E191" s="207" t="s">
        <v>5580</v>
      </c>
      <c r="F191" s="208" t="s">
        <v>5581</v>
      </c>
      <c r="G191" s="209" t="s">
        <v>269</v>
      </c>
      <c r="H191" s="210">
        <v>280</v>
      </c>
      <c r="I191" s="4"/>
      <c r="J191" s="211">
        <f t="shared" si="30"/>
        <v>0</v>
      </c>
      <c r="K191" s="208" t="s">
        <v>3</v>
      </c>
      <c r="L191" s="100"/>
      <c r="M191" s="212" t="s">
        <v>3</v>
      </c>
      <c r="N191" s="163" t="s">
        <v>42</v>
      </c>
      <c r="P191" s="164">
        <f t="shared" si="31"/>
        <v>0</v>
      </c>
      <c r="Q191" s="164">
        <v>0</v>
      </c>
      <c r="R191" s="164">
        <f t="shared" si="32"/>
        <v>0</v>
      </c>
      <c r="S191" s="164">
        <v>0</v>
      </c>
      <c r="T191" s="165">
        <f t="shared" si="33"/>
        <v>0</v>
      </c>
      <c r="AR191" s="166" t="s">
        <v>183</v>
      </c>
      <c r="AT191" s="166" t="s">
        <v>178</v>
      </c>
      <c r="AU191" s="166" t="s">
        <v>79</v>
      </c>
      <c r="AY191" s="92" t="s">
        <v>176</v>
      </c>
      <c r="BE191" s="167">
        <f t="shared" si="34"/>
        <v>0</v>
      </c>
      <c r="BF191" s="167">
        <f t="shared" si="35"/>
        <v>0</v>
      </c>
      <c r="BG191" s="167">
        <f t="shared" si="36"/>
        <v>0</v>
      </c>
      <c r="BH191" s="167">
        <f t="shared" si="37"/>
        <v>0</v>
      </c>
      <c r="BI191" s="167">
        <f t="shared" si="38"/>
        <v>0</v>
      </c>
      <c r="BJ191" s="92" t="s">
        <v>15</v>
      </c>
      <c r="BK191" s="167">
        <f t="shared" si="39"/>
        <v>0</v>
      </c>
      <c r="BL191" s="92" t="s">
        <v>183</v>
      </c>
      <c r="BM191" s="166" t="s">
        <v>1415</v>
      </c>
    </row>
    <row r="192" spans="2:65" s="99" customFormat="1" ht="16.5" customHeight="1">
      <c r="B192" s="100"/>
      <c r="C192" s="206" t="s">
        <v>851</v>
      </c>
      <c r="D192" s="206" t="s">
        <v>178</v>
      </c>
      <c r="E192" s="207" t="s">
        <v>5582</v>
      </c>
      <c r="F192" s="208" t="s">
        <v>5583</v>
      </c>
      <c r="G192" s="209" t="s">
        <v>269</v>
      </c>
      <c r="H192" s="210">
        <v>320</v>
      </c>
      <c r="I192" s="4"/>
      <c r="J192" s="211">
        <f t="shared" si="30"/>
        <v>0</v>
      </c>
      <c r="K192" s="208" t="s">
        <v>3</v>
      </c>
      <c r="L192" s="100"/>
      <c r="M192" s="212" t="s">
        <v>3</v>
      </c>
      <c r="N192" s="163" t="s">
        <v>42</v>
      </c>
      <c r="P192" s="164">
        <f t="shared" si="31"/>
        <v>0</v>
      </c>
      <c r="Q192" s="164">
        <v>0</v>
      </c>
      <c r="R192" s="164">
        <f t="shared" si="32"/>
        <v>0</v>
      </c>
      <c r="S192" s="164">
        <v>0</v>
      </c>
      <c r="T192" s="165">
        <f t="shared" si="33"/>
        <v>0</v>
      </c>
      <c r="AR192" s="166" t="s">
        <v>183</v>
      </c>
      <c r="AT192" s="166" t="s">
        <v>178</v>
      </c>
      <c r="AU192" s="166" t="s">
        <v>79</v>
      </c>
      <c r="AY192" s="92" t="s">
        <v>176</v>
      </c>
      <c r="BE192" s="167">
        <f t="shared" si="34"/>
        <v>0</v>
      </c>
      <c r="BF192" s="167">
        <f t="shared" si="35"/>
        <v>0</v>
      </c>
      <c r="BG192" s="167">
        <f t="shared" si="36"/>
        <v>0</v>
      </c>
      <c r="BH192" s="167">
        <f t="shared" si="37"/>
        <v>0</v>
      </c>
      <c r="BI192" s="167">
        <f t="shared" si="38"/>
        <v>0</v>
      </c>
      <c r="BJ192" s="92" t="s">
        <v>15</v>
      </c>
      <c r="BK192" s="167">
        <f t="shared" si="39"/>
        <v>0</v>
      </c>
      <c r="BL192" s="92" t="s">
        <v>183</v>
      </c>
      <c r="BM192" s="166" t="s">
        <v>1427</v>
      </c>
    </row>
    <row r="193" spans="2:65" s="99" customFormat="1" ht="16.5" customHeight="1">
      <c r="B193" s="100"/>
      <c r="C193" s="206" t="s">
        <v>869</v>
      </c>
      <c r="D193" s="206" t="s">
        <v>178</v>
      </c>
      <c r="E193" s="207" t="s">
        <v>5584</v>
      </c>
      <c r="F193" s="208" t="s">
        <v>5585</v>
      </c>
      <c r="G193" s="209" t="s">
        <v>269</v>
      </c>
      <c r="H193" s="210">
        <v>80</v>
      </c>
      <c r="I193" s="4"/>
      <c r="J193" s="211">
        <f t="shared" si="30"/>
        <v>0</v>
      </c>
      <c r="K193" s="208" t="s">
        <v>3</v>
      </c>
      <c r="L193" s="100"/>
      <c r="M193" s="212" t="s">
        <v>3</v>
      </c>
      <c r="N193" s="163" t="s">
        <v>42</v>
      </c>
      <c r="P193" s="164">
        <f t="shared" si="31"/>
        <v>0</v>
      </c>
      <c r="Q193" s="164">
        <v>0</v>
      </c>
      <c r="R193" s="164">
        <f t="shared" si="32"/>
        <v>0</v>
      </c>
      <c r="S193" s="164">
        <v>0</v>
      </c>
      <c r="T193" s="165">
        <f t="shared" si="33"/>
        <v>0</v>
      </c>
      <c r="AR193" s="166" t="s">
        <v>183</v>
      </c>
      <c r="AT193" s="166" t="s">
        <v>178</v>
      </c>
      <c r="AU193" s="166" t="s">
        <v>79</v>
      </c>
      <c r="AY193" s="92" t="s">
        <v>176</v>
      </c>
      <c r="BE193" s="167">
        <f t="shared" si="34"/>
        <v>0</v>
      </c>
      <c r="BF193" s="167">
        <f t="shared" si="35"/>
        <v>0</v>
      </c>
      <c r="BG193" s="167">
        <f t="shared" si="36"/>
        <v>0</v>
      </c>
      <c r="BH193" s="167">
        <f t="shared" si="37"/>
        <v>0</v>
      </c>
      <c r="BI193" s="167">
        <f t="shared" si="38"/>
        <v>0</v>
      </c>
      <c r="BJ193" s="92" t="s">
        <v>15</v>
      </c>
      <c r="BK193" s="167">
        <f t="shared" si="39"/>
        <v>0</v>
      </c>
      <c r="BL193" s="92" t="s">
        <v>183</v>
      </c>
      <c r="BM193" s="166" t="s">
        <v>1434</v>
      </c>
    </row>
    <row r="194" spans="2:65" s="99" customFormat="1" ht="16.5" customHeight="1">
      <c r="B194" s="100"/>
      <c r="C194" s="206" t="s">
        <v>874</v>
      </c>
      <c r="D194" s="206" t="s">
        <v>178</v>
      </c>
      <c r="E194" s="207" t="s">
        <v>5586</v>
      </c>
      <c r="F194" s="208" t="s">
        <v>5587</v>
      </c>
      <c r="G194" s="209" t="s">
        <v>269</v>
      </c>
      <c r="H194" s="210">
        <v>310</v>
      </c>
      <c r="I194" s="4"/>
      <c r="J194" s="211">
        <f t="shared" si="30"/>
        <v>0</v>
      </c>
      <c r="K194" s="208" t="s">
        <v>3</v>
      </c>
      <c r="L194" s="100"/>
      <c r="M194" s="212" t="s">
        <v>3</v>
      </c>
      <c r="N194" s="163" t="s">
        <v>42</v>
      </c>
      <c r="P194" s="164">
        <f t="shared" si="31"/>
        <v>0</v>
      </c>
      <c r="Q194" s="164">
        <v>0</v>
      </c>
      <c r="R194" s="164">
        <f t="shared" si="32"/>
        <v>0</v>
      </c>
      <c r="S194" s="164">
        <v>0</v>
      </c>
      <c r="T194" s="165">
        <f t="shared" si="33"/>
        <v>0</v>
      </c>
      <c r="AR194" s="166" t="s">
        <v>183</v>
      </c>
      <c r="AT194" s="166" t="s">
        <v>178</v>
      </c>
      <c r="AU194" s="166" t="s">
        <v>79</v>
      </c>
      <c r="AY194" s="92" t="s">
        <v>176</v>
      </c>
      <c r="BE194" s="167">
        <f t="shared" si="34"/>
        <v>0</v>
      </c>
      <c r="BF194" s="167">
        <f t="shared" si="35"/>
        <v>0</v>
      </c>
      <c r="BG194" s="167">
        <f t="shared" si="36"/>
        <v>0</v>
      </c>
      <c r="BH194" s="167">
        <f t="shared" si="37"/>
        <v>0</v>
      </c>
      <c r="BI194" s="167">
        <f t="shared" si="38"/>
        <v>0</v>
      </c>
      <c r="BJ194" s="92" t="s">
        <v>15</v>
      </c>
      <c r="BK194" s="167">
        <f t="shared" si="39"/>
        <v>0</v>
      </c>
      <c r="BL194" s="92" t="s">
        <v>183</v>
      </c>
      <c r="BM194" s="166" t="s">
        <v>1440</v>
      </c>
    </row>
    <row r="195" spans="2:65" s="99" customFormat="1" ht="24.2" customHeight="1">
      <c r="B195" s="100"/>
      <c r="C195" s="206" t="s">
        <v>892</v>
      </c>
      <c r="D195" s="206" t="s">
        <v>178</v>
      </c>
      <c r="E195" s="207" t="s">
        <v>5588</v>
      </c>
      <c r="F195" s="208" t="s">
        <v>5589</v>
      </c>
      <c r="G195" s="209" t="s">
        <v>269</v>
      </c>
      <c r="H195" s="210">
        <v>110</v>
      </c>
      <c r="I195" s="4"/>
      <c r="J195" s="211">
        <f t="shared" si="30"/>
        <v>0</v>
      </c>
      <c r="K195" s="208" t="s">
        <v>3</v>
      </c>
      <c r="L195" s="100"/>
      <c r="M195" s="212" t="s">
        <v>3</v>
      </c>
      <c r="N195" s="163" t="s">
        <v>42</v>
      </c>
      <c r="P195" s="164">
        <f t="shared" si="31"/>
        <v>0</v>
      </c>
      <c r="Q195" s="164">
        <v>0</v>
      </c>
      <c r="R195" s="164">
        <f t="shared" si="32"/>
        <v>0</v>
      </c>
      <c r="S195" s="164">
        <v>0</v>
      </c>
      <c r="T195" s="165">
        <f t="shared" si="33"/>
        <v>0</v>
      </c>
      <c r="AR195" s="166" t="s">
        <v>183</v>
      </c>
      <c r="AT195" s="166" t="s">
        <v>178</v>
      </c>
      <c r="AU195" s="166" t="s">
        <v>79</v>
      </c>
      <c r="AY195" s="92" t="s">
        <v>176</v>
      </c>
      <c r="BE195" s="167">
        <f t="shared" si="34"/>
        <v>0</v>
      </c>
      <c r="BF195" s="167">
        <f t="shared" si="35"/>
        <v>0</v>
      </c>
      <c r="BG195" s="167">
        <f t="shared" si="36"/>
        <v>0</v>
      </c>
      <c r="BH195" s="167">
        <f t="shared" si="37"/>
        <v>0</v>
      </c>
      <c r="BI195" s="167">
        <f t="shared" si="38"/>
        <v>0</v>
      </c>
      <c r="BJ195" s="92" t="s">
        <v>15</v>
      </c>
      <c r="BK195" s="167">
        <f t="shared" si="39"/>
        <v>0</v>
      </c>
      <c r="BL195" s="92" t="s">
        <v>183</v>
      </c>
      <c r="BM195" s="166" t="s">
        <v>1451</v>
      </c>
    </row>
    <row r="196" spans="2:65" s="99" customFormat="1" ht="21.75" customHeight="1">
      <c r="B196" s="100"/>
      <c r="C196" s="206" t="s">
        <v>900</v>
      </c>
      <c r="D196" s="206" t="s">
        <v>178</v>
      </c>
      <c r="E196" s="207" t="s">
        <v>5590</v>
      </c>
      <c r="F196" s="208" t="s">
        <v>5591</v>
      </c>
      <c r="G196" s="209" t="s">
        <v>269</v>
      </c>
      <c r="H196" s="210">
        <v>100</v>
      </c>
      <c r="I196" s="4"/>
      <c r="J196" s="211">
        <f t="shared" si="30"/>
        <v>0</v>
      </c>
      <c r="K196" s="208" t="s">
        <v>3</v>
      </c>
      <c r="L196" s="100"/>
      <c r="M196" s="212" t="s">
        <v>3</v>
      </c>
      <c r="N196" s="163" t="s">
        <v>42</v>
      </c>
      <c r="P196" s="164">
        <f t="shared" si="31"/>
        <v>0</v>
      </c>
      <c r="Q196" s="164">
        <v>0</v>
      </c>
      <c r="R196" s="164">
        <f t="shared" si="32"/>
        <v>0</v>
      </c>
      <c r="S196" s="164">
        <v>0</v>
      </c>
      <c r="T196" s="165">
        <f t="shared" si="33"/>
        <v>0</v>
      </c>
      <c r="AR196" s="166" t="s">
        <v>183</v>
      </c>
      <c r="AT196" s="166" t="s">
        <v>178</v>
      </c>
      <c r="AU196" s="166" t="s">
        <v>79</v>
      </c>
      <c r="AY196" s="92" t="s">
        <v>176</v>
      </c>
      <c r="BE196" s="167">
        <f t="shared" si="34"/>
        <v>0</v>
      </c>
      <c r="BF196" s="167">
        <f t="shared" si="35"/>
        <v>0</v>
      </c>
      <c r="BG196" s="167">
        <f t="shared" si="36"/>
        <v>0</v>
      </c>
      <c r="BH196" s="167">
        <f t="shared" si="37"/>
        <v>0</v>
      </c>
      <c r="BI196" s="167">
        <f t="shared" si="38"/>
        <v>0</v>
      </c>
      <c r="BJ196" s="92" t="s">
        <v>15</v>
      </c>
      <c r="BK196" s="167">
        <f t="shared" si="39"/>
        <v>0</v>
      </c>
      <c r="BL196" s="92" t="s">
        <v>183</v>
      </c>
      <c r="BM196" s="166" t="s">
        <v>1459</v>
      </c>
    </row>
    <row r="197" spans="2:65" s="99" customFormat="1" ht="24.2" customHeight="1">
      <c r="B197" s="100"/>
      <c r="C197" s="206" t="s">
        <v>907</v>
      </c>
      <c r="D197" s="206" t="s">
        <v>178</v>
      </c>
      <c r="E197" s="207" t="s">
        <v>5592</v>
      </c>
      <c r="F197" s="208" t="s">
        <v>5593</v>
      </c>
      <c r="G197" s="209" t="s">
        <v>269</v>
      </c>
      <c r="H197" s="210">
        <v>60</v>
      </c>
      <c r="I197" s="4"/>
      <c r="J197" s="211">
        <f t="shared" si="30"/>
        <v>0</v>
      </c>
      <c r="K197" s="208" t="s">
        <v>3</v>
      </c>
      <c r="L197" s="100"/>
      <c r="M197" s="212" t="s">
        <v>3</v>
      </c>
      <c r="N197" s="163" t="s">
        <v>42</v>
      </c>
      <c r="P197" s="164">
        <f t="shared" si="31"/>
        <v>0</v>
      </c>
      <c r="Q197" s="164">
        <v>0</v>
      </c>
      <c r="R197" s="164">
        <f t="shared" si="32"/>
        <v>0</v>
      </c>
      <c r="S197" s="164">
        <v>0</v>
      </c>
      <c r="T197" s="165">
        <f t="shared" si="33"/>
        <v>0</v>
      </c>
      <c r="AR197" s="166" t="s">
        <v>183</v>
      </c>
      <c r="AT197" s="166" t="s">
        <v>178</v>
      </c>
      <c r="AU197" s="166" t="s">
        <v>79</v>
      </c>
      <c r="AY197" s="92" t="s">
        <v>176</v>
      </c>
      <c r="BE197" s="167">
        <f t="shared" si="34"/>
        <v>0</v>
      </c>
      <c r="BF197" s="167">
        <f t="shared" si="35"/>
        <v>0</v>
      </c>
      <c r="BG197" s="167">
        <f t="shared" si="36"/>
        <v>0</v>
      </c>
      <c r="BH197" s="167">
        <f t="shared" si="37"/>
        <v>0</v>
      </c>
      <c r="BI197" s="167">
        <f t="shared" si="38"/>
        <v>0</v>
      </c>
      <c r="BJ197" s="92" t="s">
        <v>15</v>
      </c>
      <c r="BK197" s="167">
        <f t="shared" si="39"/>
        <v>0</v>
      </c>
      <c r="BL197" s="92" t="s">
        <v>183</v>
      </c>
      <c r="BM197" s="166" t="s">
        <v>1469</v>
      </c>
    </row>
    <row r="198" spans="2:65" s="99" customFormat="1" ht="24.2" customHeight="1">
      <c r="B198" s="100"/>
      <c r="C198" s="206" t="s">
        <v>978</v>
      </c>
      <c r="D198" s="206" t="s">
        <v>178</v>
      </c>
      <c r="E198" s="207" t="s">
        <v>5594</v>
      </c>
      <c r="F198" s="208" t="s">
        <v>5595</v>
      </c>
      <c r="G198" s="209" t="s">
        <v>269</v>
      </c>
      <c r="H198" s="210">
        <v>50</v>
      </c>
      <c r="I198" s="4"/>
      <c r="J198" s="211">
        <f t="shared" si="30"/>
        <v>0</v>
      </c>
      <c r="K198" s="208" t="s">
        <v>3</v>
      </c>
      <c r="L198" s="100"/>
      <c r="M198" s="212" t="s">
        <v>3</v>
      </c>
      <c r="N198" s="163" t="s">
        <v>42</v>
      </c>
      <c r="P198" s="164">
        <f t="shared" si="31"/>
        <v>0</v>
      </c>
      <c r="Q198" s="164">
        <v>0</v>
      </c>
      <c r="R198" s="164">
        <f t="shared" si="32"/>
        <v>0</v>
      </c>
      <c r="S198" s="164">
        <v>0</v>
      </c>
      <c r="T198" s="165">
        <f t="shared" si="33"/>
        <v>0</v>
      </c>
      <c r="AR198" s="166" t="s">
        <v>183</v>
      </c>
      <c r="AT198" s="166" t="s">
        <v>178</v>
      </c>
      <c r="AU198" s="166" t="s">
        <v>79</v>
      </c>
      <c r="AY198" s="92" t="s">
        <v>176</v>
      </c>
      <c r="BE198" s="167">
        <f t="shared" si="34"/>
        <v>0</v>
      </c>
      <c r="BF198" s="167">
        <f t="shared" si="35"/>
        <v>0</v>
      </c>
      <c r="BG198" s="167">
        <f t="shared" si="36"/>
        <v>0</v>
      </c>
      <c r="BH198" s="167">
        <f t="shared" si="37"/>
        <v>0</v>
      </c>
      <c r="BI198" s="167">
        <f t="shared" si="38"/>
        <v>0</v>
      </c>
      <c r="BJ198" s="92" t="s">
        <v>15</v>
      </c>
      <c r="BK198" s="167">
        <f t="shared" si="39"/>
        <v>0</v>
      </c>
      <c r="BL198" s="92" t="s">
        <v>183</v>
      </c>
      <c r="BM198" s="166" t="s">
        <v>1476</v>
      </c>
    </row>
    <row r="199" spans="2:65" s="99" customFormat="1" ht="37.9" customHeight="1">
      <c r="B199" s="100"/>
      <c r="C199" s="206" t="s">
        <v>986</v>
      </c>
      <c r="D199" s="206" t="s">
        <v>178</v>
      </c>
      <c r="E199" s="207" t="s">
        <v>5596</v>
      </c>
      <c r="F199" s="208" t="s">
        <v>5597</v>
      </c>
      <c r="G199" s="209" t="s">
        <v>269</v>
      </c>
      <c r="H199" s="210">
        <v>120</v>
      </c>
      <c r="I199" s="4"/>
      <c r="J199" s="211">
        <f t="shared" si="30"/>
        <v>0</v>
      </c>
      <c r="K199" s="208" t="s">
        <v>3</v>
      </c>
      <c r="L199" s="100"/>
      <c r="M199" s="212" t="s">
        <v>3</v>
      </c>
      <c r="N199" s="163" t="s">
        <v>42</v>
      </c>
      <c r="P199" s="164">
        <f t="shared" si="31"/>
        <v>0</v>
      </c>
      <c r="Q199" s="164">
        <v>0</v>
      </c>
      <c r="R199" s="164">
        <f t="shared" si="32"/>
        <v>0</v>
      </c>
      <c r="S199" s="164">
        <v>0</v>
      </c>
      <c r="T199" s="165">
        <f t="shared" si="33"/>
        <v>0</v>
      </c>
      <c r="AR199" s="166" t="s">
        <v>183</v>
      </c>
      <c r="AT199" s="166" t="s">
        <v>178</v>
      </c>
      <c r="AU199" s="166" t="s">
        <v>79</v>
      </c>
      <c r="AY199" s="92" t="s">
        <v>176</v>
      </c>
      <c r="BE199" s="167">
        <f t="shared" si="34"/>
        <v>0</v>
      </c>
      <c r="BF199" s="167">
        <f t="shared" si="35"/>
        <v>0</v>
      </c>
      <c r="BG199" s="167">
        <f t="shared" si="36"/>
        <v>0</v>
      </c>
      <c r="BH199" s="167">
        <f t="shared" si="37"/>
        <v>0</v>
      </c>
      <c r="BI199" s="167">
        <f t="shared" si="38"/>
        <v>0</v>
      </c>
      <c r="BJ199" s="92" t="s">
        <v>15</v>
      </c>
      <c r="BK199" s="167">
        <f t="shared" si="39"/>
        <v>0</v>
      </c>
      <c r="BL199" s="92" t="s">
        <v>183</v>
      </c>
      <c r="BM199" s="166" t="s">
        <v>1486</v>
      </c>
    </row>
    <row r="200" spans="2:65" s="99" customFormat="1" ht="37.9" customHeight="1">
      <c r="B200" s="100"/>
      <c r="C200" s="206" t="s">
        <v>995</v>
      </c>
      <c r="D200" s="206" t="s">
        <v>178</v>
      </c>
      <c r="E200" s="207" t="s">
        <v>5598</v>
      </c>
      <c r="F200" s="208" t="s">
        <v>5599</v>
      </c>
      <c r="G200" s="209" t="s">
        <v>269</v>
      </c>
      <c r="H200" s="210">
        <v>150</v>
      </c>
      <c r="I200" s="4"/>
      <c r="J200" s="211">
        <f t="shared" si="30"/>
        <v>0</v>
      </c>
      <c r="K200" s="208" t="s">
        <v>3</v>
      </c>
      <c r="L200" s="100"/>
      <c r="M200" s="212" t="s">
        <v>3</v>
      </c>
      <c r="N200" s="163" t="s">
        <v>42</v>
      </c>
      <c r="P200" s="164">
        <f t="shared" si="31"/>
        <v>0</v>
      </c>
      <c r="Q200" s="164">
        <v>0</v>
      </c>
      <c r="R200" s="164">
        <f t="shared" si="32"/>
        <v>0</v>
      </c>
      <c r="S200" s="164">
        <v>0</v>
      </c>
      <c r="T200" s="165">
        <f t="shared" si="33"/>
        <v>0</v>
      </c>
      <c r="AR200" s="166" t="s">
        <v>183</v>
      </c>
      <c r="AT200" s="166" t="s">
        <v>178</v>
      </c>
      <c r="AU200" s="166" t="s">
        <v>79</v>
      </c>
      <c r="AY200" s="92" t="s">
        <v>176</v>
      </c>
      <c r="BE200" s="167">
        <f t="shared" si="34"/>
        <v>0</v>
      </c>
      <c r="BF200" s="167">
        <f t="shared" si="35"/>
        <v>0</v>
      </c>
      <c r="BG200" s="167">
        <f t="shared" si="36"/>
        <v>0</v>
      </c>
      <c r="BH200" s="167">
        <f t="shared" si="37"/>
        <v>0</v>
      </c>
      <c r="BI200" s="167">
        <f t="shared" si="38"/>
        <v>0</v>
      </c>
      <c r="BJ200" s="92" t="s">
        <v>15</v>
      </c>
      <c r="BK200" s="167">
        <f t="shared" si="39"/>
        <v>0</v>
      </c>
      <c r="BL200" s="92" t="s">
        <v>183</v>
      </c>
      <c r="BM200" s="166" t="s">
        <v>1496</v>
      </c>
    </row>
    <row r="201" spans="2:65" s="99" customFormat="1" ht="37.9" customHeight="1">
      <c r="B201" s="100"/>
      <c r="C201" s="206" t="s">
        <v>1015</v>
      </c>
      <c r="D201" s="206" t="s">
        <v>178</v>
      </c>
      <c r="E201" s="207" t="s">
        <v>5600</v>
      </c>
      <c r="F201" s="208" t="s">
        <v>5601</v>
      </c>
      <c r="G201" s="209" t="s">
        <v>269</v>
      </c>
      <c r="H201" s="210">
        <v>90</v>
      </c>
      <c r="I201" s="4"/>
      <c r="J201" s="211">
        <f t="shared" si="30"/>
        <v>0</v>
      </c>
      <c r="K201" s="208" t="s">
        <v>3</v>
      </c>
      <c r="L201" s="100"/>
      <c r="M201" s="212" t="s">
        <v>3</v>
      </c>
      <c r="N201" s="163" t="s">
        <v>42</v>
      </c>
      <c r="P201" s="164">
        <f t="shared" si="31"/>
        <v>0</v>
      </c>
      <c r="Q201" s="164">
        <v>0</v>
      </c>
      <c r="R201" s="164">
        <f t="shared" si="32"/>
        <v>0</v>
      </c>
      <c r="S201" s="164">
        <v>0</v>
      </c>
      <c r="T201" s="165">
        <f t="shared" si="33"/>
        <v>0</v>
      </c>
      <c r="AR201" s="166" t="s">
        <v>183</v>
      </c>
      <c r="AT201" s="166" t="s">
        <v>178</v>
      </c>
      <c r="AU201" s="166" t="s">
        <v>79</v>
      </c>
      <c r="AY201" s="92" t="s">
        <v>176</v>
      </c>
      <c r="BE201" s="167">
        <f t="shared" si="34"/>
        <v>0</v>
      </c>
      <c r="BF201" s="167">
        <f t="shared" si="35"/>
        <v>0</v>
      </c>
      <c r="BG201" s="167">
        <f t="shared" si="36"/>
        <v>0</v>
      </c>
      <c r="BH201" s="167">
        <f t="shared" si="37"/>
        <v>0</v>
      </c>
      <c r="BI201" s="167">
        <f t="shared" si="38"/>
        <v>0</v>
      </c>
      <c r="BJ201" s="92" t="s">
        <v>15</v>
      </c>
      <c r="BK201" s="167">
        <f t="shared" si="39"/>
        <v>0</v>
      </c>
      <c r="BL201" s="92" t="s">
        <v>183</v>
      </c>
      <c r="BM201" s="166" t="s">
        <v>1509</v>
      </c>
    </row>
    <row r="202" spans="2:65" s="99" customFormat="1" ht="33" customHeight="1">
      <c r="B202" s="100"/>
      <c r="C202" s="206" t="s">
        <v>1020</v>
      </c>
      <c r="D202" s="206" t="s">
        <v>178</v>
      </c>
      <c r="E202" s="207" t="s">
        <v>5602</v>
      </c>
      <c r="F202" s="208" t="s">
        <v>5603</v>
      </c>
      <c r="G202" s="209" t="s">
        <v>269</v>
      </c>
      <c r="H202" s="210">
        <v>10</v>
      </c>
      <c r="I202" s="4"/>
      <c r="J202" s="211">
        <f t="shared" si="30"/>
        <v>0</v>
      </c>
      <c r="K202" s="208" t="s">
        <v>3</v>
      </c>
      <c r="L202" s="100"/>
      <c r="M202" s="212" t="s">
        <v>3</v>
      </c>
      <c r="N202" s="163" t="s">
        <v>42</v>
      </c>
      <c r="P202" s="164">
        <f t="shared" si="31"/>
        <v>0</v>
      </c>
      <c r="Q202" s="164">
        <v>0</v>
      </c>
      <c r="R202" s="164">
        <f t="shared" si="32"/>
        <v>0</v>
      </c>
      <c r="S202" s="164">
        <v>0</v>
      </c>
      <c r="T202" s="165">
        <f t="shared" si="33"/>
        <v>0</v>
      </c>
      <c r="AR202" s="166" t="s">
        <v>183</v>
      </c>
      <c r="AT202" s="166" t="s">
        <v>178</v>
      </c>
      <c r="AU202" s="166" t="s">
        <v>79</v>
      </c>
      <c r="AY202" s="92" t="s">
        <v>176</v>
      </c>
      <c r="BE202" s="167">
        <f t="shared" si="34"/>
        <v>0</v>
      </c>
      <c r="BF202" s="167">
        <f t="shared" si="35"/>
        <v>0</v>
      </c>
      <c r="BG202" s="167">
        <f t="shared" si="36"/>
        <v>0</v>
      </c>
      <c r="BH202" s="167">
        <f t="shared" si="37"/>
        <v>0</v>
      </c>
      <c r="BI202" s="167">
        <f t="shared" si="38"/>
        <v>0</v>
      </c>
      <c r="BJ202" s="92" t="s">
        <v>15</v>
      </c>
      <c r="BK202" s="167">
        <f t="shared" si="39"/>
        <v>0</v>
      </c>
      <c r="BL202" s="92" t="s">
        <v>183</v>
      </c>
      <c r="BM202" s="166" t="s">
        <v>1524</v>
      </c>
    </row>
    <row r="203" spans="2:65" s="99" customFormat="1" ht="33" customHeight="1">
      <c r="B203" s="100"/>
      <c r="C203" s="206" t="s">
        <v>1025</v>
      </c>
      <c r="D203" s="206" t="s">
        <v>178</v>
      </c>
      <c r="E203" s="207" t="s">
        <v>5604</v>
      </c>
      <c r="F203" s="208" t="s">
        <v>5605</v>
      </c>
      <c r="G203" s="209" t="s">
        <v>269</v>
      </c>
      <c r="H203" s="210">
        <v>40</v>
      </c>
      <c r="I203" s="4"/>
      <c r="J203" s="211">
        <f t="shared" si="30"/>
        <v>0</v>
      </c>
      <c r="K203" s="208" t="s">
        <v>3</v>
      </c>
      <c r="L203" s="100"/>
      <c r="M203" s="212" t="s">
        <v>3</v>
      </c>
      <c r="N203" s="163" t="s">
        <v>42</v>
      </c>
      <c r="P203" s="164">
        <f t="shared" si="31"/>
        <v>0</v>
      </c>
      <c r="Q203" s="164">
        <v>0</v>
      </c>
      <c r="R203" s="164">
        <f t="shared" si="32"/>
        <v>0</v>
      </c>
      <c r="S203" s="164">
        <v>0</v>
      </c>
      <c r="T203" s="165">
        <f t="shared" si="33"/>
        <v>0</v>
      </c>
      <c r="AR203" s="166" t="s">
        <v>183</v>
      </c>
      <c r="AT203" s="166" t="s">
        <v>178</v>
      </c>
      <c r="AU203" s="166" t="s">
        <v>79</v>
      </c>
      <c r="AY203" s="92" t="s">
        <v>176</v>
      </c>
      <c r="BE203" s="167">
        <f t="shared" si="34"/>
        <v>0</v>
      </c>
      <c r="BF203" s="167">
        <f t="shared" si="35"/>
        <v>0</v>
      </c>
      <c r="BG203" s="167">
        <f t="shared" si="36"/>
        <v>0</v>
      </c>
      <c r="BH203" s="167">
        <f t="shared" si="37"/>
        <v>0</v>
      </c>
      <c r="BI203" s="167">
        <f t="shared" si="38"/>
        <v>0</v>
      </c>
      <c r="BJ203" s="92" t="s">
        <v>15</v>
      </c>
      <c r="BK203" s="167">
        <f t="shared" si="39"/>
        <v>0</v>
      </c>
      <c r="BL203" s="92" t="s">
        <v>183</v>
      </c>
      <c r="BM203" s="166" t="s">
        <v>1536</v>
      </c>
    </row>
    <row r="204" spans="2:65" s="99" customFormat="1" ht="33" customHeight="1">
      <c r="B204" s="100"/>
      <c r="C204" s="206" t="s">
        <v>1032</v>
      </c>
      <c r="D204" s="206" t="s">
        <v>178</v>
      </c>
      <c r="E204" s="207" t="s">
        <v>5606</v>
      </c>
      <c r="F204" s="208" t="s">
        <v>5607</v>
      </c>
      <c r="G204" s="209" t="s">
        <v>269</v>
      </c>
      <c r="H204" s="210">
        <v>10</v>
      </c>
      <c r="I204" s="4"/>
      <c r="J204" s="211">
        <f t="shared" si="30"/>
        <v>0</v>
      </c>
      <c r="K204" s="208" t="s">
        <v>3</v>
      </c>
      <c r="L204" s="100"/>
      <c r="M204" s="212" t="s">
        <v>3</v>
      </c>
      <c r="N204" s="163" t="s">
        <v>42</v>
      </c>
      <c r="P204" s="164">
        <f t="shared" si="31"/>
        <v>0</v>
      </c>
      <c r="Q204" s="164">
        <v>0</v>
      </c>
      <c r="R204" s="164">
        <f t="shared" si="32"/>
        <v>0</v>
      </c>
      <c r="S204" s="164">
        <v>0</v>
      </c>
      <c r="T204" s="165">
        <f t="shared" si="33"/>
        <v>0</v>
      </c>
      <c r="AR204" s="166" t="s">
        <v>183</v>
      </c>
      <c r="AT204" s="166" t="s">
        <v>178</v>
      </c>
      <c r="AU204" s="166" t="s">
        <v>79</v>
      </c>
      <c r="AY204" s="92" t="s">
        <v>176</v>
      </c>
      <c r="BE204" s="167">
        <f t="shared" si="34"/>
        <v>0</v>
      </c>
      <c r="BF204" s="167">
        <f t="shared" si="35"/>
        <v>0</v>
      </c>
      <c r="BG204" s="167">
        <f t="shared" si="36"/>
        <v>0</v>
      </c>
      <c r="BH204" s="167">
        <f t="shared" si="37"/>
        <v>0</v>
      </c>
      <c r="BI204" s="167">
        <f t="shared" si="38"/>
        <v>0</v>
      </c>
      <c r="BJ204" s="92" t="s">
        <v>15</v>
      </c>
      <c r="BK204" s="167">
        <f t="shared" si="39"/>
        <v>0</v>
      </c>
      <c r="BL204" s="92" t="s">
        <v>183</v>
      </c>
      <c r="BM204" s="166" t="s">
        <v>1547</v>
      </c>
    </row>
    <row r="205" spans="2:65" s="99" customFormat="1" ht="44.25" customHeight="1">
      <c r="B205" s="100"/>
      <c r="C205" s="206" t="s">
        <v>1037</v>
      </c>
      <c r="D205" s="206" t="s">
        <v>178</v>
      </c>
      <c r="E205" s="207" t="s">
        <v>5608</v>
      </c>
      <c r="F205" s="208" t="s">
        <v>5609</v>
      </c>
      <c r="G205" s="209" t="s">
        <v>2707</v>
      </c>
      <c r="H205" s="210">
        <v>30</v>
      </c>
      <c r="I205" s="4"/>
      <c r="J205" s="211">
        <f t="shared" si="30"/>
        <v>0</v>
      </c>
      <c r="K205" s="208" t="s">
        <v>3</v>
      </c>
      <c r="L205" s="100"/>
      <c r="M205" s="212" t="s">
        <v>3</v>
      </c>
      <c r="N205" s="163" t="s">
        <v>42</v>
      </c>
      <c r="P205" s="164">
        <f t="shared" si="31"/>
        <v>0</v>
      </c>
      <c r="Q205" s="164">
        <v>0</v>
      </c>
      <c r="R205" s="164">
        <f t="shared" si="32"/>
        <v>0</v>
      </c>
      <c r="S205" s="164">
        <v>0</v>
      </c>
      <c r="T205" s="165">
        <f t="shared" si="33"/>
        <v>0</v>
      </c>
      <c r="AR205" s="166" t="s">
        <v>183</v>
      </c>
      <c r="AT205" s="166" t="s">
        <v>178</v>
      </c>
      <c r="AU205" s="166" t="s">
        <v>79</v>
      </c>
      <c r="AY205" s="92" t="s">
        <v>176</v>
      </c>
      <c r="BE205" s="167">
        <f t="shared" si="34"/>
        <v>0</v>
      </c>
      <c r="BF205" s="167">
        <f t="shared" si="35"/>
        <v>0</v>
      </c>
      <c r="BG205" s="167">
        <f t="shared" si="36"/>
        <v>0</v>
      </c>
      <c r="BH205" s="167">
        <f t="shared" si="37"/>
        <v>0</v>
      </c>
      <c r="BI205" s="167">
        <f t="shared" si="38"/>
        <v>0</v>
      </c>
      <c r="BJ205" s="92" t="s">
        <v>15</v>
      </c>
      <c r="BK205" s="167">
        <f t="shared" si="39"/>
        <v>0</v>
      </c>
      <c r="BL205" s="92" t="s">
        <v>183</v>
      </c>
      <c r="BM205" s="166" t="s">
        <v>1561</v>
      </c>
    </row>
    <row r="206" spans="2:65" s="99" customFormat="1" ht="24.2" customHeight="1">
      <c r="B206" s="100"/>
      <c r="C206" s="206" t="s">
        <v>1043</v>
      </c>
      <c r="D206" s="206" t="s">
        <v>178</v>
      </c>
      <c r="E206" s="207" t="s">
        <v>5610</v>
      </c>
      <c r="F206" s="208" t="s">
        <v>5611</v>
      </c>
      <c r="G206" s="209" t="s">
        <v>269</v>
      </c>
      <c r="H206" s="210">
        <v>60</v>
      </c>
      <c r="I206" s="4"/>
      <c r="J206" s="211">
        <f t="shared" si="30"/>
        <v>0</v>
      </c>
      <c r="K206" s="208" t="s">
        <v>3</v>
      </c>
      <c r="L206" s="100"/>
      <c r="M206" s="212" t="s">
        <v>3</v>
      </c>
      <c r="N206" s="163" t="s">
        <v>42</v>
      </c>
      <c r="P206" s="164">
        <f t="shared" si="31"/>
        <v>0</v>
      </c>
      <c r="Q206" s="164">
        <v>0</v>
      </c>
      <c r="R206" s="164">
        <f t="shared" si="32"/>
        <v>0</v>
      </c>
      <c r="S206" s="164">
        <v>0</v>
      </c>
      <c r="T206" s="165">
        <f t="shared" si="33"/>
        <v>0</v>
      </c>
      <c r="AR206" s="166" t="s">
        <v>183</v>
      </c>
      <c r="AT206" s="166" t="s">
        <v>178</v>
      </c>
      <c r="AU206" s="166" t="s">
        <v>79</v>
      </c>
      <c r="AY206" s="92" t="s">
        <v>176</v>
      </c>
      <c r="BE206" s="167">
        <f t="shared" si="34"/>
        <v>0</v>
      </c>
      <c r="BF206" s="167">
        <f t="shared" si="35"/>
        <v>0</v>
      </c>
      <c r="BG206" s="167">
        <f t="shared" si="36"/>
        <v>0</v>
      </c>
      <c r="BH206" s="167">
        <f t="shared" si="37"/>
        <v>0</v>
      </c>
      <c r="BI206" s="167">
        <f t="shared" si="38"/>
        <v>0</v>
      </c>
      <c r="BJ206" s="92" t="s">
        <v>15</v>
      </c>
      <c r="BK206" s="167">
        <f t="shared" si="39"/>
        <v>0</v>
      </c>
      <c r="BL206" s="92" t="s">
        <v>183</v>
      </c>
      <c r="BM206" s="166" t="s">
        <v>1573</v>
      </c>
    </row>
    <row r="207" spans="2:65" s="99" customFormat="1" ht="37.9" customHeight="1">
      <c r="B207" s="100"/>
      <c r="C207" s="206" t="s">
        <v>1048</v>
      </c>
      <c r="D207" s="206" t="s">
        <v>178</v>
      </c>
      <c r="E207" s="207" t="s">
        <v>5612</v>
      </c>
      <c r="F207" s="208" t="s">
        <v>5613</v>
      </c>
      <c r="G207" s="209" t="s">
        <v>269</v>
      </c>
      <c r="H207" s="210">
        <v>190</v>
      </c>
      <c r="I207" s="4"/>
      <c r="J207" s="211">
        <f t="shared" si="30"/>
        <v>0</v>
      </c>
      <c r="K207" s="208" t="s">
        <v>3</v>
      </c>
      <c r="L207" s="100"/>
      <c r="M207" s="212" t="s">
        <v>3</v>
      </c>
      <c r="N207" s="163" t="s">
        <v>42</v>
      </c>
      <c r="P207" s="164">
        <f t="shared" si="31"/>
        <v>0</v>
      </c>
      <c r="Q207" s="164">
        <v>0</v>
      </c>
      <c r="R207" s="164">
        <f t="shared" si="32"/>
        <v>0</v>
      </c>
      <c r="S207" s="164">
        <v>0</v>
      </c>
      <c r="T207" s="165">
        <f t="shared" si="33"/>
        <v>0</v>
      </c>
      <c r="AR207" s="166" t="s">
        <v>183</v>
      </c>
      <c r="AT207" s="166" t="s">
        <v>178</v>
      </c>
      <c r="AU207" s="166" t="s">
        <v>79</v>
      </c>
      <c r="AY207" s="92" t="s">
        <v>176</v>
      </c>
      <c r="BE207" s="167">
        <f t="shared" si="34"/>
        <v>0</v>
      </c>
      <c r="BF207" s="167">
        <f t="shared" si="35"/>
        <v>0</v>
      </c>
      <c r="BG207" s="167">
        <f t="shared" si="36"/>
        <v>0</v>
      </c>
      <c r="BH207" s="167">
        <f t="shared" si="37"/>
        <v>0</v>
      </c>
      <c r="BI207" s="167">
        <f t="shared" si="38"/>
        <v>0</v>
      </c>
      <c r="BJ207" s="92" t="s">
        <v>15</v>
      </c>
      <c r="BK207" s="167">
        <f t="shared" si="39"/>
        <v>0</v>
      </c>
      <c r="BL207" s="92" t="s">
        <v>183</v>
      </c>
      <c r="BM207" s="166" t="s">
        <v>1582</v>
      </c>
    </row>
    <row r="208" spans="2:65" s="99" customFormat="1" ht="24.2" customHeight="1">
      <c r="B208" s="100"/>
      <c r="C208" s="206" t="s">
        <v>1053</v>
      </c>
      <c r="D208" s="206" t="s">
        <v>178</v>
      </c>
      <c r="E208" s="207" t="s">
        <v>5614</v>
      </c>
      <c r="F208" s="208" t="s">
        <v>5615</v>
      </c>
      <c r="G208" s="209" t="s">
        <v>269</v>
      </c>
      <c r="H208" s="210">
        <v>25</v>
      </c>
      <c r="I208" s="4"/>
      <c r="J208" s="211">
        <f t="shared" si="30"/>
        <v>0</v>
      </c>
      <c r="K208" s="208" t="s">
        <v>3</v>
      </c>
      <c r="L208" s="100"/>
      <c r="M208" s="212" t="s">
        <v>3</v>
      </c>
      <c r="N208" s="163" t="s">
        <v>42</v>
      </c>
      <c r="P208" s="164">
        <f t="shared" si="31"/>
        <v>0</v>
      </c>
      <c r="Q208" s="164">
        <v>0</v>
      </c>
      <c r="R208" s="164">
        <f t="shared" si="32"/>
        <v>0</v>
      </c>
      <c r="S208" s="164">
        <v>0</v>
      </c>
      <c r="T208" s="165">
        <f t="shared" si="33"/>
        <v>0</v>
      </c>
      <c r="AR208" s="166" t="s">
        <v>183</v>
      </c>
      <c r="AT208" s="166" t="s">
        <v>178</v>
      </c>
      <c r="AU208" s="166" t="s">
        <v>79</v>
      </c>
      <c r="AY208" s="92" t="s">
        <v>176</v>
      </c>
      <c r="BE208" s="167">
        <f t="shared" si="34"/>
        <v>0</v>
      </c>
      <c r="BF208" s="167">
        <f t="shared" si="35"/>
        <v>0</v>
      </c>
      <c r="BG208" s="167">
        <f t="shared" si="36"/>
        <v>0</v>
      </c>
      <c r="BH208" s="167">
        <f t="shared" si="37"/>
        <v>0</v>
      </c>
      <c r="BI208" s="167">
        <f t="shared" si="38"/>
        <v>0</v>
      </c>
      <c r="BJ208" s="92" t="s">
        <v>15</v>
      </c>
      <c r="BK208" s="167">
        <f t="shared" si="39"/>
        <v>0</v>
      </c>
      <c r="BL208" s="92" t="s">
        <v>183</v>
      </c>
      <c r="BM208" s="166" t="s">
        <v>1591</v>
      </c>
    </row>
    <row r="209" spans="2:65" s="99" customFormat="1" ht="33" customHeight="1">
      <c r="B209" s="100"/>
      <c r="C209" s="206" t="s">
        <v>1058</v>
      </c>
      <c r="D209" s="206" t="s">
        <v>178</v>
      </c>
      <c r="E209" s="207" t="s">
        <v>5616</v>
      </c>
      <c r="F209" s="208" t="s">
        <v>5617</v>
      </c>
      <c r="G209" s="209" t="s">
        <v>269</v>
      </c>
      <c r="H209" s="210">
        <v>90</v>
      </c>
      <c r="I209" s="4"/>
      <c r="J209" s="211">
        <f t="shared" si="30"/>
        <v>0</v>
      </c>
      <c r="K209" s="208" t="s">
        <v>3</v>
      </c>
      <c r="L209" s="100"/>
      <c r="M209" s="212" t="s">
        <v>3</v>
      </c>
      <c r="N209" s="163" t="s">
        <v>42</v>
      </c>
      <c r="P209" s="164">
        <f t="shared" si="31"/>
        <v>0</v>
      </c>
      <c r="Q209" s="164">
        <v>0</v>
      </c>
      <c r="R209" s="164">
        <f t="shared" si="32"/>
        <v>0</v>
      </c>
      <c r="S209" s="164">
        <v>0</v>
      </c>
      <c r="T209" s="165">
        <f t="shared" si="33"/>
        <v>0</v>
      </c>
      <c r="AR209" s="166" t="s">
        <v>183</v>
      </c>
      <c r="AT209" s="166" t="s">
        <v>178</v>
      </c>
      <c r="AU209" s="166" t="s">
        <v>79</v>
      </c>
      <c r="AY209" s="92" t="s">
        <v>176</v>
      </c>
      <c r="BE209" s="167">
        <f t="shared" si="34"/>
        <v>0</v>
      </c>
      <c r="BF209" s="167">
        <f t="shared" si="35"/>
        <v>0</v>
      </c>
      <c r="BG209" s="167">
        <f t="shared" si="36"/>
        <v>0</v>
      </c>
      <c r="BH209" s="167">
        <f t="shared" si="37"/>
        <v>0</v>
      </c>
      <c r="BI209" s="167">
        <f t="shared" si="38"/>
        <v>0</v>
      </c>
      <c r="BJ209" s="92" t="s">
        <v>15</v>
      </c>
      <c r="BK209" s="167">
        <f t="shared" si="39"/>
        <v>0</v>
      </c>
      <c r="BL209" s="92" t="s">
        <v>183</v>
      </c>
      <c r="BM209" s="166" t="s">
        <v>1607</v>
      </c>
    </row>
    <row r="210" spans="2:65" s="99" customFormat="1" ht="44.25" customHeight="1">
      <c r="B210" s="100"/>
      <c r="C210" s="206" t="s">
        <v>1061</v>
      </c>
      <c r="D210" s="206" t="s">
        <v>178</v>
      </c>
      <c r="E210" s="207" t="s">
        <v>5618</v>
      </c>
      <c r="F210" s="208" t="s">
        <v>5619</v>
      </c>
      <c r="G210" s="209" t="s">
        <v>2707</v>
      </c>
      <c r="H210" s="210">
        <v>10</v>
      </c>
      <c r="I210" s="4"/>
      <c r="J210" s="211">
        <f t="shared" si="30"/>
        <v>0</v>
      </c>
      <c r="K210" s="208" t="s">
        <v>3</v>
      </c>
      <c r="L210" s="100"/>
      <c r="M210" s="212" t="s">
        <v>3</v>
      </c>
      <c r="N210" s="163" t="s">
        <v>42</v>
      </c>
      <c r="P210" s="164">
        <f t="shared" si="31"/>
        <v>0</v>
      </c>
      <c r="Q210" s="164">
        <v>0</v>
      </c>
      <c r="R210" s="164">
        <f t="shared" si="32"/>
        <v>0</v>
      </c>
      <c r="S210" s="164">
        <v>0</v>
      </c>
      <c r="T210" s="165">
        <f t="shared" si="33"/>
        <v>0</v>
      </c>
      <c r="AR210" s="166" t="s">
        <v>183</v>
      </c>
      <c r="AT210" s="166" t="s">
        <v>178</v>
      </c>
      <c r="AU210" s="166" t="s">
        <v>79</v>
      </c>
      <c r="AY210" s="92" t="s">
        <v>176</v>
      </c>
      <c r="BE210" s="167">
        <f t="shared" si="34"/>
        <v>0</v>
      </c>
      <c r="BF210" s="167">
        <f t="shared" si="35"/>
        <v>0</v>
      </c>
      <c r="BG210" s="167">
        <f t="shared" si="36"/>
        <v>0</v>
      </c>
      <c r="BH210" s="167">
        <f t="shared" si="37"/>
        <v>0</v>
      </c>
      <c r="BI210" s="167">
        <f t="shared" si="38"/>
        <v>0</v>
      </c>
      <c r="BJ210" s="92" t="s">
        <v>15</v>
      </c>
      <c r="BK210" s="167">
        <f t="shared" si="39"/>
        <v>0</v>
      </c>
      <c r="BL210" s="92" t="s">
        <v>183</v>
      </c>
      <c r="BM210" s="166" t="s">
        <v>1617</v>
      </c>
    </row>
    <row r="211" spans="2:65" s="99" customFormat="1" ht="44.25" customHeight="1">
      <c r="B211" s="100"/>
      <c r="C211" s="206" t="s">
        <v>1063</v>
      </c>
      <c r="D211" s="206" t="s">
        <v>178</v>
      </c>
      <c r="E211" s="207" t="s">
        <v>5620</v>
      </c>
      <c r="F211" s="208" t="s">
        <v>5621</v>
      </c>
      <c r="G211" s="209" t="s">
        <v>2707</v>
      </c>
      <c r="H211" s="210">
        <v>7</v>
      </c>
      <c r="I211" s="4"/>
      <c r="J211" s="211">
        <f t="shared" si="30"/>
        <v>0</v>
      </c>
      <c r="K211" s="208" t="s">
        <v>3</v>
      </c>
      <c r="L211" s="100"/>
      <c r="M211" s="212" t="s">
        <v>3</v>
      </c>
      <c r="N211" s="163" t="s">
        <v>42</v>
      </c>
      <c r="P211" s="164">
        <f t="shared" si="31"/>
        <v>0</v>
      </c>
      <c r="Q211" s="164">
        <v>0</v>
      </c>
      <c r="R211" s="164">
        <f t="shared" si="32"/>
        <v>0</v>
      </c>
      <c r="S211" s="164">
        <v>0</v>
      </c>
      <c r="T211" s="165">
        <f t="shared" si="33"/>
        <v>0</v>
      </c>
      <c r="AR211" s="166" t="s">
        <v>183</v>
      </c>
      <c r="AT211" s="166" t="s">
        <v>178</v>
      </c>
      <c r="AU211" s="166" t="s">
        <v>79</v>
      </c>
      <c r="AY211" s="92" t="s">
        <v>176</v>
      </c>
      <c r="BE211" s="167">
        <f t="shared" si="34"/>
        <v>0</v>
      </c>
      <c r="BF211" s="167">
        <f t="shared" si="35"/>
        <v>0</v>
      </c>
      <c r="BG211" s="167">
        <f t="shared" si="36"/>
        <v>0</v>
      </c>
      <c r="BH211" s="167">
        <f t="shared" si="37"/>
        <v>0</v>
      </c>
      <c r="BI211" s="167">
        <f t="shared" si="38"/>
        <v>0</v>
      </c>
      <c r="BJ211" s="92" t="s">
        <v>15</v>
      </c>
      <c r="BK211" s="167">
        <f t="shared" si="39"/>
        <v>0</v>
      </c>
      <c r="BL211" s="92" t="s">
        <v>183</v>
      </c>
      <c r="BM211" s="166" t="s">
        <v>1625</v>
      </c>
    </row>
    <row r="212" spans="2:65" s="99" customFormat="1" ht="24.2" customHeight="1">
      <c r="B212" s="100"/>
      <c r="C212" s="206" t="s">
        <v>1066</v>
      </c>
      <c r="D212" s="206" t="s">
        <v>178</v>
      </c>
      <c r="E212" s="207" t="s">
        <v>5622</v>
      </c>
      <c r="F212" s="208" t="s">
        <v>5623</v>
      </c>
      <c r="G212" s="209" t="s">
        <v>2707</v>
      </c>
      <c r="H212" s="210">
        <v>6</v>
      </c>
      <c r="I212" s="4"/>
      <c r="J212" s="211">
        <f t="shared" si="30"/>
        <v>0</v>
      </c>
      <c r="K212" s="208" t="s">
        <v>3</v>
      </c>
      <c r="L212" s="100"/>
      <c r="M212" s="212" t="s">
        <v>3</v>
      </c>
      <c r="N212" s="163" t="s">
        <v>42</v>
      </c>
      <c r="P212" s="164">
        <f t="shared" si="31"/>
        <v>0</v>
      </c>
      <c r="Q212" s="164">
        <v>0</v>
      </c>
      <c r="R212" s="164">
        <f t="shared" si="32"/>
        <v>0</v>
      </c>
      <c r="S212" s="164">
        <v>0</v>
      </c>
      <c r="T212" s="165">
        <f t="shared" si="33"/>
        <v>0</v>
      </c>
      <c r="AR212" s="166" t="s">
        <v>183</v>
      </c>
      <c r="AT212" s="166" t="s">
        <v>178</v>
      </c>
      <c r="AU212" s="166" t="s">
        <v>79</v>
      </c>
      <c r="AY212" s="92" t="s">
        <v>176</v>
      </c>
      <c r="BE212" s="167">
        <f t="shared" si="34"/>
        <v>0</v>
      </c>
      <c r="BF212" s="167">
        <f t="shared" si="35"/>
        <v>0</v>
      </c>
      <c r="BG212" s="167">
        <f t="shared" si="36"/>
        <v>0</v>
      </c>
      <c r="BH212" s="167">
        <f t="shared" si="37"/>
        <v>0</v>
      </c>
      <c r="BI212" s="167">
        <f t="shared" si="38"/>
        <v>0</v>
      </c>
      <c r="BJ212" s="92" t="s">
        <v>15</v>
      </c>
      <c r="BK212" s="167">
        <f t="shared" si="39"/>
        <v>0</v>
      </c>
      <c r="BL212" s="92" t="s">
        <v>183</v>
      </c>
      <c r="BM212" s="166" t="s">
        <v>1637</v>
      </c>
    </row>
    <row r="213" spans="2:65" s="99" customFormat="1" ht="24.2" customHeight="1">
      <c r="B213" s="100"/>
      <c r="C213" s="206" t="s">
        <v>1072</v>
      </c>
      <c r="D213" s="206" t="s">
        <v>178</v>
      </c>
      <c r="E213" s="207" t="s">
        <v>5624</v>
      </c>
      <c r="F213" s="208" t="s">
        <v>5625</v>
      </c>
      <c r="G213" s="209" t="s">
        <v>2707</v>
      </c>
      <c r="H213" s="210">
        <v>4</v>
      </c>
      <c r="I213" s="4"/>
      <c r="J213" s="211">
        <f t="shared" si="30"/>
        <v>0</v>
      </c>
      <c r="K213" s="208" t="s">
        <v>3</v>
      </c>
      <c r="L213" s="100"/>
      <c r="M213" s="212" t="s">
        <v>3</v>
      </c>
      <c r="N213" s="163" t="s">
        <v>42</v>
      </c>
      <c r="P213" s="164">
        <f t="shared" si="31"/>
        <v>0</v>
      </c>
      <c r="Q213" s="164">
        <v>0</v>
      </c>
      <c r="R213" s="164">
        <f t="shared" si="32"/>
        <v>0</v>
      </c>
      <c r="S213" s="164">
        <v>0</v>
      </c>
      <c r="T213" s="165">
        <f t="shared" si="33"/>
        <v>0</v>
      </c>
      <c r="AR213" s="166" t="s">
        <v>183</v>
      </c>
      <c r="AT213" s="166" t="s">
        <v>178</v>
      </c>
      <c r="AU213" s="166" t="s">
        <v>79</v>
      </c>
      <c r="AY213" s="92" t="s">
        <v>176</v>
      </c>
      <c r="BE213" s="167">
        <f t="shared" si="34"/>
        <v>0</v>
      </c>
      <c r="BF213" s="167">
        <f t="shared" si="35"/>
        <v>0</v>
      </c>
      <c r="BG213" s="167">
        <f t="shared" si="36"/>
        <v>0</v>
      </c>
      <c r="BH213" s="167">
        <f t="shared" si="37"/>
        <v>0</v>
      </c>
      <c r="BI213" s="167">
        <f t="shared" si="38"/>
        <v>0</v>
      </c>
      <c r="BJ213" s="92" t="s">
        <v>15</v>
      </c>
      <c r="BK213" s="167">
        <f t="shared" si="39"/>
        <v>0</v>
      </c>
      <c r="BL213" s="92" t="s">
        <v>183</v>
      </c>
      <c r="BM213" s="166" t="s">
        <v>1645</v>
      </c>
    </row>
    <row r="214" spans="2:65" s="99" customFormat="1" ht="24.2" customHeight="1">
      <c r="B214" s="100"/>
      <c r="C214" s="206" t="s">
        <v>1077</v>
      </c>
      <c r="D214" s="206" t="s">
        <v>178</v>
      </c>
      <c r="E214" s="207" t="s">
        <v>5626</v>
      </c>
      <c r="F214" s="208" t="s">
        <v>5627</v>
      </c>
      <c r="G214" s="209" t="s">
        <v>4079</v>
      </c>
      <c r="H214" s="210">
        <v>0.5</v>
      </c>
      <c r="I214" s="4"/>
      <c r="J214" s="211">
        <f t="shared" si="30"/>
        <v>0</v>
      </c>
      <c r="K214" s="208" t="s">
        <v>3</v>
      </c>
      <c r="L214" s="100"/>
      <c r="M214" s="212" t="s">
        <v>3</v>
      </c>
      <c r="N214" s="163" t="s">
        <v>42</v>
      </c>
      <c r="P214" s="164">
        <f t="shared" si="31"/>
        <v>0</v>
      </c>
      <c r="Q214" s="164">
        <v>0</v>
      </c>
      <c r="R214" s="164">
        <f t="shared" si="32"/>
        <v>0</v>
      </c>
      <c r="S214" s="164">
        <v>0</v>
      </c>
      <c r="T214" s="165">
        <f t="shared" si="33"/>
        <v>0</v>
      </c>
      <c r="AR214" s="166" t="s">
        <v>183</v>
      </c>
      <c r="AT214" s="166" t="s">
        <v>178</v>
      </c>
      <c r="AU214" s="166" t="s">
        <v>79</v>
      </c>
      <c r="AY214" s="92" t="s">
        <v>176</v>
      </c>
      <c r="BE214" s="167">
        <f t="shared" si="34"/>
        <v>0</v>
      </c>
      <c r="BF214" s="167">
        <f t="shared" si="35"/>
        <v>0</v>
      </c>
      <c r="BG214" s="167">
        <f t="shared" si="36"/>
        <v>0</v>
      </c>
      <c r="BH214" s="167">
        <f t="shared" si="37"/>
        <v>0</v>
      </c>
      <c r="BI214" s="167">
        <f t="shared" si="38"/>
        <v>0</v>
      </c>
      <c r="BJ214" s="92" t="s">
        <v>15</v>
      </c>
      <c r="BK214" s="167">
        <f t="shared" si="39"/>
        <v>0</v>
      </c>
      <c r="BL214" s="92" t="s">
        <v>183</v>
      </c>
      <c r="BM214" s="166" t="s">
        <v>1653</v>
      </c>
    </row>
    <row r="215" spans="2:65" s="99" customFormat="1" ht="24.2" customHeight="1">
      <c r="B215" s="100"/>
      <c r="C215" s="206" t="s">
        <v>1080</v>
      </c>
      <c r="D215" s="206" t="s">
        <v>178</v>
      </c>
      <c r="E215" s="207" t="s">
        <v>5628</v>
      </c>
      <c r="F215" s="208" t="s">
        <v>5629</v>
      </c>
      <c r="G215" s="209" t="s">
        <v>437</v>
      </c>
      <c r="H215" s="210">
        <v>1</v>
      </c>
      <c r="I215" s="4"/>
      <c r="J215" s="211">
        <f t="shared" si="30"/>
        <v>0</v>
      </c>
      <c r="K215" s="208" t="s">
        <v>3</v>
      </c>
      <c r="L215" s="100"/>
      <c r="M215" s="212" t="s">
        <v>3</v>
      </c>
      <c r="N215" s="163" t="s">
        <v>42</v>
      </c>
      <c r="P215" s="164">
        <f t="shared" si="31"/>
        <v>0</v>
      </c>
      <c r="Q215" s="164">
        <v>0</v>
      </c>
      <c r="R215" s="164">
        <f t="shared" si="32"/>
        <v>0</v>
      </c>
      <c r="S215" s="164">
        <v>0</v>
      </c>
      <c r="T215" s="165">
        <f t="shared" si="33"/>
        <v>0</v>
      </c>
      <c r="AR215" s="166" t="s">
        <v>183</v>
      </c>
      <c r="AT215" s="166" t="s">
        <v>178</v>
      </c>
      <c r="AU215" s="166" t="s">
        <v>79</v>
      </c>
      <c r="AY215" s="92" t="s">
        <v>176</v>
      </c>
      <c r="BE215" s="167">
        <f t="shared" si="34"/>
        <v>0</v>
      </c>
      <c r="BF215" s="167">
        <f t="shared" si="35"/>
        <v>0</v>
      </c>
      <c r="BG215" s="167">
        <f t="shared" si="36"/>
        <v>0</v>
      </c>
      <c r="BH215" s="167">
        <f t="shared" si="37"/>
        <v>0</v>
      </c>
      <c r="BI215" s="167">
        <f t="shared" si="38"/>
        <v>0</v>
      </c>
      <c r="BJ215" s="92" t="s">
        <v>15</v>
      </c>
      <c r="BK215" s="167">
        <f t="shared" si="39"/>
        <v>0</v>
      </c>
      <c r="BL215" s="92" t="s">
        <v>183</v>
      </c>
      <c r="BM215" s="166" t="s">
        <v>1661</v>
      </c>
    </row>
    <row r="216" spans="2:63" s="151" customFormat="1" ht="22.9" customHeight="1">
      <c r="B216" s="152"/>
      <c r="D216" s="153" t="s">
        <v>70</v>
      </c>
      <c r="E216" s="161" t="s">
        <v>266</v>
      </c>
      <c r="F216" s="161" t="s">
        <v>5630</v>
      </c>
      <c r="I216" s="3"/>
      <c r="J216" s="162">
        <f>BK216</f>
        <v>0</v>
      </c>
      <c r="L216" s="152"/>
      <c r="M216" s="156"/>
      <c r="P216" s="157">
        <f>SUM(P217:P221)</f>
        <v>0</v>
      </c>
      <c r="R216" s="157">
        <f>SUM(R217:R221)</f>
        <v>0</v>
      </c>
      <c r="T216" s="158">
        <f>SUM(T217:T221)</f>
        <v>0</v>
      </c>
      <c r="AR216" s="153" t="s">
        <v>15</v>
      </c>
      <c r="AT216" s="159" t="s">
        <v>70</v>
      </c>
      <c r="AU216" s="159" t="s">
        <v>15</v>
      </c>
      <c r="AY216" s="153" t="s">
        <v>176</v>
      </c>
      <c r="BK216" s="160">
        <f>SUM(BK217:BK221)</f>
        <v>0</v>
      </c>
    </row>
    <row r="217" spans="2:65" s="99" customFormat="1" ht="16.5" customHeight="1">
      <c r="B217" s="100"/>
      <c r="C217" s="206" t="s">
        <v>1094</v>
      </c>
      <c r="D217" s="206" t="s">
        <v>178</v>
      </c>
      <c r="E217" s="207" t="s">
        <v>5631</v>
      </c>
      <c r="F217" s="208" t="s">
        <v>5632</v>
      </c>
      <c r="G217" s="209" t="s">
        <v>2707</v>
      </c>
      <c r="H217" s="210">
        <v>1</v>
      </c>
      <c r="I217" s="4"/>
      <c r="J217" s="211">
        <f>ROUND(I217*H217,2)</f>
        <v>0</v>
      </c>
      <c r="K217" s="208" t="s">
        <v>3</v>
      </c>
      <c r="L217" s="100"/>
      <c r="M217" s="212" t="s">
        <v>3</v>
      </c>
      <c r="N217" s="163" t="s">
        <v>42</v>
      </c>
      <c r="P217" s="164">
        <f>O217*H217</f>
        <v>0</v>
      </c>
      <c r="Q217" s="164">
        <v>0</v>
      </c>
      <c r="R217" s="164">
        <f>Q217*H217</f>
        <v>0</v>
      </c>
      <c r="S217" s="164">
        <v>0</v>
      </c>
      <c r="T217" s="165">
        <f>S217*H217</f>
        <v>0</v>
      </c>
      <c r="AR217" s="166" t="s">
        <v>183</v>
      </c>
      <c r="AT217" s="166" t="s">
        <v>178</v>
      </c>
      <c r="AU217" s="166" t="s">
        <v>79</v>
      </c>
      <c r="AY217" s="92" t="s">
        <v>176</v>
      </c>
      <c r="BE217" s="167">
        <f>IF(N217="základní",J217,0)</f>
        <v>0</v>
      </c>
      <c r="BF217" s="167">
        <f>IF(N217="snížená",J217,0)</f>
        <v>0</v>
      </c>
      <c r="BG217" s="167">
        <f>IF(N217="zákl. přenesená",J217,0)</f>
        <v>0</v>
      </c>
      <c r="BH217" s="167">
        <f>IF(N217="sníž. přenesená",J217,0)</f>
        <v>0</v>
      </c>
      <c r="BI217" s="167">
        <f>IF(N217="nulová",J217,0)</f>
        <v>0</v>
      </c>
      <c r="BJ217" s="92" t="s">
        <v>15</v>
      </c>
      <c r="BK217" s="167">
        <f>ROUND(I217*H217,2)</f>
        <v>0</v>
      </c>
      <c r="BL217" s="92" t="s">
        <v>183</v>
      </c>
      <c r="BM217" s="166" t="s">
        <v>1685</v>
      </c>
    </row>
    <row r="218" spans="2:65" s="99" customFormat="1" ht="24.2" customHeight="1">
      <c r="B218" s="100"/>
      <c r="C218" s="206" t="s">
        <v>1101</v>
      </c>
      <c r="D218" s="206" t="s">
        <v>178</v>
      </c>
      <c r="E218" s="207" t="s">
        <v>5633</v>
      </c>
      <c r="F218" s="208" t="s">
        <v>5634</v>
      </c>
      <c r="G218" s="209" t="s">
        <v>2707</v>
      </c>
      <c r="H218" s="210">
        <v>1</v>
      </c>
      <c r="I218" s="4"/>
      <c r="J218" s="211">
        <f>ROUND(I218*H218,2)</f>
        <v>0</v>
      </c>
      <c r="K218" s="208" t="s">
        <v>3</v>
      </c>
      <c r="L218" s="100"/>
      <c r="M218" s="212" t="s">
        <v>3</v>
      </c>
      <c r="N218" s="163" t="s">
        <v>42</v>
      </c>
      <c r="P218" s="164">
        <f>O218*H218</f>
        <v>0</v>
      </c>
      <c r="Q218" s="164">
        <v>0</v>
      </c>
      <c r="R218" s="164">
        <f>Q218*H218</f>
        <v>0</v>
      </c>
      <c r="S218" s="164">
        <v>0</v>
      </c>
      <c r="T218" s="165">
        <f>S218*H218</f>
        <v>0</v>
      </c>
      <c r="AR218" s="166" t="s">
        <v>183</v>
      </c>
      <c r="AT218" s="166" t="s">
        <v>178</v>
      </c>
      <c r="AU218" s="166" t="s">
        <v>79</v>
      </c>
      <c r="AY218" s="92" t="s">
        <v>176</v>
      </c>
      <c r="BE218" s="167">
        <f>IF(N218="základní",J218,0)</f>
        <v>0</v>
      </c>
      <c r="BF218" s="167">
        <f>IF(N218="snížená",J218,0)</f>
        <v>0</v>
      </c>
      <c r="BG218" s="167">
        <f>IF(N218="zákl. přenesená",J218,0)</f>
        <v>0</v>
      </c>
      <c r="BH218" s="167">
        <f>IF(N218="sníž. přenesená",J218,0)</f>
        <v>0</v>
      </c>
      <c r="BI218" s="167">
        <f>IF(N218="nulová",J218,0)</f>
        <v>0</v>
      </c>
      <c r="BJ218" s="92" t="s">
        <v>15</v>
      </c>
      <c r="BK218" s="167">
        <f>ROUND(I218*H218,2)</f>
        <v>0</v>
      </c>
      <c r="BL218" s="92" t="s">
        <v>183</v>
      </c>
      <c r="BM218" s="166" t="s">
        <v>1693</v>
      </c>
    </row>
    <row r="219" spans="2:65" s="99" customFormat="1" ht="24.2" customHeight="1">
      <c r="B219" s="100"/>
      <c r="C219" s="206" t="s">
        <v>1106</v>
      </c>
      <c r="D219" s="206" t="s">
        <v>178</v>
      </c>
      <c r="E219" s="207" t="s">
        <v>5635</v>
      </c>
      <c r="F219" s="208" t="s">
        <v>5636</v>
      </c>
      <c r="G219" s="209" t="s">
        <v>2707</v>
      </c>
      <c r="H219" s="210">
        <v>1</v>
      </c>
      <c r="I219" s="4"/>
      <c r="J219" s="211">
        <f>ROUND(I219*H219,2)</f>
        <v>0</v>
      </c>
      <c r="K219" s="208" t="s">
        <v>3</v>
      </c>
      <c r="L219" s="100"/>
      <c r="M219" s="212" t="s">
        <v>3</v>
      </c>
      <c r="N219" s="163" t="s">
        <v>42</v>
      </c>
      <c r="P219" s="164">
        <f>O219*H219</f>
        <v>0</v>
      </c>
      <c r="Q219" s="164">
        <v>0</v>
      </c>
      <c r="R219" s="164">
        <f>Q219*H219</f>
        <v>0</v>
      </c>
      <c r="S219" s="164">
        <v>0</v>
      </c>
      <c r="T219" s="165">
        <f>S219*H219</f>
        <v>0</v>
      </c>
      <c r="AR219" s="166" t="s">
        <v>183</v>
      </c>
      <c r="AT219" s="166" t="s">
        <v>178</v>
      </c>
      <c r="AU219" s="166" t="s">
        <v>79</v>
      </c>
      <c r="AY219" s="92" t="s">
        <v>176</v>
      </c>
      <c r="BE219" s="167">
        <f>IF(N219="základní",J219,0)</f>
        <v>0</v>
      </c>
      <c r="BF219" s="167">
        <f>IF(N219="snížená",J219,0)</f>
        <v>0</v>
      </c>
      <c r="BG219" s="167">
        <f>IF(N219="zákl. přenesená",J219,0)</f>
        <v>0</v>
      </c>
      <c r="BH219" s="167">
        <f>IF(N219="sníž. přenesená",J219,0)</f>
        <v>0</v>
      </c>
      <c r="BI219" s="167">
        <f>IF(N219="nulová",J219,0)</f>
        <v>0</v>
      </c>
      <c r="BJ219" s="92" t="s">
        <v>15</v>
      </c>
      <c r="BK219" s="167">
        <f>ROUND(I219*H219,2)</f>
        <v>0</v>
      </c>
      <c r="BL219" s="92" t="s">
        <v>183</v>
      </c>
      <c r="BM219" s="166" t="s">
        <v>1701</v>
      </c>
    </row>
    <row r="220" spans="2:65" s="99" customFormat="1" ht="24.2" customHeight="1">
      <c r="B220" s="100"/>
      <c r="C220" s="206" t="s">
        <v>1111</v>
      </c>
      <c r="D220" s="206" t="s">
        <v>178</v>
      </c>
      <c r="E220" s="207" t="s">
        <v>5637</v>
      </c>
      <c r="F220" s="208" t="s">
        <v>5638</v>
      </c>
      <c r="G220" s="209" t="s">
        <v>2707</v>
      </c>
      <c r="H220" s="210">
        <v>1</v>
      </c>
      <c r="I220" s="4"/>
      <c r="J220" s="211">
        <f>ROUND(I220*H220,2)</f>
        <v>0</v>
      </c>
      <c r="K220" s="208" t="s">
        <v>3</v>
      </c>
      <c r="L220" s="100"/>
      <c r="M220" s="212" t="s">
        <v>3</v>
      </c>
      <c r="N220" s="163" t="s">
        <v>42</v>
      </c>
      <c r="P220" s="164">
        <f>O220*H220</f>
        <v>0</v>
      </c>
      <c r="Q220" s="164">
        <v>0</v>
      </c>
      <c r="R220" s="164">
        <f>Q220*H220</f>
        <v>0</v>
      </c>
      <c r="S220" s="164">
        <v>0</v>
      </c>
      <c r="T220" s="165">
        <f>S220*H220</f>
        <v>0</v>
      </c>
      <c r="AR220" s="166" t="s">
        <v>183</v>
      </c>
      <c r="AT220" s="166" t="s">
        <v>178</v>
      </c>
      <c r="AU220" s="166" t="s">
        <v>79</v>
      </c>
      <c r="AY220" s="92" t="s">
        <v>176</v>
      </c>
      <c r="BE220" s="167">
        <f>IF(N220="základní",J220,0)</f>
        <v>0</v>
      </c>
      <c r="BF220" s="167">
        <f>IF(N220="snížená",J220,0)</f>
        <v>0</v>
      </c>
      <c r="BG220" s="167">
        <f>IF(N220="zákl. přenesená",J220,0)</f>
        <v>0</v>
      </c>
      <c r="BH220" s="167">
        <f>IF(N220="sníž. přenesená",J220,0)</f>
        <v>0</v>
      </c>
      <c r="BI220" s="167">
        <f>IF(N220="nulová",J220,0)</f>
        <v>0</v>
      </c>
      <c r="BJ220" s="92" t="s">
        <v>15</v>
      </c>
      <c r="BK220" s="167">
        <f>ROUND(I220*H220,2)</f>
        <v>0</v>
      </c>
      <c r="BL220" s="92" t="s">
        <v>183</v>
      </c>
      <c r="BM220" s="166" t="s">
        <v>1709</v>
      </c>
    </row>
    <row r="221" spans="2:65" s="99" customFormat="1" ht="16.5" customHeight="1">
      <c r="B221" s="100"/>
      <c r="C221" s="206" t="s">
        <v>1123</v>
      </c>
      <c r="D221" s="206" t="s">
        <v>178</v>
      </c>
      <c r="E221" s="207" t="s">
        <v>5639</v>
      </c>
      <c r="F221" s="208" t="s">
        <v>5640</v>
      </c>
      <c r="G221" s="209" t="s">
        <v>2707</v>
      </c>
      <c r="H221" s="210">
        <v>1</v>
      </c>
      <c r="I221" s="4"/>
      <c r="J221" s="211">
        <f>ROUND(I221*H221,2)</f>
        <v>0</v>
      </c>
      <c r="K221" s="208" t="s">
        <v>3</v>
      </c>
      <c r="L221" s="100"/>
      <c r="M221" s="220" t="s">
        <v>3</v>
      </c>
      <c r="N221" s="221" t="s">
        <v>42</v>
      </c>
      <c r="O221" s="203"/>
      <c r="P221" s="222">
        <f>O221*H221</f>
        <v>0</v>
      </c>
      <c r="Q221" s="222">
        <v>0</v>
      </c>
      <c r="R221" s="222">
        <f>Q221*H221</f>
        <v>0</v>
      </c>
      <c r="S221" s="222">
        <v>0</v>
      </c>
      <c r="T221" s="223">
        <f>S221*H221</f>
        <v>0</v>
      </c>
      <c r="AR221" s="166" t="s">
        <v>183</v>
      </c>
      <c r="AT221" s="166" t="s">
        <v>178</v>
      </c>
      <c r="AU221" s="166" t="s">
        <v>79</v>
      </c>
      <c r="AY221" s="92" t="s">
        <v>176</v>
      </c>
      <c r="BE221" s="167">
        <f>IF(N221="základní",J221,0)</f>
        <v>0</v>
      </c>
      <c r="BF221" s="167">
        <f>IF(N221="snížená",J221,0)</f>
        <v>0</v>
      </c>
      <c r="BG221" s="167">
        <f>IF(N221="zákl. přenesená",J221,0)</f>
        <v>0</v>
      </c>
      <c r="BH221" s="167">
        <f>IF(N221="sníž. přenesená",J221,0)</f>
        <v>0</v>
      </c>
      <c r="BI221" s="167">
        <f>IF(N221="nulová",J221,0)</f>
        <v>0</v>
      </c>
      <c r="BJ221" s="92" t="s">
        <v>15</v>
      </c>
      <c r="BK221" s="167">
        <f>ROUND(I221*H221,2)</f>
        <v>0</v>
      </c>
      <c r="BL221" s="92" t="s">
        <v>183</v>
      </c>
      <c r="BM221" s="166" t="s">
        <v>1725</v>
      </c>
    </row>
    <row r="222" spans="2:12" s="99" customFormat="1" ht="6.95" customHeight="1">
      <c r="B222" s="119"/>
      <c r="C222" s="120"/>
      <c r="D222" s="120"/>
      <c r="E222" s="120"/>
      <c r="F222" s="120"/>
      <c r="G222" s="120"/>
      <c r="H222" s="120"/>
      <c r="I222" s="120"/>
      <c r="J222" s="120"/>
      <c r="K222" s="120"/>
      <c r="L222" s="100"/>
    </row>
  </sheetData>
  <sheetProtection algorithmName="SHA-512" hashValue="BYy3YpH9LcQYZKe8yRtG9n3ibWCGOzZ0zda9S32yiiN1OzIVkhVR97cAJsPkhjEN+oPpqm4NNy0OAZXfqpf10A==" saltValue="DEZKr89P95+NczYlAW13Mg==" spinCount="100000" sheet="1" objects="1" scenarios="1"/>
  <autoFilter ref="C96:K221"/>
  <mergeCells count="12">
    <mergeCell ref="E89:H89"/>
    <mergeCell ref="L2:V2"/>
    <mergeCell ref="E50:H50"/>
    <mergeCell ref="E52:H52"/>
    <mergeCell ref="E54:H54"/>
    <mergeCell ref="E85:H85"/>
    <mergeCell ref="E87:H8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Turková</dc:creator>
  <cp:keywords/>
  <dc:description/>
  <cp:lastModifiedBy>Adamová Jana Ing.</cp:lastModifiedBy>
  <dcterms:created xsi:type="dcterms:W3CDTF">2023-05-30T07:45:17Z</dcterms:created>
  <dcterms:modified xsi:type="dcterms:W3CDTF">2023-06-23T12:40:06Z</dcterms:modified>
  <cp:category/>
  <cp:version/>
  <cp:contentType/>
  <cp:contentStatus/>
</cp:coreProperties>
</file>