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\Dokumenty\Zakázky\____B0582 - Strakonice - nemocnice energetika\Final\Etapa prádelna - technologie\edit\"/>
    </mc:Choice>
  </mc:AlternateContent>
  <bookViews>
    <workbookView xWindow="2868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SO01 R220582-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R220582-1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R220582-1 Pol'!$A$1:$X$109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2" i="1" l="1"/>
  <c r="I61" i="1"/>
  <c r="I17" i="1" s="1"/>
  <c r="I60" i="1"/>
  <c r="I59" i="1"/>
  <c r="I58" i="1"/>
  <c r="I57" i="1"/>
  <c r="I56" i="1"/>
  <c r="I55" i="1"/>
  <c r="I54" i="1"/>
  <c r="I53" i="1"/>
  <c r="G42" i="1"/>
  <c r="F42" i="1"/>
  <c r="G41" i="1"/>
  <c r="F41" i="1"/>
  <c r="G39" i="1"/>
  <c r="F39" i="1"/>
  <c r="G108" i="12"/>
  <c r="G9" i="12"/>
  <c r="G8" i="12" s="1"/>
  <c r="I9" i="12"/>
  <c r="I8" i="12" s="1"/>
  <c r="K9" i="12"/>
  <c r="K8" i="12" s="1"/>
  <c r="O9" i="12"/>
  <c r="Q9" i="12"/>
  <c r="V9" i="12"/>
  <c r="V8" i="12" s="1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I12" i="12"/>
  <c r="K12" i="12"/>
  <c r="M12" i="12"/>
  <c r="O12" i="12"/>
  <c r="O8" i="12" s="1"/>
  <c r="Q12" i="12"/>
  <c r="V12" i="12"/>
  <c r="G13" i="12"/>
  <c r="I13" i="12"/>
  <c r="K13" i="12"/>
  <c r="M13" i="12"/>
  <c r="O13" i="12"/>
  <c r="Q13" i="12"/>
  <c r="Q8" i="12" s="1"/>
  <c r="V13" i="12"/>
  <c r="G14" i="12"/>
  <c r="I14" i="12"/>
  <c r="K14" i="12"/>
  <c r="M14" i="12"/>
  <c r="O14" i="12"/>
  <c r="Q14" i="12"/>
  <c r="V14" i="12"/>
  <c r="G15" i="12"/>
  <c r="I15" i="12"/>
  <c r="K15" i="12"/>
  <c r="M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9" i="12"/>
  <c r="M19" i="12" s="1"/>
  <c r="I19" i="12"/>
  <c r="I18" i="12" s="1"/>
  <c r="K19" i="12"/>
  <c r="K18" i="12" s="1"/>
  <c r="O19" i="12"/>
  <c r="Q19" i="12"/>
  <c r="Q18" i="12" s="1"/>
  <c r="V19" i="12"/>
  <c r="G20" i="12"/>
  <c r="I20" i="12"/>
  <c r="K20" i="12"/>
  <c r="M20" i="12"/>
  <c r="O20" i="12"/>
  <c r="O18" i="12" s="1"/>
  <c r="Q20" i="12"/>
  <c r="V20" i="12"/>
  <c r="G21" i="12"/>
  <c r="I21" i="12"/>
  <c r="K21" i="12"/>
  <c r="M21" i="12"/>
  <c r="O21" i="12"/>
  <c r="Q21" i="12"/>
  <c r="V21" i="12"/>
  <c r="G22" i="12"/>
  <c r="I22" i="12"/>
  <c r="K22" i="12"/>
  <c r="M22" i="12"/>
  <c r="O22" i="12"/>
  <c r="Q22" i="12"/>
  <c r="V22" i="12"/>
  <c r="V18" i="12" s="1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9" i="12"/>
  <c r="I29" i="12"/>
  <c r="I28" i="12" s="1"/>
  <c r="K29" i="12"/>
  <c r="M29" i="12"/>
  <c r="O29" i="12"/>
  <c r="O28" i="12" s="1"/>
  <c r="Q29" i="12"/>
  <c r="Q28" i="12" s="1"/>
  <c r="V29" i="12"/>
  <c r="V28" i="12" s="1"/>
  <c r="G30" i="12"/>
  <c r="I30" i="12"/>
  <c r="K30" i="12"/>
  <c r="M30" i="12"/>
  <c r="O30" i="12"/>
  <c r="Q30" i="12"/>
  <c r="V30" i="12"/>
  <c r="G31" i="12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I36" i="12"/>
  <c r="K36" i="12"/>
  <c r="K28" i="12" s="1"/>
  <c r="M36" i="12"/>
  <c r="O36" i="12"/>
  <c r="Q36" i="12"/>
  <c r="V36" i="12"/>
  <c r="G37" i="12"/>
  <c r="I37" i="12"/>
  <c r="K37" i="12"/>
  <c r="M37" i="12"/>
  <c r="O37" i="12"/>
  <c r="Q37" i="12"/>
  <c r="V37" i="12"/>
  <c r="G39" i="12"/>
  <c r="I39" i="12"/>
  <c r="I38" i="12" s="1"/>
  <c r="K39" i="12"/>
  <c r="M39" i="12"/>
  <c r="O39" i="12"/>
  <c r="Q39" i="12"/>
  <c r="Q38" i="12" s="1"/>
  <c r="V39" i="12"/>
  <c r="V38" i="12" s="1"/>
  <c r="G40" i="12"/>
  <c r="M40" i="12" s="1"/>
  <c r="I40" i="12"/>
  <c r="K40" i="12"/>
  <c r="O40" i="12"/>
  <c r="Q40" i="12"/>
  <c r="V40" i="12"/>
  <c r="G41" i="12"/>
  <c r="G38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M43" i="12" s="1"/>
  <c r="I43" i="12"/>
  <c r="K43" i="12"/>
  <c r="K38" i="12" s="1"/>
  <c r="O43" i="12"/>
  <c r="Q43" i="12"/>
  <c r="V43" i="12"/>
  <c r="G44" i="12"/>
  <c r="I44" i="12"/>
  <c r="K44" i="12"/>
  <c r="M44" i="12"/>
  <c r="O44" i="12"/>
  <c r="Q44" i="12"/>
  <c r="V44" i="12"/>
  <c r="G49" i="12"/>
  <c r="I49" i="12"/>
  <c r="K49" i="12"/>
  <c r="M49" i="12"/>
  <c r="O49" i="12"/>
  <c r="Q49" i="12"/>
  <c r="V49" i="12"/>
  <c r="G50" i="12"/>
  <c r="I50" i="12"/>
  <c r="K50" i="12"/>
  <c r="M50" i="12"/>
  <c r="O50" i="12"/>
  <c r="O38" i="12" s="1"/>
  <c r="Q50" i="12"/>
  <c r="V50" i="12"/>
  <c r="G51" i="12"/>
  <c r="I51" i="12"/>
  <c r="K51" i="12"/>
  <c r="M51" i="12"/>
  <c r="O51" i="12"/>
  <c r="Q51" i="12"/>
  <c r="V51" i="12"/>
  <c r="O52" i="12"/>
  <c r="Q52" i="12"/>
  <c r="V52" i="12"/>
  <c r="G53" i="12"/>
  <c r="G52" i="12" s="1"/>
  <c r="I53" i="12"/>
  <c r="I52" i="12" s="1"/>
  <c r="K53" i="12"/>
  <c r="O53" i="12"/>
  <c r="Q53" i="12"/>
  <c r="V53" i="12"/>
  <c r="G54" i="12"/>
  <c r="M54" i="12" s="1"/>
  <c r="I54" i="12"/>
  <c r="K54" i="12"/>
  <c r="K52" i="12" s="1"/>
  <c r="O54" i="12"/>
  <c r="Q54" i="12"/>
  <c r="V54" i="12"/>
  <c r="G55" i="12"/>
  <c r="M55" i="12" s="1"/>
  <c r="I55" i="12"/>
  <c r="K55" i="12"/>
  <c r="O55" i="12"/>
  <c r="Q55" i="12"/>
  <c r="V55" i="12"/>
  <c r="G56" i="12"/>
  <c r="I56" i="12"/>
  <c r="K56" i="12"/>
  <c r="M56" i="12"/>
  <c r="O56" i="12"/>
  <c r="Q56" i="12"/>
  <c r="V56" i="12"/>
  <c r="G58" i="12"/>
  <c r="G57" i="12" s="1"/>
  <c r="I58" i="12"/>
  <c r="K58" i="12"/>
  <c r="M58" i="12"/>
  <c r="O58" i="12"/>
  <c r="O57" i="12" s="1"/>
  <c r="Q58" i="12"/>
  <c r="Q57" i="12" s="1"/>
  <c r="V58" i="12"/>
  <c r="V57" i="12" s="1"/>
  <c r="G59" i="12"/>
  <c r="I59" i="12"/>
  <c r="K59" i="12"/>
  <c r="M59" i="12"/>
  <c r="O59" i="12"/>
  <c r="Q59" i="12"/>
  <c r="V59" i="12"/>
  <c r="G60" i="12"/>
  <c r="I60" i="12"/>
  <c r="K60" i="12"/>
  <c r="M60" i="12"/>
  <c r="O60" i="12"/>
  <c r="Q60" i="12"/>
  <c r="V60" i="12"/>
  <c r="G61" i="12"/>
  <c r="M61" i="12" s="1"/>
  <c r="I61" i="12"/>
  <c r="I57" i="12" s="1"/>
  <c r="K61" i="12"/>
  <c r="O61" i="12"/>
  <c r="Q61" i="12"/>
  <c r="V61" i="12"/>
  <c r="G62" i="12"/>
  <c r="M62" i="12" s="1"/>
  <c r="I62" i="12"/>
  <c r="K62" i="12"/>
  <c r="O62" i="12"/>
  <c r="Q62" i="12"/>
  <c r="V62" i="12"/>
  <c r="G68" i="12"/>
  <c r="M68" i="12" s="1"/>
  <c r="I68" i="12"/>
  <c r="K68" i="12"/>
  <c r="K57" i="12" s="1"/>
  <c r="O68" i="12"/>
  <c r="Q68" i="12"/>
  <c r="V68" i="12"/>
  <c r="G69" i="12"/>
  <c r="I69" i="12"/>
  <c r="K69" i="12"/>
  <c r="M69" i="12"/>
  <c r="O69" i="12"/>
  <c r="Q69" i="12"/>
  <c r="V69" i="12"/>
  <c r="G70" i="12"/>
  <c r="I70" i="12"/>
  <c r="K70" i="12"/>
  <c r="M70" i="12"/>
  <c r="O70" i="12"/>
  <c r="Q70" i="12"/>
  <c r="V70" i="12"/>
  <c r="G71" i="12"/>
  <c r="I71" i="12"/>
  <c r="K71" i="12"/>
  <c r="M71" i="12"/>
  <c r="O71" i="12"/>
  <c r="Q71" i="12"/>
  <c r="V71" i="12"/>
  <c r="O72" i="12"/>
  <c r="Q72" i="12"/>
  <c r="G73" i="12"/>
  <c r="G72" i="12" s="1"/>
  <c r="I73" i="12"/>
  <c r="K73" i="12"/>
  <c r="M73" i="12"/>
  <c r="O73" i="12"/>
  <c r="Q73" i="12"/>
  <c r="V73" i="12"/>
  <c r="V72" i="12" s="1"/>
  <c r="G74" i="12"/>
  <c r="M74" i="12" s="1"/>
  <c r="I74" i="12"/>
  <c r="I72" i="12" s="1"/>
  <c r="K74" i="12"/>
  <c r="O74" i="12"/>
  <c r="Q74" i="12"/>
  <c r="V74" i="12"/>
  <c r="G75" i="12"/>
  <c r="M75" i="12" s="1"/>
  <c r="I75" i="12"/>
  <c r="K75" i="12"/>
  <c r="K72" i="12" s="1"/>
  <c r="O75" i="12"/>
  <c r="Q75" i="12"/>
  <c r="V75" i="12"/>
  <c r="G76" i="12"/>
  <c r="M76" i="12" s="1"/>
  <c r="I76" i="12"/>
  <c r="K76" i="12"/>
  <c r="O76" i="12"/>
  <c r="Q76" i="12"/>
  <c r="V76" i="12"/>
  <c r="G78" i="12"/>
  <c r="I78" i="12"/>
  <c r="K78" i="12"/>
  <c r="M78" i="12"/>
  <c r="O78" i="12"/>
  <c r="O77" i="12" s="1"/>
  <c r="Q78" i="12"/>
  <c r="Q77" i="12" s="1"/>
  <c r="V78" i="12"/>
  <c r="V77" i="12" s="1"/>
  <c r="G79" i="12"/>
  <c r="I79" i="12"/>
  <c r="K79" i="12"/>
  <c r="M79" i="12"/>
  <c r="O79" i="12"/>
  <c r="Q79" i="12"/>
  <c r="V79" i="12"/>
  <c r="G80" i="12"/>
  <c r="I80" i="12"/>
  <c r="K80" i="12"/>
  <c r="M80" i="12"/>
  <c r="O80" i="12"/>
  <c r="Q80" i="12"/>
  <c r="V80" i="12"/>
  <c r="G81" i="12"/>
  <c r="I81" i="12"/>
  <c r="K81" i="12"/>
  <c r="M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I77" i="12" s="1"/>
  <c r="K83" i="12"/>
  <c r="O83" i="12"/>
  <c r="Q83" i="12"/>
  <c r="V83" i="12"/>
  <c r="G84" i="12"/>
  <c r="M84" i="12" s="1"/>
  <c r="I84" i="12"/>
  <c r="K84" i="12"/>
  <c r="K77" i="12" s="1"/>
  <c r="O84" i="12"/>
  <c r="Q84" i="12"/>
  <c r="V84" i="12"/>
  <c r="G90" i="12"/>
  <c r="I90" i="12"/>
  <c r="K90" i="12"/>
  <c r="M90" i="12"/>
  <c r="O90" i="12"/>
  <c r="Q90" i="12"/>
  <c r="V90" i="12"/>
  <c r="G91" i="12"/>
  <c r="I91" i="12"/>
  <c r="K91" i="12"/>
  <c r="M91" i="12"/>
  <c r="O91" i="12"/>
  <c r="Q91" i="12"/>
  <c r="V91" i="12"/>
  <c r="G92" i="12"/>
  <c r="I92" i="12"/>
  <c r="K92" i="12"/>
  <c r="M92" i="12"/>
  <c r="O92" i="12"/>
  <c r="Q92" i="12"/>
  <c r="V92" i="12"/>
  <c r="Q93" i="12"/>
  <c r="G94" i="12"/>
  <c r="M94" i="12" s="1"/>
  <c r="I94" i="12"/>
  <c r="I93" i="12" s="1"/>
  <c r="K94" i="12"/>
  <c r="K93" i="12" s="1"/>
  <c r="O94" i="12"/>
  <c r="Q94" i="12"/>
  <c r="V94" i="12"/>
  <c r="V93" i="12" s="1"/>
  <c r="G95" i="12"/>
  <c r="G93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8" i="12"/>
  <c r="I98" i="12"/>
  <c r="K98" i="12"/>
  <c r="M98" i="12"/>
  <c r="O98" i="12"/>
  <c r="Q98" i="12"/>
  <c r="V98" i="12"/>
  <c r="G99" i="12"/>
  <c r="I99" i="12"/>
  <c r="K99" i="12"/>
  <c r="M99" i="12"/>
  <c r="O99" i="12"/>
  <c r="O93" i="12" s="1"/>
  <c r="Q99" i="12"/>
  <c r="V99" i="12"/>
  <c r="O100" i="12"/>
  <c r="G101" i="12"/>
  <c r="G100" i="12" s="1"/>
  <c r="I101" i="12"/>
  <c r="I100" i="12" s="1"/>
  <c r="K101" i="12"/>
  <c r="O101" i="12"/>
  <c r="Q101" i="12"/>
  <c r="Q100" i="12" s="1"/>
  <c r="V101" i="12"/>
  <c r="V100" i="12" s="1"/>
  <c r="G102" i="12"/>
  <c r="M102" i="12" s="1"/>
  <c r="I102" i="12"/>
  <c r="K102" i="12"/>
  <c r="K100" i="12" s="1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I106" i="12"/>
  <c r="K106" i="12"/>
  <c r="M106" i="12"/>
  <c r="O106" i="12"/>
  <c r="Q106" i="12"/>
  <c r="V106" i="12"/>
  <c r="AE108" i="12"/>
  <c r="AF108" i="12"/>
  <c r="I20" i="1"/>
  <c r="I19" i="1"/>
  <c r="I18" i="1"/>
  <c r="I16" i="1"/>
  <c r="F43" i="1"/>
  <c r="G23" i="1" s="1"/>
  <c r="G43" i="1"/>
  <c r="G25" i="1" s="1"/>
  <c r="H43" i="1"/>
  <c r="I43" i="1"/>
  <c r="J39" i="1" s="1"/>
  <c r="J43" i="1" s="1"/>
  <c r="I42" i="1"/>
  <c r="I41" i="1"/>
  <c r="I39" i="1"/>
  <c r="I63" i="1" l="1"/>
  <c r="J62" i="1" s="1"/>
  <c r="J54" i="1"/>
  <c r="A27" i="1"/>
  <c r="M72" i="12"/>
  <c r="M28" i="12"/>
  <c r="M57" i="12"/>
  <c r="M18" i="12"/>
  <c r="M77" i="12"/>
  <c r="G18" i="12"/>
  <c r="M101" i="12"/>
  <c r="M100" i="12" s="1"/>
  <c r="G77" i="12"/>
  <c r="G28" i="12"/>
  <c r="M95" i="12"/>
  <c r="M93" i="12" s="1"/>
  <c r="M53" i="12"/>
  <c r="M52" i="12" s="1"/>
  <c r="M41" i="12"/>
  <c r="M38" i="12" s="1"/>
  <c r="M9" i="12"/>
  <c r="M8" i="12" s="1"/>
  <c r="J42" i="1"/>
  <c r="J41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61" i="1" l="1"/>
  <c r="J53" i="1"/>
  <c r="J56" i="1"/>
  <c r="J60" i="1"/>
  <c r="J59" i="1"/>
  <c r="J55" i="1"/>
  <c r="J58" i="1"/>
  <c r="J57" i="1"/>
  <c r="J63" i="1" s="1"/>
  <c r="G28" i="1"/>
  <c r="G27" i="1" s="1"/>
  <c r="G29" i="1" s="1"/>
  <c r="A2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Matusu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<sst xmlns="http://schemas.openxmlformats.org/spreadsheetml/2006/main" count="751" uniqueCount="251">
  <si>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</si>
  <si>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</si>
  <si>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</si>
  <si>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</si>
  <si>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</si>
  <si>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</si>
  <si>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</si>
  <si>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</si>
  <si>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</si>
  <si>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</si>
  <si>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</si>
  <si>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</si>
  <si>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</si>
  <si>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</si>
  <si>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</si>
  <si>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</si>
  <si>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</si>
  <si>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</si>
  <si>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</si>
  <si>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</si>
  <si>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</si>
  <si>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</si>
  <si>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</si>
  <si>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</si>
  <si>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</si>
  <si>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</si>
  <si>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</si>
  <si>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</si>
  <si>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</si>
  <si>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</si>
  <si>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</si>
  <si>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</si>
  <si>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</si>
  <si>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</si>
  <si>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</si>
  <si>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</si>
  <si>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</si>
  <si>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</si>
  <si>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</si>
  <si>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</si>
  <si>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</si>
  <si>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</si>
  <si>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</si>
  <si>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R220582-1</t>
  </si>
  <si>
    <t>Prádelna - technologie</t>
  </si>
  <si>
    <t>SO01</t>
  </si>
  <si>
    <t>Prádelna</t>
  </si>
  <si>
    <t>Objekt:</t>
  </si>
  <si>
    <t>Rozpočet:</t>
  </si>
  <si>
    <t>Bres spol. s r.o.</t>
  </si>
  <si>
    <t>0582</t>
  </si>
  <si>
    <t>Snížení energetické náročnosti</t>
  </si>
  <si>
    <t>Stavba</t>
  </si>
  <si>
    <t>Stavební objekt</t>
  </si>
  <si>
    <t>Celkem za stavbu</t>
  </si>
  <si>
    <t>CZK</t>
  </si>
  <si>
    <t>#POPS</t>
  </si>
  <si>
    <t>Popis stavby: 0582 - Snížení energetické náročnosti</t>
  </si>
  <si>
    <t>#POPO</t>
  </si>
  <si>
    <t>Popis objektu: SO01 - Prádelna</t>
  </si>
  <si>
    <t>#POPR</t>
  </si>
  <si>
    <t>Popis rozpočtu: R220582-1 - Prádelna - technologie</t>
  </si>
  <si>
    <t>Rekapitulace dílů</t>
  </si>
  <si>
    <t>Typ dílu</t>
  </si>
  <si>
    <t>724 - 1</t>
  </si>
  <si>
    <t>Bariérová pračka 120 kg s recyklací</t>
  </si>
  <si>
    <t>724 - 10</t>
  </si>
  <si>
    <t>Žehlící lis</t>
  </si>
  <si>
    <t>724 - 2</t>
  </si>
  <si>
    <t>Bariérová pračka 38 kg</t>
  </si>
  <si>
    <t>724 - 3</t>
  </si>
  <si>
    <t>Volně stojící pračka 24 kg</t>
  </si>
  <si>
    <t>724 - 4</t>
  </si>
  <si>
    <t>Sušič</t>
  </si>
  <si>
    <t>724 - 5</t>
  </si>
  <si>
    <t>Vkladač rovného prádla</t>
  </si>
  <si>
    <t>724 - 6</t>
  </si>
  <si>
    <t>Žehlič rovného prádla</t>
  </si>
  <si>
    <t>724 - 7</t>
  </si>
  <si>
    <t>Skladač rovného prádla</t>
  </si>
  <si>
    <t>724 - 8</t>
  </si>
  <si>
    <t>Finišer</t>
  </si>
  <si>
    <t>724 - 9</t>
  </si>
  <si>
    <t>Skladač tvarového prádla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</si>
  <si>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</si>
  <si>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</si>
  <si>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</si>
  <si>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</si>
  <si>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</si>
  <si>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</si>
  <si>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</si>
  <si>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</si>
  <si>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</si>
  <si>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</si>
  <si>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</si>
  <si>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</si>
  <si>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</si>
  <si>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</si>
  <si>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</si>
  <si>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</si>
  <si>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</si>
  <si>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</si>
  <si>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</si>
  <si>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</si>
  <si>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</si>
  <si>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</si>
  <si>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</si>
  <si>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</si>
  <si>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</si>
  <si>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</si>
  <si>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</si>
  <si>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</si>
  <si>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</si>
  <si>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</si>
  <si>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7241</t>
  </si>
  <si>
    <t>Bariérová pračka 120 kg s recyklací - viz příloha P1</t>
  </si>
  <si>
    <t>ks</t>
  </si>
  <si>
    <t>Vlastní</t>
  </si>
  <si>
    <t>Indiv</t>
  </si>
  <si>
    <t>Specifikace</t>
  </si>
  <si>
    <t>POL3_0</t>
  </si>
  <si>
    <t>7242</t>
  </si>
  <si>
    <t>Připojení na rozvody páry, potrubí ocel DN25</t>
  </si>
  <si>
    <t>m</t>
  </si>
  <si>
    <t>Práce</t>
  </si>
  <si>
    <t>POL1_7</t>
  </si>
  <si>
    <t>7243</t>
  </si>
  <si>
    <t>Připojení na potrubí vody, potrubí DN40</t>
  </si>
  <si>
    <t>7244</t>
  </si>
  <si>
    <t>Silnoproudé připojení na rozvod v budově pro příkon 18,5 kW</t>
  </si>
  <si>
    <t>7245</t>
  </si>
  <si>
    <t>Připojení stl. vzduchu potrubí DN10</t>
  </si>
  <si>
    <t>7246</t>
  </si>
  <si>
    <t>Připojení na kanalizaci, potrubí DN200</t>
  </si>
  <si>
    <t>7247</t>
  </si>
  <si>
    <t>Zprovoznění zařízení</t>
  </si>
  <si>
    <t>soubor</t>
  </si>
  <si>
    <t>7248</t>
  </si>
  <si>
    <t>Stěhování a montáž na místo instalace</t>
  </si>
  <si>
    <t>7249</t>
  </si>
  <si>
    <t>Doprava na stavbu</t>
  </si>
  <si>
    <t>7251</t>
  </si>
  <si>
    <t>Bariérová pračka 38 kg - viz příloha P2</t>
  </si>
  <si>
    <t>7252</t>
  </si>
  <si>
    <t>Připojení na rozvody páry, potrubí ocel DN15</t>
  </si>
  <si>
    <t>7253</t>
  </si>
  <si>
    <t>Připojení na potrubí vody, potrubí DN20</t>
  </si>
  <si>
    <t>7254</t>
  </si>
  <si>
    <t>Silnoproudé připojení na rozvod v budově pro příkon 5 kW</t>
  </si>
  <si>
    <t>7255</t>
  </si>
  <si>
    <t>7256</t>
  </si>
  <si>
    <t>Připojení na kanalizaci, potrubí DN75</t>
  </si>
  <si>
    <t>7257</t>
  </si>
  <si>
    <t>7258</t>
  </si>
  <si>
    <t>7259</t>
  </si>
  <si>
    <t>7261</t>
  </si>
  <si>
    <t>Bariérová pračka 24 kg - viz příloha P3</t>
  </si>
  <si>
    <t>7262</t>
  </si>
  <si>
    <t>7263</t>
  </si>
  <si>
    <t>7264</t>
  </si>
  <si>
    <t>Silnoproudé připojení na rozvod v budově pro příkon 3 kW</t>
  </si>
  <si>
    <t>7265</t>
  </si>
  <si>
    <t>Připojení stl. vzduchu potrubí průměr 8mm</t>
  </si>
  <si>
    <t>7266</t>
  </si>
  <si>
    <t>Připojení na kanalizaci, potrubí DN65</t>
  </si>
  <si>
    <t>7267</t>
  </si>
  <si>
    <t>7268</t>
  </si>
  <si>
    <t>7269</t>
  </si>
  <si>
    <t>7271</t>
  </si>
  <si>
    <t>Sušič 40 kg - viz příloha P4</t>
  </si>
  <si>
    <t>7272</t>
  </si>
  <si>
    <t>7273</t>
  </si>
  <si>
    <t>Silnoproudé připojení na rozvod v budově pro příkon 4,5 kW</t>
  </si>
  <si>
    <t>7274</t>
  </si>
  <si>
    <t>Připojení stl. vzduchu potrubí 1/2¨</t>
  </si>
  <si>
    <t>7275</t>
  </si>
  <si>
    <t>Připojení na rozvody zemního plynu, DN20</t>
  </si>
  <si>
    <t>7276</t>
  </si>
  <si>
    <t>Odtah vzduchu a spalin ze sušiče, komín průměr 200 mm</t>
  </si>
  <si>
    <t>Odkouření:</t>
  </si>
  <si>
    <t>POP</t>
  </si>
  <si>
    <t>Samostatné odkouření od spotřebičů č.7,8,9; DN200; třívrstvý nerezový spalinovod</t>
  </si>
  <si>
    <t>komín kotven do fasády s tep. izolací</t>
  </si>
  <si>
    <t>- cena zahrnbuje dodávku, instalaci, revizi</t>
  </si>
  <si>
    <t>7277</t>
  </si>
  <si>
    <t>7278</t>
  </si>
  <si>
    <t>7279</t>
  </si>
  <si>
    <t>7281</t>
  </si>
  <si>
    <t>Vkladač rovného prádla - viz příloha P5</t>
  </si>
  <si>
    <t>kus</t>
  </si>
  <si>
    <t>7282</t>
  </si>
  <si>
    <t>7283</t>
  </si>
  <si>
    <t>7284</t>
  </si>
  <si>
    <t>7291</t>
  </si>
  <si>
    <t>Žehlič rovného prádla - viz příloha P6</t>
  </si>
  <si>
    <t>7292</t>
  </si>
  <si>
    <t>Silnoproudé připojení na rozvod v budově pro příkon 35,6 kW</t>
  </si>
  <si>
    <t>7293</t>
  </si>
  <si>
    <t>Připojení stl. vzduchu, potrubí 1¨</t>
  </si>
  <si>
    <t>7294</t>
  </si>
  <si>
    <t>Připojení na rozvody zemního plynu, potrubí R5/4´´</t>
  </si>
  <si>
    <t>7295</t>
  </si>
  <si>
    <t>Odtah spalin, komín 187 mm</t>
  </si>
  <si>
    <t>Odkouření od spotřebiče č.5; DN200; třívrstvý nerezový spalinovod</t>
  </si>
  <si>
    <t>celková délka cca. 12 m</t>
  </si>
  <si>
    <t>7296</t>
  </si>
  <si>
    <t>Odtah vzduchu, potrubí 250 mm</t>
  </si>
  <si>
    <t>7297</t>
  </si>
  <si>
    <t>7298</t>
  </si>
  <si>
    <t>7299</t>
  </si>
  <si>
    <t>7301</t>
  </si>
  <si>
    <t>Skladač rovného prádla - viz příloha P7</t>
  </si>
  <si>
    <t>7302</t>
  </si>
  <si>
    <t>7303</t>
  </si>
  <si>
    <t>7304</t>
  </si>
  <si>
    <t>Finišer - viz příloha P8</t>
  </si>
  <si>
    <t>R-položka</t>
  </si>
  <si>
    <t>POL12_0</t>
  </si>
  <si>
    <t>Připojení na rozvody páry, potrubí ocel 1 1“</t>
  </si>
  <si>
    <t>POL12_1</t>
  </si>
  <si>
    <t>Silnoproudé připojení na rozvod v budově pro příkon 22 kW</t>
  </si>
  <si>
    <t>7305</t>
  </si>
  <si>
    <t>Připojení stl. vzduchu potrubí průměr 1/2"</t>
  </si>
  <si>
    <t>7306</t>
  </si>
  <si>
    <t>Připojení na rozvody zemního plynu, R 3/4"</t>
  </si>
  <si>
    <t>7307</t>
  </si>
  <si>
    <t>Odtah vzduchu a spalin, komín průměr 250 mm</t>
  </si>
  <si>
    <t>Odkouření od spotřebiče č.10; DN250</t>
  </si>
  <si>
    <t>celková délka cca. 6,5 m</t>
  </si>
  <si>
    <t>7308</t>
  </si>
  <si>
    <t>7309</t>
  </si>
  <si>
    <t>7310</t>
  </si>
  <si>
    <t>7321</t>
  </si>
  <si>
    <t>Skladač tvarového prádla - viz příloha P9</t>
  </si>
  <si>
    <t>7322</t>
  </si>
  <si>
    <t>Silnoproudé připojení na rozvod v budově pro příkon 7,5 kW</t>
  </si>
  <si>
    <t>7323</t>
  </si>
  <si>
    <t>Připojení stl. vzduchu, potrubí 3/8¨</t>
  </si>
  <si>
    <t>7324</t>
  </si>
  <si>
    <t>7325</t>
  </si>
  <si>
    <t>Stěhování a montáž  na místo instalace</t>
  </si>
  <si>
    <t>7326</t>
  </si>
  <si>
    <t>7331</t>
  </si>
  <si>
    <t>Žehlící lis - viz příloha P10</t>
  </si>
  <si>
    <t>7332</t>
  </si>
  <si>
    <t>7333</t>
  </si>
  <si>
    <t>7334</t>
  </si>
  <si>
    <t>7335</t>
  </si>
  <si>
    <t>7336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</si>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</sst>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5" x14ac:dyDescent="0.25"/>
  <sheetData>
    <row r="1" spans="1:7" ht="13" x14ac:dyDescent="0.3">
      <c r="A1" s="21" t="s">
        <v>38</v>
      </c>
    </row>
    <row r="2" spans="1:7" ht="57.75" customHeight="1" x14ac:dyDescent="0.25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KyH1l7U6fNpwgd+rHAs3XBaURK1m1O+bpLVut/F/07geVGxQicsmZtCdOfPt1+swqedl3XIWX4TlHGI5YIbOLA==" saltValue="5ZGwWY8yqGdJptg5D9zVX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6"/>
  <sheetViews>
    <sheetView showGridLines="0" topLeftCell="B1" zoomScaleNormal="100" zoomScaleSheetLayoutView="75" workbookViewId="0">
      <selection activeCell="A29" sqref="A29"/>
    </sheetView>
  </sheetViews>
  <sheetFormatPr defaultColWidth="9" defaultRowHeight="12.5" x14ac:dyDescent="0.25"/>
  <cols>
    <col min="1" max="1" width="8.453125" hidden="1" customWidth="1"/>
    <col min="2" max="2" width="13.453125" customWidth="1"/>
    <col min="3" max="3" width="7.453125" style="52" customWidth="1"/>
    <col min="4" max="4" width="13" style="52" customWidth="1"/>
    <col min="5" max="5" width="9.7265625" style="52" customWidth="1"/>
    <col min="6" max="6" width="11.7265625" customWidth="1"/>
    <col min="7" max="9" width="13" customWidth="1"/>
    <col min="10" max="10" width="5.54296875" customWidth="1"/>
    <col min="11" max="11" width="4.26953125" customWidth="1"/>
    <col min="12" max="15" width="10.7265625" customWidth="1"/>
  </cols>
  <sheetData>
    <row r="1" spans="1:15" ht="33.75" customHeight="1" x14ac:dyDescent="0.25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12" t="s">
        <v>22</v>
      </c>
      <c r="C2" s="113"/>
      <c r="D2" s="114" t="s">
        <v>50</v>
      </c>
      <c r="E2" s="115" t="s">
        <v>51</v>
      </c>
      <c r="F2" s="116"/>
      <c r="G2" s="116"/>
      <c r="H2" s="116"/>
      <c r="I2" s="116"/>
      <c r="J2" s="117"/>
      <c r="O2" s="1"/>
    </row>
    <row r="3" spans="1:15" ht="27" customHeight="1" x14ac:dyDescent="0.25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 x14ac:dyDescent="0.25">
      <c r="A4" s="111">
        <v>2971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5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5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5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 t="s">
        <v>49</v>
      </c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5">
      <c r="A16" s="199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SUMIF(F53:F62,A16,I53:I62)+SUMIF(F53:F62,"PSU",I53:I62)</f>
        <v>0</v>
      </c>
      <c r="J16" s="85"/>
    </row>
    <row r="17" spans="1:10" ht="23.25" customHeight="1" x14ac:dyDescent="0.25">
      <c r="A17" s="199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SUMIF(F53:F62,A17,I53:I62)</f>
        <v>0</v>
      </c>
      <c r="J17" s="85"/>
    </row>
    <row r="18" spans="1:10" ht="23.25" customHeight="1" x14ac:dyDescent="0.25">
      <c r="A18" s="199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SUMIF(F53:F62,A18,I53:I62)</f>
        <v>0</v>
      </c>
      <c r="J18" s="85"/>
    </row>
    <row r="19" spans="1:10" ht="23.25" customHeight="1" x14ac:dyDescent="0.25">
      <c r="A19" s="199" t="s">
        <v>84</v>
      </c>
      <c r="B19" s="38" t="s">
        <v>27</v>
      </c>
      <c r="C19" s="62"/>
      <c r="D19" s="63"/>
      <c r="E19" s="83"/>
      <c r="F19" s="84"/>
      <c r="G19" s="83"/>
      <c r="H19" s="84"/>
      <c r="I19" s="83">
        <f>SUMIF(F53:F62,A19,I53:I62)</f>
        <v>0</v>
      </c>
      <c r="J19" s="85"/>
    </row>
    <row r="20" spans="1:10" ht="23.25" customHeight="1" x14ac:dyDescent="0.25">
      <c r="A20" s="199" t="s">
        <v>85</v>
      </c>
      <c r="B20" s="38" t="s">
        <v>28</v>
      </c>
      <c r="C20" s="62"/>
      <c r="D20" s="63"/>
      <c r="E20" s="83"/>
      <c r="F20" s="84"/>
      <c r="G20" s="83"/>
      <c r="H20" s="84"/>
      <c r="I20" s="83">
        <f>SUMIF(F53:F62,A20,I53:I62)</f>
        <v>0</v>
      </c>
      <c r="J20" s="85"/>
    </row>
    <row r="21" spans="1:10" ht="23.25" customHeight="1" x14ac:dyDescent="0.3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69" t="s">
        <v>23</v>
      </c>
      <c r="C28" s="170"/>
      <c r="D28" s="170"/>
      <c r="E28" s="171"/>
      <c r="F28" s="172"/>
      <c r="G28" s="173">
        <f>A27</f>
        <v>0</v>
      </c>
      <c r="H28" s="173"/>
      <c r="I28" s="173"/>
      <c r="J28" s="174" t="str">
        <f t="shared" si="0"/>
        <v>CZK</v>
      </c>
    </row>
    <row r="29" spans="1:10" ht="27.75" hidden="1" customHeight="1" thickBot="1" x14ac:dyDescent="0.3">
      <c r="A29" s="2"/>
      <c r="B29" s="169" t="s">
        <v>35</v>
      </c>
      <c r="C29" s="175"/>
      <c r="D29" s="175"/>
      <c r="E29" s="175"/>
      <c r="F29" s="176"/>
      <c r="G29" s="177">
        <f>ZakladDPHSni+DPHSni+ZakladDPHZakl+DPHZakl+Zaokrouhleni</f>
        <v>0</v>
      </c>
      <c r="H29" s="177"/>
      <c r="I29" s="177"/>
      <c r="J29" s="178" t="s">
        <v>55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3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5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5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6" t="s">
        <v>1</v>
      </c>
      <c r="J38" s="147" t="s">
        <v>0</v>
      </c>
    </row>
    <row r="39" spans="1:10" ht="25.5" hidden="1" customHeight="1" x14ac:dyDescent="0.25">
      <c r="A39" s="137">
        <v>1</v>
      </c>
      <c r="B39" s="148" t="s">
        <v>52</v>
      </c>
      <c r="C39" s="149"/>
      <c r="D39" s="149"/>
      <c r="E39" s="149"/>
      <c r="F39" s="150">
        <f>'SO01 R220582-1 Pol'!AE108</f>
        <v>0</v>
      </c>
      <c r="G39" s="151">
        <f>'SO01 R220582-1 Pol'!AF108</f>
        <v>0</v>
      </c>
      <c r="H39" s="152"/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5">
      <c r="A40" s="137">
        <v>2</v>
      </c>
      <c r="B40" s="155"/>
      <c r="C40" s="156" t="s">
        <v>53</v>
      </c>
      <c r="D40" s="156"/>
      <c r="E40" s="156"/>
      <c r="F40" s="157"/>
      <c r="G40" s="158"/>
      <c r="H40" s="158"/>
      <c r="I40" s="159"/>
      <c r="J40" s="160"/>
    </row>
    <row r="41" spans="1:10" ht="25.5" hidden="1" customHeight="1" x14ac:dyDescent="0.25">
      <c r="A41" s="137">
        <v>2</v>
      </c>
      <c r="B41" s="155" t="s">
        <v>45</v>
      </c>
      <c r="C41" s="156" t="s">
        <v>46</v>
      </c>
      <c r="D41" s="156"/>
      <c r="E41" s="156"/>
      <c r="F41" s="157">
        <f>'SO01 R220582-1 Pol'!AE108</f>
        <v>0</v>
      </c>
      <c r="G41" s="158">
        <f>'SO01 R220582-1 Pol'!AF108</f>
        <v>0</v>
      </c>
      <c r="H41" s="158"/>
      <c r="I41" s="159">
        <f>F41+G41+H41</f>
        <v>0</v>
      </c>
      <c r="J41" s="160" t="str">
        <f>IF(CenaCelkemVypocet=0,"",I41/CenaCelkemVypocet*100)</f>
        <v/>
      </c>
    </row>
    <row r="42" spans="1:10" ht="25.5" hidden="1" customHeight="1" x14ac:dyDescent="0.25">
      <c r="A42" s="137">
        <v>3</v>
      </c>
      <c r="B42" s="161" t="s">
        <v>43</v>
      </c>
      <c r="C42" s="149" t="s">
        <v>44</v>
      </c>
      <c r="D42" s="149"/>
      <c r="E42" s="149"/>
      <c r="F42" s="162">
        <f>'SO01 R220582-1 Pol'!AE108</f>
        <v>0</v>
      </c>
      <c r="G42" s="152">
        <f>'SO01 R220582-1 Pol'!AF108</f>
        <v>0</v>
      </c>
      <c r="H42" s="152"/>
      <c r="I42" s="153">
        <f>F42+G42+H42</f>
        <v>0</v>
      </c>
      <c r="J42" s="154" t="str">
        <f>IF(CenaCelkemVypocet=0,"",I42/CenaCelkemVypocet*100)</f>
        <v/>
      </c>
    </row>
    <row r="43" spans="1:10" ht="25.5" hidden="1" customHeight="1" x14ac:dyDescent="0.25">
      <c r="A43" s="137"/>
      <c r="B43" s="163" t="s">
        <v>54</v>
      </c>
      <c r="C43" s="164"/>
      <c r="D43" s="164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7">
        <f>SUMIF(A39:A42,"=1",I39:I42)</f>
        <v>0</v>
      </c>
      <c r="J43" s="168">
        <f>SUMIF(A39:A42,"=1",J39:J42)</f>
        <v>0</v>
      </c>
    </row>
    <row r="45" spans="1:10" x14ac:dyDescent="0.25">
      <c r="A45" t="s">
        <v>56</v>
      </c>
      <c r="B45" t="s">
        <v>57</v>
      </c>
    </row>
    <row r="46" spans="1:10" x14ac:dyDescent="0.25">
      <c r="A46" t="s">
        <v>58</v>
      </c>
      <c r="B46" t="s">
        <v>59</v>
      </c>
    </row>
    <row r="47" spans="1:10" x14ac:dyDescent="0.25">
      <c r="A47" t="s">
        <v>60</v>
      </c>
      <c r="B47" t="s">
        <v>61</v>
      </c>
    </row>
    <row r="50" spans="1:10" ht="15.5" x14ac:dyDescent="0.35">
      <c r="B50" s="179" t="s">
        <v>62</v>
      </c>
    </row>
    <row r="52" spans="1:10" ht="25.5" customHeight="1" x14ac:dyDescent="0.25">
      <c r="A52" s="181"/>
      <c r="B52" s="184" t="s">
        <v>17</v>
      </c>
      <c r="C52" s="184" t="s">
        <v>5</v>
      </c>
      <c r="D52" s="185"/>
      <c r="E52" s="185"/>
      <c r="F52" s="186" t="s">
        <v>63</v>
      </c>
      <c r="G52" s="186"/>
      <c r="H52" s="186"/>
      <c r="I52" s="186" t="s">
        <v>29</v>
      </c>
      <c r="J52" s="186" t="s">
        <v>0</v>
      </c>
    </row>
    <row r="53" spans="1:10" ht="36.75" customHeight="1" x14ac:dyDescent="0.25">
      <c r="A53" s="182"/>
      <c r="B53" s="187" t="s">
        <v>64</v>
      </c>
      <c r="C53" s="188" t="s">
        <v>65</v>
      </c>
      <c r="D53" s="189"/>
      <c r="E53" s="189"/>
      <c r="F53" s="195" t="s">
        <v>25</v>
      </c>
      <c r="G53" s="196"/>
      <c r="H53" s="196"/>
      <c r="I53" s="196">
        <f>'SO01 R220582-1 Pol'!G8</f>
        <v>0</v>
      </c>
      <c r="J53" s="193" t="str">
        <f>IF(I63=0,"",I53/I63*100)</f>
        <v/>
      </c>
    </row>
    <row r="54" spans="1:10" ht="36.75" customHeight="1" x14ac:dyDescent="0.25">
      <c r="A54" s="182"/>
      <c r="B54" s="187" t="s">
        <v>66</v>
      </c>
      <c r="C54" s="188" t="s">
        <v>67</v>
      </c>
      <c r="D54" s="189"/>
      <c r="E54" s="189"/>
      <c r="F54" s="195" t="s">
        <v>25</v>
      </c>
      <c r="G54" s="196"/>
      <c r="H54" s="196"/>
      <c r="I54" s="196">
        <f>'SO01 R220582-1 Pol'!G100</f>
        <v>0</v>
      </c>
      <c r="J54" s="193" t="str">
        <f>IF(I63=0,"",I54/I63*100)</f>
        <v/>
      </c>
    </row>
    <row r="55" spans="1:10" ht="36.75" customHeight="1" x14ac:dyDescent="0.25">
      <c r="A55" s="182"/>
      <c r="B55" s="187" t="s">
        <v>68</v>
      </c>
      <c r="C55" s="188" t="s">
        <v>69</v>
      </c>
      <c r="D55" s="189"/>
      <c r="E55" s="189"/>
      <c r="F55" s="195" t="s">
        <v>25</v>
      </c>
      <c r="G55" s="196"/>
      <c r="H55" s="196"/>
      <c r="I55" s="196">
        <f>'SO01 R220582-1 Pol'!G18</f>
        <v>0</v>
      </c>
      <c r="J55" s="193" t="str">
        <f>IF(I63=0,"",I55/I63*100)</f>
        <v/>
      </c>
    </row>
    <row r="56" spans="1:10" ht="36.75" customHeight="1" x14ac:dyDescent="0.25">
      <c r="A56" s="182"/>
      <c r="B56" s="187" t="s">
        <v>70</v>
      </c>
      <c r="C56" s="188" t="s">
        <v>71</v>
      </c>
      <c r="D56" s="189"/>
      <c r="E56" s="189"/>
      <c r="F56" s="195" t="s">
        <v>25</v>
      </c>
      <c r="G56" s="196"/>
      <c r="H56" s="196"/>
      <c r="I56" s="196">
        <f>'SO01 R220582-1 Pol'!G28</f>
        <v>0</v>
      </c>
      <c r="J56" s="193" t="str">
        <f>IF(I63=0,"",I56/I63*100)</f>
        <v/>
      </c>
    </row>
    <row r="57" spans="1:10" ht="36.75" customHeight="1" x14ac:dyDescent="0.25">
      <c r="A57" s="182"/>
      <c r="B57" s="187" t="s">
        <v>72</v>
      </c>
      <c r="C57" s="188" t="s">
        <v>73</v>
      </c>
      <c r="D57" s="189"/>
      <c r="E57" s="189"/>
      <c r="F57" s="195" t="s">
        <v>25</v>
      </c>
      <c r="G57" s="196"/>
      <c r="H57" s="196"/>
      <c r="I57" s="196">
        <f>'SO01 R220582-1 Pol'!G38</f>
        <v>0</v>
      </c>
      <c r="J57" s="193" t="str">
        <f>IF(I63=0,"",I57/I63*100)</f>
        <v/>
      </c>
    </row>
    <row r="58" spans="1:10" ht="36.75" customHeight="1" x14ac:dyDescent="0.25">
      <c r="A58" s="182"/>
      <c r="B58" s="187" t="s">
        <v>74</v>
      </c>
      <c r="C58" s="188" t="s">
        <v>75</v>
      </c>
      <c r="D58" s="189"/>
      <c r="E58" s="189"/>
      <c r="F58" s="195" t="s">
        <v>25</v>
      </c>
      <c r="G58" s="196"/>
      <c r="H58" s="196"/>
      <c r="I58" s="196">
        <f>'SO01 R220582-1 Pol'!G52</f>
        <v>0</v>
      </c>
      <c r="J58" s="193" t="str">
        <f>IF(I63=0,"",I58/I63*100)</f>
        <v/>
      </c>
    </row>
    <row r="59" spans="1:10" ht="36.75" customHeight="1" x14ac:dyDescent="0.25">
      <c r="A59" s="182"/>
      <c r="B59" s="187" t="s">
        <v>76</v>
      </c>
      <c r="C59" s="188" t="s">
        <v>77</v>
      </c>
      <c r="D59" s="189"/>
      <c r="E59" s="189"/>
      <c r="F59" s="195" t="s">
        <v>25</v>
      </c>
      <c r="G59" s="196"/>
      <c r="H59" s="196"/>
      <c r="I59" s="196">
        <f>'SO01 R220582-1 Pol'!G57</f>
        <v>0</v>
      </c>
      <c r="J59" s="193" t="str">
        <f>IF(I63=0,"",I59/I63*100)</f>
        <v/>
      </c>
    </row>
    <row r="60" spans="1:10" ht="36.75" customHeight="1" x14ac:dyDescent="0.25">
      <c r="A60" s="182"/>
      <c r="B60" s="187" t="s">
        <v>78</v>
      </c>
      <c r="C60" s="188" t="s">
        <v>79</v>
      </c>
      <c r="D60" s="189"/>
      <c r="E60" s="189"/>
      <c r="F60" s="195" t="s">
        <v>25</v>
      </c>
      <c r="G60" s="196"/>
      <c r="H60" s="196"/>
      <c r="I60" s="196">
        <f>'SO01 R220582-1 Pol'!G72</f>
        <v>0</v>
      </c>
      <c r="J60" s="193" t="str">
        <f>IF(I63=0,"",I60/I63*100)</f>
        <v/>
      </c>
    </row>
    <row r="61" spans="1:10" ht="36.75" customHeight="1" x14ac:dyDescent="0.25">
      <c r="A61" s="182"/>
      <c r="B61" s="187" t="s">
        <v>80</v>
      </c>
      <c r="C61" s="188" t="s">
        <v>81</v>
      </c>
      <c r="D61" s="189"/>
      <c r="E61" s="189"/>
      <c r="F61" s="195" t="s">
        <v>25</v>
      </c>
      <c r="G61" s="196"/>
      <c r="H61" s="196"/>
      <c r="I61" s="196">
        <f>'SO01 R220582-1 Pol'!G77</f>
        <v>0</v>
      </c>
      <c r="J61" s="193" t="str">
        <f>IF(I63=0,"",I61/I63*100)</f>
        <v/>
      </c>
    </row>
    <row r="62" spans="1:10" ht="36.75" customHeight="1" x14ac:dyDescent="0.25">
      <c r="A62" s="182"/>
      <c r="B62" s="187" t="s">
        <v>82</v>
      </c>
      <c r="C62" s="188" t="s">
        <v>83</v>
      </c>
      <c r="D62" s="189"/>
      <c r="E62" s="189"/>
      <c r="F62" s="195" t="s">
        <v>25</v>
      </c>
      <c r="G62" s="196"/>
      <c r="H62" s="196"/>
      <c r="I62" s="196">
        <f>'SO01 R220582-1 Pol'!G93</f>
        <v>0</v>
      </c>
      <c r="J62" s="193" t="str">
        <f>IF(I63=0,"",I62/I63*100)</f>
        <v/>
      </c>
    </row>
    <row r="63" spans="1:10" ht="25.5" customHeight="1" x14ac:dyDescent="0.25">
      <c r="A63" s="183"/>
      <c r="B63" s="190" t="s">
        <v>1</v>
      </c>
      <c r="C63" s="191"/>
      <c r="D63" s="192"/>
      <c r="E63" s="192"/>
      <c r="F63" s="197"/>
      <c r="G63" s="198"/>
      <c r="H63" s="198"/>
      <c r="I63" s="198">
        <f>SUM(I53:I62)</f>
        <v>0</v>
      </c>
      <c r="J63" s="194">
        <f>SUM(J53:J62)</f>
        <v>0</v>
      </c>
    </row>
    <row r="64" spans="1:10" x14ac:dyDescent="0.25">
      <c r="F64" s="135"/>
      <c r="G64" s="135"/>
      <c r="H64" s="135"/>
      <c r="I64" s="135"/>
      <c r="J64" s="136"/>
    </row>
    <row r="65" spans="6:10" x14ac:dyDescent="0.25">
      <c r="F65" s="135"/>
      <c r="G65" s="135"/>
      <c r="H65" s="135"/>
      <c r="I65" s="135"/>
      <c r="J65" s="136"/>
    </row>
    <row r="66" spans="6:10" x14ac:dyDescent="0.25">
      <c r="F66" s="135"/>
      <c r="G66" s="135"/>
      <c r="H66" s="135"/>
      <c r="I66" s="135"/>
      <c r="J66" s="136"/>
    </row>
  </sheetData>
  <sheetProtection algorithmName="SHA-512" hashValue="6lHhv5DS532pdrk5Phfz7xVbHjOVL6T0mbfWtNy+TjYipQON58TUubymH3DnvM3On2/VG4UJ4Vwl7Jvef6huRA==" saltValue="rbRDFsyGVKCTkY1GZIzLB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796875" defaultRowHeight="12.5" x14ac:dyDescent="0.25"/>
  <cols>
    <col min="1" max="1" width="4.26953125" style="3" customWidth="1"/>
    <col min="2" max="2" width="14.453125" style="3" customWidth="1"/>
    <col min="3" max="3" width="38.26953125" style="7" customWidth="1"/>
    <col min="4" max="4" width="4.54296875" style="3" customWidth="1"/>
    <col min="5" max="5" width="10.54296875" style="3" customWidth="1"/>
    <col min="6" max="6" width="9.81640625" style="3" customWidth="1"/>
    <col min="7" max="7" width="12.7265625" style="3" customWidth="1"/>
    <col min="8" max="16384" width="9.1796875" style="3"/>
  </cols>
  <sheetData>
    <row r="1" spans="1:7" ht="15.5" x14ac:dyDescent="0.25">
      <c r="A1" s="107" t="s">
        <v>6</v>
      </c>
      <c r="B1" s="107"/>
      <c r="C1" s="108"/>
      <c r="D1" s="107"/>
      <c r="E1" s="107"/>
      <c r="F1" s="107"/>
      <c r="G1" s="107"/>
    </row>
    <row r="2" spans="1:7" ht="25" customHeight="1" x14ac:dyDescent="0.25">
      <c r="A2" s="50" t="s">
        <v>7</v>
      </c>
      <c r="B2" s="49"/>
      <c r="C2" s="109"/>
      <c r="D2" s="109"/>
      <c r="E2" s="109"/>
      <c r="F2" s="109"/>
      <c r="G2" s="110"/>
    </row>
    <row r="3" spans="1:7" ht="25" customHeight="1" x14ac:dyDescent="0.25">
      <c r="A3" s="50" t="s">
        <v>8</v>
      </c>
      <c r="B3" s="49"/>
      <c r="C3" s="109"/>
      <c r="D3" s="109"/>
      <c r="E3" s="109"/>
      <c r="F3" s="109"/>
      <c r="G3" s="110"/>
    </row>
    <row r="4" spans="1:7" ht="25" customHeight="1" x14ac:dyDescent="0.25">
      <c r="A4" s="50" t="s">
        <v>9</v>
      </c>
      <c r="B4" s="49"/>
      <c r="C4" s="109"/>
      <c r="D4" s="109"/>
      <c r="E4" s="109"/>
      <c r="F4" s="109"/>
      <c r="G4" s="110"/>
    </row>
    <row r="5" spans="1:7" x14ac:dyDescent="0.25">
      <c r="B5" s="4"/>
      <c r="C5" s="5"/>
      <c r="D5" s="6"/>
    </row>
  </sheetData>
  <sheetProtection algorithmName="SHA-512" hashValue="p66VaxKNNhfbTkC2rdA1nfmvFZ7nGtOK+vjzeACt5M3RFz3If6kJJ7/aIyYMr0Ti/F03GPPsgxBFvCJCVNYDLg==" saltValue="cWXENhHVOHmFj93H8Gdg5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80" customWidth="1"/>
    <col min="3" max="3" width="63.1796875" style="180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17" width="0" hidden="1" customWidth="1"/>
    <col min="18" max="18" width="6.8164062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200" t="s">
        <v>86</v>
      </c>
      <c r="B1" s="200"/>
      <c r="C1" s="200"/>
      <c r="D1" s="200"/>
      <c r="E1" s="200"/>
      <c r="F1" s="200"/>
      <c r="G1" s="200"/>
      <c r="AG1" t="s">
        <v>87</v>
      </c>
    </row>
    <row r="2" spans="1:60" ht="25" customHeight="1" x14ac:dyDescent="0.25">
      <c r="A2" s="201" t="s">
        <v>7</v>
      </c>
      <c r="B2" s="49" t="s">
        <v>50</v>
      </c>
      <c r="C2" s="204" t="s">
        <v>51</v>
      </c>
      <c r="D2" s="202"/>
      <c r="E2" s="202"/>
      <c r="F2" s="202"/>
      <c r="G2" s="203"/>
      <c r="AG2" t="s">
        <v>88</v>
      </c>
    </row>
    <row r="3" spans="1:60" ht="25" customHeight="1" x14ac:dyDescent="0.25">
      <c r="A3" s="201" t="s">
        <v>8</v>
      </c>
      <c r="B3" s="49" t="s">
        <v>45</v>
      </c>
      <c r="C3" s="204" t="s">
        <v>46</v>
      </c>
      <c r="D3" s="202"/>
      <c r="E3" s="202"/>
      <c r="F3" s="202"/>
      <c r="G3" s="203"/>
      <c r="AC3" s="180" t="s">
        <v>88</v>
      </c>
      <c r="AG3" t="s">
        <v>89</v>
      </c>
    </row>
    <row r="4" spans="1:60" ht="25" customHeight="1" x14ac:dyDescent="0.25">
      <c r="A4" s="205" t="s">
        <v>9</v>
      </c>
      <c r="B4" s="206" t="s">
        <v>43</v>
      </c>
      <c r="C4" s="207" t="s">
        <v>44</v>
      </c>
      <c r="D4" s="208"/>
      <c r="E4" s="208"/>
      <c r="F4" s="208"/>
      <c r="G4" s="209"/>
      <c r="AG4" t="s">
        <v>90</v>
      </c>
    </row>
    <row r="5" spans="1:60" x14ac:dyDescent="0.25">
      <c r="D5" s="10"/>
    </row>
    <row r="6" spans="1:60" ht="37.5" x14ac:dyDescent="0.25">
      <c r="A6" s="211" t="s">
        <v>91</v>
      </c>
      <c r="B6" s="213" t="s">
        <v>92</v>
      </c>
      <c r="C6" s="213" t="s">
        <v>93</v>
      </c>
      <c r="D6" s="212" t="s">
        <v>94</v>
      </c>
      <c r="E6" s="211" t="s">
        <v>95</v>
      </c>
      <c r="F6" s="210" t="s">
        <v>96</v>
      </c>
      <c r="G6" s="211" t="s">
        <v>29</v>
      </c>
      <c r="H6" s="214" t="s">
        <v>30</v>
      </c>
      <c r="I6" s="214" t="s">
        <v>97</v>
      </c>
      <c r="J6" s="214" t="s">
        <v>31</v>
      </c>
      <c r="K6" s="214" t="s">
        <v>98</v>
      </c>
      <c r="L6" s="214" t="s">
        <v>99</v>
      </c>
      <c r="M6" s="214" t="s">
        <v>100</v>
      </c>
      <c r="N6" s="214" t="s">
        <v>101</v>
      </c>
      <c r="O6" s="214" t="s">
        <v>102</v>
      </c>
      <c r="P6" s="214" t="s">
        <v>103</v>
      </c>
      <c r="Q6" s="214" t="s">
        <v>104</v>
      </c>
      <c r="R6" s="214" t="s">
        <v>105</v>
      </c>
      <c r="S6" s="214" t="s">
        <v>106</v>
      </c>
      <c r="T6" s="214" t="s">
        <v>107</v>
      </c>
      <c r="U6" s="214" t="s">
        <v>108</v>
      </c>
      <c r="V6" s="214" t="s">
        <v>109</v>
      </c>
      <c r="W6" s="214" t="s">
        <v>110</v>
      </c>
      <c r="X6" s="214" t="s">
        <v>111</v>
      </c>
    </row>
    <row r="7" spans="1:60" hidden="1" x14ac:dyDescent="0.25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6"/>
      <c r="O7" s="216"/>
      <c r="P7" s="216"/>
      <c r="Q7" s="216"/>
      <c r="R7" s="217"/>
      <c r="S7" s="217"/>
      <c r="T7" s="217"/>
      <c r="U7" s="217"/>
      <c r="V7" s="217"/>
      <c r="W7" s="217"/>
      <c r="X7" s="217"/>
    </row>
    <row r="8" spans="1:60" ht="13" x14ac:dyDescent="0.25">
      <c r="A8" s="227" t="s">
        <v>112</v>
      </c>
      <c r="B8" s="228" t="s">
        <v>64</v>
      </c>
      <c r="C8" s="250" t="s">
        <v>65</v>
      </c>
      <c r="D8" s="229"/>
      <c r="E8" s="230"/>
      <c r="F8" s="231"/>
      <c r="G8" s="231">
        <f>SUMIF(AG9:AG17,"&lt;&gt;NOR",G9:G17)</f>
        <v>0</v>
      </c>
      <c r="H8" s="231"/>
      <c r="I8" s="231">
        <f>SUM(I9:I17)</f>
        <v>0</v>
      </c>
      <c r="J8" s="231"/>
      <c r="K8" s="231">
        <f>SUM(K9:K17)</f>
        <v>0</v>
      </c>
      <c r="L8" s="231"/>
      <c r="M8" s="231">
        <f>SUM(M9:M17)</f>
        <v>0</v>
      </c>
      <c r="N8" s="230"/>
      <c r="O8" s="230">
        <f>SUM(O9:O17)</f>
        <v>0.63</v>
      </c>
      <c r="P8" s="230"/>
      <c r="Q8" s="230">
        <f>SUM(Q9:Q17)</f>
        <v>0</v>
      </c>
      <c r="R8" s="231"/>
      <c r="S8" s="231"/>
      <c r="T8" s="232"/>
      <c r="U8" s="226"/>
      <c r="V8" s="226">
        <f>SUM(V9:V17)</f>
        <v>0</v>
      </c>
      <c r="W8" s="226"/>
      <c r="X8" s="226"/>
      <c r="AG8" t="s">
        <v>113</v>
      </c>
    </row>
    <row r="9" spans="1:60" outlineLevel="1" x14ac:dyDescent="0.25">
      <c r="A9" s="241">
        <v>1</v>
      </c>
      <c r="B9" s="242" t="s">
        <v>114</v>
      </c>
      <c r="C9" s="251" t="s">
        <v>115</v>
      </c>
      <c r="D9" s="243" t="s">
        <v>116</v>
      </c>
      <c r="E9" s="244">
        <v>1</v>
      </c>
      <c r="F9" s="245"/>
      <c r="G9" s="246">
        <f>ROUND(E9*F9,2)</f>
        <v>0</v>
      </c>
      <c r="H9" s="245"/>
      <c r="I9" s="246">
        <f>ROUND(E9*H9,2)</f>
        <v>0</v>
      </c>
      <c r="J9" s="245"/>
      <c r="K9" s="246">
        <f>ROUND(E9*J9,2)</f>
        <v>0</v>
      </c>
      <c r="L9" s="246">
        <v>21</v>
      </c>
      <c r="M9" s="246">
        <f>G9*(1+L9/100)</f>
        <v>0</v>
      </c>
      <c r="N9" s="244">
        <v>2.4E-2</v>
      </c>
      <c r="O9" s="244">
        <f>ROUND(E9*N9,2)</f>
        <v>0.02</v>
      </c>
      <c r="P9" s="244">
        <v>0</v>
      </c>
      <c r="Q9" s="244">
        <f>ROUND(E9*P9,2)</f>
        <v>0</v>
      </c>
      <c r="R9" s="246"/>
      <c r="S9" s="246" t="s">
        <v>117</v>
      </c>
      <c r="T9" s="247" t="s">
        <v>118</v>
      </c>
      <c r="U9" s="225">
        <v>0</v>
      </c>
      <c r="V9" s="225">
        <f>ROUND(E9*U9,2)</f>
        <v>0</v>
      </c>
      <c r="W9" s="225"/>
      <c r="X9" s="225" t="s">
        <v>119</v>
      </c>
      <c r="Y9" s="215"/>
      <c r="Z9" s="215"/>
      <c r="AA9" s="215"/>
      <c r="AB9" s="215"/>
      <c r="AC9" s="215"/>
      <c r="AD9" s="215"/>
      <c r="AE9" s="215"/>
      <c r="AF9" s="215"/>
      <c r="AG9" s="215" t="s">
        <v>120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 x14ac:dyDescent="0.25">
      <c r="A10" s="241">
        <v>2</v>
      </c>
      <c r="B10" s="242" t="s">
        <v>121</v>
      </c>
      <c r="C10" s="251" t="s">
        <v>122</v>
      </c>
      <c r="D10" s="243" t="s">
        <v>123</v>
      </c>
      <c r="E10" s="244">
        <v>15</v>
      </c>
      <c r="F10" s="245"/>
      <c r="G10" s="246">
        <f>ROUND(E10*F10,2)</f>
        <v>0</v>
      </c>
      <c r="H10" s="245"/>
      <c r="I10" s="246">
        <f>ROUND(E10*H10,2)</f>
        <v>0</v>
      </c>
      <c r="J10" s="245"/>
      <c r="K10" s="246">
        <f>ROUND(E10*J10,2)</f>
        <v>0</v>
      </c>
      <c r="L10" s="246">
        <v>21</v>
      </c>
      <c r="M10" s="246">
        <f>G10*(1+L10/100)</f>
        <v>0</v>
      </c>
      <c r="N10" s="244">
        <v>2.4E-2</v>
      </c>
      <c r="O10" s="244">
        <f>ROUND(E10*N10,2)</f>
        <v>0.36</v>
      </c>
      <c r="P10" s="244">
        <v>0</v>
      </c>
      <c r="Q10" s="244">
        <f>ROUND(E10*P10,2)</f>
        <v>0</v>
      </c>
      <c r="R10" s="246"/>
      <c r="S10" s="246" t="s">
        <v>117</v>
      </c>
      <c r="T10" s="247" t="s">
        <v>118</v>
      </c>
      <c r="U10" s="225">
        <v>0</v>
      </c>
      <c r="V10" s="225">
        <f>ROUND(E10*U10,2)</f>
        <v>0</v>
      </c>
      <c r="W10" s="225"/>
      <c r="X10" s="225" t="s">
        <v>124</v>
      </c>
      <c r="Y10" s="215"/>
      <c r="Z10" s="215"/>
      <c r="AA10" s="215"/>
      <c r="AB10" s="215"/>
      <c r="AC10" s="215"/>
      <c r="AD10" s="215"/>
      <c r="AE10" s="215"/>
      <c r="AF10" s="215"/>
      <c r="AG10" s="215" t="s">
        <v>125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outlineLevel="1" x14ac:dyDescent="0.25">
      <c r="A11" s="241">
        <v>3</v>
      </c>
      <c r="B11" s="242" t="s">
        <v>126</v>
      </c>
      <c r="C11" s="251" t="s">
        <v>127</v>
      </c>
      <c r="D11" s="243" t="s">
        <v>123</v>
      </c>
      <c r="E11" s="244">
        <v>15</v>
      </c>
      <c r="F11" s="245"/>
      <c r="G11" s="246">
        <f>ROUND(E11*F11,2)</f>
        <v>0</v>
      </c>
      <c r="H11" s="245"/>
      <c r="I11" s="246">
        <f>ROUND(E11*H11,2)</f>
        <v>0</v>
      </c>
      <c r="J11" s="245"/>
      <c r="K11" s="246">
        <f>ROUND(E11*J11,2)</f>
        <v>0</v>
      </c>
      <c r="L11" s="246">
        <v>21</v>
      </c>
      <c r="M11" s="246">
        <f>G11*(1+L11/100)</f>
        <v>0</v>
      </c>
      <c r="N11" s="244">
        <v>1.4E-3</v>
      </c>
      <c r="O11" s="244">
        <f>ROUND(E11*N11,2)</f>
        <v>0.02</v>
      </c>
      <c r="P11" s="244">
        <v>0</v>
      </c>
      <c r="Q11" s="244">
        <f>ROUND(E11*P11,2)</f>
        <v>0</v>
      </c>
      <c r="R11" s="246"/>
      <c r="S11" s="246" t="s">
        <v>117</v>
      </c>
      <c r="T11" s="247" t="s">
        <v>118</v>
      </c>
      <c r="U11" s="225">
        <v>0</v>
      </c>
      <c r="V11" s="225">
        <f>ROUND(E11*U11,2)</f>
        <v>0</v>
      </c>
      <c r="W11" s="225"/>
      <c r="X11" s="225" t="s">
        <v>124</v>
      </c>
      <c r="Y11" s="215"/>
      <c r="Z11" s="215"/>
      <c r="AA11" s="215"/>
      <c r="AB11" s="215"/>
      <c r="AC11" s="215"/>
      <c r="AD11" s="215"/>
      <c r="AE11" s="215"/>
      <c r="AF11" s="215"/>
      <c r="AG11" s="215" t="s">
        <v>125</v>
      </c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 x14ac:dyDescent="0.25">
      <c r="A12" s="241">
        <v>4</v>
      </c>
      <c r="B12" s="242" t="s">
        <v>128</v>
      </c>
      <c r="C12" s="251" t="s">
        <v>129</v>
      </c>
      <c r="D12" s="243" t="s">
        <v>123</v>
      </c>
      <c r="E12" s="244">
        <v>15</v>
      </c>
      <c r="F12" s="245"/>
      <c r="G12" s="246">
        <f>ROUND(E12*F12,2)</f>
        <v>0</v>
      </c>
      <c r="H12" s="245"/>
      <c r="I12" s="246">
        <f>ROUND(E12*H12,2)</f>
        <v>0</v>
      </c>
      <c r="J12" s="245"/>
      <c r="K12" s="246">
        <f>ROUND(E12*J12,2)</f>
        <v>0</v>
      </c>
      <c r="L12" s="246">
        <v>21</v>
      </c>
      <c r="M12" s="246">
        <f>G12*(1+L12/100)</f>
        <v>0</v>
      </c>
      <c r="N12" s="244">
        <v>7.0099999999999997E-3</v>
      </c>
      <c r="O12" s="244">
        <f>ROUND(E12*N12,2)</f>
        <v>0.11</v>
      </c>
      <c r="P12" s="244">
        <v>0</v>
      </c>
      <c r="Q12" s="244">
        <f>ROUND(E12*P12,2)</f>
        <v>0</v>
      </c>
      <c r="R12" s="246"/>
      <c r="S12" s="246" t="s">
        <v>117</v>
      </c>
      <c r="T12" s="247" t="s">
        <v>118</v>
      </c>
      <c r="U12" s="225">
        <v>0</v>
      </c>
      <c r="V12" s="225">
        <f>ROUND(E12*U12,2)</f>
        <v>0</v>
      </c>
      <c r="W12" s="225"/>
      <c r="X12" s="225" t="s">
        <v>119</v>
      </c>
      <c r="Y12" s="215"/>
      <c r="Z12" s="215"/>
      <c r="AA12" s="215"/>
      <c r="AB12" s="215"/>
      <c r="AC12" s="215"/>
      <c r="AD12" s="215"/>
      <c r="AE12" s="215"/>
      <c r="AF12" s="215"/>
      <c r="AG12" s="215" t="s">
        <v>120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5">
      <c r="A13" s="241">
        <v>5</v>
      </c>
      <c r="B13" s="242" t="s">
        <v>130</v>
      </c>
      <c r="C13" s="251" t="s">
        <v>131</v>
      </c>
      <c r="D13" s="243" t="s">
        <v>123</v>
      </c>
      <c r="E13" s="244">
        <v>15</v>
      </c>
      <c r="F13" s="245"/>
      <c r="G13" s="246">
        <f>ROUND(E13*F13,2)</f>
        <v>0</v>
      </c>
      <c r="H13" s="245"/>
      <c r="I13" s="246">
        <f>ROUND(E13*H13,2)</f>
        <v>0</v>
      </c>
      <c r="J13" s="245"/>
      <c r="K13" s="246">
        <f>ROUND(E13*J13,2)</f>
        <v>0</v>
      </c>
      <c r="L13" s="246">
        <v>21</v>
      </c>
      <c r="M13" s="246">
        <f>G13*(1+L13/100)</f>
        <v>0</v>
      </c>
      <c r="N13" s="244">
        <v>3.2000000000000003E-4</v>
      </c>
      <c r="O13" s="244">
        <f>ROUND(E13*N13,2)</f>
        <v>0</v>
      </c>
      <c r="P13" s="244">
        <v>0</v>
      </c>
      <c r="Q13" s="244">
        <f>ROUND(E13*P13,2)</f>
        <v>0</v>
      </c>
      <c r="R13" s="246"/>
      <c r="S13" s="246" t="s">
        <v>117</v>
      </c>
      <c r="T13" s="247" t="s">
        <v>118</v>
      </c>
      <c r="U13" s="225">
        <v>0</v>
      </c>
      <c r="V13" s="225">
        <f>ROUND(E13*U13,2)</f>
        <v>0</v>
      </c>
      <c r="W13" s="225"/>
      <c r="X13" s="225" t="s">
        <v>124</v>
      </c>
      <c r="Y13" s="215"/>
      <c r="Z13" s="215"/>
      <c r="AA13" s="215"/>
      <c r="AB13" s="215"/>
      <c r="AC13" s="215"/>
      <c r="AD13" s="215"/>
      <c r="AE13" s="215"/>
      <c r="AF13" s="215"/>
      <c r="AG13" s="215" t="s">
        <v>125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5">
      <c r="A14" s="241">
        <v>6</v>
      </c>
      <c r="B14" s="242" t="s">
        <v>132</v>
      </c>
      <c r="C14" s="251" t="s">
        <v>133</v>
      </c>
      <c r="D14" s="243" t="s">
        <v>123</v>
      </c>
      <c r="E14" s="244">
        <v>5</v>
      </c>
      <c r="F14" s="245"/>
      <c r="G14" s="246">
        <f>ROUND(E14*F14,2)</f>
        <v>0</v>
      </c>
      <c r="H14" s="245"/>
      <c r="I14" s="246">
        <f>ROUND(E14*H14,2)</f>
        <v>0</v>
      </c>
      <c r="J14" s="245"/>
      <c r="K14" s="246">
        <f>ROUND(E14*J14,2)</f>
        <v>0</v>
      </c>
      <c r="L14" s="246">
        <v>21</v>
      </c>
      <c r="M14" s="246">
        <f>G14*(1+L14/100)</f>
        <v>0</v>
      </c>
      <c r="N14" s="244">
        <v>1.7999999999999999E-2</v>
      </c>
      <c r="O14" s="244">
        <f>ROUND(E14*N14,2)</f>
        <v>0.09</v>
      </c>
      <c r="P14" s="244">
        <v>0</v>
      </c>
      <c r="Q14" s="244">
        <f>ROUND(E14*P14,2)</f>
        <v>0</v>
      </c>
      <c r="R14" s="246"/>
      <c r="S14" s="246" t="s">
        <v>117</v>
      </c>
      <c r="T14" s="247" t="s">
        <v>118</v>
      </c>
      <c r="U14" s="225">
        <v>0</v>
      </c>
      <c r="V14" s="225">
        <f>ROUND(E14*U14,2)</f>
        <v>0</v>
      </c>
      <c r="W14" s="225"/>
      <c r="X14" s="225" t="s">
        <v>124</v>
      </c>
      <c r="Y14" s="215"/>
      <c r="Z14" s="215"/>
      <c r="AA14" s="215"/>
      <c r="AB14" s="215"/>
      <c r="AC14" s="215"/>
      <c r="AD14" s="215"/>
      <c r="AE14" s="215"/>
      <c r="AF14" s="215"/>
      <c r="AG14" s="215" t="s">
        <v>125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5">
      <c r="A15" s="241">
        <v>7</v>
      </c>
      <c r="B15" s="242" t="s">
        <v>134</v>
      </c>
      <c r="C15" s="251" t="s">
        <v>135</v>
      </c>
      <c r="D15" s="243" t="s">
        <v>136</v>
      </c>
      <c r="E15" s="244">
        <v>1</v>
      </c>
      <c r="F15" s="245"/>
      <c r="G15" s="246">
        <f>ROUND(E15*F15,2)</f>
        <v>0</v>
      </c>
      <c r="H15" s="245"/>
      <c r="I15" s="246">
        <f>ROUND(E15*H15,2)</f>
        <v>0</v>
      </c>
      <c r="J15" s="245"/>
      <c r="K15" s="246">
        <f>ROUND(E15*J15,2)</f>
        <v>0</v>
      </c>
      <c r="L15" s="246">
        <v>21</v>
      </c>
      <c r="M15" s="246">
        <f>G15*(1+L15/100)</f>
        <v>0</v>
      </c>
      <c r="N15" s="244">
        <v>0</v>
      </c>
      <c r="O15" s="244">
        <f>ROUND(E15*N15,2)</f>
        <v>0</v>
      </c>
      <c r="P15" s="244">
        <v>0</v>
      </c>
      <c r="Q15" s="244">
        <f>ROUND(E15*P15,2)</f>
        <v>0</v>
      </c>
      <c r="R15" s="246"/>
      <c r="S15" s="246" t="s">
        <v>117</v>
      </c>
      <c r="T15" s="247" t="s">
        <v>118</v>
      </c>
      <c r="U15" s="225">
        <v>0</v>
      </c>
      <c r="V15" s="225">
        <f>ROUND(E15*U15,2)</f>
        <v>0</v>
      </c>
      <c r="W15" s="225"/>
      <c r="X15" s="225" t="s">
        <v>124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125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5">
      <c r="A16" s="241">
        <v>8</v>
      </c>
      <c r="B16" s="242" t="s">
        <v>137</v>
      </c>
      <c r="C16" s="251" t="s">
        <v>138</v>
      </c>
      <c r="D16" s="243" t="s">
        <v>136</v>
      </c>
      <c r="E16" s="244">
        <v>1</v>
      </c>
      <c r="F16" s="245"/>
      <c r="G16" s="246">
        <f>ROUND(E16*F16,2)</f>
        <v>0</v>
      </c>
      <c r="H16" s="245"/>
      <c r="I16" s="246">
        <f>ROUND(E16*H16,2)</f>
        <v>0</v>
      </c>
      <c r="J16" s="245"/>
      <c r="K16" s="246">
        <f>ROUND(E16*J16,2)</f>
        <v>0</v>
      </c>
      <c r="L16" s="246">
        <v>21</v>
      </c>
      <c r="M16" s="246">
        <f>G16*(1+L16/100)</f>
        <v>0</v>
      </c>
      <c r="N16" s="244">
        <v>1.4500000000000001E-2</v>
      </c>
      <c r="O16" s="244">
        <f>ROUND(E16*N16,2)</f>
        <v>0.01</v>
      </c>
      <c r="P16" s="244">
        <v>0</v>
      </c>
      <c r="Q16" s="244">
        <f>ROUND(E16*P16,2)</f>
        <v>0</v>
      </c>
      <c r="R16" s="246"/>
      <c r="S16" s="246" t="s">
        <v>117</v>
      </c>
      <c r="T16" s="247" t="s">
        <v>118</v>
      </c>
      <c r="U16" s="225">
        <v>0</v>
      </c>
      <c r="V16" s="225">
        <f>ROUND(E16*U16,2)</f>
        <v>0</v>
      </c>
      <c r="W16" s="225"/>
      <c r="X16" s="225" t="s">
        <v>124</v>
      </c>
      <c r="Y16" s="215"/>
      <c r="Z16" s="215"/>
      <c r="AA16" s="215"/>
      <c r="AB16" s="215"/>
      <c r="AC16" s="215"/>
      <c r="AD16" s="215"/>
      <c r="AE16" s="215"/>
      <c r="AF16" s="215"/>
      <c r="AG16" s="215" t="s">
        <v>125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 x14ac:dyDescent="0.25">
      <c r="A17" s="241">
        <v>9</v>
      </c>
      <c r="B17" s="242" t="s">
        <v>139</v>
      </c>
      <c r="C17" s="251" t="s">
        <v>140</v>
      </c>
      <c r="D17" s="243" t="s">
        <v>136</v>
      </c>
      <c r="E17" s="244">
        <v>1</v>
      </c>
      <c r="F17" s="245"/>
      <c r="G17" s="246">
        <f>ROUND(E17*F17,2)</f>
        <v>0</v>
      </c>
      <c r="H17" s="245"/>
      <c r="I17" s="246">
        <f>ROUND(E17*H17,2)</f>
        <v>0</v>
      </c>
      <c r="J17" s="245"/>
      <c r="K17" s="246">
        <f>ROUND(E17*J17,2)</f>
        <v>0</v>
      </c>
      <c r="L17" s="246">
        <v>21</v>
      </c>
      <c r="M17" s="246">
        <f>G17*(1+L17/100)</f>
        <v>0</v>
      </c>
      <c r="N17" s="244">
        <v>1.55E-2</v>
      </c>
      <c r="O17" s="244">
        <f>ROUND(E17*N17,2)</f>
        <v>0.02</v>
      </c>
      <c r="P17" s="244">
        <v>0</v>
      </c>
      <c r="Q17" s="244">
        <f>ROUND(E17*P17,2)</f>
        <v>0</v>
      </c>
      <c r="R17" s="246"/>
      <c r="S17" s="246" t="s">
        <v>117</v>
      </c>
      <c r="T17" s="247" t="s">
        <v>118</v>
      </c>
      <c r="U17" s="225">
        <v>0</v>
      </c>
      <c r="V17" s="225">
        <f>ROUND(E17*U17,2)</f>
        <v>0</v>
      </c>
      <c r="W17" s="225"/>
      <c r="X17" s="225" t="s">
        <v>124</v>
      </c>
      <c r="Y17" s="215"/>
      <c r="Z17" s="215"/>
      <c r="AA17" s="215"/>
      <c r="AB17" s="215"/>
      <c r="AC17" s="215"/>
      <c r="AD17" s="215"/>
      <c r="AE17" s="215"/>
      <c r="AF17" s="215"/>
      <c r="AG17" s="215" t="s">
        <v>125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ht="13" x14ac:dyDescent="0.25">
      <c r="A18" s="227" t="s">
        <v>112</v>
      </c>
      <c r="B18" s="228" t="s">
        <v>68</v>
      </c>
      <c r="C18" s="250" t="s">
        <v>69</v>
      </c>
      <c r="D18" s="229"/>
      <c r="E18" s="230"/>
      <c r="F18" s="231"/>
      <c r="G18" s="231">
        <f>SUMIF(AG19:AG27,"&lt;&gt;NOR",G19:G27)</f>
        <v>0</v>
      </c>
      <c r="H18" s="231"/>
      <c r="I18" s="231">
        <f>SUM(I19:I27)</f>
        <v>0</v>
      </c>
      <c r="J18" s="231"/>
      <c r="K18" s="231">
        <f>SUM(K19:K27)</f>
        <v>0</v>
      </c>
      <c r="L18" s="231"/>
      <c r="M18" s="231">
        <f>SUM(M19:M27)</f>
        <v>0</v>
      </c>
      <c r="N18" s="230"/>
      <c r="O18" s="230">
        <f>SUM(O19:O27)</f>
        <v>0.53</v>
      </c>
      <c r="P18" s="230"/>
      <c r="Q18" s="230">
        <f>SUM(Q19:Q27)</f>
        <v>0</v>
      </c>
      <c r="R18" s="231"/>
      <c r="S18" s="231"/>
      <c r="T18" s="232"/>
      <c r="U18" s="226"/>
      <c r="V18" s="226">
        <f>SUM(V19:V27)</f>
        <v>0</v>
      </c>
      <c r="W18" s="226"/>
      <c r="X18" s="226"/>
      <c r="AG18" t="s">
        <v>113</v>
      </c>
    </row>
    <row r="19" spans="1:60" outlineLevel="1" x14ac:dyDescent="0.25">
      <c r="A19" s="241">
        <v>10</v>
      </c>
      <c r="B19" s="242" t="s">
        <v>141</v>
      </c>
      <c r="C19" s="251" t="s">
        <v>142</v>
      </c>
      <c r="D19" s="243" t="s">
        <v>116</v>
      </c>
      <c r="E19" s="244">
        <v>1</v>
      </c>
      <c r="F19" s="245"/>
      <c r="G19" s="246">
        <f>ROUND(E19*F19,2)</f>
        <v>0</v>
      </c>
      <c r="H19" s="245"/>
      <c r="I19" s="246">
        <f>ROUND(E19*H19,2)</f>
        <v>0</v>
      </c>
      <c r="J19" s="245"/>
      <c r="K19" s="246">
        <f>ROUND(E19*J19,2)</f>
        <v>0</v>
      </c>
      <c r="L19" s="246">
        <v>21</v>
      </c>
      <c r="M19" s="246">
        <f>G19*(1+L19/100)</f>
        <v>0</v>
      </c>
      <c r="N19" s="244">
        <v>2.4E-2</v>
      </c>
      <c r="O19" s="244">
        <f>ROUND(E19*N19,2)</f>
        <v>0.02</v>
      </c>
      <c r="P19" s="244">
        <v>0</v>
      </c>
      <c r="Q19" s="244">
        <f>ROUND(E19*P19,2)</f>
        <v>0</v>
      </c>
      <c r="R19" s="246"/>
      <c r="S19" s="246" t="s">
        <v>117</v>
      </c>
      <c r="T19" s="247" t="s">
        <v>118</v>
      </c>
      <c r="U19" s="225">
        <v>0</v>
      </c>
      <c r="V19" s="225">
        <f>ROUND(E19*U19,2)</f>
        <v>0</v>
      </c>
      <c r="W19" s="225"/>
      <c r="X19" s="225" t="s">
        <v>119</v>
      </c>
      <c r="Y19" s="215"/>
      <c r="Z19" s="215"/>
      <c r="AA19" s="215"/>
      <c r="AB19" s="215"/>
      <c r="AC19" s="215"/>
      <c r="AD19" s="215"/>
      <c r="AE19" s="215"/>
      <c r="AF19" s="215"/>
      <c r="AG19" s="215" t="s">
        <v>120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5">
      <c r="A20" s="241">
        <v>11</v>
      </c>
      <c r="B20" s="242" t="s">
        <v>143</v>
      </c>
      <c r="C20" s="251" t="s">
        <v>144</v>
      </c>
      <c r="D20" s="243" t="s">
        <v>123</v>
      </c>
      <c r="E20" s="244">
        <v>15</v>
      </c>
      <c r="F20" s="245"/>
      <c r="G20" s="246">
        <f>ROUND(E20*F20,2)</f>
        <v>0</v>
      </c>
      <c r="H20" s="245"/>
      <c r="I20" s="246">
        <f>ROUND(E20*H20,2)</f>
        <v>0</v>
      </c>
      <c r="J20" s="245"/>
      <c r="K20" s="246">
        <f>ROUND(E20*J20,2)</f>
        <v>0</v>
      </c>
      <c r="L20" s="246">
        <v>21</v>
      </c>
      <c r="M20" s="246">
        <f>G20*(1+L20/100)</f>
        <v>0</v>
      </c>
      <c r="N20" s="244">
        <v>1.4E-3</v>
      </c>
      <c r="O20" s="244">
        <f>ROUND(E20*N20,2)</f>
        <v>0.02</v>
      </c>
      <c r="P20" s="244">
        <v>0</v>
      </c>
      <c r="Q20" s="244">
        <f>ROUND(E20*P20,2)</f>
        <v>0</v>
      </c>
      <c r="R20" s="246"/>
      <c r="S20" s="246" t="s">
        <v>117</v>
      </c>
      <c r="T20" s="247" t="s">
        <v>118</v>
      </c>
      <c r="U20" s="225">
        <v>0</v>
      </c>
      <c r="V20" s="225">
        <f>ROUND(E20*U20,2)</f>
        <v>0</v>
      </c>
      <c r="W20" s="225"/>
      <c r="X20" s="225" t="s">
        <v>124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125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 x14ac:dyDescent="0.25">
      <c r="A21" s="241">
        <v>12</v>
      </c>
      <c r="B21" s="242" t="s">
        <v>145</v>
      </c>
      <c r="C21" s="251" t="s">
        <v>146</v>
      </c>
      <c r="D21" s="243" t="s">
        <v>123</v>
      </c>
      <c r="E21" s="244">
        <v>15</v>
      </c>
      <c r="F21" s="245"/>
      <c r="G21" s="246">
        <f>ROUND(E21*F21,2)</f>
        <v>0</v>
      </c>
      <c r="H21" s="245"/>
      <c r="I21" s="246">
        <f>ROUND(E21*H21,2)</f>
        <v>0</v>
      </c>
      <c r="J21" s="245"/>
      <c r="K21" s="246">
        <f>ROUND(E21*J21,2)</f>
        <v>0</v>
      </c>
      <c r="L21" s="246">
        <v>21</v>
      </c>
      <c r="M21" s="246">
        <f>G21*(1+L21/100)</f>
        <v>0</v>
      </c>
      <c r="N21" s="244">
        <v>7.0099999999999997E-3</v>
      </c>
      <c r="O21" s="244">
        <f>ROUND(E21*N21,2)</f>
        <v>0.11</v>
      </c>
      <c r="P21" s="244">
        <v>0</v>
      </c>
      <c r="Q21" s="244">
        <f>ROUND(E21*P21,2)</f>
        <v>0</v>
      </c>
      <c r="R21" s="246"/>
      <c r="S21" s="246" t="s">
        <v>117</v>
      </c>
      <c r="T21" s="247" t="s">
        <v>118</v>
      </c>
      <c r="U21" s="225">
        <v>0</v>
      </c>
      <c r="V21" s="225">
        <f>ROUND(E21*U21,2)</f>
        <v>0</v>
      </c>
      <c r="W21" s="225"/>
      <c r="X21" s="225" t="s">
        <v>124</v>
      </c>
      <c r="Y21" s="215"/>
      <c r="Z21" s="215"/>
      <c r="AA21" s="215"/>
      <c r="AB21" s="215"/>
      <c r="AC21" s="215"/>
      <c r="AD21" s="215"/>
      <c r="AE21" s="215"/>
      <c r="AF21" s="215"/>
      <c r="AG21" s="215" t="s">
        <v>125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 x14ac:dyDescent="0.25">
      <c r="A22" s="241">
        <v>13</v>
      </c>
      <c r="B22" s="242" t="s">
        <v>147</v>
      </c>
      <c r="C22" s="251" t="s">
        <v>148</v>
      </c>
      <c r="D22" s="243" t="s">
        <v>123</v>
      </c>
      <c r="E22" s="244">
        <v>15</v>
      </c>
      <c r="F22" s="245"/>
      <c r="G22" s="246">
        <f>ROUND(E22*F22,2)</f>
        <v>0</v>
      </c>
      <c r="H22" s="245"/>
      <c r="I22" s="246">
        <f>ROUND(E22*H22,2)</f>
        <v>0</v>
      </c>
      <c r="J22" s="245"/>
      <c r="K22" s="246">
        <f>ROUND(E22*J22,2)</f>
        <v>0</v>
      </c>
      <c r="L22" s="246">
        <v>21</v>
      </c>
      <c r="M22" s="246">
        <f>G22*(1+L22/100)</f>
        <v>0</v>
      </c>
      <c r="N22" s="244">
        <v>3.2000000000000003E-4</v>
      </c>
      <c r="O22" s="244">
        <f>ROUND(E22*N22,2)</f>
        <v>0</v>
      </c>
      <c r="P22" s="244">
        <v>0</v>
      </c>
      <c r="Q22" s="244">
        <f>ROUND(E22*P22,2)</f>
        <v>0</v>
      </c>
      <c r="R22" s="246"/>
      <c r="S22" s="246" t="s">
        <v>117</v>
      </c>
      <c r="T22" s="247" t="s">
        <v>118</v>
      </c>
      <c r="U22" s="225">
        <v>0</v>
      </c>
      <c r="V22" s="225">
        <f>ROUND(E22*U22,2)</f>
        <v>0</v>
      </c>
      <c r="W22" s="225"/>
      <c r="X22" s="225" t="s">
        <v>119</v>
      </c>
      <c r="Y22" s="215"/>
      <c r="Z22" s="215"/>
      <c r="AA22" s="215"/>
      <c r="AB22" s="215"/>
      <c r="AC22" s="215"/>
      <c r="AD22" s="215"/>
      <c r="AE22" s="215"/>
      <c r="AF22" s="215"/>
      <c r="AG22" s="215" t="s">
        <v>120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 x14ac:dyDescent="0.25">
      <c r="A23" s="241">
        <v>14</v>
      </c>
      <c r="B23" s="242" t="s">
        <v>149</v>
      </c>
      <c r="C23" s="251" t="s">
        <v>131</v>
      </c>
      <c r="D23" s="243" t="s">
        <v>123</v>
      </c>
      <c r="E23" s="244">
        <v>15</v>
      </c>
      <c r="F23" s="245"/>
      <c r="G23" s="246">
        <f>ROUND(E23*F23,2)</f>
        <v>0</v>
      </c>
      <c r="H23" s="245"/>
      <c r="I23" s="246">
        <f>ROUND(E23*H23,2)</f>
        <v>0</v>
      </c>
      <c r="J23" s="245"/>
      <c r="K23" s="246">
        <f>ROUND(E23*J23,2)</f>
        <v>0</v>
      </c>
      <c r="L23" s="246">
        <v>21</v>
      </c>
      <c r="M23" s="246">
        <f>G23*(1+L23/100)</f>
        <v>0</v>
      </c>
      <c r="N23" s="244">
        <v>1.7999999999999999E-2</v>
      </c>
      <c r="O23" s="244">
        <f>ROUND(E23*N23,2)</f>
        <v>0.27</v>
      </c>
      <c r="P23" s="244">
        <v>0</v>
      </c>
      <c r="Q23" s="244">
        <f>ROUND(E23*P23,2)</f>
        <v>0</v>
      </c>
      <c r="R23" s="246"/>
      <c r="S23" s="246" t="s">
        <v>117</v>
      </c>
      <c r="T23" s="247" t="s">
        <v>118</v>
      </c>
      <c r="U23" s="225">
        <v>0</v>
      </c>
      <c r="V23" s="225">
        <f>ROUND(E23*U23,2)</f>
        <v>0</v>
      </c>
      <c r="W23" s="225"/>
      <c r="X23" s="225" t="s">
        <v>124</v>
      </c>
      <c r="Y23" s="215"/>
      <c r="Z23" s="215"/>
      <c r="AA23" s="215"/>
      <c r="AB23" s="215"/>
      <c r="AC23" s="215"/>
      <c r="AD23" s="215"/>
      <c r="AE23" s="215"/>
      <c r="AF23" s="215"/>
      <c r="AG23" s="215" t="s">
        <v>125</v>
      </c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outlineLevel="1" x14ac:dyDescent="0.25">
      <c r="A24" s="241">
        <v>15</v>
      </c>
      <c r="B24" s="242" t="s">
        <v>150</v>
      </c>
      <c r="C24" s="251" t="s">
        <v>151</v>
      </c>
      <c r="D24" s="243" t="s">
        <v>123</v>
      </c>
      <c r="E24" s="244">
        <v>5</v>
      </c>
      <c r="F24" s="245"/>
      <c r="G24" s="246">
        <f>ROUND(E24*F24,2)</f>
        <v>0</v>
      </c>
      <c r="H24" s="245"/>
      <c r="I24" s="246">
        <f>ROUND(E24*H24,2)</f>
        <v>0</v>
      </c>
      <c r="J24" s="245"/>
      <c r="K24" s="246">
        <f>ROUND(E24*J24,2)</f>
        <v>0</v>
      </c>
      <c r="L24" s="246">
        <v>21</v>
      </c>
      <c r="M24" s="246">
        <f>G24*(1+L24/100)</f>
        <v>0</v>
      </c>
      <c r="N24" s="244">
        <v>1.4500000000000001E-2</v>
      </c>
      <c r="O24" s="244">
        <f>ROUND(E24*N24,2)</f>
        <v>7.0000000000000007E-2</v>
      </c>
      <c r="P24" s="244">
        <v>0</v>
      </c>
      <c r="Q24" s="244">
        <f>ROUND(E24*P24,2)</f>
        <v>0</v>
      </c>
      <c r="R24" s="246"/>
      <c r="S24" s="246" t="s">
        <v>117</v>
      </c>
      <c r="T24" s="247" t="s">
        <v>118</v>
      </c>
      <c r="U24" s="225">
        <v>0</v>
      </c>
      <c r="V24" s="225">
        <f>ROUND(E24*U24,2)</f>
        <v>0</v>
      </c>
      <c r="W24" s="225"/>
      <c r="X24" s="225" t="s">
        <v>124</v>
      </c>
      <c r="Y24" s="215"/>
      <c r="Z24" s="215"/>
      <c r="AA24" s="215"/>
      <c r="AB24" s="215"/>
      <c r="AC24" s="215"/>
      <c r="AD24" s="215"/>
      <c r="AE24" s="215"/>
      <c r="AF24" s="215"/>
      <c r="AG24" s="215" t="s">
        <v>125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1" x14ac:dyDescent="0.25">
      <c r="A25" s="241">
        <v>16</v>
      </c>
      <c r="B25" s="242" t="s">
        <v>152</v>
      </c>
      <c r="C25" s="251" t="s">
        <v>135</v>
      </c>
      <c r="D25" s="243" t="s">
        <v>136</v>
      </c>
      <c r="E25" s="244">
        <v>1</v>
      </c>
      <c r="F25" s="245"/>
      <c r="G25" s="246">
        <f>ROUND(E25*F25,2)</f>
        <v>0</v>
      </c>
      <c r="H25" s="245"/>
      <c r="I25" s="246">
        <f>ROUND(E25*H25,2)</f>
        <v>0</v>
      </c>
      <c r="J25" s="245"/>
      <c r="K25" s="246">
        <f>ROUND(E25*J25,2)</f>
        <v>0</v>
      </c>
      <c r="L25" s="246">
        <v>21</v>
      </c>
      <c r="M25" s="246">
        <f>G25*(1+L25/100)</f>
        <v>0</v>
      </c>
      <c r="N25" s="244">
        <v>1.55E-2</v>
      </c>
      <c r="O25" s="244">
        <f>ROUND(E25*N25,2)</f>
        <v>0.02</v>
      </c>
      <c r="P25" s="244">
        <v>0</v>
      </c>
      <c r="Q25" s="244">
        <f>ROUND(E25*P25,2)</f>
        <v>0</v>
      </c>
      <c r="R25" s="246"/>
      <c r="S25" s="246" t="s">
        <v>117</v>
      </c>
      <c r="T25" s="247" t="s">
        <v>118</v>
      </c>
      <c r="U25" s="225">
        <v>0</v>
      </c>
      <c r="V25" s="225">
        <f>ROUND(E25*U25,2)</f>
        <v>0</v>
      </c>
      <c r="W25" s="225"/>
      <c r="X25" s="225" t="s">
        <v>124</v>
      </c>
      <c r="Y25" s="215"/>
      <c r="Z25" s="215"/>
      <c r="AA25" s="215"/>
      <c r="AB25" s="215"/>
      <c r="AC25" s="215"/>
      <c r="AD25" s="215"/>
      <c r="AE25" s="215"/>
      <c r="AF25" s="215"/>
      <c r="AG25" s="215" t="s">
        <v>125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outlineLevel="1" x14ac:dyDescent="0.25">
      <c r="A26" s="241">
        <v>17</v>
      </c>
      <c r="B26" s="242" t="s">
        <v>153</v>
      </c>
      <c r="C26" s="251" t="s">
        <v>138</v>
      </c>
      <c r="D26" s="243" t="s">
        <v>136</v>
      </c>
      <c r="E26" s="244">
        <v>1</v>
      </c>
      <c r="F26" s="245"/>
      <c r="G26" s="246">
        <f>ROUND(E26*F26,2)</f>
        <v>0</v>
      </c>
      <c r="H26" s="245"/>
      <c r="I26" s="246">
        <f>ROUND(E26*H26,2)</f>
        <v>0</v>
      </c>
      <c r="J26" s="245"/>
      <c r="K26" s="246">
        <f>ROUND(E26*J26,2)</f>
        <v>0</v>
      </c>
      <c r="L26" s="246">
        <v>21</v>
      </c>
      <c r="M26" s="246">
        <f>G26*(1+L26/100)</f>
        <v>0</v>
      </c>
      <c r="N26" s="244">
        <v>1.55E-2</v>
      </c>
      <c r="O26" s="244">
        <f>ROUND(E26*N26,2)</f>
        <v>0.02</v>
      </c>
      <c r="P26" s="244">
        <v>0</v>
      </c>
      <c r="Q26" s="244">
        <f>ROUND(E26*P26,2)</f>
        <v>0</v>
      </c>
      <c r="R26" s="246"/>
      <c r="S26" s="246" t="s">
        <v>117</v>
      </c>
      <c r="T26" s="247" t="s">
        <v>118</v>
      </c>
      <c r="U26" s="225">
        <v>0</v>
      </c>
      <c r="V26" s="225">
        <f>ROUND(E26*U26,2)</f>
        <v>0</v>
      </c>
      <c r="W26" s="225"/>
      <c r="X26" s="225" t="s">
        <v>124</v>
      </c>
      <c r="Y26" s="215"/>
      <c r="Z26" s="215"/>
      <c r="AA26" s="215"/>
      <c r="AB26" s="215"/>
      <c r="AC26" s="215"/>
      <c r="AD26" s="215"/>
      <c r="AE26" s="215"/>
      <c r="AF26" s="215"/>
      <c r="AG26" s="215" t="s">
        <v>125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1" x14ac:dyDescent="0.25">
      <c r="A27" s="241">
        <v>18</v>
      </c>
      <c r="B27" s="242" t="s">
        <v>154</v>
      </c>
      <c r="C27" s="251" t="s">
        <v>140</v>
      </c>
      <c r="D27" s="243" t="s">
        <v>136</v>
      </c>
      <c r="E27" s="244">
        <v>1</v>
      </c>
      <c r="F27" s="245"/>
      <c r="G27" s="246">
        <f>ROUND(E27*F27,2)</f>
        <v>0</v>
      </c>
      <c r="H27" s="245"/>
      <c r="I27" s="246">
        <f>ROUND(E27*H27,2)</f>
        <v>0</v>
      </c>
      <c r="J27" s="245"/>
      <c r="K27" s="246">
        <f>ROUND(E27*J27,2)</f>
        <v>0</v>
      </c>
      <c r="L27" s="246">
        <v>21</v>
      </c>
      <c r="M27" s="246">
        <f>G27*(1+L27/100)</f>
        <v>0</v>
      </c>
      <c r="N27" s="244">
        <v>4.7000000000000002E-3</v>
      </c>
      <c r="O27" s="244">
        <f>ROUND(E27*N27,2)</f>
        <v>0</v>
      </c>
      <c r="P27" s="244">
        <v>0</v>
      </c>
      <c r="Q27" s="244">
        <f>ROUND(E27*P27,2)</f>
        <v>0</v>
      </c>
      <c r="R27" s="246"/>
      <c r="S27" s="246" t="s">
        <v>117</v>
      </c>
      <c r="T27" s="247" t="s">
        <v>118</v>
      </c>
      <c r="U27" s="225">
        <v>0</v>
      </c>
      <c r="V27" s="225">
        <f>ROUND(E27*U27,2)</f>
        <v>0</v>
      </c>
      <c r="W27" s="225"/>
      <c r="X27" s="225" t="s">
        <v>124</v>
      </c>
      <c r="Y27" s="215"/>
      <c r="Z27" s="215"/>
      <c r="AA27" s="215"/>
      <c r="AB27" s="215"/>
      <c r="AC27" s="215"/>
      <c r="AD27" s="215"/>
      <c r="AE27" s="215"/>
      <c r="AF27" s="215"/>
      <c r="AG27" s="215" t="s">
        <v>125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ht="13" x14ac:dyDescent="0.25">
      <c r="A28" s="227" t="s">
        <v>112</v>
      </c>
      <c r="B28" s="228" t="s">
        <v>70</v>
      </c>
      <c r="C28" s="250" t="s">
        <v>71</v>
      </c>
      <c r="D28" s="229"/>
      <c r="E28" s="230"/>
      <c r="F28" s="231"/>
      <c r="G28" s="231">
        <f>SUMIF(AG29:AG37,"&lt;&gt;NOR",G29:G37)</f>
        <v>0</v>
      </c>
      <c r="H28" s="231"/>
      <c r="I28" s="231">
        <f>SUM(I29:I37)</f>
        <v>0</v>
      </c>
      <c r="J28" s="231"/>
      <c r="K28" s="231">
        <f>SUM(K29:K37)</f>
        <v>0</v>
      </c>
      <c r="L28" s="231"/>
      <c r="M28" s="231">
        <f>SUM(M29:M37)</f>
        <v>0</v>
      </c>
      <c r="N28" s="230"/>
      <c r="O28" s="230">
        <f>SUM(O29:O37)</f>
        <v>0.53</v>
      </c>
      <c r="P28" s="230"/>
      <c r="Q28" s="230">
        <f>SUM(Q29:Q37)</f>
        <v>0</v>
      </c>
      <c r="R28" s="231"/>
      <c r="S28" s="231"/>
      <c r="T28" s="232"/>
      <c r="U28" s="226"/>
      <c r="V28" s="226">
        <f>SUM(V29:V37)</f>
        <v>0</v>
      </c>
      <c r="W28" s="226"/>
      <c r="X28" s="226"/>
      <c r="AG28" t="s">
        <v>113</v>
      </c>
    </row>
    <row r="29" spans="1:60" outlineLevel="1" x14ac:dyDescent="0.25">
      <c r="A29" s="241">
        <v>19</v>
      </c>
      <c r="B29" s="242" t="s">
        <v>155</v>
      </c>
      <c r="C29" s="251" t="s">
        <v>156</v>
      </c>
      <c r="D29" s="243" t="s">
        <v>116</v>
      </c>
      <c r="E29" s="244">
        <v>1</v>
      </c>
      <c r="F29" s="245"/>
      <c r="G29" s="246">
        <f>ROUND(E29*F29,2)</f>
        <v>0</v>
      </c>
      <c r="H29" s="245"/>
      <c r="I29" s="246">
        <f>ROUND(E29*H29,2)</f>
        <v>0</v>
      </c>
      <c r="J29" s="245"/>
      <c r="K29" s="246">
        <f>ROUND(E29*J29,2)</f>
        <v>0</v>
      </c>
      <c r="L29" s="246">
        <v>21</v>
      </c>
      <c r="M29" s="246">
        <f>G29*(1+L29/100)</f>
        <v>0</v>
      </c>
      <c r="N29" s="244">
        <v>2.4E-2</v>
      </c>
      <c r="O29" s="244">
        <f>ROUND(E29*N29,2)</f>
        <v>0.02</v>
      </c>
      <c r="P29" s="244">
        <v>0</v>
      </c>
      <c r="Q29" s="244">
        <f>ROUND(E29*P29,2)</f>
        <v>0</v>
      </c>
      <c r="R29" s="246"/>
      <c r="S29" s="246" t="s">
        <v>117</v>
      </c>
      <c r="T29" s="247" t="s">
        <v>118</v>
      </c>
      <c r="U29" s="225">
        <v>0</v>
      </c>
      <c r="V29" s="225">
        <f>ROUND(E29*U29,2)</f>
        <v>0</v>
      </c>
      <c r="W29" s="225"/>
      <c r="X29" s="225" t="s">
        <v>119</v>
      </c>
      <c r="Y29" s="215"/>
      <c r="Z29" s="215"/>
      <c r="AA29" s="215"/>
      <c r="AB29" s="215"/>
      <c r="AC29" s="215"/>
      <c r="AD29" s="215"/>
      <c r="AE29" s="215"/>
      <c r="AF29" s="215"/>
      <c r="AG29" s="215" t="s">
        <v>120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5">
      <c r="A30" s="241">
        <v>20</v>
      </c>
      <c r="B30" s="242" t="s">
        <v>157</v>
      </c>
      <c r="C30" s="251" t="s">
        <v>144</v>
      </c>
      <c r="D30" s="243" t="s">
        <v>123</v>
      </c>
      <c r="E30" s="244">
        <v>15</v>
      </c>
      <c r="F30" s="245"/>
      <c r="G30" s="246">
        <f>ROUND(E30*F30,2)</f>
        <v>0</v>
      </c>
      <c r="H30" s="245"/>
      <c r="I30" s="246">
        <f>ROUND(E30*H30,2)</f>
        <v>0</v>
      </c>
      <c r="J30" s="245"/>
      <c r="K30" s="246">
        <f>ROUND(E30*J30,2)</f>
        <v>0</v>
      </c>
      <c r="L30" s="246">
        <v>21</v>
      </c>
      <c r="M30" s="246">
        <f>G30*(1+L30/100)</f>
        <v>0</v>
      </c>
      <c r="N30" s="244">
        <v>1.4E-3</v>
      </c>
      <c r="O30" s="244">
        <f>ROUND(E30*N30,2)</f>
        <v>0.02</v>
      </c>
      <c r="P30" s="244">
        <v>0</v>
      </c>
      <c r="Q30" s="244">
        <f>ROUND(E30*P30,2)</f>
        <v>0</v>
      </c>
      <c r="R30" s="246"/>
      <c r="S30" s="246" t="s">
        <v>117</v>
      </c>
      <c r="T30" s="247" t="s">
        <v>118</v>
      </c>
      <c r="U30" s="225">
        <v>0</v>
      </c>
      <c r="V30" s="225">
        <f>ROUND(E30*U30,2)</f>
        <v>0</v>
      </c>
      <c r="W30" s="225"/>
      <c r="X30" s="225" t="s">
        <v>124</v>
      </c>
      <c r="Y30" s="215"/>
      <c r="Z30" s="215"/>
      <c r="AA30" s="215"/>
      <c r="AB30" s="215"/>
      <c r="AC30" s="215"/>
      <c r="AD30" s="215"/>
      <c r="AE30" s="215"/>
      <c r="AF30" s="215"/>
      <c r="AG30" s="215" t="s">
        <v>125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1" x14ac:dyDescent="0.25">
      <c r="A31" s="241">
        <v>21</v>
      </c>
      <c r="B31" s="242" t="s">
        <v>158</v>
      </c>
      <c r="C31" s="251" t="s">
        <v>146</v>
      </c>
      <c r="D31" s="243" t="s">
        <v>123</v>
      </c>
      <c r="E31" s="244">
        <v>15</v>
      </c>
      <c r="F31" s="245"/>
      <c r="G31" s="246">
        <f>ROUND(E31*F31,2)</f>
        <v>0</v>
      </c>
      <c r="H31" s="245"/>
      <c r="I31" s="246">
        <f>ROUND(E31*H31,2)</f>
        <v>0</v>
      </c>
      <c r="J31" s="245"/>
      <c r="K31" s="246">
        <f>ROUND(E31*J31,2)</f>
        <v>0</v>
      </c>
      <c r="L31" s="246">
        <v>21</v>
      </c>
      <c r="M31" s="246">
        <f>G31*(1+L31/100)</f>
        <v>0</v>
      </c>
      <c r="N31" s="244">
        <v>7.0099999999999997E-3</v>
      </c>
      <c r="O31" s="244">
        <f>ROUND(E31*N31,2)</f>
        <v>0.11</v>
      </c>
      <c r="P31" s="244">
        <v>0</v>
      </c>
      <c r="Q31" s="244">
        <f>ROUND(E31*P31,2)</f>
        <v>0</v>
      </c>
      <c r="R31" s="246"/>
      <c r="S31" s="246" t="s">
        <v>117</v>
      </c>
      <c r="T31" s="247" t="s">
        <v>118</v>
      </c>
      <c r="U31" s="225">
        <v>0</v>
      </c>
      <c r="V31" s="225">
        <f>ROUND(E31*U31,2)</f>
        <v>0</v>
      </c>
      <c r="W31" s="225"/>
      <c r="X31" s="225" t="s">
        <v>124</v>
      </c>
      <c r="Y31" s="215"/>
      <c r="Z31" s="215"/>
      <c r="AA31" s="215"/>
      <c r="AB31" s="215"/>
      <c r="AC31" s="215"/>
      <c r="AD31" s="215"/>
      <c r="AE31" s="215"/>
      <c r="AF31" s="215"/>
      <c r="AG31" s="215" t="s">
        <v>125</v>
      </c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outlineLevel="1" x14ac:dyDescent="0.25">
      <c r="A32" s="241">
        <v>22</v>
      </c>
      <c r="B32" s="242" t="s">
        <v>159</v>
      </c>
      <c r="C32" s="251" t="s">
        <v>160</v>
      </c>
      <c r="D32" s="243" t="s">
        <v>123</v>
      </c>
      <c r="E32" s="244">
        <v>15</v>
      </c>
      <c r="F32" s="245"/>
      <c r="G32" s="246">
        <f>ROUND(E32*F32,2)</f>
        <v>0</v>
      </c>
      <c r="H32" s="245"/>
      <c r="I32" s="246">
        <f>ROUND(E32*H32,2)</f>
        <v>0</v>
      </c>
      <c r="J32" s="245"/>
      <c r="K32" s="246">
        <f>ROUND(E32*J32,2)</f>
        <v>0</v>
      </c>
      <c r="L32" s="246">
        <v>21</v>
      </c>
      <c r="M32" s="246">
        <f>G32*(1+L32/100)</f>
        <v>0</v>
      </c>
      <c r="N32" s="244">
        <v>3.2000000000000003E-4</v>
      </c>
      <c r="O32" s="244">
        <f>ROUND(E32*N32,2)</f>
        <v>0</v>
      </c>
      <c r="P32" s="244">
        <v>0</v>
      </c>
      <c r="Q32" s="244">
        <f>ROUND(E32*P32,2)</f>
        <v>0</v>
      </c>
      <c r="R32" s="246"/>
      <c r="S32" s="246" t="s">
        <v>117</v>
      </c>
      <c r="T32" s="247" t="s">
        <v>118</v>
      </c>
      <c r="U32" s="225">
        <v>0</v>
      </c>
      <c r="V32" s="225">
        <f>ROUND(E32*U32,2)</f>
        <v>0</v>
      </c>
      <c r="W32" s="225"/>
      <c r="X32" s="225" t="s">
        <v>119</v>
      </c>
      <c r="Y32" s="215"/>
      <c r="Z32" s="215"/>
      <c r="AA32" s="215"/>
      <c r="AB32" s="215"/>
      <c r="AC32" s="215"/>
      <c r="AD32" s="215"/>
      <c r="AE32" s="215"/>
      <c r="AF32" s="215"/>
      <c r="AG32" s="215" t="s">
        <v>120</v>
      </c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outlineLevel="1" x14ac:dyDescent="0.25">
      <c r="A33" s="241">
        <v>23</v>
      </c>
      <c r="B33" s="242" t="s">
        <v>161</v>
      </c>
      <c r="C33" s="251" t="s">
        <v>162</v>
      </c>
      <c r="D33" s="243" t="s">
        <v>123</v>
      </c>
      <c r="E33" s="244">
        <v>15</v>
      </c>
      <c r="F33" s="245"/>
      <c r="G33" s="246">
        <f>ROUND(E33*F33,2)</f>
        <v>0</v>
      </c>
      <c r="H33" s="245"/>
      <c r="I33" s="246">
        <f>ROUND(E33*H33,2)</f>
        <v>0</v>
      </c>
      <c r="J33" s="245"/>
      <c r="K33" s="246">
        <f>ROUND(E33*J33,2)</f>
        <v>0</v>
      </c>
      <c r="L33" s="246">
        <v>21</v>
      </c>
      <c r="M33" s="246">
        <f>G33*(1+L33/100)</f>
        <v>0</v>
      </c>
      <c r="N33" s="244">
        <v>1.7999999999999999E-2</v>
      </c>
      <c r="O33" s="244">
        <f>ROUND(E33*N33,2)</f>
        <v>0.27</v>
      </c>
      <c r="P33" s="244">
        <v>0</v>
      </c>
      <c r="Q33" s="244">
        <f>ROUND(E33*P33,2)</f>
        <v>0</v>
      </c>
      <c r="R33" s="246"/>
      <c r="S33" s="246" t="s">
        <v>117</v>
      </c>
      <c r="T33" s="247" t="s">
        <v>118</v>
      </c>
      <c r="U33" s="225">
        <v>0</v>
      </c>
      <c r="V33" s="225">
        <f>ROUND(E33*U33,2)</f>
        <v>0</v>
      </c>
      <c r="W33" s="225"/>
      <c r="X33" s="225" t="s">
        <v>124</v>
      </c>
      <c r="Y33" s="215"/>
      <c r="Z33" s="215"/>
      <c r="AA33" s="215"/>
      <c r="AB33" s="215"/>
      <c r="AC33" s="215"/>
      <c r="AD33" s="215"/>
      <c r="AE33" s="215"/>
      <c r="AF33" s="215"/>
      <c r="AG33" s="215" t="s">
        <v>125</v>
      </c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outlineLevel="1" x14ac:dyDescent="0.25">
      <c r="A34" s="241">
        <v>24</v>
      </c>
      <c r="B34" s="242" t="s">
        <v>163</v>
      </c>
      <c r="C34" s="251" t="s">
        <v>164</v>
      </c>
      <c r="D34" s="243" t="s">
        <v>123</v>
      </c>
      <c r="E34" s="244">
        <v>5</v>
      </c>
      <c r="F34" s="245"/>
      <c r="G34" s="246">
        <f>ROUND(E34*F34,2)</f>
        <v>0</v>
      </c>
      <c r="H34" s="245"/>
      <c r="I34" s="246">
        <f>ROUND(E34*H34,2)</f>
        <v>0</v>
      </c>
      <c r="J34" s="245"/>
      <c r="K34" s="246">
        <f>ROUND(E34*J34,2)</f>
        <v>0</v>
      </c>
      <c r="L34" s="246">
        <v>21</v>
      </c>
      <c r="M34" s="246">
        <f>G34*(1+L34/100)</f>
        <v>0</v>
      </c>
      <c r="N34" s="244">
        <v>1.4500000000000001E-2</v>
      </c>
      <c r="O34" s="244">
        <f>ROUND(E34*N34,2)</f>
        <v>7.0000000000000007E-2</v>
      </c>
      <c r="P34" s="244">
        <v>0</v>
      </c>
      <c r="Q34" s="244">
        <f>ROUND(E34*P34,2)</f>
        <v>0</v>
      </c>
      <c r="R34" s="246"/>
      <c r="S34" s="246" t="s">
        <v>117</v>
      </c>
      <c r="T34" s="247" t="s">
        <v>118</v>
      </c>
      <c r="U34" s="225">
        <v>0</v>
      </c>
      <c r="V34" s="225">
        <f>ROUND(E34*U34,2)</f>
        <v>0</v>
      </c>
      <c r="W34" s="225"/>
      <c r="X34" s="225" t="s">
        <v>124</v>
      </c>
      <c r="Y34" s="215"/>
      <c r="Z34" s="215"/>
      <c r="AA34" s="215"/>
      <c r="AB34" s="215"/>
      <c r="AC34" s="215"/>
      <c r="AD34" s="215"/>
      <c r="AE34" s="215"/>
      <c r="AF34" s="215"/>
      <c r="AG34" s="215" t="s">
        <v>125</v>
      </c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outlineLevel="1" x14ac:dyDescent="0.25">
      <c r="A35" s="241">
        <v>25</v>
      </c>
      <c r="B35" s="242" t="s">
        <v>165</v>
      </c>
      <c r="C35" s="251" t="s">
        <v>135</v>
      </c>
      <c r="D35" s="243" t="s">
        <v>136</v>
      </c>
      <c r="E35" s="244">
        <v>1</v>
      </c>
      <c r="F35" s="245"/>
      <c r="G35" s="246">
        <f>ROUND(E35*F35,2)</f>
        <v>0</v>
      </c>
      <c r="H35" s="245"/>
      <c r="I35" s="246">
        <f>ROUND(E35*H35,2)</f>
        <v>0</v>
      </c>
      <c r="J35" s="245"/>
      <c r="K35" s="246">
        <f>ROUND(E35*J35,2)</f>
        <v>0</v>
      </c>
      <c r="L35" s="246">
        <v>21</v>
      </c>
      <c r="M35" s="246">
        <f>G35*(1+L35/100)</f>
        <v>0</v>
      </c>
      <c r="N35" s="244">
        <v>1.55E-2</v>
      </c>
      <c r="O35" s="244">
        <f>ROUND(E35*N35,2)</f>
        <v>0.02</v>
      </c>
      <c r="P35" s="244">
        <v>0</v>
      </c>
      <c r="Q35" s="244">
        <f>ROUND(E35*P35,2)</f>
        <v>0</v>
      </c>
      <c r="R35" s="246"/>
      <c r="S35" s="246" t="s">
        <v>117</v>
      </c>
      <c r="T35" s="247" t="s">
        <v>118</v>
      </c>
      <c r="U35" s="225">
        <v>0</v>
      </c>
      <c r="V35" s="225">
        <f>ROUND(E35*U35,2)</f>
        <v>0</v>
      </c>
      <c r="W35" s="225"/>
      <c r="X35" s="225" t="s">
        <v>124</v>
      </c>
      <c r="Y35" s="215"/>
      <c r="Z35" s="215"/>
      <c r="AA35" s="215"/>
      <c r="AB35" s="215"/>
      <c r="AC35" s="215"/>
      <c r="AD35" s="215"/>
      <c r="AE35" s="215"/>
      <c r="AF35" s="215"/>
      <c r="AG35" s="215" t="s">
        <v>125</v>
      </c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 x14ac:dyDescent="0.25">
      <c r="A36" s="241">
        <v>26</v>
      </c>
      <c r="B36" s="242" t="s">
        <v>166</v>
      </c>
      <c r="C36" s="251" t="s">
        <v>138</v>
      </c>
      <c r="D36" s="243" t="s">
        <v>136</v>
      </c>
      <c r="E36" s="244">
        <v>1</v>
      </c>
      <c r="F36" s="245"/>
      <c r="G36" s="246">
        <f>ROUND(E36*F36,2)</f>
        <v>0</v>
      </c>
      <c r="H36" s="245"/>
      <c r="I36" s="246">
        <f>ROUND(E36*H36,2)</f>
        <v>0</v>
      </c>
      <c r="J36" s="245"/>
      <c r="K36" s="246">
        <f>ROUND(E36*J36,2)</f>
        <v>0</v>
      </c>
      <c r="L36" s="246">
        <v>21</v>
      </c>
      <c r="M36" s="246">
        <f>G36*(1+L36/100)</f>
        <v>0</v>
      </c>
      <c r="N36" s="244">
        <v>1.55E-2</v>
      </c>
      <c r="O36" s="244">
        <f>ROUND(E36*N36,2)</f>
        <v>0.02</v>
      </c>
      <c r="P36" s="244">
        <v>0</v>
      </c>
      <c r="Q36" s="244">
        <f>ROUND(E36*P36,2)</f>
        <v>0</v>
      </c>
      <c r="R36" s="246"/>
      <c r="S36" s="246" t="s">
        <v>117</v>
      </c>
      <c r="T36" s="247" t="s">
        <v>118</v>
      </c>
      <c r="U36" s="225">
        <v>0</v>
      </c>
      <c r="V36" s="225">
        <f>ROUND(E36*U36,2)</f>
        <v>0</v>
      </c>
      <c r="W36" s="225"/>
      <c r="X36" s="225" t="s">
        <v>124</v>
      </c>
      <c r="Y36" s="215"/>
      <c r="Z36" s="215"/>
      <c r="AA36" s="215"/>
      <c r="AB36" s="215"/>
      <c r="AC36" s="215"/>
      <c r="AD36" s="215"/>
      <c r="AE36" s="215"/>
      <c r="AF36" s="215"/>
      <c r="AG36" s="215" t="s">
        <v>125</v>
      </c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outlineLevel="1" x14ac:dyDescent="0.25">
      <c r="A37" s="241">
        <v>27</v>
      </c>
      <c r="B37" s="242" t="s">
        <v>167</v>
      </c>
      <c r="C37" s="251" t="s">
        <v>140</v>
      </c>
      <c r="D37" s="243" t="s">
        <v>136</v>
      </c>
      <c r="E37" s="244">
        <v>1</v>
      </c>
      <c r="F37" s="245"/>
      <c r="G37" s="246">
        <f>ROUND(E37*F37,2)</f>
        <v>0</v>
      </c>
      <c r="H37" s="245"/>
      <c r="I37" s="246">
        <f>ROUND(E37*H37,2)</f>
        <v>0</v>
      </c>
      <c r="J37" s="245"/>
      <c r="K37" s="246">
        <f>ROUND(E37*J37,2)</f>
        <v>0</v>
      </c>
      <c r="L37" s="246">
        <v>21</v>
      </c>
      <c r="M37" s="246">
        <f>G37*(1+L37/100)</f>
        <v>0</v>
      </c>
      <c r="N37" s="244">
        <v>4.7000000000000002E-3</v>
      </c>
      <c r="O37" s="244">
        <f>ROUND(E37*N37,2)</f>
        <v>0</v>
      </c>
      <c r="P37" s="244">
        <v>0</v>
      </c>
      <c r="Q37" s="244">
        <f>ROUND(E37*P37,2)</f>
        <v>0</v>
      </c>
      <c r="R37" s="246"/>
      <c r="S37" s="246" t="s">
        <v>117</v>
      </c>
      <c r="T37" s="247" t="s">
        <v>118</v>
      </c>
      <c r="U37" s="225">
        <v>0</v>
      </c>
      <c r="V37" s="225">
        <f>ROUND(E37*U37,2)</f>
        <v>0</v>
      </c>
      <c r="W37" s="225"/>
      <c r="X37" s="225" t="s">
        <v>124</v>
      </c>
      <c r="Y37" s="215"/>
      <c r="Z37" s="215"/>
      <c r="AA37" s="215"/>
      <c r="AB37" s="215"/>
      <c r="AC37" s="215"/>
      <c r="AD37" s="215"/>
      <c r="AE37" s="215"/>
      <c r="AF37" s="215"/>
      <c r="AG37" s="215" t="s">
        <v>125</v>
      </c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ht="13" x14ac:dyDescent="0.25">
      <c r="A38" s="227" t="s">
        <v>112</v>
      </c>
      <c r="B38" s="228" t="s">
        <v>72</v>
      </c>
      <c r="C38" s="250" t="s">
        <v>73</v>
      </c>
      <c r="D38" s="229"/>
      <c r="E38" s="230"/>
      <c r="F38" s="231"/>
      <c r="G38" s="231">
        <f>SUMIF(AG39:AG51,"&lt;&gt;NOR",G39:G51)</f>
        <v>0</v>
      </c>
      <c r="H38" s="231"/>
      <c r="I38" s="231">
        <f>SUM(I39:I51)</f>
        <v>0</v>
      </c>
      <c r="J38" s="231"/>
      <c r="K38" s="231">
        <f>SUM(K39:K51)</f>
        <v>0</v>
      </c>
      <c r="L38" s="231"/>
      <c r="M38" s="231">
        <f>SUM(M39:M51)</f>
        <v>0</v>
      </c>
      <c r="N38" s="230"/>
      <c r="O38" s="230">
        <f>SUM(O39:O51)</f>
        <v>2.5499999999999998</v>
      </c>
      <c r="P38" s="230"/>
      <c r="Q38" s="230">
        <f>SUM(Q39:Q51)</f>
        <v>0</v>
      </c>
      <c r="R38" s="231"/>
      <c r="S38" s="231"/>
      <c r="T38" s="232"/>
      <c r="U38" s="226"/>
      <c r="V38" s="226">
        <f>SUM(V39:V51)</f>
        <v>0</v>
      </c>
      <c r="W38" s="226"/>
      <c r="X38" s="226"/>
      <c r="AG38" t="s">
        <v>113</v>
      </c>
    </row>
    <row r="39" spans="1:60" outlineLevel="1" x14ac:dyDescent="0.25">
      <c r="A39" s="241">
        <v>28</v>
      </c>
      <c r="B39" s="242" t="s">
        <v>168</v>
      </c>
      <c r="C39" s="251" t="s">
        <v>169</v>
      </c>
      <c r="D39" s="243" t="s">
        <v>116</v>
      </c>
      <c r="E39" s="244">
        <v>3</v>
      </c>
      <c r="F39" s="245"/>
      <c r="G39" s="246">
        <f>ROUND(E39*F39,2)</f>
        <v>0</v>
      </c>
      <c r="H39" s="245"/>
      <c r="I39" s="246">
        <f>ROUND(E39*H39,2)</f>
        <v>0</v>
      </c>
      <c r="J39" s="245"/>
      <c r="K39" s="246">
        <f>ROUND(E39*J39,2)</f>
        <v>0</v>
      </c>
      <c r="L39" s="246">
        <v>21</v>
      </c>
      <c r="M39" s="246">
        <f>G39*(1+L39/100)</f>
        <v>0</v>
      </c>
      <c r="N39" s="244">
        <v>1.4E-3</v>
      </c>
      <c r="O39" s="244">
        <f>ROUND(E39*N39,2)</f>
        <v>0</v>
      </c>
      <c r="P39" s="244">
        <v>0</v>
      </c>
      <c r="Q39" s="244">
        <f>ROUND(E39*P39,2)</f>
        <v>0</v>
      </c>
      <c r="R39" s="246"/>
      <c r="S39" s="246" t="s">
        <v>117</v>
      </c>
      <c r="T39" s="247" t="s">
        <v>118</v>
      </c>
      <c r="U39" s="225">
        <v>0</v>
      </c>
      <c r="V39" s="225">
        <f>ROUND(E39*U39,2)</f>
        <v>0</v>
      </c>
      <c r="W39" s="225"/>
      <c r="X39" s="225" t="s">
        <v>119</v>
      </c>
      <c r="Y39" s="215"/>
      <c r="Z39" s="215"/>
      <c r="AA39" s="215"/>
      <c r="AB39" s="215"/>
      <c r="AC39" s="215"/>
      <c r="AD39" s="215"/>
      <c r="AE39" s="215"/>
      <c r="AF39" s="215"/>
      <c r="AG39" s="215" t="s">
        <v>120</v>
      </c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1" x14ac:dyDescent="0.25">
      <c r="A40" s="241">
        <v>29</v>
      </c>
      <c r="B40" s="242" t="s">
        <v>170</v>
      </c>
      <c r="C40" s="251" t="s">
        <v>146</v>
      </c>
      <c r="D40" s="243" t="s">
        <v>123</v>
      </c>
      <c r="E40" s="244">
        <v>45</v>
      </c>
      <c r="F40" s="245"/>
      <c r="G40" s="246">
        <f>ROUND(E40*F40,2)</f>
        <v>0</v>
      </c>
      <c r="H40" s="245"/>
      <c r="I40" s="246">
        <f>ROUND(E40*H40,2)</f>
        <v>0</v>
      </c>
      <c r="J40" s="245"/>
      <c r="K40" s="246">
        <f>ROUND(E40*J40,2)</f>
        <v>0</v>
      </c>
      <c r="L40" s="246">
        <v>21</v>
      </c>
      <c r="M40" s="246">
        <f>G40*(1+L40/100)</f>
        <v>0</v>
      </c>
      <c r="N40" s="244">
        <v>7.0099999999999997E-3</v>
      </c>
      <c r="O40" s="244">
        <f>ROUND(E40*N40,2)</f>
        <v>0.32</v>
      </c>
      <c r="P40" s="244">
        <v>0</v>
      </c>
      <c r="Q40" s="244">
        <f>ROUND(E40*P40,2)</f>
        <v>0</v>
      </c>
      <c r="R40" s="246"/>
      <c r="S40" s="246" t="s">
        <v>117</v>
      </c>
      <c r="T40" s="247" t="s">
        <v>118</v>
      </c>
      <c r="U40" s="225">
        <v>0</v>
      </c>
      <c r="V40" s="225">
        <f>ROUND(E40*U40,2)</f>
        <v>0</v>
      </c>
      <c r="W40" s="225"/>
      <c r="X40" s="225" t="s">
        <v>124</v>
      </c>
      <c r="Y40" s="215"/>
      <c r="Z40" s="215"/>
      <c r="AA40" s="215"/>
      <c r="AB40" s="215"/>
      <c r="AC40" s="215"/>
      <c r="AD40" s="215"/>
      <c r="AE40" s="215"/>
      <c r="AF40" s="215"/>
      <c r="AG40" s="215" t="s">
        <v>125</v>
      </c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outlineLevel="1" x14ac:dyDescent="0.25">
      <c r="A41" s="241">
        <v>30</v>
      </c>
      <c r="B41" s="242" t="s">
        <v>171</v>
      </c>
      <c r="C41" s="251" t="s">
        <v>172</v>
      </c>
      <c r="D41" s="243" t="s">
        <v>123</v>
      </c>
      <c r="E41" s="244">
        <v>45</v>
      </c>
      <c r="F41" s="245"/>
      <c r="G41" s="246">
        <f>ROUND(E41*F41,2)</f>
        <v>0</v>
      </c>
      <c r="H41" s="245"/>
      <c r="I41" s="246">
        <f>ROUND(E41*H41,2)</f>
        <v>0</v>
      </c>
      <c r="J41" s="245"/>
      <c r="K41" s="246">
        <f>ROUND(E41*J41,2)</f>
        <v>0</v>
      </c>
      <c r="L41" s="246">
        <v>21</v>
      </c>
      <c r="M41" s="246">
        <f>G41*(1+L41/100)</f>
        <v>0</v>
      </c>
      <c r="N41" s="244">
        <v>3.2000000000000003E-4</v>
      </c>
      <c r="O41" s="244">
        <f>ROUND(E41*N41,2)</f>
        <v>0.01</v>
      </c>
      <c r="P41" s="244">
        <v>0</v>
      </c>
      <c r="Q41" s="244">
        <f>ROUND(E41*P41,2)</f>
        <v>0</v>
      </c>
      <c r="R41" s="246"/>
      <c r="S41" s="246" t="s">
        <v>117</v>
      </c>
      <c r="T41" s="247" t="s">
        <v>118</v>
      </c>
      <c r="U41" s="225">
        <v>0</v>
      </c>
      <c r="V41" s="225">
        <f>ROUND(E41*U41,2)</f>
        <v>0</v>
      </c>
      <c r="W41" s="225"/>
      <c r="X41" s="225" t="s">
        <v>119</v>
      </c>
      <c r="Y41" s="215"/>
      <c r="Z41" s="215"/>
      <c r="AA41" s="215"/>
      <c r="AB41" s="215"/>
      <c r="AC41" s="215"/>
      <c r="AD41" s="215"/>
      <c r="AE41" s="215"/>
      <c r="AF41" s="215"/>
      <c r="AG41" s="215" t="s">
        <v>120</v>
      </c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outlineLevel="1" x14ac:dyDescent="0.25">
      <c r="A42" s="241">
        <v>31</v>
      </c>
      <c r="B42" s="242" t="s">
        <v>173</v>
      </c>
      <c r="C42" s="251" t="s">
        <v>174</v>
      </c>
      <c r="D42" s="243" t="s">
        <v>123</v>
      </c>
      <c r="E42" s="244">
        <v>45</v>
      </c>
      <c r="F42" s="245"/>
      <c r="G42" s="246">
        <f>ROUND(E42*F42,2)</f>
        <v>0</v>
      </c>
      <c r="H42" s="245"/>
      <c r="I42" s="246">
        <f>ROUND(E42*H42,2)</f>
        <v>0</v>
      </c>
      <c r="J42" s="245"/>
      <c r="K42" s="246">
        <f>ROUND(E42*J42,2)</f>
        <v>0</v>
      </c>
      <c r="L42" s="246">
        <v>21</v>
      </c>
      <c r="M42" s="246">
        <f>G42*(1+L42/100)</f>
        <v>0</v>
      </c>
      <c r="N42" s="244">
        <v>1.7999999999999999E-2</v>
      </c>
      <c r="O42" s="244">
        <f>ROUND(E42*N42,2)</f>
        <v>0.81</v>
      </c>
      <c r="P42" s="244">
        <v>0</v>
      </c>
      <c r="Q42" s="244">
        <f>ROUND(E42*P42,2)</f>
        <v>0</v>
      </c>
      <c r="R42" s="246"/>
      <c r="S42" s="246" t="s">
        <v>117</v>
      </c>
      <c r="T42" s="247" t="s">
        <v>118</v>
      </c>
      <c r="U42" s="225">
        <v>0</v>
      </c>
      <c r="V42" s="225">
        <f>ROUND(E42*U42,2)</f>
        <v>0</v>
      </c>
      <c r="W42" s="225"/>
      <c r="X42" s="225" t="s">
        <v>124</v>
      </c>
      <c r="Y42" s="215"/>
      <c r="Z42" s="215"/>
      <c r="AA42" s="215"/>
      <c r="AB42" s="215"/>
      <c r="AC42" s="215"/>
      <c r="AD42" s="215"/>
      <c r="AE42" s="215"/>
      <c r="AF42" s="215"/>
      <c r="AG42" s="215" t="s">
        <v>125</v>
      </c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 x14ac:dyDescent="0.25">
      <c r="A43" s="241">
        <v>32</v>
      </c>
      <c r="B43" s="242" t="s">
        <v>175</v>
      </c>
      <c r="C43" s="251" t="s">
        <v>176</v>
      </c>
      <c r="D43" s="243" t="s">
        <v>123</v>
      </c>
      <c r="E43" s="244">
        <v>45</v>
      </c>
      <c r="F43" s="245"/>
      <c r="G43" s="246">
        <f>ROUND(E43*F43,2)</f>
        <v>0</v>
      </c>
      <c r="H43" s="245"/>
      <c r="I43" s="246">
        <f>ROUND(E43*H43,2)</f>
        <v>0</v>
      </c>
      <c r="J43" s="245"/>
      <c r="K43" s="246">
        <f>ROUND(E43*J43,2)</f>
        <v>0</v>
      </c>
      <c r="L43" s="246">
        <v>21</v>
      </c>
      <c r="M43" s="246">
        <f>G43*(1+L43/100)</f>
        <v>0</v>
      </c>
      <c r="N43" s="244">
        <v>1.4500000000000001E-2</v>
      </c>
      <c r="O43" s="244">
        <f>ROUND(E43*N43,2)</f>
        <v>0.65</v>
      </c>
      <c r="P43" s="244">
        <v>0</v>
      </c>
      <c r="Q43" s="244">
        <f>ROUND(E43*P43,2)</f>
        <v>0</v>
      </c>
      <c r="R43" s="246"/>
      <c r="S43" s="246" t="s">
        <v>117</v>
      </c>
      <c r="T43" s="247" t="s">
        <v>118</v>
      </c>
      <c r="U43" s="225">
        <v>0</v>
      </c>
      <c r="V43" s="225">
        <f>ROUND(E43*U43,2)</f>
        <v>0</v>
      </c>
      <c r="W43" s="225"/>
      <c r="X43" s="225" t="s">
        <v>124</v>
      </c>
      <c r="Y43" s="215"/>
      <c r="Z43" s="215"/>
      <c r="AA43" s="215"/>
      <c r="AB43" s="215"/>
      <c r="AC43" s="215"/>
      <c r="AD43" s="215"/>
      <c r="AE43" s="215"/>
      <c r="AF43" s="215"/>
      <c r="AG43" s="215" t="s">
        <v>125</v>
      </c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 x14ac:dyDescent="0.25">
      <c r="A44" s="234">
        <v>33</v>
      </c>
      <c r="B44" s="235" t="s">
        <v>177</v>
      </c>
      <c r="C44" s="252" t="s">
        <v>178</v>
      </c>
      <c r="D44" s="236" t="s">
        <v>123</v>
      </c>
      <c r="E44" s="237">
        <v>45</v>
      </c>
      <c r="F44" s="238"/>
      <c r="G44" s="239">
        <f>ROUND(E44*F44,2)</f>
        <v>0</v>
      </c>
      <c r="H44" s="238"/>
      <c r="I44" s="239">
        <f>ROUND(E44*H44,2)</f>
        <v>0</v>
      </c>
      <c r="J44" s="238"/>
      <c r="K44" s="239">
        <f>ROUND(E44*J44,2)</f>
        <v>0</v>
      </c>
      <c r="L44" s="239">
        <v>21</v>
      </c>
      <c r="M44" s="239">
        <f>G44*(1+L44/100)</f>
        <v>0</v>
      </c>
      <c r="N44" s="237">
        <v>1.55E-2</v>
      </c>
      <c r="O44" s="237">
        <f>ROUND(E44*N44,2)</f>
        <v>0.7</v>
      </c>
      <c r="P44" s="237">
        <v>0</v>
      </c>
      <c r="Q44" s="237">
        <f>ROUND(E44*P44,2)</f>
        <v>0</v>
      </c>
      <c r="R44" s="239"/>
      <c r="S44" s="239" t="s">
        <v>117</v>
      </c>
      <c r="T44" s="240" t="s">
        <v>118</v>
      </c>
      <c r="U44" s="225">
        <v>0</v>
      </c>
      <c r="V44" s="225">
        <f>ROUND(E44*U44,2)</f>
        <v>0</v>
      </c>
      <c r="W44" s="225"/>
      <c r="X44" s="225" t="s">
        <v>119</v>
      </c>
      <c r="Y44" s="215"/>
      <c r="Z44" s="215"/>
      <c r="AA44" s="215"/>
      <c r="AB44" s="215"/>
      <c r="AC44" s="215"/>
      <c r="AD44" s="215"/>
      <c r="AE44" s="215"/>
      <c r="AF44" s="215"/>
      <c r="AG44" s="215" t="s">
        <v>120</v>
      </c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1" x14ac:dyDescent="0.25">
      <c r="A45" s="222"/>
      <c r="B45" s="223"/>
      <c r="C45" s="253" t="s">
        <v>179</v>
      </c>
      <c r="D45" s="248"/>
      <c r="E45" s="248"/>
      <c r="F45" s="248"/>
      <c r="G45" s="248"/>
      <c r="H45" s="225"/>
      <c r="I45" s="225"/>
      <c r="J45" s="225"/>
      <c r="K45" s="225"/>
      <c r="L45" s="225"/>
      <c r="M45" s="225"/>
      <c r="N45" s="224"/>
      <c r="O45" s="224"/>
      <c r="P45" s="224"/>
      <c r="Q45" s="224"/>
      <c r="R45" s="225"/>
      <c r="S45" s="225"/>
      <c r="T45" s="225"/>
      <c r="U45" s="225"/>
      <c r="V45" s="225"/>
      <c r="W45" s="225"/>
      <c r="X45" s="225"/>
      <c r="Y45" s="215"/>
      <c r="Z45" s="215"/>
      <c r="AA45" s="215"/>
      <c r="AB45" s="215"/>
      <c r="AC45" s="215"/>
      <c r="AD45" s="215"/>
      <c r="AE45" s="215"/>
      <c r="AF45" s="215"/>
      <c r="AG45" s="215" t="s">
        <v>180</v>
      </c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1" x14ac:dyDescent="0.25">
      <c r="A46" s="222"/>
      <c r="B46" s="223"/>
      <c r="C46" s="254" t="s">
        <v>181</v>
      </c>
      <c r="D46" s="249"/>
      <c r="E46" s="249"/>
      <c r="F46" s="249"/>
      <c r="G46" s="249"/>
      <c r="H46" s="225"/>
      <c r="I46" s="225"/>
      <c r="J46" s="225"/>
      <c r="K46" s="225"/>
      <c r="L46" s="225"/>
      <c r="M46" s="225"/>
      <c r="N46" s="224"/>
      <c r="O46" s="224"/>
      <c r="P46" s="224"/>
      <c r="Q46" s="224"/>
      <c r="R46" s="225"/>
      <c r="S46" s="225"/>
      <c r="T46" s="225"/>
      <c r="U46" s="225"/>
      <c r="V46" s="225"/>
      <c r="W46" s="225"/>
      <c r="X46" s="225"/>
      <c r="Y46" s="215"/>
      <c r="Z46" s="215"/>
      <c r="AA46" s="215"/>
      <c r="AB46" s="215"/>
      <c r="AC46" s="215"/>
      <c r="AD46" s="215"/>
      <c r="AE46" s="215"/>
      <c r="AF46" s="215"/>
      <c r="AG46" s="215" t="s">
        <v>180</v>
      </c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outlineLevel="1" x14ac:dyDescent="0.25">
      <c r="A47" s="222"/>
      <c r="B47" s="223"/>
      <c r="C47" s="254" t="s">
        <v>182</v>
      </c>
      <c r="D47" s="249"/>
      <c r="E47" s="249"/>
      <c r="F47" s="249"/>
      <c r="G47" s="249"/>
      <c r="H47" s="225"/>
      <c r="I47" s="225"/>
      <c r="J47" s="225"/>
      <c r="K47" s="225"/>
      <c r="L47" s="225"/>
      <c r="M47" s="225"/>
      <c r="N47" s="224"/>
      <c r="O47" s="224"/>
      <c r="P47" s="224"/>
      <c r="Q47" s="224"/>
      <c r="R47" s="225"/>
      <c r="S47" s="225"/>
      <c r="T47" s="225"/>
      <c r="U47" s="225"/>
      <c r="V47" s="225"/>
      <c r="W47" s="225"/>
      <c r="X47" s="225"/>
      <c r="Y47" s="215"/>
      <c r="Z47" s="215"/>
      <c r="AA47" s="215"/>
      <c r="AB47" s="215"/>
      <c r="AC47" s="215"/>
      <c r="AD47" s="215"/>
      <c r="AE47" s="215"/>
      <c r="AF47" s="215"/>
      <c r="AG47" s="215" t="s">
        <v>180</v>
      </c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outlineLevel="1" x14ac:dyDescent="0.25">
      <c r="A48" s="222"/>
      <c r="B48" s="223"/>
      <c r="C48" s="254" t="s">
        <v>183</v>
      </c>
      <c r="D48" s="249"/>
      <c r="E48" s="249"/>
      <c r="F48" s="249"/>
      <c r="G48" s="249"/>
      <c r="H48" s="225"/>
      <c r="I48" s="225"/>
      <c r="J48" s="225"/>
      <c r="K48" s="225"/>
      <c r="L48" s="225"/>
      <c r="M48" s="225"/>
      <c r="N48" s="224"/>
      <c r="O48" s="224"/>
      <c r="P48" s="224"/>
      <c r="Q48" s="224"/>
      <c r="R48" s="225"/>
      <c r="S48" s="225"/>
      <c r="T48" s="225"/>
      <c r="U48" s="225"/>
      <c r="V48" s="225"/>
      <c r="W48" s="225"/>
      <c r="X48" s="225"/>
      <c r="Y48" s="215"/>
      <c r="Z48" s="215"/>
      <c r="AA48" s="215"/>
      <c r="AB48" s="215"/>
      <c r="AC48" s="215"/>
      <c r="AD48" s="215"/>
      <c r="AE48" s="215"/>
      <c r="AF48" s="215"/>
      <c r="AG48" s="215" t="s">
        <v>180</v>
      </c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outlineLevel="1" x14ac:dyDescent="0.25">
      <c r="A49" s="241">
        <v>34</v>
      </c>
      <c r="B49" s="242" t="s">
        <v>184</v>
      </c>
      <c r="C49" s="251" t="s">
        <v>135</v>
      </c>
      <c r="D49" s="243" t="s">
        <v>136</v>
      </c>
      <c r="E49" s="244">
        <v>3</v>
      </c>
      <c r="F49" s="245"/>
      <c r="G49" s="246">
        <f>ROUND(E49*F49,2)</f>
        <v>0</v>
      </c>
      <c r="H49" s="245"/>
      <c r="I49" s="246">
        <f>ROUND(E49*H49,2)</f>
        <v>0</v>
      </c>
      <c r="J49" s="245"/>
      <c r="K49" s="246">
        <f>ROUND(E49*J49,2)</f>
        <v>0</v>
      </c>
      <c r="L49" s="246">
        <v>21</v>
      </c>
      <c r="M49" s="246">
        <f>G49*(1+L49/100)</f>
        <v>0</v>
      </c>
      <c r="N49" s="244">
        <v>1.55E-2</v>
      </c>
      <c r="O49" s="244">
        <f>ROUND(E49*N49,2)</f>
        <v>0.05</v>
      </c>
      <c r="P49" s="244">
        <v>0</v>
      </c>
      <c r="Q49" s="244">
        <f>ROUND(E49*P49,2)</f>
        <v>0</v>
      </c>
      <c r="R49" s="246"/>
      <c r="S49" s="246" t="s">
        <v>117</v>
      </c>
      <c r="T49" s="247" t="s">
        <v>118</v>
      </c>
      <c r="U49" s="225">
        <v>0</v>
      </c>
      <c r="V49" s="225">
        <f>ROUND(E49*U49,2)</f>
        <v>0</v>
      </c>
      <c r="W49" s="225"/>
      <c r="X49" s="225" t="s">
        <v>124</v>
      </c>
      <c r="Y49" s="215"/>
      <c r="Z49" s="215"/>
      <c r="AA49" s="215"/>
      <c r="AB49" s="215"/>
      <c r="AC49" s="215"/>
      <c r="AD49" s="215"/>
      <c r="AE49" s="215"/>
      <c r="AF49" s="215"/>
      <c r="AG49" s="215" t="s">
        <v>125</v>
      </c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1" x14ac:dyDescent="0.25">
      <c r="A50" s="241">
        <v>35</v>
      </c>
      <c r="B50" s="242" t="s">
        <v>185</v>
      </c>
      <c r="C50" s="251" t="s">
        <v>138</v>
      </c>
      <c r="D50" s="243" t="s">
        <v>136</v>
      </c>
      <c r="E50" s="244">
        <v>3</v>
      </c>
      <c r="F50" s="245"/>
      <c r="G50" s="246">
        <f>ROUND(E50*F50,2)</f>
        <v>0</v>
      </c>
      <c r="H50" s="245"/>
      <c r="I50" s="246">
        <f>ROUND(E50*H50,2)</f>
        <v>0</v>
      </c>
      <c r="J50" s="245"/>
      <c r="K50" s="246">
        <f>ROUND(E50*J50,2)</f>
        <v>0</v>
      </c>
      <c r="L50" s="246">
        <v>21</v>
      </c>
      <c r="M50" s="246">
        <f>G50*(1+L50/100)</f>
        <v>0</v>
      </c>
      <c r="N50" s="244">
        <v>4.7000000000000002E-3</v>
      </c>
      <c r="O50" s="244">
        <f>ROUND(E50*N50,2)</f>
        <v>0.01</v>
      </c>
      <c r="P50" s="244">
        <v>0</v>
      </c>
      <c r="Q50" s="244">
        <f>ROUND(E50*P50,2)</f>
        <v>0</v>
      </c>
      <c r="R50" s="246"/>
      <c r="S50" s="246" t="s">
        <v>117</v>
      </c>
      <c r="T50" s="247" t="s">
        <v>118</v>
      </c>
      <c r="U50" s="225">
        <v>0</v>
      </c>
      <c r="V50" s="225">
        <f>ROUND(E50*U50,2)</f>
        <v>0</v>
      </c>
      <c r="W50" s="225"/>
      <c r="X50" s="225" t="s">
        <v>124</v>
      </c>
      <c r="Y50" s="215"/>
      <c r="Z50" s="215"/>
      <c r="AA50" s="215"/>
      <c r="AB50" s="215"/>
      <c r="AC50" s="215"/>
      <c r="AD50" s="215"/>
      <c r="AE50" s="215"/>
      <c r="AF50" s="215"/>
      <c r="AG50" s="215" t="s">
        <v>125</v>
      </c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1" x14ac:dyDescent="0.25">
      <c r="A51" s="241">
        <v>36</v>
      </c>
      <c r="B51" s="242" t="s">
        <v>186</v>
      </c>
      <c r="C51" s="251" t="s">
        <v>140</v>
      </c>
      <c r="D51" s="243" t="s">
        <v>136</v>
      </c>
      <c r="E51" s="244">
        <v>3</v>
      </c>
      <c r="F51" s="245"/>
      <c r="G51" s="246">
        <f>ROUND(E51*F51,2)</f>
        <v>0</v>
      </c>
      <c r="H51" s="245"/>
      <c r="I51" s="246">
        <f>ROUND(E51*H51,2)</f>
        <v>0</v>
      </c>
      <c r="J51" s="245"/>
      <c r="K51" s="246">
        <f>ROUND(E51*J51,2)</f>
        <v>0</v>
      </c>
      <c r="L51" s="246">
        <v>21</v>
      </c>
      <c r="M51" s="246">
        <f>G51*(1+L51/100)</f>
        <v>0</v>
      </c>
      <c r="N51" s="244">
        <v>0</v>
      </c>
      <c r="O51" s="244">
        <f>ROUND(E51*N51,2)</f>
        <v>0</v>
      </c>
      <c r="P51" s="244">
        <v>0</v>
      </c>
      <c r="Q51" s="244">
        <f>ROUND(E51*P51,2)</f>
        <v>0</v>
      </c>
      <c r="R51" s="246"/>
      <c r="S51" s="246" t="s">
        <v>117</v>
      </c>
      <c r="T51" s="247" t="s">
        <v>118</v>
      </c>
      <c r="U51" s="225">
        <v>0</v>
      </c>
      <c r="V51" s="225">
        <f>ROUND(E51*U51,2)</f>
        <v>0</v>
      </c>
      <c r="W51" s="225"/>
      <c r="X51" s="225" t="s">
        <v>124</v>
      </c>
      <c r="Y51" s="215"/>
      <c r="Z51" s="215"/>
      <c r="AA51" s="215"/>
      <c r="AB51" s="215"/>
      <c r="AC51" s="215"/>
      <c r="AD51" s="215"/>
      <c r="AE51" s="215"/>
      <c r="AF51" s="215"/>
      <c r="AG51" s="215" t="s">
        <v>125</v>
      </c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ht="13" x14ac:dyDescent="0.25">
      <c r="A52" s="227" t="s">
        <v>112</v>
      </c>
      <c r="B52" s="228" t="s">
        <v>74</v>
      </c>
      <c r="C52" s="250" t="s">
        <v>75</v>
      </c>
      <c r="D52" s="229"/>
      <c r="E52" s="230"/>
      <c r="F52" s="231"/>
      <c r="G52" s="231">
        <f>SUMIF(AG53:AG56,"&lt;&gt;NOR",G53:G56)</f>
        <v>0</v>
      </c>
      <c r="H52" s="231"/>
      <c r="I52" s="231">
        <f>SUM(I53:I56)</f>
        <v>0</v>
      </c>
      <c r="J52" s="231"/>
      <c r="K52" s="231">
        <f>SUM(K53:K56)</f>
        <v>0</v>
      </c>
      <c r="L52" s="231"/>
      <c r="M52" s="231">
        <f>SUM(M53:M56)</f>
        <v>0</v>
      </c>
      <c r="N52" s="230"/>
      <c r="O52" s="230">
        <f>SUM(O53:O56)</f>
        <v>0.03</v>
      </c>
      <c r="P52" s="230"/>
      <c r="Q52" s="230">
        <f>SUM(Q53:Q56)</f>
        <v>0</v>
      </c>
      <c r="R52" s="231"/>
      <c r="S52" s="231"/>
      <c r="T52" s="232"/>
      <c r="U52" s="226"/>
      <c r="V52" s="226">
        <f>SUM(V53:V56)</f>
        <v>0</v>
      </c>
      <c r="W52" s="226"/>
      <c r="X52" s="226"/>
      <c r="AG52" t="s">
        <v>113</v>
      </c>
    </row>
    <row r="53" spans="1:60" outlineLevel="1" x14ac:dyDescent="0.25">
      <c r="A53" s="241">
        <v>37</v>
      </c>
      <c r="B53" s="242" t="s">
        <v>187</v>
      </c>
      <c r="C53" s="251" t="s">
        <v>188</v>
      </c>
      <c r="D53" s="243" t="s">
        <v>189</v>
      </c>
      <c r="E53" s="244">
        <v>1</v>
      </c>
      <c r="F53" s="245"/>
      <c r="G53" s="246">
        <f>ROUND(E53*F53,2)</f>
        <v>0</v>
      </c>
      <c r="H53" s="245"/>
      <c r="I53" s="246">
        <f>ROUND(E53*H53,2)</f>
        <v>0</v>
      </c>
      <c r="J53" s="245"/>
      <c r="K53" s="246">
        <f>ROUND(E53*J53,2)</f>
        <v>0</v>
      </c>
      <c r="L53" s="246">
        <v>21</v>
      </c>
      <c r="M53" s="246">
        <f>G53*(1+L53/100)</f>
        <v>0</v>
      </c>
      <c r="N53" s="244">
        <v>7.0099999999999997E-3</v>
      </c>
      <c r="O53" s="244">
        <f>ROUND(E53*N53,2)</f>
        <v>0.01</v>
      </c>
      <c r="P53" s="244">
        <v>0</v>
      </c>
      <c r="Q53" s="244">
        <f>ROUND(E53*P53,2)</f>
        <v>0</v>
      </c>
      <c r="R53" s="246"/>
      <c r="S53" s="246" t="s">
        <v>117</v>
      </c>
      <c r="T53" s="247" t="s">
        <v>118</v>
      </c>
      <c r="U53" s="225">
        <v>0</v>
      </c>
      <c r="V53" s="225">
        <f>ROUND(E53*U53,2)</f>
        <v>0</v>
      </c>
      <c r="W53" s="225"/>
      <c r="X53" s="225" t="s">
        <v>119</v>
      </c>
      <c r="Y53" s="215"/>
      <c r="Z53" s="215"/>
      <c r="AA53" s="215"/>
      <c r="AB53" s="215"/>
      <c r="AC53" s="215"/>
      <c r="AD53" s="215"/>
      <c r="AE53" s="215"/>
      <c r="AF53" s="215"/>
      <c r="AG53" s="215" t="s">
        <v>120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1" x14ac:dyDescent="0.25">
      <c r="A54" s="241">
        <v>38</v>
      </c>
      <c r="B54" s="242" t="s">
        <v>190</v>
      </c>
      <c r="C54" s="251" t="s">
        <v>135</v>
      </c>
      <c r="D54" s="243" t="s">
        <v>136</v>
      </c>
      <c r="E54" s="244">
        <v>1</v>
      </c>
      <c r="F54" s="245"/>
      <c r="G54" s="246">
        <f>ROUND(E54*F54,2)</f>
        <v>0</v>
      </c>
      <c r="H54" s="245"/>
      <c r="I54" s="246">
        <f>ROUND(E54*H54,2)</f>
        <v>0</v>
      </c>
      <c r="J54" s="245"/>
      <c r="K54" s="246">
        <f>ROUND(E54*J54,2)</f>
        <v>0</v>
      </c>
      <c r="L54" s="246">
        <v>21</v>
      </c>
      <c r="M54" s="246">
        <f>G54*(1+L54/100)</f>
        <v>0</v>
      </c>
      <c r="N54" s="244">
        <v>1.55E-2</v>
      </c>
      <c r="O54" s="244">
        <f>ROUND(E54*N54,2)</f>
        <v>0.02</v>
      </c>
      <c r="P54" s="244">
        <v>0</v>
      </c>
      <c r="Q54" s="244">
        <f>ROUND(E54*P54,2)</f>
        <v>0</v>
      </c>
      <c r="R54" s="246"/>
      <c r="S54" s="246" t="s">
        <v>117</v>
      </c>
      <c r="T54" s="247" t="s">
        <v>118</v>
      </c>
      <c r="U54" s="225">
        <v>0</v>
      </c>
      <c r="V54" s="225">
        <f>ROUND(E54*U54,2)</f>
        <v>0</v>
      </c>
      <c r="W54" s="225"/>
      <c r="X54" s="225" t="s">
        <v>124</v>
      </c>
      <c r="Y54" s="215"/>
      <c r="Z54" s="215"/>
      <c r="AA54" s="215"/>
      <c r="AB54" s="215"/>
      <c r="AC54" s="215"/>
      <c r="AD54" s="215"/>
      <c r="AE54" s="215"/>
      <c r="AF54" s="215"/>
      <c r="AG54" s="215" t="s">
        <v>125</v>
      </c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outlineLevel="1" x14ac:dyDescent="0.25">
      <c r="A55" s="241">
        <v>39</v>
      </c>
      <c r="B55" s="242" t="s">
        <v>191</v>
      </c>
      <c r="C55" s="251" t="s">
        <v>138</v>
      </c>
      <c r="D55" s="243" t="s">
        <v>136</v>
      </c>
      <c r="E55" s="244">
        <v>1</v>
      </c>
      <c r="F55" s="245"/>
      <c r="G55" s="246">
        <f>ROUND(E55*F55,2)</f>
        <v>0</v>
      </c>
      <c r="H55" s="245"/>
      <c r="I55" s="246">
        <f>ROUND(E55*H55,2)</f>
        <v>0</v>
      </c>
      <c r="J55" s="245"/>
      <c r="K55" s="246">
        <f>ROUND(E55*J55,2)</f>
        <v>0</v>
      </c>
      <c r="L55" s="246">
        <v>21</v>
      </c>
      <c r="M55" s="246">
        <f>G55*(1+L55/100)</f>
        <v>0</v>
      </c>
      <c r="N55" s="244">
        <v>4.7000000000000002E-3</v>
      </c>
      <c r="O55" s="244">
        <f>ROUND(E55*N55,2)</f>
        <v>0</v>
      </c>
      <c r="P55" s="244">
        <v>0</v>
      </c>
      <c r="Q55" s="244">
        <f>ROUND(E55*P55,2)</f>
        <v>0</v>
      </c>
      <c r="R55" s="246"/>
      <c r="S55" s="246" t="s">
        <v>117</v>
      </c>
      <c r="T55" s="247" t="s">
        <v>118</v>
      </c>
      <c r="U55" s="225">
        <v>0</v>
      </c>
      <c r="V55" s="225">
        <f>ROUND(E55*U55,2)</f>
        <v>0</v>
      </c>
      <c r="W55" s="225"/>
      <c r="X55" s="225" t="s">
        <v>124</v>
      </c>
      <c r="Y55" s="215"/>
      <c r="Z55" s="215"/>
      <c r="AA55" s="215"/>
      <c r="AB55" s="215"/>
      <c r="AC55" s="215"/>
      <c r="AD55" s="215"/>
      <c r="AE55" s="215"/>
      <c r="AF55" s="215"/>
      <c r="AG55" s="215" t="s">
        <v>125</v>
      </c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outlineLevel="1" x14ac:dyDescent="0.25">
      <c r="A56" s="241">
        <v>40</v>
      </c>
      <c r="B56" s="242" t="s">
        <v>192</v>
      </c>
      <c r="C56" s="251" t="s">
        <v>140</v>
      </c>
      <c r="D56" s="243" t="s">
        <v>136</v>
      </c>
      <c r="E56" s="244">
        <v>1</v>
      </c>
      <c r="F56" s="245"/>
      <c r="G56" s="246">
        <f>ROUND(E56*F56,2)</f>
        <v>0</v>
      </c>
      <c r="H56" s="245"/>
      <c r="I56" s="246">
        <f>ROUND(E56*H56,2)</f>
        <v>0</v>
      </c>
      <c r="J56" s="245"/>
      <c r="K56" s="246">
        <f>ROUND(E56*J56,2)</f>
        <v>0</v>
      </c>
      <c r="L56" s="246">
        <v>21</v>
      </c>
      <c r="M56" s="246">
        <f>G56*(1+L56/100)</f>
        <v>0</v>
      </c>
      <c r="N56" s="244">
        <v>0</v>
      </c>
      <c r="O56" s="244">
        <f>ROUND(E56*N56,2)</f>
        <v>0</v>
      </c>
      <c r="P56" s="244">
        <v>0</v>
      </c>
      <c r="Q56" s="244">
        <f>ROUND(E56*P56,2)</f>
        <v>0</v>
      </c>
      <c r="R56" s="246"/>
      <c r="S56" s="246" t="s">
        <v>117</v>
      </c>
      <c r="T56" s="247" t="s">
        <v>118</v>
      </c>
      <c r="U56" s="225">
        <v>0</v>
      </c>
      <c r="V56" s="225">
        <f>ROUND(E56*U56,2)</f>
        <v>0</v>
      </c>
      <c r="W56" s="225"/>
      <c r="X56" s="225" t="s">
        <v>124</v>
      </c>
      <c r="Y56" s="215"/>
      <c r="Z56" s="215"/>
      <c r="AA56" s="215"/>
      <c r="AB56" s="215"/>
      <c r="AC56" s="215"/>
      <c r="AD56" s="215"/>
      <c r="AE56" s="215"/>
      <c r="AF56" s="215"/>
      <c r="AG56" s="215" t="s">
        <v>125</v>
      </c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ht="13" x14ac:dyDescent="0.25">
      <c r="A57" s="227" t="s">
        <v>112</v>
      </c>
      <c r="B57" s="228" t="s">
        <v>76</v>
      </c>
      <c r="C57" s="250" t="s">
        <v>77</v>
      </c>
      <c r="D57" s="229"/>
      <c r="E57" s="230"/>
      <c r="F57" s="231"/>
      <c r="G57" s="231">
        <f>SUMIF(AG58:AG71,"&lt;&gt;NOR",G58:G71)</f>
        <v>0</v>
      </c>
      <c r="H57" s="231"/>
      <c r="I57" s="231">
        <f>SUM(I58:I71)</f>
        <v>0</v>
      </c>
      <c r="J57" s="231"/>
      <c r="K57" s="231">
        <f>SUM(K58:K71)</f>
        <v>0</v>
      </c>
      <c r="L57" s="231"/>
      <c r="M57" s="231">
        <f>SUM(M58:M71)</f>
        <v>0</v>
      </c>
      <c r="N57" s="230"/>
      <c r="O57" s="230">
        <f>SUM(O58:O71)</f>
        <v>0.81</v>
      </c>
      <c r="P57" s="230"/>
      <c r="Q57" s="230">
        <f>SUM(Q58:Q71)</f>
        <v>0</v>
      </c>
      <c r="R57" s="231"/>
      <c r="S57" s="231"/>
      <c r="T57" s="232"/>
      <c r="U57" s="226"/>
      <c r="V57" s="226">
        <f>SUM(V58:V71)</f>
        <v>0</v>
      </c>
      <c r="W57" s="226"/>
      <c r="X57" s="226"/>
      <c r="AG57" t="s">
        <v>113</v>
      </c>
    </row>
    <row r="58" spans="1:60" outlineLevel="1" x14ac:dyDescent="0.25">
      <c r="A58" s="241">
        <v>41</v>
      </c>
      <c r="B58" s="242" t="s">
        <v>193</v>
      </c>
      <c r="C58" s="251" t="s">
        <v>194</v>
      </c>
      <c r="D58" s="243" t="s">
        <v>189</v>
      </c>
      <c r="E58" s="244">
        <v>1</v>
      </c>
      <c r="F58" s="245"/>
      <c r="G58" s="246">
        <f>ROUND(E58*F58,2)</f>
        <v>0</v>
      </c>
      <c r="H58" s="245"/>
      <c r="I58" s="246">
        <f>ROUND(E58*H58,2)</f>
        <v>0</v>
      </c>
      <c r="J58" s="245"/>
      <c r="K58" s="246">
        <f>ROUND(E58*J58,2)</f>
        <v>0</v>
      </c>
      <c r="L58" s="246">
        <v>21</v>
      </c>
      <c r="M58" s="246">
        <f>G58*(1+L58/100)</f>
        <v>0</v>
      </c>
      <c r="N58" s="244">
        <v>0</v>
      </c>
      <c r="O58" s="244">
        <f>ROUND(E58*N58,2)</f>
        <v>0</v>
      </c>
      <c r="P58" s="244">
        <v>0</v>
      </c>
      <c r="Q58" s="244">
        <f>ROUND(E58*P58,2)</f>
        <v>0</v>
      </c>
      <c r="R58" s="246"/>
      <c r="S58" s="246" t="s">
        <v>117</v>
      </c>
      <c r="T58" s="247" t="s">
        <v>118</v>
      </c>
      <c r="U58" s="225">
        <v>0</v>
      </c>
      <c r="V58" s="225">
        <f>ROUND(E58*U58,2)</f>
        <v>0</v>
      </c>
      <c r="W58" s="225"/>
      <c r="X58" s="225" t="s">
        <v>119</v>
      </c>
      <c r="Y58" s="215"/>
      <c r="Z58" s="215"/>
      <c r="AA58" s="215"/>
      <c r="AB58" s="215"/>
      <c r="AC58" s="215"/>
      <c r="AD58" s="215"/>
      <c r="AE58" s="215"/>
      <c r="AF58" s="215"/>
      <c r="AG58" s="215" t="s">
        <v>120</v>
      </c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outlineLevel="1" x14ac:dyDescent="0.25">
      <c r="A59" s="241">
        <v>42</v>
      </c>
      <c r="B59" s="242" t="s">
        <v>195</v>
      </c>
      <c r="C59" s="251" t="s">
        <v>196</v>
      </c>
      <c r="D59" s="243" t="s">
        <v>123</v>
      </c>
      <c r="E59" s="244">
        <v>15</v>
      </c>
      <c r="F59" s="245"/>
      <c r="G59" s="246">
        <f>ROUND(E59*F59,2)</f>
        <v>0</v>
      </c>
      <c r="H59" s="245"/>
      <c r="I59" s="246">
        <f>ROUND(E59*H59,2)</f>
        <v>0</v>
      </c>
      <c r="J59" s="245"/>
      <c r="K59" s="246">
        <f>ROUND(E59*J59,2)</f>
        <v>0</v>
      </c>
      <c r="L59" s="246">
        <v>21</v>
      </c>
      <c r="M59" s="246">
        <f>G59*(1+L59/100)</f>
        <v>0</v>
      </c>
      <c r="N59" s="244">
        <v>2.4E-2</v>
      </c>
      <c r="O59" s="244">
        <f>ROUND(E59*N59,2)</f>
        <v>0.36</v>
      </c>
      <c r="P59" s="244">
        <v>0</v>
      </c>
      <c r="Q59" s="244">
        <f>ROUND(E59*P59,2)</f>
        <v>0</v>
      </c>
      <c r="R59" s="246"/>
      <c r="S59" s="246" t="s">
        <v>117</v>
      </c>
      <c r="T59" s="247" t="s">
        <v>118</v>
      </c>
      <c r="U59" s="225">
        <v>0</v>
      </c>
      <c r="V59" s="225">
        <f>ROUND(E59*U59,2)</f>
        <v>0</v>
      </c>
      <c r="W59" s="225"/>
      <c r="X59" s="225" t="s">
        <v>119</v>
      </c>
      <c r="Y59" s="215"/>
      <c r="Z59" s="215"/>
      <c r="AA59" s="215"/>
      <c r="AB59" s="215"/>
      <c r="AC59" s="215"/>
      <c r="AD59" s="215"/>
      <c r="AE59" s="215"/>
      <c r="AF59" s="215"/>
      <c r="AG59" s="215" t="s">
        <v>120</v>
      </c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</row>
    <row r="60" spans="1:60" outlineLevel="1" x14ac:dyDescent="0.25">
      <c r="A60" s="241">
        <v>43</v>
      </c>
      <c r="B60" s="242" t="s">
        <v>197</v>
      </c>
      <c r="C60" s="251" t="s">
        <v>198</v>
      </c>
      <c r="D60" s="243" t="s">
        <v>123</v>
      </c>
      <c r="E60" s="244">
        <v>15</v>
      </c>
      <c r="F60" s="245"/>
      <c r="G60" s="246">
        <f>ROUND(E60*F60,2)</f>
        <v>0</v>
      </c>
      <c r="H60" s="245"/>
      <c r="I60" s="246">
        <f>ROUND(E60*H60,2)</f>
        <v>0</v>
      </c>
      <c r="J60" s="245"/>
      <c r="K60" s="246">
        <f>ROUND(E60*J60,2)</f>
        <v>0</v>
      </c>
      <c r="L60" s="246">
        <v>21</v>
      </c>
      <c r="M60" s="246">
        <f>G60*(1+L60/100)</f>
        <v>0</v>
      </c>
      <c r="N60" s="244">
        <v>1.4E-3</v>
      </c>
      <c r="O60" s="244">
        <f>ROUND(E60*N60,2)</f>
        <v>0.02</v>
      </c>
      <c r="P60" s="244">
        <v>0</v>
      </c>
      <c r="Q60" s="244">
        <f>ROUND(E60*P60,2)</f>
        <v>0</v>
      </c>
      <c r="R60" s="246"/>
      <c r="S60" s="246" t="s">
        <v>117</v>
      </c>
      <c r="T60" s="247" t="s">
        <v>118</v>
      </c>
      <c r="U60" s="225">
        <v>0</v>
      </c>
      <c r="V60" s="225">
        <f>ROUND(E60*U60,2)</f>
        <v>0</v>
      </c>
      <c r="W60" s="225"/>
      <c r="X60" s="225" t="s">
        <v>124</v>
      </c>
      <c r="Y60" s="215"/>
      <c r="Z60" s="215"/>
      <c r="AA60" s="215"/>
      <c r="AB60" s="215"/>
      <c r="AC60" s="215"/>
      <c r="AD60" s="215"/>
      <c r="AE60" s="215"/>
      <c r="AF60" s="215"/>
      <c r="AG60" s="215" t="s">
        <v>125</v>
      </c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outlineLevel="1" x14ac:dyDescent="0.25">
      <c r="A61" s="241">
        <v>44</v>
      </c>
      <c r="B61" s="242" t="s">
        <v>199</v>
      </c>
      <c r="C61" s="251" t="s">
        <v>200</v>
      </c>
      <c r="D61" s="243" t="s">
        <v>123</v>
      </c>
      <c r="E61" s="244">
        <v>15</v>
      </c>
      <c r="F61" s="245"/>
      <c r="G61" s="246">
        <f>ROUND(E61*F61,2)</f>
        <v>0</v>
      </c>
      <c r="H61" s="245"/>
      <c r="I61" s="246">
        <f>ROUND(E61*H61,2)</f>
        <v>0</v>
      </c>
      <c r="J61" s="245"/>
      <c r="K61" s="246">
        <f>ROUND(E61*J61,2)</f>
        <v>0</v>
      </c>
      <c r="L61" s="246">
        <v>21</v>
      </c>
      <c r="M61" s="246">
        <f>G61*(1+L61/100)</f>
        <v>0</v>
      </c>
      <c r="N61" s="244">
        <v>7.0099999999999997E-3</v>
      </c>
      <c r="O61" s="244">
        <f>ROUND(E61*N61,2)</f>
        <v>0.11</v>
      </c>
      <c r="P61" s="244">
        <v>0</v>
      </c>
      <c r="Q61" s="244">
        <f>ROUND(E61*P61,2)</f>
        <v>0</v>
      </c>
      <c r="R61" s="246"/>
      <c r="S61" s="246" t="s">
        <v>117</v>
      </c>
      <c r="T61" s="247" t="s">
        <v>118</v>
      </c>
      <c r="U61" s="225">
        <v>0</v>
      </c>
      <c r="V61" s="225">
        <f>ROUND(E61*U61,2)</f>
        <v>0</v>
      </c>
      <c r="W61" s="225"/>
      <c r="X61" s="225" t="s">
        <v>124</v>
      </c>
      <c r="Y61" s="215"/>
      <c r="Z61" s="215"/>
      <c r="AA61" s="215"/>
      <c r="AB61" s="215"/>
      <c r="AC61" s="215"/>
      <c r="AD61" s="215"/>
      <c r="AE61" s="215"/>
      <c r="AF61" s="215"/>
      <c r="AG61" s="215" t="s">
        <v>125</v>
      </c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outlineLevel="1" x14ac:dyDescent="0.25">
      <c r="A62" s="234">
        <v>45</v>
      </c>
      <c r="B62" s="235" t="s">
        <v>201</v>
      </c>
      <c r="C62" s="252" t="s">
        <v>202</v>
      </c>
      <c r="D62" s="236" t="s">
        <v>123</v>
      </c>
      <c r="E62" s="237">
        <v>15</v>
      </c>
      <c r="F62" s="238"/>
      <c r="G62" s="239">
        <f>ROUND(E62*F62,2)</f>
        <v>0</v>
      </c>
      <c r="H62" s="238"/>
      <c r="I62" s="239">
        <f>ROUND(E62*H62,2)</f>
        <v>0</v>
      </c>
      <c r="J62" s="238"/>
      <c r="K62" s="239">
        <f>ROUND(E62*J62,2)</f>
        <v>0</v>
      </c>
      <c r="L62" s="239">
        <v>21</v>
      </c>
      <c r="M62" s="239">
        <f>G62*(1+L62/100)</f>
        <v>0</v>
      </c>
      <c r="N62" s="237">
        <v>3.2000000000000003E-4</v>
      </c>
      <c r="O62" s="237">
        <f>ROUND(E62*N62,2)</f>
        <v>0</v>
      </c>
      <c r="P62" s="237">
        <v>0</v>
      </c>
      <c r="Q62" s="237">
        <f>ROUND(E62*P62,2)</f>
        <v>0</v>
      </c>
      <c r="R62" s="239"/>
      <c r="S62" s="239" t="s">
        <v>117</v>
      </c>
      <c r="T62" s="240" t="s">
        <v>118</v>
      </c>
      <c r="U62" s="225">
        <v>0</v>
      </c>
      <c r="V62" s="225">
        <f>ROUND(E62*U62,2)</f>
        <v>0</v>
      </c>
      <c r="W62" s="225"/>
      <c r="X62" s="225" t="s">
        <v>119</v>
      </c>
      <c r="Y62" s="215"/>
      <c r="Z62" s="215"/>
      <c r="AA62" s="215"/>
      <c r="AB62" s="215"/>
      <c r="AC62" s="215"/>
      <c r="AD62" s="215"/>
      <c r="AE62" s="215"/>
      <c r="AF62" s="215"/>
      <c r="AG62" s="215" t="s">
        <v>120</v>
      </c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</row>
    <row r="63" spans="1:60" outlineLevel="1" x14ac:dyDescent="0.25">
      <c r="A63" s="222"/>
      <c r="B63" s="223"/>
      <c r="C63" s="253" t="s">
        <v>179</v>
      </c>
      <c r="D63" s="248"/>
      <c r="E63" s="248"/>
      <c r="F63" s="248"/>
      <c r="G63" s="248"/>
      <c r="H63" s="225"/>
      <c r="I63" s="225"/>
      <c r="J63" s="225"/>
      <c r="K63" s="225"/>
      <c r="L63" s="225"/>
      <c r="M63" s="225"/>
      <c r="N63" s="224"/>
      <c r="O63" s="224"/>
      <c r="P63" s="224"/>
      <c r="Q63" s="224"/>
      <c r="R63" s="225"/>
      <c r="S63" s="225"/>
      <c r="T63" s="225"/>
      <c r="U63" s="225"/>
      <c r="V63" s="225"/>
      <c r="W63" s="225"/>
      <c r="X63" s="225"/>
      <c r="Y63" s="215"/>
      <c r="Z63" s="215"/>
      <c r="AA63" s="215"/>
      <c r="AB63" s="215"/>
      <c r="AC63" s="215"/>
      <c r="AD63" s="215"/>
      <c r="AE63" s="215"/>
      <c r="AF63" s="215"/>
      <c r="AG63" s="215" t="s">
        <v>180</v>
      </c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outlineLevel="1" x14ac:dyDescent="0.25">
      <c r="A64" s="222"/>
      <c r="B64" s="223"/>
      <c r="C64" s="254" t="s">
        <v>203</v>
      </c>
      <c r="D64" s="249"/>
      <c r="E64" s="249"/>
      <c r="F64" s="249"/>
      <c r="G64" s="249"/>
      <c r="H64" s="225"/>
      <c r="I64" s="225"/>
      <c r="J64" s="225"/>
      <c r="K64" s="225"/>
      <c r="L64" s="225"/>
      <c r="M64" s="225"/>
      <c r="N64" s="224"/>
      <c r="O64" s="224"/>
      <c r="P64" s="224"/>
      <c r="Q64" s="224"/>
      <c r="R64" s="225"/>
      <c r="S64" s="225"/>
      <c r="T64" s="225"/>
      <c r="U64" s="225"/>
      <c r="V64" s="225"/>
      <c r="W64" s="225"/>
      <c r="X64" s="225"/>
      <c r="Y64" s="215"/>
      <c r="Z64" s="215"/>
      <c r="AA64" s="215"/>
      <c r="AB64" s="215"/>
      <c r="AC64" s="215"/>
      <c r="AD64" s="215"/>
      <c r="AE64" s="215"/>
      <c r="AF64" s="215"/>
      <c r="AG64" s="215" t="s">
        <v>180</v>
      </c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</row>
    <row r="65" spans="1:60" outlineLevel="1" x14ac:dyDescent="0.25">
      <c r="A65" s="222"/>
      <c r="B65" s="223"/>
      <c r="C65" s="254" t="s">
        <v>204</v>
      </c>
      <c r="D65" s="249"/>
      <c r="E65" s="249"/>
      <c r="F65" s="249"/>
      <c r="G65" s="249"/>
      <c r="H65" s="225"/>
      <c r="I65" s="225"/>
      <c r="J65" s="225"/>
      <c r="K65" s="225"/>
      <c r="L65" s="225"/>
      <c r="M65" s="225"/>
      <c r="N65" s="224"/>
      <c r="O65" s="224"/>
      <c r="P65" s="224"/>
      <c r="Q65" s="224"/>
      <c r="R65" s="225"/>
      <c r="S65" s="225"/>
      <c r="T65" s="225"/>
      <c r="U65" s="225"/>
      <c r="V65" s="225"/>
      <c r="W65" s="225"/>
      <c r="X65" s="225"/>
      <c r="Y65" s="215"/>
      <c r="Z65" s="215"/>
      <c r="AA65" s="215"/>
      <c r="AB65" s="215"/>
      <c r="AC65" s="215"/>
      <c r="AD65" s="215"/>
      <c r="AE65" s="215"/>
      <c r="AF65" s="215"/>
      <c r="AG65" s="215" t="s">
        <v>180</v>
      </c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outlineLevel="1" x14ac:dyDescent="0.25">
      <c r="A66" s="222"/>
      <c r="B66" s="223"/>
      <c r="C66" s="254" t="s">
        <v>182</v>
      </c>
      <c r="D66" s="249"/>
      <c r="E66" s="249"/>
      <c r="F66" s="249"/>
      <c r="G66" s="249"/>
      <c r="H66" s="225"/>
      <c r="I66" s="225"/>
      <c r="J66" s="225"/>
      <c r="K66" s="225"/>
      <c r="L66" s="225"/>
      <c r="M66" s="225"/>
      <c r="N66" s="224"/>
      <c r="O66" s="224"/>
      <c r="P66" s="224"/>
      <c r="Q66" s="224"/>
      <c r="R66" s="225"/>
      <c r="S66" s="225"/>
      <c r="T66" s="225"/>
      <c r="U66" s="225"/>
      <c r="V66" s="225"/>
      <c r="W66" s="225"/>
      <c r="X66" s="225"/>
      <c r="Y66" s="215"/>
      <c r="Z66" s="215"/>
      <c r="AA66" s="215"/>
      <c r="AB66" s="215"/>
      <c r="AC66" s="215"/>
      <c r="AD66" s="215"/>
      <c r="AE66" s="215"/>
      <c r="AF66" s="215"/>
      <c r="AG66" s="215" t="s">
        <v>180</v>
      </c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</row>
    <row r="67" spans="1:60" outlineLevel="1" x14ac:dyDescent="0.25">
      <c r="A67" s="222"/>
      <c r="B67" s="223"/>
      <c r="C67" s="254" t="s">
        <v>183</v>
      </c>
      <c r="D67" s="249"/>
      <c r="E67" s="249"/>
      <c r="F67" s="249"/>
      <c r="G67" s="249"/>
      <c r="H67" s="225"/>
      <c r="I67" s="225"/>
      <c r="J67" s="225"/>
      <c r="K67" s="225"/>
      <c r="L67" s="225"/>
      <c r="M67" s="225"/>
      <c r="N67" s="224"/>
      <c r="O67" s="224"/>
      <c r="P67" s="224"/>
      <c r="Q67" s="224"/>
      <c r="R67" s="225"/>
      <c r="S67" s="225"/>
      <c r="T67" s="225"/>
      <c r="U67" s="225"/>
      <c r="V67" s="225"/>
      <c r="W67" s="225"/>
      <c r="X67" s="225"/>
      <c r="Y67" s="215"/>
      <c r="Z67" s="215"/>
      <c r="AA67" s="215"/>
      <c r="AB67" s="215"/>
      <c r="AC67" s="215"/>
      <c r="AD67" s="215"/>
      <c r="AE67" s="215"/>
      <c r="AF67" s="215"/>
      <c r="AG67" s="215" t="s">
        <v>180</v>
      </c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</row>
    <row r="68" spans="1:60" outlineLevel="1" x14ac:dyDescent="0.25">
      <c r="A68" s="241">
        <v>46</v>
      </c>
      <c r="B68" s="242" t="s">
        <v>205</v>
      </c>
      <c r="C68" s="251" t="s">
        <v>206</v>
      </c>
      <c r="D68" s="243" t="s">
        <v>123</v>
      </c>
      <c r="E68" s="244">
        <v>15</v>
      </c>
      <c r="F68" s="245"/>
      <c r="G68" s="246">
        <f>ROUND(E68*F68,2)</f>
        <v>0</v>
      </c>
      <c r="H68" s="245"/>
      <c r="I68" s="246">
        <f>ROUND(E68*H68,2)</f>
        <v>0</v>
      </c>
      <c r="J68" s="245"/>
      <c r="K68" s="246">
        <f>ROUND(E68*J68,2)</f>
        <v>0</v>
      </c>
      <c r="L68" s="246">
        <v>21</v>
      </c>
      <c r="M68" s="246">
        <f>G68*(1+L68/100)</f>
        <v>0</v>
      </c>
      <c r="N68" s="244">
        <v>1.7999999999999999E-2</v>
      </c>
      <c r="O68" s="244">
        <f>ROUND(E68*N68,2)</f>
        <v>0.27</v>
      </c>
      <c r="P68" s="244">
        <v>0</v>
      </c>
      <c r="Q68" s="244">
        <f>ROUND(E68*P68,2)</f>
        <v>0</v>
      </c>
      <c r="R68" s="246"/>
      <c r="S68" s="246" t="s">
        <v>117</v>
      </c>
      <c r="T68" s="247" t="s">
        <v>118</v>
      </c>
      <c r="U68" s="225">
        <v>0</v>
      </c>
      <c r="V68" s="225">
        <f>ROUND(E68*U68,2)</f>
        <v>0</v>
      </c>
      <c r="W68" s="225"/>
      <c r="X68" s="225" t="s">
        <v>119</v>
      </c>
      <c r="Y68" s="215"/>
      <c r="Z68" s="215"/>
      <c r="AA68" s="215"/>
      <c r="AB68" s="215"/>
      <c r="AC68" s="215"/>
      <c r="AD68" s="215"/>
      <c r="AE68" s="215"/>
      <c r="AF68" s="215"/>
      <c r="AG68" s="215" t="s">
        <v>120</v>
      </c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outlineLevel="1" x14ac:dyDescent="0.25">
      <c r="A69" s="241">
        <v>47</v>
      </c>
      <c r="B69" s="242" t="s">
        <v>207</v>
      </c>
      <c r="C69" s="251" t="s">
        <v>135</v>
      </c>
      <c r="D69" s="243" t="s">
        <v>136</v>
      </c>
      <c r="E69" s="244">
        <v>1</v>
      </c>
      <c r="F69" s="245"/>
      <c r="G69" s="246">
        <f>ROUND(E69*F69,2)</f>
        <v>0</v>
      </c>
      <c r="H69" s="245"/>
      <c r="I69" s="246">
        <f>ROUND(E69*H69,2)</f>
        <v>0</v>
      </c>
      <c r="J69" s="245"/>
      <c r="K69" s="246">
        <f>ROUND(E69*J69,2)</f>
        <v>0</v>
      </c>
      <c r="L69" s="246">
        <v>21</v>
      </c>
      <c r="M69" s="246">
        <f>G69*(1+L69/100)</f>
        <v>0</v>
      </c>
      <c r="N69" s="244">
        <v>1.4500000000000001E-2</v>
      </c>
      <c r="O69" s="244">
        <f>ROUND(E69*N69,2)</f>
        <v>0.01</v>
      </c>
      <c r="P69" s="244">
        <v>0</v>
      </c>
      <c r="Q69" s="244">
        <f>ROUND(E69*P69,2)</f>
        <v>0</v>
      </c>
      <c r="R69" s="246"/>
      <c r="S69" s="246" t="s">
        <v>117</v>
      </c>
      <c r="T69" s="247" t="s">
        <v>118</v>
      </c>
      <c r="U69" s="225">
        <v>0</v>
      </c>
      <c r="V69" s="225">
        <f>ROUND(E69*U69,2)</f>
        <v>0</v>
      </c>
      <c r="W69" s="225"/>
      <c r="X69" s="225" t="s">
        <v>124</v>
      </c>
      <c r="Y69" s="215"/>
      <c r="Z69" s="215"/>
      <c r="AA69" s="215"/>
      <c r="AB69" s="215"/>
      <c r="AC69" s="215"/>
      <c r="AD69" s="215"/>
      <c r="AE69" s="215"/>
      <c r="AF69" s="215"/>
      <c r="AG69" s="215" t="s">
        <v>125</v>
      </c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</row>
    <row r="70" spans="1:60" outlineLevel="1" x14ac:dyDescent="0.25">
      <c r="A70" s="241">
        <v>48</v>
      </c>
      <c r="B70" s="242" t="s">
        <v>208</v>
      </c>
      <c r="C70" s="251" t="s">
        <v>138</v>
      </c>
      <c r="D70" s="243" t="s">
        <v>136</v>
      </c>
      <c r="E70" s="244">
        <v>1</v>
      </c>
      <c r="F70" s="245"/>
      <c r="G70" s="246">
        <f>ROUND(E70*F70,2)</f>
        <v>0</v>
      </c>
      <c r="H70" s="245"/>
      <c r="I70" s="246">
        <f>ROUND(E70*H70,2)</f>
        <v>0</v>
      </c>
      <c r="J70" s="245"/>
      <c r="K70" s="246">
        <f>ROUND(E70*J70,2)</f>
        <v>0</v>
      </c>
      <c r="L70" s="246">
        <v>21</v>
      </c>
      <c r="M70" s="246">
        <f>G70*(1+L70/100)</f>
        <v>0</v>
      </c>
      <c r="N70" s="244">
        <v>1.55E-2</v>
      </c>
      <c r="O70" s="244">
        <f>ROUND(E70*N70,2)</f>
        <v>0.02</v>
      </c>
      <c r="P70" s="244">
        <v>0</v>
      </c>
      <c r="Q70" s="244">
        <f>ROUND(E70*P70,2)</f>
        <v>0</v>
      </c>
      <c r="R70" s="246"/>
      <c r="S70" s="246" t="s">
        <v>117</v>
      </c>
      <c r="T70" s="247" t="s">
        <v>118</v>
      </c>
      <c r="U70" s="225">
        <v>0</v>
      </c>
      <c r="V70" s="225">
        <f>ROUND(E70*U70,2)</f>
        <v>0</v>
      </c>
      <c r="W70" s="225"/>
      <c r="X70" s="225" t="s">
        <v>124</v>
      </c>
      <c r="Y70" s="215"/>
      <c r="Z70" s="215"/>
      <c r="AA70" s="215"/>
      <c r="AB70" s="215"/>
      <c r="AC70" s="215"/>
      <c r="AD70" s="215"/>
      <c r="AE70" s="215"/>
      <c r="AF70" s="215"/>
      <c r="AG70" s="215" t="s">
        <v>125</v>
      </c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</row>
    <row r="71" spans="1:60" outlineLevel="1" x14ac:dyDescent="0.25">
      <c r="A71" s="241">
        <v>49</v>
      </c>
      <c r="B71" s="242" t="s">
        <v>209</v>
      </c>
      <c r="C71" s="251" t="s">
        <v>140</v>
      </c>
      <c r="D71" s="243" t="s">
        <v>136</v>
      </c>
      <c r="E71" s="244">
        <v>1</v>
      </c>
      <c r="F71" s="245"/>
      <c r="G71" s="246">
        <f>ROUND(E71*F71,2)</f>
        <v>0</v>
      </c>
      <c r="H71" s="245"/>
      <c r="I71" s="246">
        <f>ROUND(E71*H71,2)</f>
        <v>0</v>
      </c>
      <c r="J71" s="245"/>
      <c r="K71" s="246">
        <f>ROUND(E71*J71,2)</f>
        <v>0</v>
      </c>
      <c r="L71" s="246">
        <v>21</v>
      </c>
      <c r="M71" s="246">
        <f>G71*(1+L71/100)</f>
        <v>0</v>
      </c>
      <c r="N71" s="244">
        <v>1.55E-2</v>
      </c>
      <c r="O71" s="244">
        <f>ROUND(E71*N71,2)</f>
        <v>0.02</v>
      </c>
      <c r="P71" s="244">
        <v>0</v>
      </c>
      <c r="Q71" s="244">
        <f>ROUND(E71*P71,2)</f>
        <v>0</v>
      </c>
      <c r="R71" s="246"/>
      <c r="S71" s="246" t="s">
        <v>117</v>
      </c>
      <c r="T71" s="247" t="s">
        <v>118</v>
      </c>
      <c r="U71" s="225">
        <v>0</v>
      </c>
      <c r="V71" s="225">
        <f>ROUND(E71*U71,2)</f>
        <v>0</v>
      </c>
      <c r="W71" s="225"/>
      <c r="X71" s="225" t="s">
        <v>124</v>
      </c>
      <c r="Y71" s="215"/>
      <c r="Z71" s="215"/>
      <c r="AA71" s="215"/>
      <c r="AB71" s="215"/>
      <c r="AC71" s="215"/>
      <c r="AD71" s="215"/>
      <c r="AE71" s="215"/>
      <c r="AF71" s="215"/>
      <c r="AG71" s="215" t="s">
        <v>125</v>
      </c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</row>
    <row r="72" spans="1:60" ht="13" x14ac:dyDescent="0.25">
      <c r="A72" s="227" t="s">
        <v>112</v>
      </c>
      <c r="B72" s="228" t="s">
        <v>78</v>
      </c>
      <c r="C72" s="250" t="s">
        <v>79</v>
      </c>
      <c r="D72" s="229"/>
      <c r="E72" s="230"/>
      <c r="F72" s="231"/>
      <c r="G72" s="231">
        <f>SUMIF(AG73:AG76,"&lt;&gt;NOR",G73:G76)</f>
        <v>0</v>
      </c>
      <c r="H72" s="231"/>
      <c r="I72" s="231">
        <f>SUM(I73:I76)</f>
        <v>0</v>
      </c>
      <c r="J72" s="231"/>
      <c r="K72" s="231">
        <f>SUM(K73:K76)</f>
        <v>0</v>
      </c>
      <c r="L72" s="231"/>
      <c r="M72" s="231">
        <f>SUM(M73:M76)</f>
        <v>0</v>
      </c>
      <c r="N72" s="230"/>
      <c r="O72" s="230">
        <f>SUM(O73:O76)</f>
        <v>0.05</v>
      </c>
      <c r="P72" s="230"/>
      <c r="Q72" s="230">
        <f>SUM(Q73:Q76)</f>
        <v>0</v>
      </c>
      <c r="R72" s="231"/>
      <c r="S72" s="231"/>
      <c r="T72" s="232"/>
      <c r="U72" s="226"/>
      <c r="V72" s="226">
        <f>SUM(V73:V76)</f>
        <v>0</v>
      </c>
      <c r="W72" s="226"/>
      <c r="X72" s="226"/>
      <c r="AG72" t="s">
        <v>113</v>
      </c>
    </row>
    <row r="73" spans="1:60" outlineLevel="1" x14ac:dyDescent="0.25">
      <c r="A73" s="241">
        <v>50</v>
      </c>
      <c r="B73" s="242" t="s">
        <v>210</v>
      </c>
      <c r="C73" s="251" t="s">
        <v>211</v>
      </c>
      <c r="D73" s="243" t="s">
        <v>189</v>
      </c>
      <c r="E73" s="244">
        <v>1</v>
      </c>
      <c r="F73" s="245"/>
      <c r="G73" s="246">
        <f>ROUND(E73*F73,2)</f>
        <v>0</v>
      </c>
      <c r="H73" s="245"/>
      <c r="I73" s="246">
        <f>ROUND(E73*H73,2)</f>
        <v>0</v>
      </c>
      <c r="J73" s="245"/>
      <c r="K73" s="246">
        <f>ROUND(E73*J73,2)</f>
        <v>0</v>
      </c>
      <c r="L73" s="246">
        <v>21</v>
      </c>
      <c r="M73" s="246">
        <f>G73*(1+L73/100)</f>
        <v>0</v>
      </c>
      <c r="N73" s="244">
        <v>2.4E-2</v>
      </c>
      <c r="O73" s="244">
        <f>ROUND(E73*N73,2)</f>
        <v>0.02</v>
      </c>
      <c r="P73" s="244">
        <v>0</v>
      </c>
      <c r="Q73" s="244">
        <f>ROUND(E73*P73,2)</f>
        <v>0</v>
      </c>
      <c r="R73" s="246"/>
      <c r="S73" s="246" t="s">
        <v>117</v>
      </c>
      <c r="T73" s="247" t="s">
        <v>118</v>
      </c>
      <c r="U73" s="225">
        <v>0</v>
      </c>
      <c r="V73" s="225">
        <f>ROUND(E73*U73,2)</f>
        <v>0</v>
      </c>
      <c r="W73" s="225"/>
      <c r="X73" s="225" t="s">
        <v>119</v>
      </c>
      <c r="Y73" s="215"/>
      <c r="Z73" s="215"/>
      <c r="AA73" s="215"/>
      <c r="AB73" s="215"/>
      <c r="AC73" s="215"/>
      <c r="AD73" s="215"/>
      <c r="AE73" s="215"/>
      <c r="AF73" s="215"/>
      <c r="AG73" s="215" t="s">
        <v>120</v>
      </c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</row>
    <row r="74" spans="1:60" outlineLevel="1" x14ac:dyDescent="0.25">
      <c r="A74" s="241">
        <v>51</v>
      </c>
      <c r="B74" s="242" t="s">
        <v>212</v>
      </c>
      <c r="C74" s="251" t="s">
        <v>135</v>
      </c>
      <c r="D74" s="243" t="s">
        <v>136</v>
      </c>
      <c r="E74" s="244">
        <v>1</v>
      </c>
      <c r="F74" s="245"/>
      <c r="G74" s="246">
        <f>ROUND(E74*F74,2)</f>
        <v>0</v>
      </c>
      <c r="H74" s="245"/>
      <c r="I74" s="246">
        <f>ROUND(E74*H74,2)</f>
        <v>0</v>
      </c>
      <c r="J74" s="245"/>
      <c r="K74" s="246">
        <f>ROUND(E74*J74,2)</f>
        <v>0</v>
      </c>
      <c r="L74" s="246">
        <v>21</v>
      </c>
      <c r="M74" s="246">
        <f>G74*(1+L74/100)</f>
        <v>0</v>
      </c>
      <c r="N74" s="244">
        <v>7.0099999999999997E-3</v>
      </c>
      <c r="O74" s="244">
        <f>ROUND(E74*N74,2)</f>
        <v>0.01</v>
      </c>
      <c r="P74" s="244">
        <v>0</v>
      </c>
      <c r="Q74" s="244">
        <f>ROUND(E74*P74,2)</f>
        <v>0</v>
      </c>
      <c r="R74" s="246"/>
      <c r="S74" s="246" t="s">
        <v>117</v>
      </c>
      <c r="T74" s="247" t="s">
        <v>118</v>
      </c>
      <c r="U74" s="225">
        <v>0</v>
      </c>
      <c r="V74" s="225">
        <f>ROUND(E74*U74,2)</f>
        <v>0</v>
      </c>
      <c r="W74" s="225"/>
      <c r="X74" s="225" t="s">
        <v>124</v>
      </c>
      <c r="Y74" s="215"/>
      <c r="Z74" s="215"/>
      <c r="AA74" s="215"/>
      <c r="AB74" s="215"/>
      <c r="AC74" s="215"/>
      <c r="AD74" s="215"/>
      <c r="AE74" s="215"/>
      <c r="AF74" s="215"/>
      <c r="AG74" s="215" t="s">
        <v>125</v>
      </c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</row>
    <row r="75" spans="1:60" outlineLevel="1" x14ac:dyDescent="0.25">
      <c r="A75" s="241">
        <v>52</v>
      </c>
      <c r="B75" s="242" t="s">
        <v>213</v>
      </c>
      <c r="C75" s="251" t="s">
        <v>138</v>
      </c>
      <c r="D75" s="243" t="s">
        <v>136</v>
      </c>
      <c r="E75" s="244">
        <v>1</v>
      </c>
      <c r="F75" s="245"/>
      <c r="G75" s="246">
        <f>ROUND(E75*F75,2)</f>
        <v>0</v>
      </c>
      <c r="H75" s="245"/>
      <c r="I75" s="246">
        <f>ROUND(E75*H75,2)</f>
        <v>0</v>
      </c>
      <c r="J75" s="245"/>
      <c r="K75" s="246">
        <f>ROUND(E75*J75,2)</f>
        <v>0</v>
      </c>
      <c r="L75" s="246">
        <v>21</v>
      </c>
      <c r="M75" s="246">
        <f>G75*(1+L75/100)</f>
        <v>0</v>
      </c>
      <c r="N75" s="244">
        <v>3.2000000000000003E-4</v>
      </c>
      <c r="O75" s="244">
        <f>ROUND(E75*N75,2)</f>
        <v>0</v>
      </c>
      <c r="P75" s="244">
        <v>0</v>
      </c>
      <c r="Q75" s="244">
        <f>ROUND(E75*P75,2)</f>
        <v>0</v>
      </c>
      <c r="R75" s="246"/>
      <c r="S75" s="246" t="s">
        <v>117</v>
      </c>
      <c r="T75" s="247" t="s">
        <v>118</v>
      </c>
      <c r="U75" s="225">
        <v>0</v>
      </c>
      <c r="V75" s="225">
        <f>ROUND(E75*U75,2)</f>
        <v>0</v>
      </c>
      <c r="W75" s="225"/>
      <c r="X75" s="225" t="s">
        <v>124</v>
      </c>
      <c r="Y75" s="215"/>
      <c r="Z75" s="215"/>
      <c r="AA75" s="215"/>
      <c r="AB75" s="215"/>
      <c r="AC75" s="215"/>
      <c r="AD75" s="215"/>
      <c r="AE75" s="215"/>
      <c r="AF75" s="215"/>
      <c r="AG75" s="215" t="s">
        <v>125</v>
      </c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</row>
    <row r="76" spans="1:60" outlineLevel="1" x14ac:dyDescent="0.25">
      <c r="A76" s="241">
        <v>53</v>
      </c>
      <c r="B76" s="242" t="s">
        <v>214</v>
      </c>
      <c r="C76" s="251" t="s">
        <v>140</v>
      </c>
      <c r="D76" s="243" t="s">
        <v>136</v>
      </c>
      <c r="E76" s="244">
        <v>1</v>
      </c>
      <c r="F76" s="245"/>
      <c r="G76" s="246">
        <f>ROUND(E76*F76,2)</f>
        <v>0</v>
      </c>
      <c r="H76" s="245"/>
      <c r="I76" s="246">
        <f>ROUND(E76*H76,2)</f>
        <v>0</v>
      </c>
      <c r="J76" s="245"/>
      <c r="K76" s="246">
        <f>ROUND(E76*J76,2)</f>
        <v>0</v>
      </c>
      <c r="L76" s="246">
        <v>21</v>
      </c>
      <c r="M76" s="246">
        <f>G76*(1+L76/100)</f>
        <v>0</v>
      </c>
      <c r="N76" s="244">
        <v>1.7999999999999999E-2</v>
      </c>
      <c r="O76" s="244">
        <f>ROUND(E76*N76,2)</f>
        <v>0.02</v>
      </c>
      <c r="P76" s="244">
        <v>0</v>
      </c>
      <c r="Q76" s="244">
        <f>ROUND(E76*P76,2)</f>
        <v>0</v>
      </c>
      <c r="R76" s="246"/>
      <c r="S76" s="246" t="s">
        <v>117</v>
      </c>
      <c r="T76" s="247" t="s">
        <v>118</v>
      </c>
      <c r="U76" s="225">
        <v>0</v>
      </c>
      <c r="V76" s="225">
        <f>ROUND(E76*U76,2)</f>
        <v>0</v>
      </c>
      <c r="W76" s="225"/>
      <c r="X76" s="225" t="s">
        <v>124</v>
      </c>
      <c r="Y76" s="215"/>
      <c r="Z76" s="215"/>
      <c r="AA76" s="215"/>
      <c r="AB76" s="215"/>
      <c r="AC76" s="215"/>
      <c r="AD76" s="215"/>
      <c r="AE76" s="215"/>
      <c r="AF76" s="215"/>
      <c r="AG76" s="215" t="s">
        <v>125</v>
      </c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</row>
    <row r="77" spans="1:60" ht="13" x14ac:dyDescent="0.25">
      <c r="A77" s="227" t="s">
        <v>112</v>
      </c>
      <c r="B77" s="228" t="s">
        <v>80</v>
      </c>
      <c r="C77" s="250" t="s">
        <v>81</v>
      </c>
      <c r="D77" s="229"/>
      <c r="E77" s="230"/>
      <c r="F77" s="231"/>
      <c r="G77" s="231">
        <f>SUMIF(AG78:AG92,"&lt;&gt;NOR",G78:G92)</f>
        <v>0</v>
      </c>
      <c r="H77" s="231"/>
      <c r="I77" s="231">
        <f>SUM(I78:I92)</f>
        <v>0</v>
      </c>
      <c r="J77" s="231"/>
      <c r="K77" s="231">
        <f>SUM(K78:K92)</f>
        <v>0</v>
      </c>
      <c r="L77" s="231"/>
      <c r="M77" s="231">
        <f>SUM(M78:M92)</f>
        <v>0</v>
      </c>
      <c r="N77" s="230"/>
      <c r="O77" s="230">
        <f>SUM(O78:O92)</f>
        <v>1.02</v>
      </c>
      <c r="P77" s="230"/>
      <c r="Q77" s="230">
        <f>SUM(Q78:Q92)</f>
        <v>0</v>
      </c>
      <c r="R77" s="231"/>
      <c r="S77" s="231"/>
      <c r="T77" s="232"/>
      <c r="U77" s="226"/>
      <c r="V77" s="226">
        <f>SUM(V78:V92)</f>
        <v>0</v>
      </c>
      <c r="W77" s="226"/>
      <c r="X77" s="226"/>
      <c r="AG77" t="s">
        <v>113</v>
      </c>
    </row>
    <row r="78" spans="1:60" outlineLevel="1" x14ac:dyDescent="0.25">
      <c r="A78" s="241">
        <v>54</v>
      </c>
      <c r="B78" s="242" t="s">
        <v>210</v>
      </c>
      <c r="C78" s="251" t="s">
        <v>215</v>
      </c>
      <c r="D78" s="243" t="s">
        <v>189</v>
      </c>
      <c r="E78" s="244">
        <v>1</v>
      </c>
      <c r="F78" s="245"/>
      <c r="G78" s="246">
        <f>ROUND(E78*F78,2)</f>
        <v>0</v>
      </c>
      <c r="H78" s="245"/>
      <c r="I78" s="246">
        <f>ROUND(E78*H78,2)</f>
        <v>0</v>
      </c>
      <c r="J78" s="245"/>
      <c r="K78" s="246">
        <f>ROUND(E78*J78,2)</f>
        <v>0</v>
      </c>
      <c r="L78" s="246">
        <v>21</v>
      </c>
      <c r="M78" s="246">
        <f>G78*(1+L78/100)</f>
        <v>0</v>
      </c>
      <c r="N78" s="244">
        <v>0</v>
      </c>
      <c r="O78" s="244">
        <f>ROUND(E78*N78,2)</f>
        <v>0</v>
      </c>
      <c r="P78" s="244">
        <v>0</v>
      </c>
      <c r="Q78" s="244">
        <f>ROUND(E78*P78,2)</f>
        <v>0</v>
      </c>
      <c r="R78" s="246"/>
      <c r="S78" s="246" t="s">
        <v>117</v>
      </c>
      <c r="T78" s="247" t="s">
        <v>118</v>
      </c>
      <c r="U78" s="225">
        <v>0</v>
      </c>
      <c r="V78" s="225">
        <f>ROUND(E78*U78,2)</f>
        <v>0</v>
      </c>
      <c r="W78" s="225"/>
      <c r="X78" s="225" t="s">
        <v>216</v>
      </c>
      <c r="Y78" s="215"/>
      <c r="Z78" s="215"/>
      <c r="AA78" s="215"/>
      <c r="AB78" s="215"/>
      <c r="AC78" s="215"/>
      <c r="AD78" s="215"/>
      <c r="AE78" s="215"/>
      <c r="AF78" s="215"/>
      <c r="AG78" s="215" t="s">
        <v>217</v>
      </c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</row>
    <row r="79" spans="1:60" outlineLevel="1" x14ac:dyDescent="0.25">
      <c r="A79" s="241">
        <v>55</v>
      </c>
      <c r="B79" s="242" t="s">
        <v>212</v>
      </c>
      <c r="C79" s="251" t="s">
        <v>218</v>
      </c>
      <c r="D79" s="243" t="s">
        <v>123</v>
      </c>
      <c r="E79" s="244">
        <v>15</v>
      </c>
      <c r="F79" s="245"/>
      <c r="G79" s="246">
        <f>ROUND(E79*F79,2)</f>
        <v>0</v>
      </c>
      <c r="H79" s="245"/>
      <c r="I79" s="246">
        <f>ROUND(E79*H79,2)</f>
        <v>0</v>
      </c>
      <c r="J79" s="245"/>
      <c r="K79" s="246">
        <f>ROUND(E79*J79,2)</f>
        <v>0</v>
      </c>
      <c r="L79" s="246">
        <v>21</v>
      </c>
      <c r="M79" s="246">
        <f>G79*(1+L79/100)</f>
        <v>0</v>
      </c>
      <c r="N79" s="244">
        <v>2.4E-2</v>
      </c>
      <c r="O79" s="244">
        <f>ROUND(E79*N79,2)</f>
        <v>0.36</v>
      </c>
      <c r="P79" s="244">
        <v>0</v>
      </c>
      <c r="Q79" s="244">
        <f>ROUND(E79*P79,2)</f>
        <v>0</v>
      </c>
      <c r="R79" s="246"/>
      <c r="S79" s="246" t="s">
        <v>117</v>
      </c>
      <c r="T79" s="247" t="s">
        <v>118</v>
      </c>
      <c r="U79" s="225">
        <v>0</v>
      </c>
      <c r="V79" s="225">
        <f>ROUND(E79*U79,2)</f>
        <v>0</v>
      </c>
      <c r="W79" s="225"/>
      <c r="X79" s="225" t="s">
        <v>216</v>
      </c>
      <c r="Y79" s="215"/>
      <c r="Z79" s="215"/>
      <c r="AA79" s="215"/>
      <c r="AB79" s="215"/>
      <c r="AC79" s="215"/>
      <c r="AD79" s="215"/>
      <c r="AE79" s="215"/>
      <c r="AF79" s="215"/>
      <c r="AG79" s="215" t="s">
        <v>219</v>
      </c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outlineLevel="1" x14ac:dyDescent="0.25">
      <c r="A80" s="241">
        <v>56</v>
      </c>
      <c r="B80" s="242" t="s">
        <v>213</v>
      </c>
      <c r="C80" s="251" t="s">
        <v>146</v>
      </c>
      <c r="D80" s="243" t="s">
        <v>123</v>
      </c>
      <c r="E80" s="244">
        <v>15</v>
      </c>
      <c r="F80" s="245"/>
      <c r="G80" s="246">
        <f>ROUND(E80*F80,2)</f>
        <v>0</v>
      </c>
      <c r="H80" s="245"/>
      <c r="I80" s="246">
        <f>ROUND(E80*H80,2)</f>
        <v>0</v>
      </c>
      <c r="J80" s="245"/>
      <c r="K80" s="246">
        <f>ROUND(E80*J80,2)</f>
        <v>0</v>
      </c>
      <c r="L80" s="246">
        <v>21</v>
      </c>
      <c r="M80" s="246">
        <f>G80*(1+L80/100)</f>
        <v>0</v>
      </c>
      <c r="N80" s="244">
        <v>1.4E-3</v>
      </c>
      <c r="O80" s="244">
        <f>ROUND(E80*N80,2)</f>
        <v>0.02</v>
      </c>
      <c r="P80" s="244">
        <v>0</v>
      </c>
      <c r="Q80" s="244">
        <f>ROUND(E80*P80,2)</f>
        <v>0</v>
      </c>
      <c r="R80" s="246"/>
      <c r="S80" s="246" t="s">
        <v>117</v>
      </c>
      <c r="T80" s="247" t="s">
        <v>118</v>
      </c>
      <c r="U80" s="225">
        <v>0</v>
      </c>
      <c r="V80" s="225">
        <f>ROUND(E80*U80,2)</f>
        <v>0</v>
      </c>
      <c r="W80" s="225"/>
      <c r="X80" s="225" t="s">
        <v>216</v>
      </c>
      <c r="Y80" s="215"/>
      <c r="Z80" s="215"/>
      <c r="AA80" s="215"/>
      <c r="AB80" s="215"/>
      <c r="AC80" s="215"/>
      <c r="AD80" s="215"/>
      <c r="AE80" s="215"/>
      <c r="AF80" s="215"/>
      <c r="AG80" s="215" t="s">
        <v>219</v>
      </c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outlineLevel="1" x14ac:dyDescent="0.25">
      <c r="A81" s="241">
        <v>57</v>
      </c>
      <c r="B81" s="242" t="s">
        <v>214</v>
      </c>
      <c r="C81" s="251" t="s">
        <v>220</v>
      </c>
      <c r="D81" s="243" t="s">
        <v>123</v>
      </c>
      <c r="E81" s="244">
        <v>15</v>
      </c>
      <c r="F81" s="245"/>
      <c r="G81" s="246">
        <f>ROUND(E81*F81,2)</f>
        <v>0</v>
      </c>
      <c r="H81" s="245"/>
      <c r="I81" s="246">
        <f>ROUND(E81*H81,2)</f>
        <v>0</v>
      </c>
      <c r="J81" s="245"/>
      <c r="K81" s="246">
        <f>ROUND(E81*J81,2)</f>
        <v>0</v>
      </c>
      <c r="L81" s="246">
        <v>21</v>
      </c>
      <c r="M81" s="246">
        <f>G81*(1+L81/100)</f>
        <v>0</v>
      </c>
      <c r="N81" s="244">
        <v>7.0099999999999997E-3</v>
      </c>
      <c r="O81" s="244">
        <f>ROUND(E81*N81,2)</f>
        <v>0.11</v>
      </c>
      <c r="P81" s="244">
        <v>0</v>
      </c>
      <c r="Q81" s="244">
        <f>ROUND(E81*P81,2)</f>
        <v>0</v>
      </c>
      <c r="R81" s="246"/>
      <c r="S81" s="246" t="s">
        <v>117</v>
      </c>
      <c r="T81" s="247" t="s">
        <v>118</v>
      </c>
      <c r="U81" s="225">
        <v>0</v>
      </c>
      <c r="V81" s="225">
        <f>ROUND(E81*U81,2)</f>
        <v>0</v>
      </c>
      <c r="W81" s="225"/>
      <c r="X81" s="225" t="s">
        <v>119</v>
      </c>
      <c r="Y81" s="215"/>
      <c r="Z81" s="215"/>
      <c r="AA81" s="215"/>
      <c r="AB81" s="215"/>
      <c r="AC81" s="215"/>
      <c r="AD81" s="215"/>
      <c r="AE81" s="215"/>
      <c r="AF81" s="215"/>
      <c r="AG81" s="215" t="s">
        <v>120</v>
      </c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</row>
    <row r="82" spans="1:60" outlineLevel="1" x14ac:dyDescent="0.25">
      <c r="A82" s="241">
        <v>58</v>
      </c>
      <c r="B82" s="242" t="s">
        <v>221</v>
      </c>
      <c r="C82" s="251" t="s">
        <v>222</v>
      </c>
      <c r="D82" s="243" t="s">
        <v>123</v>
      </c>
      <c r="E82" s="244">
        <v>15</v>
      </c>
      <c r="F82" s="245"/>
      <c r="G82" s="246">
        <f>ROUND(E82*F82,2)</f>
        <v>0</v>
      </c>
      <c r="H82" s="245"/>
      <c r="I82" s="246">
        <f>ROUND(E82*H82,2)</f>
        <v>0</v>
      </c>
      <c r="J82" s="245"/>
      <c r="K82" s="246">
        <f>ROUND(E82*J82,2)</f>
        <v>0</v>
      </c>
      <c r="L82" s="246">
        <v>21</v>
      </c>
      <c r="M82" s="246">
        <f>G82*(1+L82/100)</f>
        <v>0</v>
      </c>
      <c r="N82" s="244">
        <v>3.2000000000000003E-4</v>
      </c>
      <c r="O82" s="244">
        <f>ROUND(E82*N82,2)</f>
        <v>0</v>
      </c>
      <c r="P82" s="244">
        <v>0</v>
      </c>
      <c r="Q82" s="244">
        <f>ROUND(E82*P82,2)</f>
        <v>0</v>
      </c>
      <c r="R82" s="246"/>
      <c r="S82" s="246" t="s">
        <v>117</v>
      </c>
      <c r="T82" s="247" t="s">
        <v>118</v>
      </c>
      <c r="U82" s="225">
        <v>0</v>
      </c>
      <c r="V82" s="225">
        <f>ROUND(E82*U82,2)</f>
        <v>0</v>
      </c>
      <c r="W82" s="225"/>
      <c r="X82" s="225" t="s">
        <v>124</v>
      </c>
      <c r="Y82" s="215"/>
      <c r="Z82" s="215"/>
      <c r="AA82" s="215"/>
      <c r="AB82" s="215"/>
      <c r="AC82" s="215"/>
      <c r="AD82" s="215"/>
      <c r="AE82" s="215"/>
      <c r="AF82" s="215"/>
      <c r="AG82" s="215" t="s">
        <v>125</v>
      </c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</row>
    <row r="83" spans="1:60" outlineLevel="1" x14ac:dyDescent="0.25">
      <c r="A83" s="241">
        <v>59</v>
      </c>
      <c r="B83" s="242" t="s">
        <v>223</v>
      </c>
      <c r="C83" s="251" t="s">
        <v>224</v>
      </c>
      <c r="D83" s="243" t="s">
        <v>123</v>
      </c>
      <c r="E83" s="244">
        <v>15</v>
      </c>
      <c r="F83" s="245"/>
      <c r="G83" s="246">
        <f>ROUND(E83*F83,2)</f>
        <v>0</v>
      </c>
      <c r="H83" s="245"/>
      <c r="I83" s="246">
        <f>ROUND(E83*H83,2)</f>
        <v>0</v>
      </c>
      <c r="J83" s="245"/>
      <c r="K83" s="246">
        <f>ROUND(E83*J83,2)</f>
        <v>0</v>
      </c>
      <c r="L83" s="246">
        <v>21</v>
      </c>
      <c r="M83" s="246">
        <f>G83*(1+L83/100)</f>
        <v>0</v>
      </c>
      <c r="N83" s="244">
        <v>1.7999999999999999E-2</v>
      </c>
      <c r="O83" s="244">
        <f>ROUND(E83*N83,2)</f>
        <v>0.27</v>
      </c>
      <c r="P83" s="244">
        <v>0</v>
      </c>
      <c r="Q83" s="244">
        <f>ROUND(E83*P83,2)</f>
        <v>0</v>
      </c>
      <c r="R83" s="246"/>
      <c r="S83" s="246" t="s">
        <v>117</v>
      </c>
      <c r="T83" s="247" t="s">
        <v>118</v>
      </c>
      <c r="U83" s="225">
        <v>0</v>
      </c>
      <c r="V83" s="225">
        <f>ROUND(E83*U83,2)</f>
        <v>0</v>
      </c>
      <c r="W83" s="225"/>
      <c r="X83" s="225" t="s">
        <v>124</v>
      </c>
      <c r="Y83" s="215"/>
      <c r="Z83" s="215"/>
      <c r="AA83" s="215"/>
      <c r="AB83" s="215"/>
      <c r="AC83" s="215"/>
      <c r="AD83" s="215"/>
      <c r="AE83" s="215"/>
      <c r="AF83" s="215"/>
      <c r="AG83" s="215" t="s">
        <v>125</v>
      </c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</row>
    <row r="84" spans="1:60" outlineLevel="1" x14ac:dyDescent="0.25">
      <c r="A84" s="234">
        <v>60</v>
      </c>
      <c r="B84" s="235" t="s">
        <v>225</v>
      </c>
      <c r="C84" s="252" t="s">
        <v>226</v>
      </c>
      <c r="D84" s="236" t="s">
        <v>123</v>
      </c>
      <c r="E84" s="237">
        <v>15</v>
      </c>
      <c r="F84" s="238"/>
      <c r="G84" s="239">
        <f>ROUND(E84*F84,2)</f>
        <v>0</v>
      </c>
      <c r="H84" s="238"/>
      <c r="I84" s="239">
        <f>ROUND(E84*H84,2)</f>
        <v>0</v>
      </c>
      <c r="J84" s="238"/>
      <c r="K84" s="239">
        <f>ROUND(E84*J84,2)</f>
        <v>0</v>
      </c>
      <c r="L84" s="239">
        <v>21</v>
      </c>
      <c r="M84" s="239">
        <f>G84*(1+L84/100)</f>
        <v>0</v>
      </c>
      <c r="N84" s="237">
        <v>1.4500000000000001E-2</v>
      </c>
      <c r="O84" s="237">
        <f>ROUND(E84*N84,2)</f>
        <v>0.22</v>
      </c>
      <c r="P84" s="237">
        <v>0</v>
      </c>
      <c r="Q84" s="237">
        <f>ROUND(E84*P84,2)</f>
        <v>0</v>
      </c>
      <c r="R84" s="239"/>
      <c r="S84" s="239" t="s">
        <v>117</v>
      </c>
      <c r="T84" s="240" t="s">
        <v>118</v>
      </c>
      <c r="U84" s="225">
        <v>0</v>
      </c>
      <c r="V84" s="225">
        <f>ROUND(E84*U84,2)</f>
        <v>0</v>
      </c>
      <c r="W84" s="225"/>
      <c r="X84" s="225" t="s">
        <v>119</v>
      </c>
      <c r="Y84" s="215"/>
      <c r="Z84" s="215"/>
      <c r="AA84" s="215"/>
      <c r="AB84" s="215"/>
      <c r="AC84" s="215"/>
      <c r="AD84" s="215"/>
      <c r="AE84" s="215"/>
      <c r="AF84" s="215"/>
      <c r="AG84" s="215" t="s">
        <v>120</v>
      </c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</row>
    <row r="85" spans="1:60" outlineLevel="1" x14ac:dyDescent="0.25">
      <c r="A85" s="222"/>
      <c r="B85" s="223"/>
      <c r="C85" s="253" t="s">
        <v>179</v>
      </c>
      <c r="D85" s="248"/>
      <c r="E85" s="248"/>
      <c r="F85" s="248"/>
      <c r="G85" s="248"/>
      <c r="H85" s="225"/>
      <c r="I85" s="225"/>
      <c r="J85" s="225"/>
      <c r="K85" s="225"/>
      <c r="L85" s="225"/>
      <c r="M85" s="225"/>
      <c r="N85" s="224"/>
      <c r="O85" s="224"/>
      <c r="P85" s="224"/>
      <c r="Q85" s="224"/>
      <c r="R85" s="225"/>
      <c r="S85" s="225"/>
      <c r="T85" s="225"/>
      <c r="U85" s="225"/>
      <c r="V85" s="225"/>
      <c r="W85" s="225"/>
      <c r="X85" s="225"/>
      <c r="Y85" s="215"/>
      <c r="Z85" s="215"/>
      <c r="AA85" s="215"/>
      <c r="AB85" s="215"/>
      <c r="AC85" s="215"/>
      <c r="AD85" s="215"/>
      <c r="AE85" s="215"/>
      <c r="AF85" s="215"/>
      <c r="AG85" s="215" t="s">
        <v>180</v>
      </c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</row>
    <row r="86" spans="1:60" outlineLevel="1" x14ac:dyDescent="0.25">
      <c r="A86" s="222"/>
      <c r="B86" s="223"/>
      <c r="C86" s="254" t="s">
        <v>227</v>
      </c>
      <c r="D86" s="249"/>
      <c r="E86" s="249"/>
      <c r="F86" s="249"/>
      <c r="G86" s="249"/>
      <c r="H86" s="225"/>
      <c r="I86" s="225"/>
      <c r="J86" s="225"/>
      <c r="K86" s="225"/>
      <c r="L86" s="225"/>
      <c r="M86" s="225"/>
      <c r="N86" s="224"/>
      <c r="O86" s="224"/>
      <c r="P86" s="224"/>
      <c r="Q86" s="224"/>
      <c r="R86" s="225"/>
      <c r="S86" s="225"/>
      <c r="T86" s="225"/>
      <c r="U86" s="225"/>
      <c r="V86" s="225"/>
      <c r="W86" s="225"/>
      <c r="X86" s="225"/>
      <c r="Y86" s="215"/>
      <c r="Z86" s="215"/>
      <c r="AA86" s="215"/>
      <c r="AB86" s="215"/>
      <c r="AC86" s="215"/>
      <c r="AD86" s="215"/>
      <c r="AE86" s="215"/>
      <c r="AF86" s="215"/>
      <c r="AG86" s="215" t="s">
        <v>180</v>
      </c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outlineLevel="1" x14ac:dyDescent="0.25">
      <c r="A87" s="222"/>
      <c r="B87" s="223"/>
      <c r="C87" s="254" t="s">
        <v>228</v>
      </c>
      <c r="D87" s="249"/>
      <c r="E87" s="249"/>
      <c r="F87" s="249"/>
      <c r="G87" s="249"/>
      <c r="H87" s="225"/>
      <c r="I87" s="225"/>
      <c r="J87" s="225"/>
      <c r="K87" s="225"/>
      <c r="L87" s="225"/>
      <c r="M87" s="225"/>
      <c r="N87" s="224"/>
      <c r="O87" s="224"/>
      <c r="P87" s="224"/>
      <c r="Q87" s="224"/>
      <c r="R87" s="225"/>
      <c r="S87" s="225"/>
      <c r="T87" s="225"/>
      <c r="U87" s="225"/>
      <c r="V87" s="225"/>
      <c r="W87" s="225"/>
      <c r="X87" s="225"/>
      <c r="Y87" s="215"/>
      <c r="Z87" s="215"/>
      <c r="AA87" s="215"/>
      <c r="AB87" s="215"/>
      <c r="AC87" s="215"/>
      <c r="AD87" s="215"/>
      <c r="AE87" s="215"/>
      <c r="AF87" s="215"/>
      <c r="AG87" s="215" t="s">
        <v>180</v>
      </c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</row>
    <row r="88" spans="1:60" outlineLevel="1" x14ac:dyDescent="0.25">
      <c r="A88" s="222"/>
      <c r="B88" s="223"/>
      <c r="C88" s="254" t="s">
        <v>182</v>
      </c>
      <c r="D88" s="249"/>
      <c r="E88" s="249"/>
      <c r="F88" s="249"/>
      <c r="G88" s="249"/>
      <c r="H88" s="225"/>
      <c r="I88" s="225"/>
      <c r="J88" s="225"/>
      <c r="K88" s="225"/>
      <c r="L88" s="225"/>
      <c r="M88" s="225"/>
      <c r="N88" s="224"/>
      <c r="O88" s="224"/>
      <c r="P88" s="224"/>
      <c r="Q88" s="224"/>
      <c r="R88" s="225"/>
      <c r="S88" s="225"/>
      <c r="T88" s="225"/>
      <c r="U88" s="225"/>
      <c r="V88" s="225"/>
      <c r="W88" s="225"/>
      <c r="X88" s="225"/>
      <c r="Y88" s="215"/>
      <c r="Z88" s="215"/>
      <c r="AA88" s="215"/>
      <c r="AB88" s="215"/>
      <c r="AC88" s="215"/>
      <c r="AD88" s="215"/>
      <c r="AE88" s="215"/>
      <c r="AF88" s="215"/>
      <c r="AG88" s="215" t="s">
        <v>180</v>
      </c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outlineLevel="1" x14ac:dyDescent="0.25">
      <c r="A89" s="222"/>
      <c r="B89" s="223"/>
      <c r="C89" s="254" t="s">
        <v>183</v>
      </c>
      <c r="D89" s="249"/>
      <c r="E89" s="249"/>
      <c r="F89" s="249"/>
      <c r="G89" s="249"/>
      <c r="H89" s="225"/>
      <c r="I89" s="225"/>
      <c r="J89" s="225"/>
      <c r="K89" s="225"/>
      <c r="L89" s="225"/>
      <c r="M89" s="225"/>
      <c r="N89" s="224"/>
      <c r="O89" s="224"/>
      <c r="P89" s="224"/>
      <c r="Q89" s="224"/>
      <c r="R89" s="225"/>
      <c r="S89" s="225"/>
      <c r="T89" s="225"/>
      <c r="U89" s="225"/>
      <c r="V89" s="225"/>
      <c r="W89" s="225"/>
      <c r="X89" s="225"/>
      <c r="Y89" s="215"/>
      <c r="Z89" s="215"/>
      <c r="AA89" s="215"/>
      <c r="AB89" s="215"/>
      <c r="AC89" s="215"/>
      <c r="AD89" s="215"/>
      <c r="AE89" s="215"/>
      <c r="AF89" s="215"/>
      <c r="AG89" s="215" t="s">
        <v>180</v>
      </c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</row>
    <row r="90" spans="1:60" outlineLevel="1" x14ac:dyDescent="0.25">
      <c r="A90" s="241">
        <v>61</v>
      </c>
      <c r="B90" s="242" t="s">
        <v>229</v>
      </c>
      <c r="C90" s="251" t="s">
        <v>135</v>
      </c>
      <c r="D90" s="243" t="s">
        <v>136</v>
      </c>
      <c r="E90" s="244">
        <v>1</v>
      </c>
      <c r="F90" s="245"/>
      <c r="G90" s="246">
        <f>ROUND(E90*F90,2)</f>
        <v>0</v>
      </c>
      <c r="H90" s="245"/>
      <c r="I90" s="246">
        <f>ROUND(E90*H90,2)</f>
        <v>0</v>
      </c>
      <c r="J90" s="245"/>
      <c r="K90" s="246">
        <f>ROUND(E90*J90,2)</f>
        <v>0</v>
      </c>
      <c r="L90" s="246">
        <v>21</v>
      </c>
      <c r="M90" s="246">
        <f>G90*(1+L90/100)</f>
        <v>0</v>
      </c>
      <c r="N90" s="244">
        <v>1.55E-2</v>
      </c>
      <c r="O90" s="244">
        <f>ROUND(E90*N90,2)</f>
        <v>0.02</v>
      </c>
      <c r="P90" s="244">
        <v>0</v>
      </c>
      <c r="Q90" s="244">
        <f>ROUND(E90*P90,2)</f>
        <v>0</v>
      </c>
      <c r="R90" s="246"/>
      <c r="S90" s="246" t="s">
        <v>117</v>
      </c>
      <c r="T90" s="247" t="s">
        <v>118</v>
      </c>
      <c r="U90" s="225">
        <v>0</v>
      </c>
      <c r="V90" s="225">
        <f>ROUND(E90*U90,2)</f>
        <v>0</v>
      </c>
      <c r="W90" s="225"/>
      <c r="X90" s="225" t="s">
        <v>124</v>
      </c>
      <c r="Y90" s="215"/>
      <c r="Z90" s="215"/>
      <c r="AA90" s="215"/>
      <c r="AB90" s="215"/>
      <c r="AC90" s="215"/>
      <c r="AD90" s="215"/>
      <c r="AE90" s="215"/>
      <c r="AF90" s="215"/>
      <c r="AG90" s="215" t="s">
        <v>125</v>
      </c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</row>
    <row r="91" spans="1:60" outlineLevel="1" x14ac:dyDescent="0.25">
      <c r="A91" s="241">
        <v>62</v>
      </c>
      <c r="B91" s="242" t="s">
        <v>230</v>
      </c>
      <c r="C91" s="251" t="s">
        <v>138</v>
      </c>
      <c r="D91" s="243" t="s">
        <v>136</v>
      </c>
      <c r="E91" s="244">
        <v>1</v>
      </c>
      <c r="F91" s="245"/>
      <c r="G91" s="246">
        <f>ROUND(E91*F91,2)</f>
        <v>0</v>
      </c>
      <c r="H91" s="245"/>
      <c r="I91" s="246">
        <f>ROUND(E91*H91,2)</f>
        <v>0</v>
      </c>
      <c r="J91" s="245"/>
      <c r="K91" s="246">
        <f>ROUND(E91*J91,2)</f>
        <v>0</v>
      </c>
      <c r="L91" s="246">
        <v>21</v>
      </c>
      <c r="M91" s="246">
        <f>G91*(1+L91/100)</f>
        <v>0</v>
      </c>
      <c r="N91" s="244">
        <v>1.55E-2</v>
      </c>
      <c r="O91" s="244">
        <f>ROUND(E91*N91,2)</f>
        <v>0.02</v>
      </c>
      <c r="P91" s="244">
        <v>0</v>
      </c>
      <c r="Q91" s="244">
        <f>ROUND(E91*P91,2)</f>
        <v>0</v>
      </c>
      <c r="R91" s="246"/>
      <c r="S91" s="246" t="s">
        <v>117</v>
      </c>
      <c r="T91" s="247" t="s">
        <v>118</v>
      </c>
      <c r="U91" s="225">
        <v>0</v>
      </c>
      <c r="V91" s="225">
        <f>ROUND(E91*U91,2)</f>
        <v>0</v>
      </c>
      <c r="W91" s="225"/>
      <c r="X91" s="225" t="s">
        <v>124</v>
      </c>
      <c r="Y91" s="215"/>
      <c r="Z91" s="215"/>
      <c r="AA91" s="215"/>
      <c r="AB91" s="215"/>
      <c r="AC91" s="215"/>
      <c r="AD91" s="215"/>
      <c r="AE91" s="215"/>
      <c r="AF91" s="215"/>
      <c r="AG91" s="215" t="s">
        <v>125</v>
      </c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outlineLevel="1" x14ac:dyDescent="0.25">
      <c r="A92" s="241">
        <v>63</v>
      </c>
      <c r="B92" s="242" t="s">
        <v>231</v>
      </c>
      <c r="C92" s="251" t="s">
        <v>140</v>
      </c>
      <c r="D92" s="243" t="s">
        <v>136</v>
      </c>
      <c r="E92" s="244">
        <v>1</v>
      </c>
      <c r="F92" s="245"/>
      <c r="G92" s="246">
        <f>ROUND(E92*F92,2)</f>
        <v>0</v>
      </c>
      <c r="H92" s="245"/>
      <c r="I92" s="246">
        <f>ROUND(E92*H92,2)</f>
        <v>0</v>
      </c>
      <c r="J92" s="245"/>
      <c r="K92" s="246">
        <f>ROUND(E92*J92,2)</f>
        <v>0</v>
      </c>
      <c r="L92" s="246">
        <v>21</v>
      </c>
      <c r="M92" s="246">
        <f>G92*(1+L92/100)</f>
        <v>0</v>
      </c>
      <c r="N92" s="244">
        <v>4.7000000000000002E-3</v>
      </c>
      <c r="O92" s="244">
        <f>ROUND(E92*N92,2)</f>
        <v>0</v>
      </c>
      <c r="P92" s="244">
        <v>0</v>
      </c>
      <c r="Q92" s="244">
        <f>ROUND(E92*P92,2)</f>
        <v>0</v>
      </c>
      <c r="R92" s="246"/>
      <c r="S92" s="246" t="s">
        <v>117</v>
      </c>
      <c r="T92" s="247" t="s">
        <v>118</v>
      </c>
      <c r="U92" s="225">
        <v>0</v>
      </c>
      <c r="V92" s="225">
        <f>ROUND(E92*U92,2)</f>
        <v>0</v>
      </c>
      <c r="W92" s="225"/>
      <c r="X92" s="225" t="s">
        <v>124</v>
      </c>
      <c r="Y92" s="215"/>
      <c r="Z92" s="215"/>
      <c r="AA92" s="215"/>
      <c r="AB92" s="215"/>
      <c r="AC92" s="215"/>
      <c r="AD92" s="215"/>
      <c r="AE92" s="215"/>
      <c r="AF92" s="215"/>
      <c r="AG92" s="215" t="s">
        <v>125</v>
      </c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</row>
    <row r="93" spans="1:60" ht="13" x14ac:dyDescent="0.25">
      <c r="A93" s="227" t="s">
        <v>112</v>
      </c>
      <c r="B93" s="228" t="s">
        <v>82</v>
      </c>
      <c r="C93" s="250" t="s">
        <v>83</v>
      </c>
      <c r="D93" s="229"/>
      <c r="E93" s="230"/>
      <c r="F93" s="231"/>
      <c r="G93" s="231">
        <f>SUMIF(AG94:AG99,"&lt;&gt;NOR",G94:G99)</f>
        <v>0</v>
      </c>
      <c r="H93" s="231"/>
      <c r="I93" s="231">
        <f>SUM(I94:I99)</f>
        <v>0</v>
      </c>
      <c r="J93" s="231"/>
      <c r="K93" s="231">
        <f>SUM(K94:K99)</f>
        <v>0</v>
      </c>
      <c r="L93" s="231"/>
      <c r="M93" s="231">
        <f>SUM(M94:M99)</f>
        <v>0</v>
      </c>
      <c r="N93" s="230"/>
      <c r="O93" s="230">
        <f>SUM(O94:O99)</f>
        <v>0.18</v>
      </c>
      <c r="P93" s="230"/>
      <c r="Q93" s="230">
        <f>SUM(Q94:Q99)</f>
        <v>0</v>
      </c>
      <c r="R93" s="231"/>
      <c r="S93" s="231"/>
      <c r="T93" s="232"/>
      <c r="U93" s="226"/>
      <c r="V93" s="226">
        <f>SUM(V94:V99)</f>
        <v>0</v>
      </c>
      <c r="W93" s="226"/>
      <c r="X93" s="226"/>
      <c r="AG93" t="s">
        <v>113</v>
      </c>
    </row>
    <row r="94" spans="1:60" outlineLevel="1" x14ac:dyDescent="0.25">
      <c r="A94" s="241">
        <v>64</v>
      </c>
      <c r="B94" s="242" t="s">
        <v>232</v>
      </c>
      <c r="C94" s="251" t="s">
        <v>233</v>
      </c>
      <c r="D94" s="243" t="s">
        <v>189</v>
      </c>
      <c r="E94" s="244">
        <v>1</v>
      </c>
      <c r="F94" s="245"/>
      <c r="G94" s="246">
        <f>ROUND(E94*F94,2)</f>
        <v>0</v>
      </c>
      <c r="H94" s="245"/>
      <c r="I94" s="246">
        <f>ROUND(E94*H94,2)</f>
        <v>0</v>
      </c>
      <c r="J94" s="245"/>
      <c r="K94" s="246">
        <f>ROUND(E94*J94,2)</f>
        <v>0</v>
      </c>
      <c r="L94" s="246">
        <v>21</v>
      </c>
      <c r="M94" s="246">
        <f>G94*(1+L94/100)</f>
        <v>0</v>
      </c>
      <c r="N94" s="244">
        <v>2.4E-2</v>
      </c>
      <c r="O94" s="244">
        <f>ROUND(E94*N94,2)</f>
        <v>0.02</v>
      </c>
      <c r="P94" s="244">
        <v>0</v>
      </c>
      <c r="Q94" s="244">
        <f>ROUND(E94*P94,2)</f>
        <v>0</v>
      </c>
      <c r="R94" s="246"/>
      <c r="S94" s="246" t="s">
        <v>117</v>
      </c>
      <c r="T94" s="247" t="s">
        <v>118</v>
      </c>
      <c r="U94" s="225">
        <v>0</v>
      </c>
      <c r="V94" s="225">
        <f>ROUND(E94*U94,2)</f>
        <v>0</v>
      </c>
      <c r="W94" s="225"/>
      <c r="X94" s="225" t="s">
        <v>119</v>
      </c>
      <c r="Y94" s="215"/>
      <c r="Z94" s="215"/>
      <c r="AA94" s="215"/>
      <c r="AB94" s="215"/>
      <c r="AC94" s="215"/>
      <c r="AD94" s="215"/>
      <c r="AE94" s="215"/>
      <c r="AF94" s="215"/>
      <c r="AG94" s="215" t="s">
        <v>120</v>
      </c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</row>
    <row r="95" spans="1:60" outlineLevel="1" x14ac:dyDescent="0.25">
      <c r="A95" s="241">
        <v>65</v>
      </c>
      <c r="B95" s="242" t="s">
        <v>234</v>
      </c>
      <c r="C95" s="251" t="s">
        <v>235</v>
      </c>
      <c r="D95" s="243" t="s">
        <v>123</v>
      </c>
      <c r="E95" s="244">
        <v>15</v>
      </c>
      <c r="F95" s="245"/>
      <c r="G95" s="246">
        <f>ROUND(E95*F95,2)</f>
        <v>0</v>
      </c>
      <c r="H95" s="245"/>
      <c r="I95" s="246">
        <f>ROUND(E95*H95,2)</f>
        <v>0</v>
      </c>
      <c r="J95" s="245"/>
      <c r="K95" s="246">
        <f>ROUND(E95*J95,2)</f>
        <v>0</v>
      </c>
      <c r="L95" s="246">
        <v>21</v>
      </c>
      <c r="M95" s="246">
        <f>G95*(1+L95/100)</f>
        <v>0</v>
      </c>
      <c r="N95" s="244">
        <v>1.4E-3</v>
      </c>
      <c r="O95" s="244">
        <f>ROUND(E95*N95,2)</f>
        <v>0.02</v>
      </c>
      <c r="P95" s="244">
        <v>0</v>
      </c>
      <c r="Q95" s="244">
        <f>ROUND(E95*P95,2)</f>
        <v>0</v>
      </c>
      <c r="R95" s="246"/>
      <c r="S95" s="246" t="s">
        <v>117</v>
      </c>
      <c r="T95" s="247" t="s">
        <v>118</v>
      </c>
      <c r="U95" s="225">
        <v>0</v>
      </c>
      <c r="V95" s="225">
        <f>ROUND(E95*U95,2)</f>
        <v>0</v>
      </c>
      <c r="W95" s="225"/>
      <c r="X95" s="225" t="s">
        <v>119</v>
      </c>
      <c r="Y95" s="215"/>
      <c r="Z95" s="215"/>
      <c r="AA95" s="215"/>
      <c r="AB95" s="215"/>
      <c r="AC95" s="215"/>
      <c r="AD95" s="215"/>
      <c r="AE95" s="215"/>
      <c r="AF95" s="215"/>
      <c r="AG95" s="215" t="s">
        <v>120</v>
      </c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</row>
    <row r="96" spans="1:60" outlineLevel="1" x14ac:dyDescent="0.25">
      <c r="A96" s="241">
        <v>66</v>
      </c>
      <c r="B96" s="242" t="s">
        <v>236</v>
      </c>
      <c r="C96" s="251" t="s">
        <v>237</v>
      </c>
      <c r="D96" s="243" t="s">
        <v>123</v>
      </c>
      <c r="E96" s="244">
        <v>15</v>
      </c>
      <c r="F96" s="245"/>
      <c r="G96" s="246">
        <f>ROUND(E96*F96,2)</f>
        <v>0</v>
      </c>
      <c r="H96" s="245"/>
      <c r="I96" s="246">
        <f>ROUND(E96*H96,2)</f>
        <v>0</v>
      </c>
      <c r="J96" s="245"/>
      <c r="K96" s="246">
        <f>ROUND(E96*J96,2)</f>
        <v>0</v>
      </c>
      <c r="L96" s="246">
        <v>21</v>
      </c>
      <c r="M96" s="246">
        <f>G96*(1+L96/100)</f>
        <v>0</v>
      </c>
      <c r="N96" s="244">
        <v>7.0099999999999997E-3</v>
      </c>
      <c r="O96" s="244">
        <f>ROUND(E96*N96,2)</f>
        <v>0.11</v>
      </c>
      <c r="P96" s="244">
        <v>0</v>
      </c>
      <c r="Q96" s="244">
        <f>ROUND(E96*P96,2)</f>
        <v>0</v>
      </c>
      <c r="R96" s="246"/>
      <c r="S96" s="246" t="s">
        <v>117</v>
      </c>
      <c r="T96" s="247" t="s">
        <v>118</v>
      </c>
      <c r="U96" s="225">
        <v>0</v>
      </c>
      <c r="V96" s="225">
        <f>ROUND(E96*U96,2)</f>
        <v>0</v>
      </c>
      <c r="W96" s="225"/>
      <c r="X96" s="225" t="s">
        <v>124</v>
      </c>
      <c r="Y96" s="215"/>
      <c r="Z96" s="215"/>
      <c r="AA96" s="215"/>
      <c r="AB96" s="215"/>
      <c r="AC96" s="215"/>
      <c r="AD96" s="215"/>
      <c r="AE96" s="215"/>
      <c r="AF96" s="215"/>
      <c r="AG96" s="215" t="s">
        <v>125</v>
      </c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</row>
    <row r="97" spans="1:60" outlineLevel="1" x14ac:dyDescent="0.25">
      <c r="A97" s="241">
        <v>67</v>
      </c>
      <c r="B97" s="242" t="s">
        <v>238</v>
      </c>
      <c r="C97" s="251" t="s">
        <v>135</v>
      </c>
      <c r="D97" s="243" t="s">
        <v>136</v>
      </c>
      <c r="E97" s="244">
        <v>1</v>
      </c>
      <c r="F97" s="245"/>
      <c r="G97" s="246">
        <f>ROUND(E97*F97,2)</f>
        <v>0</v>
      </c>
      <c r="H97" s="245"/>
      <c r="I97" s="246">
        <f>ROUND(E97*H97,2)</f>
        <v>0</v>
      </c>
      <c r="J97" s="245"/>
      <c r="K97" s="246">
        <f>ROUND(E97*J97,2)</f>
        <v>0</v>
      </c>
      <c r="L97" s="246">
        <v>21</v>
      </c>
      <c r="M97" s="246">
        <f>G97*(1+L97/100)</f>
        <v>0</v>
      </c>
      <c r="N97" s="244">
        <v>3.2000000000000003E-4</v>
      </c>
      <c r="O97" s="244">
        <f>ROUND(E97*N97,2)</f>
        <v>0</v>
      </c>
      <c r="P97" s="244">
        <v>0</v>
      </c>
      <c r="Q97" s="244">
        <f>ROUND(E97*P97,2)</f>
        <v>0</v>
      </c>
      <c r="R97" s="246"/>
      <c r="S97" s="246" t="s">
        <v>117</v>
      </c>
      <c r="T97" s="247" t="s">
        <v>118</v>
      </c>
      <c r="U97" s="225">
        <v>0</v>
      </c>
      <c r="V97" s="225">
        <f>ROUND(E97*U97,2)</f>
        <v>0</v>
      </c>
      <c r="W97" s="225"/>
      <c r="X97" s="225" t="s">
        <v>124</v>
      </c>
      <c r="Y97" s="215"/>
      <c r="Z97" s="215"/>
      <c r="AA97" s="215"/>
      <c r="AB97" s="215"/>
      <c r="AC97" s="215"/>
      <c r="AD97" s="215"/>
      <c r="AE97" s="215"/>
      <c r="AF97" s="215"/>
      <c r="AG97" s="215" t="s">
        <v>125</v>
      </c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</row>
    <row r="98" spans="1:60" outlineLevel="1" x14ac:dyDescent="0.25">
      <c r="A98" s="241">
        <v>68</v>
      </c>
      <c r="B98" s="242" t="s">
        <v>239</v>
      </c>
      <c r="C98" s="251" t="s">
        <v>240</v>
      </c>
      <c r="D98" s="243" t="s">
        <v>136</v>
      </c>
      <c r="E98" s="244">
        <v>1</v>
      </c>
      <c r="F98" s="245"/>
      <c r="G98" s="246">
        <f>ROUND(E98*F98,2)</f>
        <v>0</v>
      </c>
      <c r="H98" s="245"/>
      <c r="I98" s="246">
        <f>ROUND(E98*H98,2)</f>
        <v>0</v>
      </c>
      <c r="J98" s="245"/>
      <c r="K98" s="246">
        <f>ROUND(E98*J98,2)</f>
        <v>0</v>
      </c>
      <c r="L98" s="246">
        <v>21</v>
      </c>
      <c r="M98" s="246">
        <f>G98*(1+L98/100)</f>
        <v>0</v>
      </c>
      <c r="N98" s="244">
        <v>1.7999999999999999E-2</v>
      </c>
      <c r="O98" s="244">
        <f>ROUND(E98*N98,2)</f>
        <v>0.02</v>
      </c>
      <c r="P98" s="244">
        <v>0</v>
      </c>
      <c r="Q98" s="244">
        <f>ROUND(E98*P98,2)</f>
        <v>0</v>
      </c>
      <c r="R98" s="246"/>
      <c r="S98" s="246" t="s">
        <v>117</v>
      </c>
      <c r="T98" s="247" t="s">
        <v>118</v>
      </c>
      <c r="U98" s="225">
        <v>0</v>
      </c>
      <c r="V98" s="225">
        <f>ROUND(E98*U98,2)</f>
        <v>0</v>
      </c>
      <c r="W98" s="225"/>
      <c r="X98" s="225" t="s">
        <v>124</v>
      </c>
      <c r="Y98" s="215"/>
      <c r="Z98" s="215"/>
      <c r="AA98" s="215"/>
      <c r="AB98" s="215"/>
      <c r="AC98" s="215"/>
      <c r="AD98" s="215"/>
      <c r="AE98" s="215"/>
      <c r="AF98" s="215"/>
      <c r="AG98" s="215" t="s">
        <v>125</v>
      </c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</row>
    <row r="99" spans="1:60" outlineLevel="1" x14ac:dyDescent="0.25">
      <c r="A99" s="241">
        <v>69</v>
      </c>
      <c r="B99" s="242" t="s">
        <v>241</v>
      </c>
      <c r="C99" s="251" t="s">
        <v>140</v>
      </c>
      <c r="D99" s="243" t="s">
        <v>136</v>
      </c>
      <c r="E99" s="244">
        <v>1</v>
      </c>
      <c r="F99" s="245"/>
      <c r="G99" s="246">
        <f>ROUND(E99*F99,2)</f>
        <v>0</v>
      </c>
      <c r="H99" s="245"/>
      <c r="I99" s="246">
        <f>ROUND(E99*H99,2)</f>
        <v>0</v>
      </c>
      <c r="J99" s="245"/>
      <c r="K99" s="246">
        <f>ROUND(E99*J99,2)</f>
        <v>0</v>
      </c>
      <c r="L99" s="246">
        <v>21</v>
      </c>
      <c r="M99" s="246">
        <f>G99*(1+L99/100)</f>
        <v>0</v>
      </c>
      <c r="N99" s="244">
        <v>1.4500000000000001E-2</v>
      </c>
      <c r="O99" s="244">
        <f>ROUND(E99*N99,2)</f>
        <v>0.01</v>
      </c>
      <c r="P99" s="244">
        <v>0</v>
      </c>
      <c r="Q99" s="244">
        <f>ROUND(E99*P99,2)</f>
        <v>0</v>
      </c>
      <c r="R99" s="246"/>
      <c r="S99" s="246" t="s">
        <v>117</v>
      </c>
      <c r="T99" s="247" t="s">
        <v>118</v>
      </c>
      <c r="U99" s="225">
        <v>0</v>
      </c>
      <c r="V99" s="225">
        <f>ROUND(E99*U99,2)</f>
        <v>0</v>
      </c>
      <c r="W99" s="225"/>
      <c r="X99" s="225" t="s">
        <v>124</v>
      </c>
      <c r="Y99" s="215"/>
      <c r="Z99" s="215"/>
      <c r="AA99" s="215"/>
      <c r="AB99" s="215"/>
      <c r="AC99" s="215"/>
      <c r="AD99" s="215"/>
      <c r="AE99" s="215"/>
      <c r="AF99" s="215"/>
      <c r="AG99" s="215" t="s">
        <v>125</v>
      </c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</row>
    <row r="100" spans="1:60" ht="13" x14ac:dyDescent="0.25">
      <c r="A100" s="227" t="s">
        <v>112</v>
      </c>
      <c r="B100" s="228" t="s">
        <v>66</v>
      </c>
      <c r="C100" s="250" t="s">
        <v>67</v>
      </c>
      <c r="D100" s="229"/>
      <c r="E100" s="230"/>
      <c r="F100" s="231"/>
      <c r="G100" s="231">
        <f>SUMIF(AG101:AG106,"&lt;&gt;NOR",G101:G106)</f>
        <v>0</v>
      </c>
      <c r="H100" s="231"/>
      <c r="I100" s="231">
        <f>SUM(I101:I106)</f>
        <v>0</v>
      </c>
      <c r="J100" s="231"/>
      <c r="K100" s="231">
        <f>SUM(K101:K106)</f>
        <v>0</v>
      </c>
      <c r="L100" s="231"/>
      <c r="M100" s="231">
        <f>SUM(M101:M106)</f>
        <v>0</v>
      </c>
      <c r="N100" s="230"/>
      <c r="O100" s="230">
        <f>SUM(O101:O106)</f>
        <v>0.18</v>
      </c>
      <c r="P100" s="230"/>
      <c r="Q100" s="230">
        <f>SUM(Q101:Q106)</f>
        <v>0</v>
      </c>
      <c r="R100" s="231"/>
      <c r="S100" s="231"/>
      <c r="T100" s="232"/>
      <c r="U100" s="226"/>
      <c r="V100" s="226">
        <f>SUM(V101:V106)</f>
        <v>0</v>
      </c>
      <c r="W100" s="226"/>
      <c r="X100" s="226"/>
      <c r="AG100" t="s">
        <v>113</v>
      </c>
    </row>
    <row r="101" spans="1:60" outlineLevel="1" x14ac:dyDescent="0.25">
      <c r="A101" s="241">
        <v>70</v>
      </c>
      <c r="B101" s="242" t="s">
        <v>242</v>
      </c>
      <c r="C101" s="251" t="s">
        <v>243</v>
      </c>
      <c r="D101" s="243" t="s">
        <v>189</v>
      </c>
      <c r="E101" s="244">
        <v>1</v>
      </c>
      <c r="F101" s="245"/>
      <c r="G101" s="246">
        <f>ROUND(E101*F101,2)</f>
        <v>0</v>
      </c>
      <c r="H101" s="245"/>
      <c r="I101" s="246">
        <f>ROUND(E101*H101,2)</f>
        <v>0</v>
      </c>
      <c r="J101" s="245"/>
      <c r="K101" s="246">
        <f>ROUND(E101*J101,2)</f>
        <v>0</v>
      </c>
      <c r="L101" s="246">
        <v>21</v>
      </c>
      <c r="M101" s="246">
        <f>G101*(1+L101/100)</f>
        <v>0</v>
      </c>
      <c r="N101" s="244">
        <v>2.4E-2</v>
      </c>
      <c r="O101" s="244">
        <f>ROUND(E101*N101,2)</f>
        <v>0.02</v>
      </c>
      <c r="P101" s="244">
        <v>0</v>
      </c>
      <c r="Q101" s="244">
        <f>ROUND(E101*P101,2)</f>
        <v>0</v>
      </c>
      <c r="R101" s="246"/>
      <c r="S101" s="246" t="s">
        <v>117</v>
      </c>
      <c r="T101" s="247" t="s">
        <v>118</v>
      </c>
      <c r="U101" s="225">
        <v>0</v>
      </c>
      <c r="V101" s="225">
        <f>ROUND(E101*U101,2)</f>
        <v>0</v>
      </c>
      <c r="W101" s="225"/>
      <c r="X101" s="225" t="s">
        <v>119</v>
      </c>
      <c r="Y101" s="215"/>
      <c r="Z101" s="215"/>
      <c r="AA101" s="215"/>
      <c r="AB101" s="215"/>
      <c r="AC101" s="215"/>
      <c r="AD101" s="215"/>
      <c r="AE101" s="215"/>
      <c r="AF101" s="215"/>
      <c r="AG101" s="215" t="s">
        <v>120</v>
      </c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</row>
    <row r="102" spans="1:60" outlineLevel="1" x14ac:dyDescent="0.25">
      <c r="A102" s="241">
        <v>71</v>
      </c>
      <c r="B102" s="242" t="s">
        <v>244</v>
      </c>
      <c r="C102" s="251" t="s">
        <v>218</v>
      </c>
      <c r="D102" s="243" t="s">
        <v>123</v>
      </c>
      <c r="E102" s="244">
        <v>15</v>
      </c>
      <c r="F102" s="245"/>
      <c r="G102" s="246">
        <f>ROUND(E102*F102,2)</f>
        <v>0</v>
      </c>
      <c r="H102" s="245"/>
      <c r="I102" s="246">
        <f>ROUND(E102*H102,2)</f>
        <v>0</v>
      </c>
      <c r="J102" s="245"/>
      <c r="K102" s="246">
        <f>ROUND(E102*J102,2)</f>
        <v>0</v>
      </c>
      <c r="L102" s="246">
        <v>21</v>
      </c>
      <c r="M102" s="246">
        <f>G102*(1+L102/100)</f>
        <v>0</v>
      </c>
      <c r="N102" s="244">
        <v>1.4E-3</v>
      </c>
      <c r="O102" s="244">
        <f>ROUND(E102*N102,2)</f>
        <v>0.02</v>
      </c>
      <c r="P102" s="244">
        <v>0</v>
      </c>
      <c r="Q102" s="244">
        <f>ROUND(E102*P102,2)</f>
        <v>0</v>
      </c>
      <c r="R102" s="246"/>
      <c r="S102" s="246" t="s">
        <v>117</v>
      </c>
      <c r="T102" s="247" t="s">
        <v>118</v>
      </c>
      <c r="U102" s="225">
        <v>0</v>
      </c>
      <c r="V102" s="225">
        <f>ROUND(E102*U102,2)</f>
        <v>0</v>
      </c>
      <c r="W102" s="225"/>
      <c r="X102" s="225" t="s">
        <v>124</v>
      </c>
      <c r="Y102" s="215"/>
      <c r="Z102" s="215"/>
      <c r="AA102" s="215"/>
      <c r="AB102" s="215"/>
      <c r="AC102" s="215"/>
      <c r="AD102" s="215"/>
      <c r="AE102" s="215"/>
      <c r="AF102" s="215"/>
      <c r="AG102" s="215" t="s">
        <v>125</v>
      </c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</row>
    <row r="103" spans="1:60" outlineLevel="1" x14ac:dyDescent="0.25">
      <c r="A103" s="241">
        <v>72</v>
      </c>
      <c r="B103" s="242" t="s">
        <v>245</v>
      </c>
      <c r="C103" s="251" t="s">
        <v>237</v>
      </c>
      <c r="D103" s="243" t="s">
        <v>123</v>
      </c>
      <c r="E103" s="244">
        <v>15</v>
      </c>
      <c r="F103" s="245"/>
      <c r="G103" s="246">
        <f>ROUND(E103*F103,2)</f>
        <v>0</v>
      </c>
      <c r="H103" s="245"/>
      <c r="I103" s="246">
        <f>ROUND(E103*H103,2)</f>
        <v>0</v>
      </c>
      <c r="J103" s="245"/>
      <c r="K103" s="246">
        <f>ROUND(E103*J103,2)</f>
        <v>0</v>
      </c>
      <c r="L103" s="246">
        <v>21</v>
      </c>
      <c r="M103" s="246">
        <f>G103*(1+L103/100)</f>
        <v>0</v>
      </c>
      <c r="N103" s="244">
        <v>7.0099999999999997E-3</v>
      </c>
      <c r="O103" s="244">
        <f>ROUND(E103*N103,2)</f>
        <v>0.11</v>
      </c>
      <c r="P103" s="244">
        <v>0</v>
      </c>
      <c r="Q103" s="244">
        <f>ROUND(E103*P103,2)</f>
        <v>0</v>
      </c>
      <c r="R103" s="246"/>
      <c r="S103" s="246" t="s">
        <v>117</v>
      </c>
      <c r="T103" s="247" t="s">
        <v>118</v>
      </c>
      <c r="U103" s="225">
        <v>0</v>
      </c>
      <c r="V103" s="225">
        <f>ROUND(E103*U103,2)</f>
        <v>0</v>
      </c>
      <c r="W103" s="225"/>
      <c r="X103" s="225" t="s">
        <v>124</v>
      </c>
      <c r="Y103" s="215"/>
      <c r="Z103" s="215"/>
      <c r="AA103" s="215"/>
      <c r="AB103" s="215"/>
      <c r="AC103" s="215"/>
      <c r="AD103" s="215"/>
      <c r="AE103" s="215"/>
      <c r="AF103" s="215"/>
      <c r="AG103" s="215" t="s">
        <v>125</v>
      </c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</row>
    <row r="104" spans="1:60" outlineLevel="1" x14ac:dyDescent="0.25">
      <c r="A104" s="241">
        <v>73</v>
      </c>
      <c r="B104" s="242" t="s">
        <v>246</v>
      </c>
      <c r="C104" s="251" t="s">
        <v>135</v>
      </c>
      <c r="D104" s="243" t="s">
        <v>136</v>
      </c>
      <c r="E104" s="244">
        <v>1</v>
      </c>
      <c r="F104" s="245"/>
      <c r="G104" s="246">
        <f>ROUND(E104*F104,2)</f>
        <v>0</v>
      </c>
      <c r="H104" s="245"/>
      <c r="I104" s="246">
        <f>ROUND(E104*H104,2)</f>
        <v>0</v>
      </c>
      <c r="J104" s="245"/>
      <c r="K104" s="246">
        <f>ROUND(E104*J104,2)</f>
        <v>0</v>
      </c>
      <c r="L104" s="246">
        <v>21</v>
      </c>
      <c r="M104" s="246">
        <f>G104*(1+L104/100)</f>
        <v>0</v>
      </c>
      <c r="N104" s="244">
        <v>3.2000000000000003E-4</v>
      </c>
      <c r="O104" s="244">
        <f>ROUND(E104*N104,2)</f>
        <v>0</v>
      </c>
      <c r="P104" s="244">
        <v>0</v>
      </c>
      <c r="Q104" s="244">
        <f>ROUND(E104*P104,2)</f>
        <v>0</v>
      </c>
      <c r="R104" s="246"/>
      <c r="S104" s="246" t="s">
        <v>117</v>
      </c>
      <c r="T104" s="247" t="s">
        <v>118</v>
      </c>
      <c r="U104" s="225">
        <v>0</v>
      </c>
      <c r="V104" s="225">
        <f>ROUND(E104*U104,2)</f>
        <v>0</v>
      </c>
      <c r="W104" s="225"/>
      <c r="X104" s="225" t="s">
        <v>124</v>
      </c>
      <c r="Y104" s="215"/>
      <c r="Z104" s="215"/>
      <c r="AA104" s="215"/>
      <c r="AB104" s="215"/>
      <c r="AC104" s="215"/>
      <c r="AD104" s="215"/>
      <c r="AE104" s="215"/>
      <c r="AF104" s="215"/>
      <c r="AG104" s="215" t="s">
        <v>125</v>
      </c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</row>
    <row r="105" spans="1:60" outlineLevel="1" x14ac:dyDescent="0.25">
      <c r="A105" s="241">
        <v>74</v>
      </c>
      <c r="B105" s="242" t="s">
        <v>247</v>
      </c>
      <c r="C105" s="251" t="s">
        <v>138</v>
      </c>
      <c r="D105" s="243" t="s">
        <v>136</v>
      </c>
      <c r="E105" s="244">
        <v>1</v>
      </c>
      <c r="F105" s="245"/>
      <c r="G105" s="246">
        <f>ROUND(E105*F105,2)</f>
        <v>0</v>
      </c>
      <c r="H105" s="245"/>
      <c r="I105" s="246">
        <f>ROUND(E105*H105,2)</f>
        <v>0</v>
      </c>
      <c r="J105" s="245"/>
      <c r="K105" s="246">
        <f>ROUND(E105*J105,2)</f>
        <v>0</v>
      </c>
      <c r="L105" s="246">
        <v>21</v>
      </c>
      <c r="M105" s="246">
        <f>G105*(1+L105/100)</f>
        <v>0</v>
      </c>
      <c r="N105" s="244">
        <v>1.7999999999999999E-2</v>
      </c>
      <c r="O105" s="244">
        <f>ROUND(E105*N105,2)</f>
        <v>0.02</v>
      </c>
      <c r="P105" s="244">
        <v>0</v>
      </c>
      <c r="Q105" s="244">
        <f>ROUND(E105*P105,2)</f>
        <v>0</v>
      </c>
      <c r="R105" s="246"/>
      <c r="S105" s="246" t="s">
        <v>117</v>
      </c>
      <c r="T105" s="247" t="s">
        <v>118</v>
      </c>
      <c r="U105" s="225">
        <v>0</v>
      </c>
      <c r="V105" s="225">
        <f>ROUND(E105*U105,2)</f>
        <v>0</v>
      </c>
      <c r="W105" s="225"/>
      <c r="X105" s="225" t="s">
        <v>124</v>
      </c>
      <c r="Y105" s="215"/>
      <c r="Z105" s="215"/>
      <c r="AA105" s="215"/>
      <c r="AB105" s="215"/>
      <c r="AC105" s="215"/>
      <c r="AD105" s="215"/>
      <c r="AE105" s="215"/>
      <c r="AF105" s="215"/>
      <c r="AG105" s="215" t="s">
        <v>125</v>
      </c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</row>
    <row r="106" spans="1:60" outlineLevel="1" x14ac:dyDescent="0.25">
      <c r="A106" s="234">
        <v>75</v>
      </c>
      <c r="B106" s="235" t="s">
        <v>248</v>
      </c>
      <c r="C106" s="252" t="s">
        <v>140</v>
      </c>
      <c r="D106" s="236" t="s">
        <v>136</v>
      </c>
      <c r="E106" s="237">
        <v>1</v>
      </c>
      <c r="F106" s="238"/>
      <c r="G106" s="239">
        <f>ROUND(E106*F106,2)</f>
        <v>0</v>
      </c>
      <c r="H106" s="238"/>
      <c r="I106" s="239">
        <f>ROUND(E106*H106,2)</f>
        <v>0</v>
      </c>
      <c r="J106" s="238"/>
      <c r="K106" s="239">
        <f>ROUND(E106*J106,2)</f>
        <v>0</v>
      </c>
      <c r="L106" s="239">
        <v>21</v>
      </c>
      <c r="M106" s="239">
        <f>G106*(1+L106/100)</f>
        <v>0</v>
      </c>
      <c r="N106" s="237">
        <v>1.4500000000000001E-2</v>
      </c>
      <c r="O106" s="237">
        <f>ROUND(E106*N106,2)</f>
        <v>0.01</v>
      </c>
      <c r="P106" s="237">
        <v>0</v>
      </c>
      <c r="Q106" s="237">
        <f>ROUND(E106*P106,2)</f>
        <v>0</v>
      </c>
      <c r="R106" s="239"/>
      <c r="S106" s="239" t="s">
        <v>117</v>
      </c>
      <c r="T106" s="240" t="s">
        <v>118</v>
      </c>
      <c r="U106" s="225">
        <v>0</v>
      </c>
      <c r="V106" s="225">
        <f>ROUND(E106*U106,2)</f>
        <v>0</v>
      </c>
      <c r="W106" s="225"/>
      <c r="X106" s="225" t="s">
        <v>124</v>
      </c>
      <c r="Y106" s="215"/>
      <c r="Z106" s="215"/>
      <c r="AA106" s="215"/>
      <c r="AB106" s="215"/>
      <c r="AC106" s="215"/>
      <c r="AD106" s="215"/>
      <c r="AE106" s="215"/>
      <c r="AF106" s="215"/>
      <c r="AG106" s="215" t="s">
        <v>125</v>
      </c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</row>
    <row r="107" spans="1:60" x14ac:dyDescent="0.25">
      <c r="A107" s="3"/>
      <c r="B107" s="4"/>
      <c r="C107" s="255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AE107">
        <v>15</v>
      </c>
      <c r="AF107">
        <v>21</v>
      </c>
      <c r="AG107" t="s">
        <v>99</v>
      </c>
    </row>
    <row r="108" spans="1:60" ht="13" x14ac:dyDescent="0.25">
      <c r="A108" s="218"/>
      <c r="B108" s="219" t="s">
        <v>29</v>
      </c>
      <c r="C108" s="256"/>
      <c r="D108" s="220"/>
      <c r="E108" s="221"/>
      <c r="F108" s="221"/>
      <c r="G108" s="233">
        <f>G8+G18+G28+G38+G52+G57+G72+G77+G93+G100</f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AE108">
        <f>SUMIF(L7:L106,AE107,G7:G106)</f>
        <v>0</v>
      </c>
      <c r="AF108">
        <f>SUMIF(L7:L106,AF107,G7:G106)</f>
        <v>0</v>
      </c>
      <c r="AG108" t="s">
        <v>249</v>
      </c>
    </row>
    <row r="109" spans="1:60" x14ac:dyDescent="0.25">
      <c r="C109" s="257"/>
      <c r="D109" s="10"/>
      <c r="AG109" t="s">
        <v>250</v>
      </c>
    </row>
    <row r="110" spans="1:60" x14ac:dyDescent="0.25">
      <c r="D110" s="10"/>
    </row>
    <row r="111" spans="1:60" x14ac:dyDescent="0.25">
      <c r="D111" s="10"/>
    </row>
    <row r="112" spans="1:60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18">
    <mergeCell ref="C67:G67"/>
    <mergeCell ref="C85:G85"/>
    <mergeCell ref="C86:G86"/>
    <mergeCell ref="C87:G87"/>
    <mergeCell ref="C88:G88"/>
    <mergeCell ref="C89:G89"/>
    <mergeCell ref="C47:G47"/>
    <mergeCell ref="C48:G48"/>
    <mergeCell ref="C63:G63"/>
    <mergeCell ref="C64:G64"/>
    <mergeCell ref="C65:G65"/>
    <mergeCell ref="C66:G66"/>
    <mergeCell ref="A1:G1"/>
    <mergeCell ref="C2:G2"/>
    <mergeCell ref="C3:G3"/>
    <mergeCell ref="C4:G4"/>
    <mergeCell ref="C45:G45"/>
    <mergeCell ref="C46:G46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R220582-1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R220582-1 Pol'!Názvy_tisku</vt:lpstr>
      <vt:lpstr>oadresa</vt:lpstr>
      <vt:lpstr>Stavba!Objednatel</vt:lpstr>
      <vt:lpstr>Stavba!Objekt</vt:lpstr>
      <vt:lpstr>'SO01 R220582-1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Matusu</dc:creator>
  <cp:lastModifiedBy>Matusu</cp:lastModifiedBy>
  <cp:lastPrinted>2019-03-19T12:27:02Z</cp:lastPrinted>
  <dcterms:created xsi:type="dcterms:W3CDTF">2009-04-08T07:15:50Z</dcterms:created>
  <dcterms:modified xsi:type="dcterms:W3CDTF">2022-05-17T07:10:51Z</dcterms:modified>
</cp:coreProperties>
</file>